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Olivia Ashmoore\Documents\EPS_Models by Region\RMI\RMI_all_states\CO\trans\BRZSPbS\"/>
    </mc:Choice>
  </mc:AlternateContent>
  <xr:revisionPtr revIDLastSave="0" documentId="8_{4F63A2A3-E998-4F37-BF29-B60EADF05B62}" xr6:coauthVersionLast="47" xr6:coauthVersionMax="47" xr10:uidLastSave="{00000000-0000-0000-0000-000000000000}"/>
  <bookViews>
    <workbookView xWindow="720" yWindow="720" windowWidth="14390" windowHeight="10080" firstSheet="26" activeTab="27" xr2:uid="{8F1AFB95-7E48-4A2A-86D9-67ED7638AFF8}"/>
  </bookViews>
  <sheets>
    <sheet name="About" sheetId="1" r:id="rId1"/>
    <sheet name="EPS Vehicle Class Mapping" sheetId="10" r:id="rId2"/>
    <sheet name="CA Standards and Followers" sheetId="9" r:id="rId3"/>
    <sheet name="EPA LDV Rules" sheetId="11" r:id="rId4"/>
    <sheet name="AEO Table 7" sheetId="24" r:id="rId5"/>
    <sheet name="AEO Table 44" sheetId="26" r:id="rId6"/>
    <sheet name="AEO Table 45" sheetId="27" r:id="rId7"/>
    <sheet name="AEO Table 49" sheetId="23" r:id="rId8"/>
    <sheet name="ICCT MDV HDV Data" sheetId="21" r:id="rId9"/>
    <sheet name="AEO by Class" sheetId="28" r:id="rId10"/>
    <sheet name="hd trucs" sheetId="25" r:id="rId11"/>
    <sheet name="EPA HDV Rules" sheetId="20" r:id="rId12"/>
    <sheet name="BRZSPbS-psgr-ldv-all" sheetId="32" r:id="rId13"/>
    <sheet name="BRZSPbS-psgr-ldv" sheetId="2" r:id="rId14"/>
    <sheet name="BRZSPbS-psgr-hdv-all" sheetId="31" r:id="rId15"/>
    <sheet name="BRZSPbS-psgr-hdv" sheetId="3" r:id="rId16"/>
    <sheet name="BRZSPbS-psgr-aircraft" sheetId="13" r:id="rId17"/>
    <sheet name="BRZSPbS-psgr-rail" sheetId="14" r:id="rId18"/>
    <sheet name="BRZSPbS-psgr-ships" sheetId="15" r:id="rId19"/>
    <sheet name="BRZSPbS-psgr-mtrbk" sheetId="4" r:id="rId20"/>
    <sheet name="BRZSPbS-frgt-ldv-all" sheetId="30" r:id="rId21"/>
    <sheet name="BRZSPbS-frgt-ldv" sheetId="5" r:id="rId22"/>
    <sheet name="BRZSPbS-frgt-hdv-all" sheetId="29" r:id="rId23"/>
    <sheet name="BRZSPbS-frgt-hdv" sheetId="6" r:id="rId24"/>
    <sheet name="BRZSPbS-frgt-aircraft" sheetId="16" r:id="rId25"/>
    <sheet name="BRZSPbS-frgt-rail" sheetId="17" r:id="rId26"/>
    <sheet name="BRZSPbS-frgt-ships" sheetId="18" r:id="rId27"/>
    <sheet name="BRZSPbS-frgt-mtrbk" sheetId="7" r:id="rId28"/>
  </sheets>
  <definedNames>
    <definedName name="_xlnm._FilterDatabase" localSheetId="9" hidden="1">'AEO by Class'!$A$21:$AD$372</definedName>
    <definedName name="_xlnm._FilterDatabase" localSheetId="10" hidden="1">'hd trucs'!$O$6:$BI$107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2" i="6" l="1"/>
  <c r="D2" i="6"/>
  <c r="E2" i="6"/>
  <c r="F2" i="6"/>
  <c r="G2" i="6"/>
  <c r="H2" i="6"/>
  <c r="I2" i="6"/>
  <c r="J2" i="6"/>
  <c r="K2" i="6"/>
  <c r="L2" i="6"/>
  <c r="M2" i="6"/>
  <c r="N2" i="6"/>
  <c r="O2" i="6"/>
  <c r="P2" i="6"/>
  <c r="Q2" i="6"/>
  <c r="R2" i="6"/>
  <c r="S2" i="6"/>
  <c r="T2" i="6"/>
  <c r="U2" i="6"/>
  <c r="V2" i="6"/>
  <c r="W2" i="6"/>
  <c r="X2" i="6"/>
  <c r="Y2" i="6"/>
  <c r="Z2" i="6"/>
  <c r="AA2" i="6"/>
  <c r="AB2" i="6"/>
  <c r="AC2" i="6"/>
  <c r="AD2" i="6"/>
  <c r="AE2" i="6"/>
  <c r="AF2" i="6"/>
  <c r="B2" i="6"/>
  <c r="C2" i="5"/>
  <c r="D2" i="5"/>
  <c r="E2" i="5"/>
  <c r="F2" i="5"/>
  <c r="G2" i="5"/>
  <c r="H2" i="5"/>
  <c r="I2" i="5"/>
  <c r="J2" i="5"/>
  <c r="K2" i="5"/>
  <c r="L2" i="5"/>
  <c r="M2" i="5"/>
  <c r="N2" i="5"/>
  <c r="O2" i="5"/>
  <c r="P2" i="5"/>
  <c r="Q2" i="5"/>
  <c r="R2" i="5"/>
  <c r="S2" i="5"/>
  <c r="T2" i="5"/>
  <c r="U2" i="5"/>
  <c r="V2" i="5"/>
  <c r="W2" i="5"/>
  <c r="X2" i="5"/>
  <c r="Y2" i="5"/>
  <c r="Z2" i="5"/>
  <c r="AA2" i="5"/>
  <c r="AB2" i="5"/>
  <c r="AC2" i="5"/>
  <c r="AD2" i="5"/>
  <c r="AE2" i="5"/>
  <c r="AF2" i="5"/>
  <c r="B2" i="5"/>
  <c r="C2" i="3"/>
  <c r="D2" i="3"/>
  <c r="E2" i="3"/>
  <c r="F2" i="3"/>
  <c r="G2" i="3"/>
  <c r="H2" i="3"/>
  <c r="I2" i="3"/>
  <c r="J2" i="3"/>
  <c r="K2" i="3"/>
  <c r="L2" i="3"/>
  <c r="M2" i="3"/>
  <c r="N2" i="3"/>
  <c r="O2" i="3"/>
  <c r="P2" i="3"/>
  <c r="Q2" i="3"/>
  <c r="R2" i="3"/>
  <c r="S2" i="3"/>
  <c r="T2" i="3"/>
  <c r="U2" i="3"/>
  <c r="V2" i="3"/>
  <c r="W2" i="3"/>
  <c r="X2" i="3"/>
  <c r="Y2" i="3"/>
  <c r="Z2" i="3"/>
  <c r="AA2" i="3"/>
  <c r="AB2" i="3"/>
  <c r="AC2" i="3"/>
  <c r="AD2" i="3"/>
  <c r="AE2" i="3"/>
  <c r="AF2" i="3"/>
  <c r="B2" i="3"/>
  <c r="C2" i="2"/>
  <c r="D2" i="2"/>
  <c r="E2" i="2"/>
  <c r="F2" i="2"/>
  <c r="G2" i="2"/>
  <c r="H2" i="2"/>
  <c r="I2" i="2"/>
  <c r="J2" i="2"/>
  <c r="K2" i="2"/>
  <c r="L2" i="2"/>
  <c r="M2" i="2"/>
  <c r="N2" i="2"/>
  <c r="O2" i="2"/>
  <c r="P2" i="2"/>
  <c r="Q2" i="2"/>
  <c r="R2" i="2"/>
  <c r="S2" i="2"/>
  <c r="T2" i="2"/>
  <c r="U2" i="2"/>
  <c r="V2" i="2"/>
  <c r="W2" i="2"/>
  <c r="X2" i="2"/>
  <c r="Y2" i="2"/>
  <c r="Z2" i="2"/>
  <c r="AA2" i="2"/>
  <c r="AB2" i="2"/>
  <c r="AC2" i="2"/>
  <c r="AD2" i="2"/>
  <c r="AE2" i="2"/>
  <c r="AF2" i="2"/>
  <c r="B2" i="2"/>
  <c r="B2" i="1"/>
  <c r="H61" i="32" l="1"/>
  <c r="G61" i="32"/>
  <c r="F61" i="32"/>
  <c r="E61" i="32"/>
  <c r="D61" i="32"/>
  <c r="C61" i="32"/>
  <c r="B61" i="32"/>
  <c r="H60" i="32"/>
  <c r="G60" i="32"/>
  <c r="F60" i="32"/>
  <c r="E60" i="32"/>
  <c r="D60" i="32"/>
  <c r="C60" i="32"/>
  <c r="B60" i="32"/>
  <c r="H59" i="32"/>
  <c r="G59" i="32"/>
  <c r="F59" i="32"/>
  <c r="E59" i="32"/>
  <c r="D59" i="32"/>
  <c r="C59" i="32"/>
  <c r="B59" i="32"/>
  <c r="H58" i="32"/>
  <c r="G58" i="32"/>
  <c r="F58" i="32"/>
  <c r="E58" i="32"/>
  <c r="D58" i="32"/>
  <c r="C58" i="32"/>
  <c r="B58" i="32"/>
  <c r="H57" i="32"/>
  <c r="G57" i="32"/>
  <c r="F57" i="32"/>
  <c r="E57" i="32"/>
  <c r="D57" i="32"/>
  <c r="C57" i="32"/>
  <c r="B57" i="32"/>
  <c r="H56" i="32"/>
  <c r="G56" i="32"/>
  <c r="F56" i="32"/>
  <c r="E56" i="32"/>
  <c r="D56" i="32"/>
  <c r="C56" i="32"/>
  <c r="B56" i="32"/>
  <c r="H55" i="32"/>
  <c r="G55" i="32"/>
  <c r="F55" i="32"/>
  <c r="E55" i="32"/>
  <c r="D55" i="32"/>
  <c r="C55" i="32"/>
  <c r="B55" i="32"/>
  <c r="H54" i="32"/>
  <c r="G54" i="32"/>
  <c r="F54" i="32"/>
  <c r="E54" i="32"/>
  <c r="D54" i="32"/>
  <c r="C54" i="32"/>
  <c r="B54" i="32"/>
  <c r="H53" i="32"/>
  <c r="G53" i="32"/>
  <c r="F53" i="32"/>
  <c r="E53" i="32"/>
  <c r="D53" i="32"/>
  <c r="C53" i="32"/>
  <c r="B53" i="32"/>
  <c r="H52" i="32"/>
  <c r="G52" i="32"/>
  <c r="F52" i="32"/>
  <c r="E52" i="32"/>
  <c r="D52" i="32"/>
  <c r="C52" i="32"/>
  <c r="B52" i="32"/>
  <c r="H51" i="32"/>
  <c r="G51" i="32"/>
  <c r="F51" i="32"/>
  <c r="E51" i="32"/>
  <c r="D51" i="32"/>
  <c r="C51" i="32"/>
  <c r="B51" i="32"/>
  <c r="H50" i="32"/>
  <c r="G50" i="32"/>
  <c r="F50" i="32"/>
  <c r="E50" i="32"/>
  <c r="D50" i="32"/>
  <c r="C50" i="32"/>
  <c r="B50" i="32"/>
  <c r="F49" i="32"/>
  <c r="E49" i="32"/>
  <c r="D49" i="32"/>
  <c r="C49" i="32"/>
  <c r="B49" i="32"/>
  <c r="F48" i="32"/>
  <c r="E48" i="32"/>
  <c r="D48" i="32"/>
  <c r="C48" i="32"/>
  <c r="B48" i="32"/>
  <c r="H46" i="32"/>
  <c r="G46" i="32"/>
  <c r="F46" i="32"/>
  <c r="E46" i="32"/>
  <c r="D46" i="32"/>
  <c r="C46" i="32"/>
  <c r="B46" i="32"/>
  <c r="H45" i="32"/>
  <c r="G45" i="32"/>
  <c r="F45" i="32"/>
  <c r="E45" i="32"/>
  <c r="D45" i="32"/>
  <c r="C45" i="32"/>
  <c r="B45" i="32"/>
  <c r="H44" i="32"/>
  <c r="G44" i="32"/>
  <c r="F44" i="32"/>
  <c r="E44" i="32"/>
  <c r="D44" i="32"/>
  <c r="C44" i="32"/>
  <c r="B44" i="32"/>
  <c r="H43" i="32"/>
  <c r="G43" i="32"/>
  <c r="F43" i="32"/>
  <c r="E43" i="32"/>
  <c r="D43" i="32"/>
  <c r="C43" i="32"/>
  <c r="B43" i="32"/>
  <c r="H42" i="32"/>
  <c r="G42" i="32"/>
  <c r="F42" i="32"/>
  <c r="E42" i="32"/>
  <c r="D42" i="32"/>
  <c r="C42" i="32"/>
  <c r="B42" i="32"/>
  <c r="H40" i="32"/>
  <c r="G40" i="32"/>
  <c r="F40" i="32"/>
  <c r="E40" i="32"/>
  <c r="D40" i="32"/>
  <c r="C40" i="32"/>
  <c r="B40" i="32"/>
  <c r="H38" i="32"/>
  <c r="G38" i="32"/>
  <c r="F38" i="32"/>
  <c r="E38" i="32"/>
  <c r="D38" i="32"/>
  <c r="C38" i="32"/>
  <c r="B38" i="32"/>
  <c r="H37" i="32"/>
  <c r="G37" i="32"/>
  <c r="F37" i="32"/>
  <c r="E37" i="32"/>
  <c r="D37" i="32"/>
  <c r="C37" i="32"/>
  <c r="B37" i="32"/>
  <c r="H36" i="32"/>
  <c r="G36" i="32"/>
  <c r="F36" i="32"/>
  <c r="E36" i="32"/>
  <c r="D36" i="32"/>
  <c r="C36" i="32"/>
  <c r="B36" i="32"/>
  <c r="H35" i="32"/>
  <c r="G35" i="32"/>
  <c r="F35" i="32"/>
  <c r="E35" i="32"/>
  <c r="D35" i="32"/>
  <c r="C35" i="32"/>
  <c r="B35" i="32"/>
  <c r="H31" i="32"/>
  <c r="G31" i="32"/>
  <c r="F31" i="32"/>
  <c r="E31" i="32"/>
  <c r="D31" i="32"/>
  <c r="C31" i="32"/>
  <c r="B31" i="32"/>
  <c r="F30" i="32"/>
  <c r="E30" i="32"/>
  <c r="D30" i="32"/>
  <c r="C30" i="32"/>
  <c r="B30" i="32"/>
  <c r="H29" i="32"/>
  <c r="G29" i="32"/>
  <c r="F29" i="32"/>
  <c r="E29" i="32"/>
  <c r="D29" i="32"/>
  <c r="C29" i="32"/>
  <c r="B29" i="32"/>
  <c r="H28" i="32"/>
  <c r="G28" i="32"/>
  <c r="F28" i="32"/>
  <c r="E28" i="32"/>
  <c r="D28" i="32"/>
  <c r="C28" i="32"/>
  <c r="B28" i="32"/>
  <c r="H27" i="32"/>
  <c r="G27" i="32"/>
  <c r="F27" i="32"/>
  <c r="E27" i="32"/>
  <c r="D27" i="32"/>
  <c r="C27" i="32"/>
  <c r="B27" i="32"/>
  <c r="H26" i="32"/>
  <c r="G26" i="32"/>
  <c r="F26" i="32"/>
  <c r="E26" i="32"/>
  <c r="D26" i="32"/>
  <c r="C26" i="32"/>
  <c r="B26" i="32"/>
  <c r="F25" i="32"/>
  <c r="E25" i="32"/>
  <c r="D25" i="32"/>
  <c r="C25" i="32"/>
  <c r="B25" i="32"/>
  <c r="H24" i="32"/>
  <c r="G24" i="32"/>
  <c r="F24" i="32"/>
  <c r="E24" i="32"/>
  <c r="D24" i="32"/>
  <c r="C24" i="32"/>
  <c r="B24" i="32"/>
  <c r="H20" i="32"/>
  <c r="G20" i="32"/>
  <c r="F20" i="32"/>
  <c r="E20" i="32"/>
  <c r="D20" i="32"/>
  <c r="C20" i="32"/>
  <c r="B20" i="32"/>
  <c r="H19" i="32"/>
  <c r="G19" i="32"/>
  <c r="F19" i="32"/>
  <c r="E19" i="32"/>
  <c r="D19" i="32"/>
  <c r="C19" i="32"/>
  <c r="B19" i="32"/>
  <c r="H18" i="32"/>
  <c r="G18" i="32"/>
  <c r="F18" i="32"/>
  <c r="E18" i="32"/>
  <c r="D18" i="32"/>
  <c r="C18" i="32"/>
  <c r="B18" i="32"/>
  <c r="H17" i="32"/>
  <c r="G17" i="32"/>
  <c r="F17" i="32"/>
  <c r="E17" i="32"/>
  <c r="D17" i="32"/>
  <c r="C17" i="32"/>
  <c r="B17" i="32"/>
  <c r="H16" i="32"/>
  <c r="G16" i="32"/>
  <c r="F16" i="32"/>
  <c r="E16" i="32"/>
  <c r="D16" i="32"/>
  <c r="C16" i="32"/>
  <c r="B16" i="32"/>
  <c r="H15" i="32"/>
  <c r="G15" i="32"/>
  <c r="F15" i="32"/>
  <c r="E15" i="32"/>
  <c r="D15" i="32"/>
  <c r="C15" i="32"/>
  <c r="B15" i="32"/>
  <c r="H14" i="32"/>
  <c r="G14" i="32"/>
  <c r="F14" i="32"/>
  <c r="E14" i="32"/>
  <c r="D14" i="32"/>
  <c r="C14" i="32"/>
  <c r="B14" i="32"/>
  <c r="H13" i="32"/>
  <c r="G13" i="32"/>
  <c r="F13" i="32"/>
  <c r="E13" i="32"/>
  <c r="D13" i="32"/>
  <c r="C13" i="32"/>
  <c r="B13" i="32"/>
  <c r="H12" i="32"/>
  <c r="G12" i="32"/>
  <c r="F12" i="32"/>
  <c r="E12" i="32"/>
  <c r="D12" i="32"/>
  <c r="C12" i="32"/>
  <c r="B12" i="32"/>
  <c r="H11" i="32"/>
  <c r="G11" i="32"/>
  <c r="F11" i="32"/>
  <c r="E11" i="32"/>
  <c r="D11" i="32"/>
  <c r="C11" i="32"/>
  <c r="B11" i="32"/>
  <c r="G10" i="32"/>
  <c r="F10" i="32"/>
  <c r="E10" i="32"/>
  <c r="D10" i="32"/>
  <c r="C10" i="32"/>
  <c r="B10" i="32"/>
  <c r="H5" i="32"/>
  <c r="G5" i="32"/>
  <c r="F5" i="32"/>
  <c r="E5" i="32"/>
  <c r="D5" i="32"/>
  <c r="C5" i="32"/>
  <c r="B5" i="32"/>
  <c r="H4" i="32"/>
  <c r="G4" i="32"/>
  <c r="F4" i="32"/>
  <c r="E4" i="32"/>
  <c r="D4" i="32"/>
  <c r="C4" i="32"/>
  <c r="B4" i="32"/>
  <c r="H3" i="32"/>
  <c r="G3" i="32"/>
  <c r="F3" i="32"/>
  <c r="E3" i="32"/>
  <c r="D3" i="32"/>
  <c r="C3" i="32"/>
  <c r="B3" i="32"/>
  <c r="H2" i="32"/>
  <c r="G2" i="32"/>
  <c r="F2" i="32"/>
  <c r="E2" i="32"/>
  <c r="D2" i="32"/>
  <c r="C2" i="32"/>
  <c r="B2" i="32"/>
  <c r="F49" i="31"/>
  <c r="E49" i="31"/>
  <c r="D49" i="31"/>
  <c r="C49" i="31"/>
  <c r="B49" i="31"/>
  <c r="F47" i="31"/>
  <c r="E47" i="31"/>
  <c r="D47" i="31"/>
  <c r="C47" i="31"/>
  <c r="B47" i="31"/>
  <c r="H41" i="31"/>
  <c r="G41" i="31"/>
  <c r="F41" i="31"/>
  <c r="E41" i="31"/>
  <c r="D41" i="31"/>
  <c r="C41" i="31"/>
  <c r="B41" i="31"/>
  <c r="E39" i="31"/>
  <c r="D39" i="31"/>
  <c r="C39" i="31"/>
  <c r="B39" i="31"/>
  <c r="F34" i="31"/>
  <c r="E34" i="31"/>
  <c r="D34" i="31"/>
  <c r="C34" i="31"/>
  <c r="B34" i="31"/>
  <c r="H33" i="31"/>
  <c r="G33" i="31"/>
  <c r="F33" i="31"/>
  <c r="E33" i="31"/>
  <c r="D33" i="31"/>
  <c r="C33" i="31"/>
  <c r="B33" i="31"/>
  <c r="F32" i="31"/>
  <c r="E32" i="31"/>
  <c r="D32" i="31"/>
  <c r="C32" i="31"/>
  <c r="B32" i="31"/>
  <c r="F23" i="31"/>
  <c r="E23" i="31"/>
  <c r="D23" i="31"/>
  <c r="C23" i="31"/>
  <c r="B23" i="31"/>
  <c r="H22" i="31"/>
  <c r="G22" i="31"/>
  <c r="F22" i="31"/>
  <c r="E22" i="31"/>
  <c r="D22" i="31"/>
  <c r="C22" i="31"/>
  <c r="B22" i="31"/>
  <c r="H7" i="31"/>
  <c r="G7" i="31"/>
  <c r="F7" i="31"/>
  <c r="E7" i="31"/>
  <c r="D7" i="31"/>
  <c r="C7" i="31"/>
  <c r="B7" i="31"/>
  <c r="E6" i="31"/>
  <c r="D6" i="31"/>
  <c r="C6" i="31"/>
  <c r="B6" i="31"/>
  <c r="F49" i="30"/>
  <c r="E49" i="30"/>
  <c r="D49" i="30"/>
  <c r="C49" i="30"/>
  <c r="B49" i="30"/>
  <c r="F47" i="30"/>
  <c r="E47" i="30"/>
  <c r="D47" i="30"/>
  <c r="C47" i="30"/>
  <c r="B47" i="30"/>
  <c r="H41" i="30"/>
  <c r="G41" i="30"/>
  <c r="F41" i="30"/>
  <c r="E41" i="30"/>
  <c r="D41" i="30"/>
  <c r="C41" i="30"/>
  <c r="B41" i="30"/>
  <c r="E39" i="30"/>
  <c r="D39" i="30"/>
  <c r="C39" i="30"/>
  <c r="B39" i="30"/>
  <c r="F34" i="30"/>
  <c r="E34" i="30"/>
  <c r="D34" i="30"/>
  <c r="C34" i="30"/>
  <c r="B34" i="30"/>
  <c r="H33" i="30"/>
  <c r="G33" i="30"/>
  <c r="F33" i="30"/>
  <c r="E33" i="30"/>
  <c r="D33" i="30"/>
  <c r="C33" i="30"/>
  <c r="B33" i="30"/>
  <c r="F32" i="30"/>
  <c r="E32" i="30"/>
  <c r="D32" i="30"/>
  <c r="C32" i="30"/>
  <c r="B32" i="30"/>
  <c r="F23" i="30"/>
  <c r="E23" i="30"/>
  <c r="D23" i="30"/>
  <c r="C23" i="30"/>
  <c r="B23" i="30"/>
  <c r="H22" i="30"/>
  <c r="G22" i="30"/>
  <c r="F22" i="30"/>
  <c r="E22" i="30"/>
  <c r="D22" i="30"/>
  <c r="C22" i="30"/>
  <c r="B22" i="30"/>
  <c r="H7" i="30"/>
  <c r="G7" i="30"/>
  <c r="F7" i="30"/>
  <c r="E7" i="30"/>
  <c r="D7" i="30"/>
  <c r="C7" i="30"/>
  <c r="B7" i="30"/>
  <c r="E6" i="30"/>
  <c r="D6" i="30"/>
  <c r="C6" i="30"/>
  <c r="B6" i="30"/>
  <c r="F49" i="29"/>
  <c r="E49" i="29"/>
  <c r="D49" i="29"/>
  <c r="C49" i="29"/>
  <c r="B49" i="29"/>
  <c r="F47" i="29"/>
  <c r="E47" i="29"/>
  <c r="D47" i="29"/>
  <c r="C47" i="29"/>
  <c r="B47" i="29"/>
  <c r="H41" i="29"/>
  <c r="G41" i="29"/>
  <c r="F41" i="29"/>
  <c r="E41" i="29"/>
  <c r="D41" i="29"/>
  <c r="C41" i="29"/>
  <c r="B41" i="29"/>
  <c r="E39" i="29"/>
  <c r="D39" i="29"/>
  <c r="C39" i="29"/>
  <c r="B39" i="29"/>
  <c r="F34" i="29"/>
  <c r="E34" i="29"/>
  <c r="D34" i="29"/>
  <c r="C34" i="29"/>
  <c r="B34" i="29"/>
  <c r="H33" i="29"/>
  <c r="G33" i="29"/>
  <c r="F33" i="29"/>
  <c r="E33" i="29"/>
  <c r="D33" i="29"/>
  <c r="C33" i="29"/>
  <c r="B33" i="29"/>
  <c r="F32" i="29"/>
  <c r="E32" i="29"/>
  <c r="D32" i="29"/>
  <c r="C32" i="29"/>
  <c r="B32" i="29"/>
  <c r="F23" i="29"/>
  <c r="E23" i="29"/>
  <c r="D23" i="29"/>
  <c r="C23" i="29"/>
  <c r="B23" i="29"/>
  <c r="H22" i="29"/>
  <c r="G22" i="29"/>
  <c r="F22" i="29"/>
  <c r="E22" i="29"/>
  <c r="D22" i="29"/>
  <c r="C22" i="29"/>
  <c r="B22" i="29"/>
  <c r="H7" i="29"/>
  <c r="G7" i="29"/>
  <c r="F7" i="29"/>
  <c r="E7" i="29"/>
  <c r="D7" i="29"/>
  <c r="C7" i="29"/>
  <c r="B7" i="29"/>
  <c r="E6" i="29"/>
  <c r="D6" i="29"/>
  <c r="C6" i="29"/>
  <c r="B6" i="29"/>
  <c r="J41" i="20"/>
  <c r="I44" i="20"/>
  <c r="J44" i="20"/>
  <c r="K44" i="20"/>
  <c r="L44" i="20"/>
  <c r="M44" i="20"/>
  <c r="N44" i="20"/>
  <c r="O44" i="20"/>
  <c r="P44" i="20"/>
  <c r="Q44" i="20"/>
  <c r="R44" i="20"/>
  <c r="S44" i="20"/>
  <c r="T44" i="20"/>
  <c r="U44" i="20"/>
  <c r="V44" i="20"/>
  <c r="W44" i="20"/>
  <c r="X44" i="20"/>
  <c r="Y44" i="20"/>
  <c r="H44" i="20"/>
  <c r="W36" i="20"/>
  <c r="X36" i="20"/>
  <c r="Y36" i="20"/>
  <c r="D26" i="20"/>
  <c r="C26" i="20"/>
  <c r="B26" i="20"/>
  <c r="C8" i="25"/>
  <c r="C9" i="25"/>
  <c r="C10" i="25"/>
  <c r="C11" i="25"/>
  <c r="C8" i="20" s="1"/>
  <c r="C12" i="25"/>
  <c r="C13" i="25"/>
  <c r="C14" i="25"/>
  <c r="C7" i="20" s="1"/>
  <c r="C15" i="25"/>
  <c r="C16" i="25"/>
  <c r="C4" i="20" s="1"/>
  <c r="C17" i="25"/>
  <c r="C18" i="25"/>
  <c r="C19" i="25"/>
  <c r="C20" i="25"/>
  <c r="C21" i="25"/>
  <c r="C22" i="25"/>
  <c r="C23" i="25"/>
  <c r="C24" i="25"/>
  <c r="C25" i="25"/>
  <c r="C26" i="25"/>
  <c r="C27" i="25"/>
  <c r="C28" i="25"/>
  <c r="C29" i="25"/>
  <c r="C30" i="25"/>
  <c r="C31" i="25"/>
  <c r="C32" i="25"/>
  <c r="C33" i="25"/>
  <c r="C34" i="25"/>
  <c r="C35" i="25"/>
  <c r="C36" i="25"/>
  <c r="C37" i="25"/>
  <c r="C38" i="25"/>
  <c r="C39" i="25"/>
  <c r="C9" i="20" s="1"/>
  <c r="C40" i="25"/>
  <c r="C41" i="25"/>
  <c r="C42" i="25"/>
  <c r="C43" i="25"/>
  <c r="C44" i="25"/>
  <c r="C45" i="25"/>
  <c r="C46" i="25"/>
  <c r="C47" i="25"/>
  <c r="C48" i="25"/>
  <c r="C49" i="25"/>
  <c r="C50" i="25"/>
  <c r="C51" i="25"/>
  <c r="C52" i="25"/>
  <c r="C53" i="25"/>
  <c r="C54" i="25"/>
  <c r="C55" i="25"/>
  <c r="C56" i="25"/>
  <c r="C57" i="25"/>
  <c r="C58" i="25"/>
  <c r="C59" i="25"/>
  <c r="C60" i="25"/>
  <c r="C10" i="20" s="1"/>
  <c r="C61" i="25"/>
  <c r="C62" i="25"/>
  <c r="C63" i="25"/>
  <c r="C64" i="25"/>
  <c r="C65" i="25"/>
  <c r="C66" i="25"/>
  <c r="C67" i="25"/>
  <c r="C68" i="25"/>
  <c r="C69" i="25"/>
  <c r="C70" i="25"/>
  <c r="C71" i="25"/>
  <c r="C72" i="25"/>
  <c r="C73" i="25"/>
  <c r="C74" i="25"/>
  <c r="C75" i="25"/>
  <c r="C76" i="25"/>
  <c r="C77" i="25"/>
  <c r="C78" i="25"/>
  <c r="C79" i="25"/>
  <c r="C80" i="25"/>
  <c r="C81" i="25"/>
  <c r="C82" i="25"/>
  <c r="C83" i="25"/>
  <c r="C84" i="25"/>
  <c r="C85" i="25"/>
  <c r="C86" i="25"/>
  <c r="C87" i="25"/>
  <c r="C88" i="25"/>
  <c r="C89" i="25"/>
  <c r="C90" i="25"/>
  <c r="C91" i="25"/>
  <c r="C92" i="25"/>
  <c r="C93" i="25"/>
  <c r="C94" i="25"/>
  <c r="C95" i="25"/>
  <c r="C96" i="25"/>
  <c r="C97" i="25"/>
  <c r="C98" i="25"/>
  <c r="C99" i="25"/>
  <c r="C100" i="25"/>
  <c r="C101" i="25"/>
  <c r="C102" i="25"/>
  <c r="C103" i="25"/>
  <c r="C104" i="25"/>
  <c r="C105" i="25"/>
  <c r="C106" i="25"/>
  <c r="C107" i="25"/>
  <c r="C7" i="25"/>
  <c r="C3" i="20" s="1"/>
  <c r="G51" i="10"/>
  <c r="H51" i="10"/>
  <c r="I51" i="10"/>
  <c r="J51" i="10"/>
  <c r="K51" i="10"/>
  <c r="L51" i="10"/>
  <c r="M51" i="10"/>
  <c r="N51" i="10"/>
  <c r="O51" i="10"/>
  <c r="P51" i="10"/>
  <c r="Q51" i="10"/>
  <c r="R51" i="10"/>
  <c r="S51" i="10"/>
  <c r="T51" i="10"/>
  <c r="U51" i="10"/>
  <c r="V51" i="10"/>
  <c r="W51" i="10"/>
  <c r="X51" i="10"/>
  <c r="Y51" i="10"/>
  <c r="Z51" i="10"/>
  <c r="AA51" i="10"/>
  <c r="AB51" i="10"/>
  <c r="AC51" i="10"/>
  <c r="AD51" i="10"/>
  <c r="AE51" i="10"/>
  <c r="AF51" i="10"/>
  <c r="G52" i="10"/>
  <c r="H52" i="10"/>
  <c r="I52" i="10"/>
  <c r="J52" i="10"/>
  <c r="K52" i="10"/>
  <c r="L52" i="10"/>
  <c r="M52" i="10"/>
  <c r="N52" i="10"/>
  <c r="O52" i="10"/>
  <c r="P52" i="10"/>
  <c r="Q52" i="10"/>
  <c r="R52" i="10"/>
  <c r="S52" i="10"/>
  <c r="T52" i="10"/>
  <c r="U52" i="10"/>
  <c r="V52" i="10"/>
  <c r="W52" i="10"/>
  <c r="X52" i="10"/>
  <c r="Y52" i="10"/>
  <c r="Z52" i="10"/>
  <c r="AA52" i="10"/>
  <c r="AB52" i="10"/>
  <c r="AC52" i="10"/>
  <c r="AD52" i="10"/>
  <c r="AE52" i="10"/>
  <c r="AF52" i="10"/>
  <c r="F52" i="10"/>
  <c r="F51" i="10"/>
  <c r="D29" i="10"/>
  <c r="D30" i="10" s="1"/>
  <c r="E29" i="10"/>
  <c r="E30" i="10" s="1"/>
  <c r="F29" i="10"/>
  <c r="G29" i="10"/>
  <c r="H29" i="10"/>
  <c r="I29" i="10"/>
  <c r="J29" i="10"/>
  <c r="K29" i="10"/>
  <c r="L29" i="10"/>
  <c r="M29" i="10"/>
  <c r="N29" i="10"/>
  <c r="O29" i="10"/>
  <c r="P29" i="10"/>
  <c r="Q29" i="10"/>
  <c r="Q30" i="10" s="1"/>
  <c r="R29" i="10"/>
  <c r="R30" i="10" s="1"/>
  <c r="S29" i="10"/>
  <c r="S30" i="10" s="1"/>
  <c r="T29" i="10"/>
  <c r="T30" i="10" s="1"/>
  <c r="U29" i="10"/>
  <c r="U30" i="10" s="1"/>
  <c r="V29" i="10"/>
  <c r="V30" i="10" s="1"/>
  <c r="W29" i="10"/>
  <c r="W30" i="10" s="1"/>
  <c r="X29" i="10"/>
  <c r="X30" i="10" s="1"/>
  <c r="Y29" i="10"/>
  <c r="Y30" i="10" s="1"/>
  <c r="Z29" i="10"/>
  <c r="AA29" i="10"/>
  <c r="AB29" i="10"/>
  <c r="AC29" i="10"/>
  <c r="AD29" i="10"/>
  <c r="AE29" i="10"/>
  <c r="AF29" i="10"/>
  <c r="F30" i="10"/>
  <c r="G30" i="10"/>
  <c r="H30" i="10"/>
  <c r="I30" i="10"/>
  <c r="J30" i="10"/>
  <c r="K30" i="10"/>
  <c r="L30" i="10"/>
  <c r="M30" i="10"/>
  <c r="N30" i="10"/>
  <c r="O30" i="10"/>
  <c r="P30" i="10"/>
  <c r="Z30" i="10"/>
  <c r="AA30" i="10"/>
  <c r="AB30" i="10"/>
  <c r="AC30" i="10"/>
  <c r="AD30" i="10"/>
  <c r="AE30" i="10"/>
  <c r="AF30" i="10"/>
  <c r="D31" i="10"/>
  <c r="D32" i="10" s="1"/>
  <c r="E31" i="10"/>
  <c r="E32" i="10" s="1"/>
  <c r="F31" i="10"/>
  <c r="F32" i="10" s="1"/>
  <c r="G31" i="10"/>
  <c r="G32" i="10" s="1"/>
  <c r="H31" i="10"/>
  <c r="I31" i="10"/>
  <c r="J31" i="10"/>
  <c r="K31" i="10"/>
  <c r="L31" i="10"/>
  <c r="M31" i="10"/>
  <c r="N31" i="10"/>
  <c r="O31" i="10"/>
  <c r="P31" i="10"/>
  <c r="Q31" i="10"/>
  <c r="R31" i="10"/>
  <c r="S31" i="10"/>
  <c r="S32" i="10" s="1"/>
  <c r="T31" i="10"/>
  <c r="T32" i="10" s="1"/>
  <c r="U31" i="10"/>
  <c r="U32" i="10" s="1"/>
  <c r="V31" i="10"/>
  <c r="V32" i="10" s="1"/>
  <c r="W31" i="10"/>
  <c r="W32" i="10" s="1"/>
  <c r="X31" i="10"/>
  <c r="X32" i="10" s="1"/>
  <c r="Y31" i="10"/>
  <c r="Y32" i="10" s="1"/>
  <c r="Z31" i="10"/>
  <c r="Z32" i="10" s="1"/>
  <c r="AA31" i="10"/>
  <c r="AA32" i="10" s="1"/>
  <c r="AB31" i="10"/>
  <c r="AC31" i="10"/>
  <c r="AD31" i="10"/>
  <c r="AE31" i="10"/>
  <c r="AF31" i="10"/>
  <c r="H32" i="10"/>
  <c r="I32" i="10"/>
  <c r="J32" i="10"/>
  <c r="K32" i="10"/>
  <c r="L32" i="10"/>
  <c r="M32" i="10"/>
  <c r="N32" i="10"/>
  <c r="O32" i="10"/>
  <c r="P32" i="10"/>
  <c r="Q32" i="10"/>
  <c r="R32" i="10"/>
  <c r="AB32" i="10"/>
  <c r="AC32" i="10"/>
  <c r="AD32" i="10"/>
  <c r="AE32" i="10"/>
  <c r="AF32" i="10"/>
  <c r="C32" i="10"/>
  <c r="C31" i="10"/>
  <c r="D26" i="10"/>
  <c r="E26" i="10"/>
  <c r="F26" i="10"/>
  <c r="G26" i="10"/>
  <c r="H26" i="10"/>
  <c r="I26" i="10"/>
  <c r="J26" i="10"/>
  <c r="K26" i="10"/>
  <c r="L26" i="10"/>
  <c r="L27" i="10" s="1"/>
  <c r="M26" i="10"/>
  <c r="M27" i="10" s="1"/>
  <c r="N26" i="10"/>
  <c r="N27" i="10" s="1"/>
  <c r="O26" i="10"/>
  <c r="O27" i="10" s="1"/>
  <c r="P26" i="10"/>
  <c r="P27" i="10" s="1"/>
  <c r="Q26" i="10"/>
  <c r="Q27" i="10" s="1"/>
  <c r="R26" i="10"/>
  <c r="R27" i="10" s="1"/>
  <c r="S26" i="10"/>
  <c r="S27" i="10" s="1"/>
  <c r="T26" i="10"/>
  <c r="T27" i="10" s="1"/>
  <c r="U26" i="10"/>
  <c r="U27" i="10" s="1"/>
  <c r="V26" i="10"/>
  <c r="V27" i="10" s="1"/>
  <c r="W26" i="10"/>
  <c r="W27" i="10" s="1"/>
  <c r="X26" i="10"/>
  <c r="X27" i="10" s="1"/>
  <c r="Y26" i="10"/>
  <c r="Y27" i="10" s="1"/>
  <c r="Z26" i="10"/>
  <c r="Z27" i="10" s="1"/>
  <c r="AA26" i="10"/>
  <c r="AA27" i="10" s="1"/>
  <c r="AB26" i="10"/>
  <c r="AB27" i="10" s="1"/>
  <c r="AC26" i="10"/>
  <c r="AC27" i="10" s="1"/>
  <c r="AD26" i="10"/>
  <c r="AD27" i="10" s="1"/>
  <c r="AE26" i="10"/>
  <c r="AE27" i="10" s="1"/>
  <c r="AF26" i="10"/>
  <c r="AF27" i="10" s="1"/>
  <c r="D27" i="10"/>
  <c r="E27" i="10"/>
  <c r="F27" i="10"/>
  <c r="G27" i="10"/>
  <c r="H27" i="10"/>
  <c r="I27" i="10"/>
  <c r="J27" i="10"/>
  <c r="K27" i="10"/>
  <c r="C26" i="10"/>
  <c r="C27" i="10" s="1"/>
  <c r="D22" i="10"/>
  <c r="E22" i="10"/>
  <c r="F22" i="10"/>
  <c r="G22" i="10"/>
  <c r="H22" i="10"/>
  <c r="I22" i="10"/>
  <c r="J22" i="10"/>
  <c r="K22" i="10"/>
  <c r="L22" i="10"/>
  <c r="M22" i="10"/>
  <c r="N22" i="10"/>
  <c r="O22" i="10"/>
  <c r="P22" i="10"/>
  <c r="Q22" i="10"/>
  <c r="R22" i="10"/>
  <c r="S22" i="10"/>
  <c r="T22" i="10"/>
  <c r="U22" i="10"/>
  <c r="V22" i="10"/>
  <c r="W22" i="10"/>
  <c r="X22" i="10"/>
  <c r="Y22" i="10"/>
  <c r="Z22" i="10"/>
  <c r="AA22" i="10"/>
  <c r="AB22" i="10"/>
  <c r="AC22" i="10"/>
  <c r="AD22" i="10"/>
  <c r="AE22" i="10"/>
  <c r="AF22" i="10"/>
  <c r="D23" i="10"/>
  <c r="E23" i="10"/>
  <c r="F23" i="10"/>
  <c r="G23" i="10"/>
  <c r="H23" i="10"/>
  <c r="I23" i="10"/>
  <c r="J23" i="10"/>
  <c r="K23" i="10"/>
  <c r="L23" i="10"/>
  <c r="M23" i="10"/>
  <c r="N23" i="10"/>
  <c r="O23" i="10"/>
  <c r="P23" i="10"/>
  <c r="Q23" i="10"/>
  <c r="R23" i="10"/>
  <c r="S23" i="10"/>
  <c r="T23" i="10"/>
  <c r="U23" i="10"/>
  <c r="V23" i="10"/>
  <c r="W23" i="10"/>
  <c r="X23" i="10"/>
  <c r="Y23" i="10"/>
  <c r="Z23" i="10"/>
  <c r="AA23" i="10"/>
  <c r="AB23" i="10"/>
  <c r="AC23" i="10"/>
  <c r="AD23" i="10"/>
  <c r="AE23" i="10"/>
  <c r="AF23" i="10"/>
  <c r="D24" i="10"/>
  <c r="E24" i="10"/>
  <c r="F24" i="10"/>
  <c r="G24" i="10"/>
  <c r="H24" i="10"/>
  <c r="I24" i="10"/>
  <c r="J24" i="10"/>
  <c r="K24" i="10"/>
  <c r="L24" i="10"/>
  <c r="M24" i="10"/>
  <c r="N24" i="10"/>
  <c r="O24" i="10"/>
  <c r="P24" i="10"/>
  <c r="Q24" i="10"/>
  <c r="R24" i="10"/>
  <c r="S24" i="10"/>
  <c r="T24" i="10"/>
  <c r="U24" i="10"/>
  <c r="V24" i="10"/>
  <c r="W24" i="10"/>
  <c r="X24" i="10"/>
  <c r="Y24" i="10"/>
  <c r="Z24" i="10"/>
  <c r="AA24" i="10"/>
  <c r="AB24" i="10"/>
  <c r="AC24" i="10"/>
  <c r="AD24" i="10"/>
  <c r="AE24" i="10"/>
  <c r="AF24" i="10"/>
  <c r="C24" i="10"/>
  <c r="C23" i="10"/>
  <c r="C14" i="28"/>
  <c r="D14" i="28"/>
  <c r="E14" i="28"/>
  <c r="F14" i="28"/>
  <c r="G14" i="28"/>
  <c r="H14" i="28"/>
  <c r="I14" i="28"/>
  <c r="J14" i="28"/>
  <c r="K14" i="28"/>
  <c r="L14" i="28"/>
  <c r="M14" i="28"/>
  <c r="N14" i="28"/>
  <c r="O14" i="28"/>
  <c r="P14" i="28"/>
  <c r="Q14" i="28"/>
  <c r="R14" i="28"/>
  <c r="S14" i="28"/>
  <c r="T14" i="28"/>
  <c r="U14" i="28"/>
  <c r="V14" i="28"/>
  <c r="W14" i="28"/>
  <c r="X14" i="28"/>
  <c r="Y14" i="28"/>
  <c r="Z14" i="28"/>
  <c r="AA14" i="28"/>
  <c r="AB14" i="28"/>
  <c r="AC14" i="28"/>
  <c r="AD14" i="28"/>
  <c r="AE14" i="28"/>
  <c r="B14" i="28"/>
  <c r="C8" i="28"/>
  <c r="D8" i="28"/>
  <c r="E8" i="28"/>
  <c r="F8" i="28"/>
  <c r="G8" i="28"/>
  <c r="H8" i="28"/>
  <c r="I8" i="28"/>
  <c r="J8" i="28"/>
  <c r="K8" i="28"/>
  <c r="L8" i="28"/>
  <c r="M8" i="28"/>
  <c r="N8" i="28"/>
  <c r="O8" i="28"/>
  <c r="P8" i="28"/>
  <c r="Q8" i="28"/>
  <c r="R8" i="28"/>
  <c r="S8" i="28"/>
  <c r="T8" i="28"/>
  <c r="U8" i="28"/>
  <c r="V8" i="28"/>
  <c r="W8" i="28"/>
  <c r="X8" i="28"/>
  <c r="Y8" i="28"/>
  <c r="Z8" i="28"/>
  <c r="AA8" i="28"/>
  <c r="AB8" i="28"/>
  <c r="AC8" i="28"/>
  <c r="AD8" i="28"/>
  <c r="AE8" i="28"/>
  <c r="C9" i="28"/>
  <c r="D9" i="28"/>
  <c r="E9" i="28"/>
  <c r="F9" i="28"/>
  <c r="G9" i="28"/>
  <c r="H9" i="28"/>
  <c r="I9" i="28"/>
  <c r="J9" i="28"/>
  <c r="K9" i="28"/>
  <c r="L9" i="28"/>
  <c r="M9" i="28"/>
  <c r="N9" i="28"/>
  <c r="O9" i="28"/>
  <c r="P9" i="28"/>
  <c r="Q9" i="28"/>
  <c r="R9" i="28"/>
  <c r="S9" i="28"/>
  <c r="T9" i="28"/>
  <c r="U9" i="28"/>
  <c r="V9" i="28"/>
  <c r="W9" i="28"/>
  <c r="X9" i="28"/>
  <c r="Y9" i="28"/>
  <c r="Z9" i="28"/>
  <c r="AA9" i="28"/>
  <c r="AB9" i="28"/>
  <c r="AC9" i="28"/>
  <c r="AD9" i="28"/>
  <c r="AE9" i="28"/>
  <c r="C10" i="28"/>
  <c r="D10" i="28"/>
  <c r="E10" i="28"/>
  <c r="F10" i="28"/>
  <c r="G10" i="28"/>
  <c r="H10" i="28"/>
  <c r="I10" i="28"/>
  <c r="J10" i="28"/>
  <c r="K10" i="28"/>
  <c r="L10" i="28"/>
  <c r="M10" i="28"/>
  <c r="N10" i="28"/>
  <c r="O10" i="28"/>
  <c r="P10" i="28"/>
  <c r="Q10" i="28"/>
  <c r="R10" i="28"/>
  <c r="S10" i="28"/>
  <c r="T10" i="28"/>
  <c r="U10" i="28"/>
  <c r="V10" i="28"/>
  <c r="W10" i="28"/>
  <c r="X10" i="28"/>
  <c r="Y10" i="28"/>
  <c r="Z10" i="28"/>
  <c r="AA10" i="28"/>
  <c r="AB10" i="28"/>
  <c r="AC10" i="28"/>
  <c r="AD10" i="28"/>
  <c r="AE10" i="28"/>
  <c r="B10" i="28"/>
  <c r="B15" i="28" s="1"/>
  <c r="B9" i="28"/>
  <c r="B8" i="28"/>
  <c r="B30" i="20" l="1" a="1"/>
  <c r="B30" i="20" s="1"/>
  <c r="D3" i="20"/>
  <c r="D10" i="20"/>
  <c r="D9" i="20"/>
  <c r="D4" i="20"/>
  <c r="F20" i="20" s="1"/>
  <c r="D8" i="20"/>
  <c r="C20" i="20"/>
  <c r="B31" i="20" s="1"/>
  <c r="H20" i="20"/>
  <c r="G20" i="20"/>
  <c r="D7" i="20"/>
  <c r="B144" i="25"/>
  <c r="C144" i="25" s="1"/>
  <c r="B143" i="25"/>
  <c r="B142" i="25"/>
  <c r="B114" i="25"/>
  <c r="B115" i="25"/>
  <c r="B116" i="25"/>
  <c r="B117" i="25"/>
  <c r="B118" i="25"/>
  <c r="B113" i="25"/>
  <c r="A8" i="25"/>
  <c r="A9" i="25"/>
  <c r="A10" i="25"/>
  <c r="A11" i="25"/>
  <c r="A12" i="25"/>
  <c r="A13" i="25"/>
  <c r="A14" i="25"/>
  <c r="A15" i="25"/>
  <c r="A16" i="25"/>
  <c r="A17" i="25"/>
  <c r="A18" i="25"/>
  <c r="A19" i="25"/>
  <c r="A20" i="25"/>
  <c r="A21" i="25"/>
  <c r="A22" i="25"/>
  <c r="A23" i="25"/>
  <c r="A24" i="25"/>
  <c r="A25" i="25"/>
  <c r="A26" i="25"/>
  <c r="A27" i="25"/>
  <c r="A28" i="25"/>
  <c r="A29" i="25"/>
  <c r="A30" i="25"/>
  <c r="A31" i="25"/>
  <c r="A32" i="25"/>
  <c r="A33" i="25"/>
  <c r="A34" i="25"/>
  <c r="A35" i="25"/>
  <c r="A36" i="25"/>
  <c r="A37" i="25"/>
  <c r="A38" i="25"/>
  <c r="A39" i="25"/>
  <c r="A40" i="25"/>
  <c r="A41" i="25"/>
  <c r="A42" i="25"/>
  <c r="A43" i="25"/>
  <c r="A44" i="25"/>
  <c r="A45" i="25"/>
  <c r="A46" i="25"/>
  <c r="A47" i="25"/>
  <c r="A48" i="25"/>
  <c r="A49" i="25"/>
  <c r="A50" i="25"/>
  <c r="A51" i="25"/>
  <c r="A52" i="25"/>
  <c r="A53" i="25"/>
  <c r="A54" i="25"/>
  <c r="A55" i="25"/>
  <c r="A56" i="25"/>
  <c r="A57" i="25"/>
  <c r="A58" i="25"/>
  <c r="A59" i="25"/>
  <c r="A60" i="25"/>
  <c r="A61" i="25"/>
  <c r="A62" i="25"/>
  <c r="A63" i="25"/>
  <c r="A64" i="25"/>
  <c r="A65" i="25"/>
  <c r="A66" i="25"/>
  <c r="A67" i="25"/>
  <c r="A68" i="25"/>
  <c r="A69" i="25"/>
  <c r="A70" i="25"/>
  <c r="A71" i="25"/>
  <c r="A72" i="25"/>
  <c r="A73" i="25"/>
  <c r="A74" i="25"/>
  <c r="A75" i="25"/>
  <c r="A76" i="25"/>
  <c r="A77" i="25"/>
  <c r="A78" i="25"/>
  <c r="A79" i="25"/>
  <c r="A80" i="25"/>
  <c r="A81" i="25"/>
  <c r="A82" i="25"/>
  <c r="A83" i="25"/>
  <c r="A84" i="25"/>
  <c r="A85" i="25"/>
  <c r="A86" i="25"/>
  <c r="A87" i="25"/>
  <c r="A88" i="25"/>
  <c r="A89" i="25"/>
  <c r="A90" i="25"/>
  <c r="A91" i="25"/>
  <c r="A92" i="25"/>
  <c r="A93" i="25"/>
  <c r="A94" i="25"/>
  <c r="A95" i="25"/>
  <c r="A96" i="25"/>
  <c r="A97" i="25"/>
  <c r="A98" i="25"/>
  <c r="A99" i="25"/>
  <c r="A100" i="25"/>
  <c r="A101" i="25"/>
  <c r="A102" i="25"/>
  <c r="A103" i="25"/>
  <c r="A104" i="25"/>
  <c r="A105" i="25"/>
  <c r="A106" i="25"/>
  <c r="A107" i="25"/>
  <c r="A7" i="25"/>
  <c r="I8" i="25"/>
  <c r="J8" i="25"/>
  <c r="K8" i="25"/>
  <c r="I9" i="25"/>
  <c r="J9" i="25"/>
  <c r="K9" i="25"/>
  <c r="I10" i="25"/>
  <c r="J10" i="25"/>
  <c r="K10" i="25"/>
  <c r="I11" i="25"/>
  <c r="J11" i="25"/>
  <c r="K11" i="25"/>
  <c r="I12" i="25"/>
  <c r="J12" i="25"/>
  <c r="K12" i="25"/>
  <c r="I13" i="25"/>
  <c r="J13" i="25"/>
  <c r="K13" i="25"/>
  <c r="I14" i="25"/>
  <c r="J14" i="25"/>
  <c r="K14" i="25"/>
  <c r="I15" i="25"/>
  <c r="J15" i="25"/>
  <c r="K15" i="25"/>
  <c r="I16" i="25"/>
  <c r="J16" i="25"/>
  <c r="K16" i="25"/>
  <c r="I17" i="25"/>
  <c r="J17" i="25"/>
  <c r="K17" i="25"/>
  <c r="I18" i="25"/>
  <c r="J18" i="25"/>
  <c r="K18" i="25"/>
  <c r="I19" i="25"/>
  <c r="J19" i="25"/>
  <c r="K19" i="25"/>
  <c r="I20" i="25"/>
  <c r="J20" i="25"/>
  <c r="K20" i="25"/>
  <c r="I21" i="25"/>
  <c r="J21" i="25"/>
  <c r="K21" i="25"/>
  <c r="I22" i="25"/>
  <c r="J22" i="25"/>
  <c r="K22" i="25"/>
  <c r="I23" i="25"/>
  <c r="J23" i="25"/>
  <c r="K23" i="25"/>
  <c r="I24" i="25"/>
  <c r="J24" i="25"/>
  <c r="K24" i="25"/>
  <c r="I25" i="25"/>
  <c r="J25" i="25"/>
  <c r="K25" i="25"/>
  <c r="I26" i="25"/>
  <c r="J26" i="25"/>
  <c r="K26" i="25"/>
  <c r="I27" i="25"/>
  <c r="J27" i="25"/>
  <c r="K27" i="25"/>
  <c r="I28" i="25"/>
  <c r="J28" i="25"/>
  <c r="K28" i="25"/>
  <c r="I29" i="25"/>
  <c r="J29" i="25"/>
  <c r="K29" i="25"/>
  <c r="I30" i="25"/>
  <c r="J30" i="25"/>
  <c r="K30" i="25"/>
  <c r="I31" i="25"/>
  <c r="J31" i="25"/>
  <c r="K31" i="25"/>
  <c r="I32" i="25"/>
  <c r="J32" i="25"/>
  <c r="K32" i="25"/>
  <c r="I33" i="25"/>
  <c r="J33" i="25"/>
  <c r="K33" i="25"/>
  <c r="I34" i="25"/>
  <c r="J34" i="25"/>
  <c r="K34" i="25"/>
  <c r="I35" i="25"/>
  <c r="J35" i="25"/>
  <c r="K35" i="25"/>
  <c r="I36" i="25"/>
  <c r="J36" i="25"/>
  <c r="K36" i="25"/>
  <c r="I37" i="25"/>
  <c r="J37" i="25"/>
  <c r="K37" i="25"/>
  <c r="I38" i="25"/>
  <c r="J38" i="25"/>
  <c r="K38" i="25"/>
  <c r="I39" i="25"/>
  <c r="J39" i="25"/>
  <c r="K39" i="25"/>
  <c r="I40" i="25"/>
  <c r="J40" i="25"/>
  <c r="K40" i="25"/>
  <c r="I41" i="25"/>
  <c r="J41" i="25"/>
  <c r="K41" i="25"/>
  <c r="I42" i="25"/>
  <c r="J42" i="25"/>
  <c r="K42" i="25"/>
  <c r="I43" i="25"/>
  <c r="J43" i="25"/>
  <c r="K43" i="25"/>
  <c r="I44" i="25"/>
  <c r="J44" i="25"/>
  <c r="K44" i="25"/>
  <c r="I45" i="25"/>
  <c r="J45" i="25"/>
  <c r="K45" i="25"/>
  <c r="I46" i="25"/>
  <c r="J46" i="25"/>
  <c r="K46" i="25"/>
  <c r="I47" i="25"/>
  <c r="J47" i="25"/>
  <c r="K47" i="25"/>
  <c r="I48" i="25"/>
  <c r="J48" i="25"/>
  <c r="K48" i="25"/>
  <c r="I49" i="25"/>
  <c r="J49" i="25"/>
  <c r="K49" i="25"/>
  <c r="I50" i="25"/>
  <c r="J50" i="25"/>
  <c r="K50" i="25"/>
  <c r="I51" i="25"/>
  <c r="J51" i="25"/>
  <c r="K51" i="25"/>
  <c r="I52" i="25"/>
  <c r="J52" i="25"/>
  <c r="K52" i="25"/>
  <c r="I53" i="25"/>
  <c r="J53" i="25"/>
  <c r="K53" i="25"/>
  <c r="I54" i="25"/>
  <c r="J54" i="25"/>
  <c r="K54" i="25"/>
  <c r="I55" i="25"/>
  <c r="J55" i="25"/>
  <c r="K55" i="25"/>
  <c r="I56" i="25"/>
  <c r="J56" i="25"/>
  <c r="K56" i="25"/>
  <c r="I57" i="25"/>
  <c r="J57" i="25"/>
  <c r="K57" i="25"/>
  <c r="I58" i="25"/>
  <c r="J58" i="25"/>
  <c r="K58" i="25"/>
  <c r="I59" i="25"/>
  <c r="J59" i="25"/>
  <c r="K59" i="25"/>
  <c r="I60" i="25"/>
  <c r="J60" i="25"/>
  <c r="K60" i="25"/>
  <c r="I61" i="25"/>
  <c r="J61" i="25"/>
  <c r="K61" i="25"/>
  <c r="I62" i="25"/>
  <c r="J62" i="25"/>
  <c r="K62" i="25"/>
  <c r="I63" i="25"/>
  <c r="J63" i="25"/>
  <c r="K63" i="25"/>
  <c r="I64" i="25"/>
  <c r="J64" i="25"/>
  <c r="K64" i="25"/>
  <c r="I65" i="25"/>
  <c r="J65" i="25"/>
  <c r="K65" i="25"/>
  <c r="I66" i="25"/>
  <c r="J66" i="25"/>
  <c r="K66" i="25"/>
  <c r="I67" i="25"/>
  <c r="J67" i="25"/>
  <c r="K67" i="25"/>
  <c r="I68" i="25"/>
  <c r="J68" i="25"/>
  <c r="K68" i="25"/>
  <c r="I69" i="25"/>
  <c r="J69" i="25"/>
  <c r="K69" i="25"/>
  <c r="I70" i="25"/>
  <c r="J70" i="25"/>
  <c r="K70" i="25"/>
  <c r="I71" i="25"/>
  <c r="J71" i="25"/>
  <c r="K71" i="25"/>
  <c r="I72" i="25"/>
  <c r="J72" i="25"/>
  <c r="K72" i="25"/>
  <c r="I73" i="25"/>
  <c r="J73" i="25"/>
  <c r="K73" i="25"/>
  <c r="I74" i="25"/>
  <c r="J74" i="25"/>
  <c r="K74" i="25"/>
  <c r="I75" i="25"/>
  <c r="J75" i="25"/>
  <c r="K75" i="25"/>
  <c r="I76" i="25"/>
  <c r="J76" i="25"/>
  <c r="K76" i="25"/>
  <c r="I77" i="25"/>
  <c r="J77" i="25"/>
  <c r="K77" i="25"/>
  <c r="I78" i="25"/>
  <c r="J78" i="25"/>
  <c r="K78" i="25"/>
  <c r="I79" i="25"/>
  <c r="J79" i="25"/>
  <c r="K79" i="25"/>
  <c r="I80" i="25"/>
  <c r="J80" i="25"/>
  <c r="K80" i="25"/>
  <c r="I81" i="25"/>
  <c r="J81" i="25"/>
  <c r="K81" i="25"/>
  <c r="I82" i="25"/>
  <c r="J82" i="25"/>
  <c r="K82" i="25"/>
  <c r="I83" i="25"/>
  <c r="J83" i="25"/>
  <c r="K83" i="25"/>
  <c r="I84" i="25"/>
  <c r="J84" i="25"/>
  <c r="K84" i="25"/>
  <c r="I85" i="25"/>
  <c r="J85" i="25"/>
  <c r="K85" i="25"/>
  <c r="I86" i="25"/>
  <c r="J86" i="25"/>
  <c r="K86" i="25"/>
  <c r="I87" i="25"/>
  <c r="J87" i="25"/>
  <c r="K87" i="25"/>
  <c r="I88" i="25"/>
  <c r="J88" i="25"/>
  <c r="K88" i="25"/>
  <c r="I89" i="25"/>
  <c r="J89" i="25"/>
  <c r="K89" i="25"/>
  <c r="I90" i="25"/>
  <c r="J90" i="25"/>
  <c r="K90" i="25"/>
  <c r="I91" i="25"/>
  <c r="J91" i="25"/>
  <c r="K91" i="25"/>
  <c r="I92" i="25"/>
  <c r="J92" i="25"/>
  <c r="K92" i="25"/>
  <c r="I93" i="25"/>
  <c r="J93" i="25"/>
  <c r="K93" i="25"/>
  <c r="I94" i="25"/>
  <c r="J94" i="25"/>
  <c r="K94" i="25"/>
  <c r="I95" i="25"/>
  <c r="J95" i="25"/>
  <c r="K95" i="25"/>
  <c r="I96" i="25"/>
  <c r="J96" i="25"/>
  <c r="K96" i="25"/>
  <c r="I97" i="25"/>
  <c r="J97" i="25"/>
  <c r="K97" i="25"/>
  <c r="I98" i="25"/>
  <c r="J98" i="25"/>
  <c r="K98" i="25"/>
  <c r="I99" i="25"/>
  <c r="J99" i="25"/>
  <c r="K99" i="25"/>
  <c r="I100" i="25"/>
  <c r="J100" i="25"/>
  <c r="K100" i="25"/>
  <c r="I101" i="25"/>
  <c r="J101" i="25"/>
  <c r="K101" i="25"/>
  <c r="I102" i="25"/>
  <c r="J102" i="25"/>
  <c r="K102" i="25"/>
  <c r="I103" i="25"/>
  <c r="J103" i="25"/>
  <c r="K103" i="25"/>
  <c r="I104" i="25"/>
  <c r="J104" i="25"/>
  <c r="K104" i="25"/>
  <c r="I105" i="25"/>
  <c r="J105" i="25"/>
  <c r="K105" i="25"/>
  <c r="I106" i="25"/>
  <c r="J106" i="25"/>
  <c r="K106" i="25"/>
  <c r="I107" i="25"/>
  <c r="J107" i="25"/>
  <c r="K107" i="25"/>
  <c r="J7" i="25"/>
  <c r="K7" i="25"/>
  <c r="I7" i="25"/>
  <c r="D8" i="25"/>
  <c r="D9" i="25"/>
  <c r="D10" i="25"/>
  <c r="D11" i="25"/>
  <c r="D12" i="25"/>
  <c r="D13" i="25"/>
  <c r="D14" i="25"/>
  <c r="C114" i="25" s="1"/>
  <c r="D15" i="25"/>
  <c r="D16" i="25"/>
  <c r="D17" i="25"/>
  <c r="D18" i="25"/>
  <c r="D19" i="25"/>
  <c r="D20" i="25"/>
  <c r="D21" i="25"/>
  <c r="D22" i="25"/>
  <c r="D23" i="25"/>
  <c r="D24" i="25"/>
  <c r="D25" i="25"/>
  <c r="D26" i="25"/>
  <c r="D27" i="25"/>
  <c r="D28" i="25"/>
  <c r="C118" i="25" s="1"/>
  <c r="D29" i="25"/>
  <c r="D30" i="25"/>
  <c r="D31" i="25"/>
  <c r="D32" i="25"/>
  <c r="D33" i="25"/>
  <c r="D34" i="25"/>
  <c r="D35" i="25"/>
  <c r="D36" i="25"/>
  <c r="D37" i="25"/>
  <c r="D38" i="25"/>
  <c r="D39" i="25"/>
  <c r="D40" i="25"/>
  <c r="D41" i="25"/>
  <c r="D42" i="25"/>
  <c r="C117" i="25" s="1"/>
  <c r="D43" i="25"/>
  <c r="D44" i="25"/>
  <c r="D45" i="25"/>
  <c r="D46" i="25"/>
  <c r="D47" i="25"/>
  <c r="D48" i="25"/>
  <c r="D49" i="25"/>
  <c r="D50" i="25"/>
  <c r="D51" i="25"/>
  <c r="D52" i="25"/>
  <c r="D53" i="25"/>
  <c r="D54" i="25"/>
  <c r="D55" i="25"/>
  <c r="D56" i="25"/>
  <c r="D57" i="25"/>
  <c r="D58" i="25"/>
  <c r="D59" i="25"/>
  <c r="D60" i="25"/>
  <c r="D61" i="25"/>
  <c r="D62" i="25"/>
  <c r="D63" i="25"/>
  <c r="D64" i="25"/>
  <c r="D65" i="25"/>
  <c r="D66" i="25"/>
  <c r="D67" i="25"/>
  <c r="D68" i="25"/>
  <c r="D69" i="25"/>
  <c r="D70" i="25"/>
  <c r="D71" i="25"/>
  <c r="D72" i="25"/>
  <c r="D73" i="25"/>
  <c r="D74" i="25"/>
  <c r="D75" i="25"/>
  <c r="D76" i="25"/>
  <c r="D77" i="25"/>
  <c r="D78" i="25"/>
  <c r="D79" i="25"/>
  <c r="D80" i="25"/>
  <c r="D81" i="25"/>
  <c r="D82" i="25"/>
  <c r="D83" i="25"/>
  <c r="D84" i="25"/>
  <c r="D85" i="25"/>
  <c r="D86" i="25"/>
  <c r="D87" i="25"/>
  <c r="D88" i="25"/>
  <c r="D89" i="25"/>
  <c r="D90" i="25"/>
  <c r="D91" i="25"/>
  <c r="D92" i="25"/>
  <c r="D93" i="25"/>
  <c r="D94" i="25"/>
  <c r="D95" i="25"/>
  <c r="D96" i="25"/>
  <c r="D97" i="25"/>
  <c r="D98" i="25"/>
  <c r="D99" i="25"/>
  <c r="D100" i="25"/>
  <c r="D101" i="25"/>
  <c r="D102" i="25"/>
  <c r="D103" i="25"/>
  <c r="D104" i="25"/>
  <c r="D105" i="25"/>
  <c r="D106" i="25"/>
  <c r="D107" i="25"/>
  <c r="D7" i="25"/>
  <c r="C142" i="25" l="1"/>
  <c r="D21" i="20"/>
  <c r="C32" i="20" s="1"/>
  <c r="G21" i="20"/>
  <c r="H21" i="20"/>
  <c r="M21" i="20"/>
  <c r="N21" i="20"/>
  <c r="C21" i="20"/>
  <c r="B32" i="20" s="1"/>
  <c r="B42" i="20" s="1"/>
  <c r="E21" i="20"/>
  <c r="D32" i="20" s="1"/>
  <c r="J21" i="20"/>
  <c r="K21" i="20"/>
  <c r="L21" i="20"/>
  <c r="F21" i="20"/>
  <c r="O21" i="20"/>
  <c r="L20" i="20"/>
  <c r="O20" i="20"/>
  <c r="E20" i="20"/>
  <c r="D31" i="20" s="1"/>
  <c r="J20" i="20"/>
  <c r="K20" i="20"/>
  <c r="M20" i="20"/>
  <c r="N20" i="20"/>
  <c r="D20" i="20"/>
  <c r="C31" i="20" s="1"/>
  <c r="C113" i="25"/>
  <c r="C143" i="25"/>
  <c r="C111" i="25"/>
  <c r="C109" i="25"/>
  <c r="H135" i="25"/>
  <c r="C115" i="25"/>
  <c r="H136" i="25"/>
  <c r="B111" i="25"/>
  <c r="I129" i="25"/>
  <c r="B110" i="25"/>
  <c r="C110" i="25"/>
  <c r="C116" i="25" s="1"/>
  <c r="H129" i="25"/>
  <c r="B109" i="25"/>
  <c r="J135" i="25"/>
  <c r="H134" i="25"/>
  <c r="J134" i="25"/>
  <c r="I134" i="25"/>
  <c r="J136" i="25"/>
  <c r="I136" i="25"/>
  <c r="I135" i="25"/>
  <c r="L7" i="25"/>
  <c r="J130" i="25"/>
  <c r="J129" i="25"/>
  <c r="H126" i="25"/>
  <c r="H125" i="25"/>
  <c r="J127" i="25"/>
  <c r="I127" i="25"/>
  <c r="J128" i="25"/>
  <c r="H127" i="25"/>
  <c r="H128" i="25"/>
  <c r="I130" i="25"/>
  <c r="J126" i="25"/>
  <c r="H130" i="25"/>
  <c r="I126" i="25"/>
  <c r="I128" i="25"/>
  <c r="J125" i="25"/>
  <c r="I125" i="25"/>
  <c r="C4" i="28" l="1"/>
  <c r="D4" i="28"/>
  <c r="E4" i="28"/>
  <c r="F4" i="28"/>
  <c r="G4" i="28"/>
  <c r="H4" i="28"/>
  <c r="I4" i="28"/>
  <c r="J4" i="28"/>
  <c r="K4" i="28"/>
  <c r="L4" i="28"/>
  <c r="M4" i="28"/>
  <c r="N4" i="28"/>
  <c r="O4" i="28"/>
  <c r="P4" i="28"/>
  <c r="Q4" i="28"/>
  <c r="R4" i="28"/>
  <c r="S4" i="28"/>
  <c r="T4" i="28"/>
  <c r="U4" i="28"/>
  <c r="V4" i="28"/>
  <c r="W4" i="28"/>
  <c r="X4" i="28"/>
  <c r="Y4" i="28"/>
  <c r="Z4" i="28"/>
  <c r="AA4" i="28"/>
  <c r="AB4" i="28"/>
  <c r="AC4" i="28"/>
  <c r="AD4" i="28"/>
  <c r="AE4" i="28"/>
  <c r="C5" i="28"/>
  <c r="D5" i="28"/>
  <c r="E5" i="28"/>
  <c r="F5" i="28"/>
  <c r="G5" i="28"/>
  <c r="H5" i="28"/>
  <c r="I5" i="28"/>
  <c r="J5" i="28"/>
  <c r="K5" i="28"/>
  <c r="L5" i="28"/>
  <c r="M5" i="28"/>
  <c r="N5" i="28"/>
  <c r="O5" i="28"/>
  <c r="P5" i="28"/>
  <c r="Q5" i="28"/>
  <c r="R5" i="28"/>
  <c r="S5" i="28"/>
  <c r="T5" i="28"/>
  <c r="U5" i="28"/>
  <c r="V5" i="28"/>
  <c r="W5" i="28"/>
  <c r="X5" i="28"/>
  <c r="Y5" i="28"/>
  <c r="Z5" i="28"/>
  <c r="AA5" i="28"/>
  <c r="AB5" i="28"/>
  <c r="AC5" i="28"/>
  <c r="AD5" i="28"/>
  <c r="AE5" i="28"/>
  <c r="C6" i="28"/>
  <c r="D6" i="28"/>
  <c r="E6" i="28"/>
  <c r="F6" i="28"/>
  <c r="G6" i="28"/>
  <c r="H6" i="28"/>
  <c r="I6" i="28"/>
  <c r="J6" i="28"/>
  <c r="K6" i="28"/>
  <c r="L6" i="28"/>
  <c r="M6" i="28"/>
  <c r="N6" i="28"/>
  <c r="O6" i="28"/>
  <c r="P6" i="28"/>
  <c r="Q6" i="28"/>
  <c r="R6" i="28"/>
  <c r="S6" i="28"/>
  <c r="T6" i="28"/>
  <c r="U6" i="28"/>
  <c r="V6" i="28"/>
  <c r="W6" i="28"/>
  <c r="X6" i="28"/>
  <c r="Y6" i="28"/>
  <c r="Z6" i="28"/>
  <c r="AA6" i="28"/>
  <c r="AB6" i="28"/>
  <c r="AC6" i="28"/>
  <c r="AD6" i="28"/>
  <c r="AE6" i="28"/>
  <c r="C7" i="28"/>
  <c r="D7" i="28"/>
  <c r="E7" i="28"/>
  <c r="F7" i="28"/>
  <c r="G7" i="28"/>
  <c r="H7" i="28"/>
  <c r="I7" i="28"/>
  <c r="J7" i="28"/>
  <c r="K7" i="28"/>
  <c r="L7" i="28"/>
  <c r="M7" i="28"/>
  <c r="N7" i="28"/>
  <c r="O7" i="28"/>
  <c r="P7" i="28"/>
  <c r="Q7" i="28"/>
  <c r="R7" i="28"/>
  <c r="S7" i="28"/>
  <c r="T7" i="28"/>
  <c r="U7" i="28"/>
  <c r="V7" i="28"/>
  <c r="W7" i="28"/>
  <c r="X7" i="28"/>
  <c r="Y7" i="28"/>
  <c r="Z7" i="28"/>
  <c r="AA7" i="28"/>
  <c r="AB7" i="28"/>
  <c r="AC7" i="28"/>
  <c r="AD7" i="28"/>
  <c r="AE7" i="28"/>
  <c r="G15" i="28"/>
  <c r="H15" i="28"/>
  <c r="I15" i="28"/>
  <c r="J15" i="28"/>
  <c r="K15" i="28"/>
  <c r="N15" i="28"/>
  <c r="AA15" i="28"/>
  <c r="AB15" i="28"/>
  <c r="AC15" i="28"/>
  <c r="AD15" i="28"/>
  <c r="AC22" i="28" a="1"/>
  <c r="AC22" i="28" s="1"/>
  <c r="AB22" i="28" a="1"/>
  <c r="AB22" i="28" s="1"/>
  <c r="AA22" i="28" a="1"/>
  <c r="AA22" i="28" s="1"/>
  <c r="B7" i="28"/>
  <c r="B6" i="28"/>
  <c r="B5" i="28"/>
  <c r="B4" i="28"/>
  <c r="C3" i="28"/>
  <c r="D3" i="28"/>
  <c r="E3" i="28"/>
  <c r="F3" i="28"/>
  <c r="G3" i="28"/>
  <c r="H3" i="28"/>
  <c r="I3" i="28"/>
  <c r="J3" i="28"/>
  <c r="K3" i="28"/>
  <c r="L3" i="28"/>
  <c r="M3" i="28"/>
  <c r="N3" i="28"/>
  <c r="O3" i="28"/>
  <c r="P3" i="28"/>
  <c r="Q3" i="28"/>
  <c r="R3" i="28"/>
  <c r="S3" i="28"/>
  <c r="T3" i="28"/>
  <c r="U3" i="28"/>
  <c r="V3" i="28"/>
  <c r="W3" i="28"/>
  <c r="X3" i="28"/>
  <c r="Y3" i="28"/>
  <c r="Z3" i="28"/>
  <c r="AA3" i="28"/>
  <c r="AB3" i="28"/>
  <c r="AC3" i="28"/>
  <c r="AD3" i="28"/>
  <c r="AE3" i="28"/>
  <c r="B3" i="28"/>
  <c r="AC60" i="28" a="1"/>
  <c r="AC60" i="28" s="1"/>
  <c r="AB60" i="28" a="1"/>
  <c r="AB60" i="28" s="1"/>
  <c r="AA60" i="28" a="1"/>
  <c r="AA60" i="28" s="1"/>
  <c r="AC59" i="28" a="1"/>
  <c r="AC59" i="28" s="1"/>
  <c r="AB59" i="28" a="1"/>
  <c r="AB59" i="28" s="1"/>
  <c r="AA59" i="28" a="1"/>
  <c r="AA59" i="28" s="1"/>
  <c r="AC58" i="28" a="1"/>
  <c r="AC58" i="28" s="1"/>
  <c r="AB58" i="28" a="1"/>
  <c r="AB58" i="28" s="1"/>
  <c r="AA58" i="28" a="1"/>
  <c r="AA58" i="28" s="1"/>
  <c r="AC57" i="28" a="1"/>
  <c r="AC57" i="28" s="1"/>
  <c r="AB57" i="28" a="1"/>
  <c r="AB57" i="28" s="1"/>
  <c r="AA57" i="28" a="1"/>
  <c r="AA57" i="28" s="1"/>
  <c r="AC56" i="28" a="1"/>
  <c r="AC56" i="28" s="1"/>
  <c r="AB56" i="28" a="1"/>
  <c r="AB56" i="28" s="1"/>
  <c r="AA56" i="28" a="1"/>
  <c r="AA56" i="28" s="1"/>
  <c r="AC55" i="28" a="1"/>
  <c r="AC55" i="28" s="1"/>
  <c r="AB55" i="28" a="1"/>
  <c r="AB55" i="28" s="1"/>
  <c r="AA55" i="28" a="1"/>
  <c r="AA55" i="28" s="1"/>
  <c r="AC54" i="28" a="1"/>
  <c r="AC54" i="28" s="1"/>
  <c r="AB54" i="28" a="1"/>
  <c r="AB54" i="28" s="1"/>
  <c r="AA54" i="28" a="1"/>
  <c r="AA54" i="28" s="1"/>
  <c r="AC53" i="28" a="1"/>
  <c r="AC53" i="28" s="1"/>
  <c r="AB53" i="28" a="1"/>
  <c r="AB53" i="28" s="1"/>
  <c r="AA53" i="28" a="1"/>
  <c r="AA53" i="28" s="1"/>
  <c r="AC52" i="28" a="1"/>
  <c r="AC52" i="28" s="1"/>
  <c r="AB52" i="28" a="1"/>
  <c r="AB52" i="28" s="1"/>
  <c r="AA52" i="28" a="1"/>
  <c r="AA52" i="28" s="1"/>
  <c r="AC51" i="28" a="1"/>
  <c r="AC51" i="28" s="1"/>
  <c r="AB51" i="28" a="1"/>
  <c r="AB51" i="28" s="1"/>
  <c r="AA51" i="28" a="1"/>
  <c r="AA51" i="28" s="1"/>
  <c r="AC50" i="28" a="1"/>
  <c r="AC50" i="28" s="1"/>
  <c r="AB50" i="28" a="1"/>
  <c r="AB50" i="28" s="1"/>
  <c r="AA50" i="28" a="1"/>
  <c r="AA50" i="28" s="1"/>
  <c r="AC49" i="28" a="1"/>
  <c r="AC49" i="28" s="1"/>
  <c r="AB49" i="28" a="1"/>
  <c r="AB49" i="28" s="1"/>
  <c r="AA49" i="28" a="1"/>
  <c r="AA49" i="28" s="1"/>
  <c r="AC48" i="28" a="1"/>
  <c r="AC48" i="28" s="1"/>
  <c r="AB48" i="28" a="1"/>
  <c r="AB48" i="28" s="1"/>
  <c r="AA48" i="28" a="1"/>
  <c r="AA48" i="28" s="1"/>
  <c r="AC47" i="28" a="1"/>
  <c r="AC47" i="28" s="1"/>
  <c r="AB47" i="28" a="1"/>
  <c r="AB47" i="28" s="1"/>
  <c r="AA47" i="28" a="1"/>
  <c r="AA47" i="28" s="1"/>
  <c r="AC46" i="28" a="1"/>
  <c r="AC46" i="28" s="1"/>
  <c r="AB46" i="28" a="1"/>
  <c r="AB46" i="28" s="1"/>
  <c r="AA46" i="28" a="1"/>
  <c r="AA46" i="28" s="1"/>
  <c r="AC45" i="28" a="1"/>
  <c r="AC45" i="28" s="1"/>
  <c r="AB45" i="28" a="1"/>
  <c r="AB45" i="28" s="1"/>
  <c r="AA45" i="28" a="1"/>
  <c r="AA45" i="28" s="1"/>
  <c r="AC44" i="28" a="1"/>
  <c r="AC44" i="28" s="1"/>
  <c r="AB44" i="28" a="1"/>
  <c r="AB44" i="28" s="1"/>
  <c r="AA44" i="28" a="1"/>
  <c r="AA44" i="28" s="1"/>
  <c r="AC43" i="28" a="1"/>
  <c r="AC43" i="28" s="1"/>
  <c r="AB43" i="28" a="1"/>
  <c r="AB43" i="28" s="1"/>
  <c r="AA43" i="28" a="1"/>
  <c r="AA43" i="28" s="1"/>
  <c r="AC42" i="28" a="1"/>
  <c r="AC42" i="28" s="1"/>
  <c r="AB42" i="28" a="1"/>
  <c r="AB42" i="28" s="1"/>
  <c r="AA42" i="28" a="1"/>
  <c r="AA42" i="28" s="1"/>
  <c r="AC41" i="28" a="1"/>
  <c r="AC41" i="28" s="1"/>
  <c r="AB41" i="28" a="1"/>
  <c r="AB41" i="28" s="1"/>
  <c r="AA41" i="28" a="1"/>
  <c r="AA41" i="28" s="1"/>
  <c r="AC40" i="28" a="1"/>
  <c r="AC40" i="28" s="1"/>
  <c r="AB40" i="28" a="1"/>
  <c r="AB40" i="28" s="1"/>
  <c r="AA40" i="28" a="1"/>
  <c r="AA40" i="28" s="1"/>
  <c r="AC39" i="28" a="1"/>
  <c r="AC39" i="28" s="1"/>
  <c r="AB39" i="28" a="1"/>
  <c r="AB39" i="28" s="1"/>
  <c r="AA39" i="28" a="1"/>
  <c r="AA39" i="28" s="1"/>
  <c r="C39" i="28"/>
  <c r="C48" i="28" s="1"/>
  <c r="C57" i="28" s="1"/>
  <c r="C66" i="28" s="1"/>
  <c r="C75" i="28" s="1"/>
  <c r="C84" i="28" s="1"/>
  <c r="C93" i="28" s="1"/>
  <c r="C102" i="28" s="1"/>
  <c r="C111" i="28" s="1"/>
  <c r="C120" i="28" s="1"/>
  <c r="C129" i="28" s="1"/>
  <c r="C138" i="28" s="1"/>
  <c r="C147" i="28" s="1"/>
  <c r="C156" i="28" s="1"/>
  <c r="C165" i="28" s="1"/>
  <c r="C174" i="28" s="1"/>
  <c r="C183" i="28" s="1"/>
  <c r="C192" i="28" s="1"/>
  <c r="C201" i="28" s="1"/>
  <c r="C210" i="28" s="1"/>
  <c r="C219" i="28" s="1"/>
  <c r="C228" i="28" s="1"/>
  <c r="C237" i="28" s="1"/>
  <c r="C246" i="28" s="1"/>
  <c r="C255" i="28" s="1"/>
  <c r="C264" i="28" s="1"/>
  <c r="C273" i="28" s="1"/>
  <c r="C282" i="28" s="1"/>
  <c r="C291" i="28" s="1"/>
  <c r="C300" i="28" s="1"/>
  <c r="C309" i="28" s="1"/>
  <c r="C318" i="28" s="1"/>
  <c r="C327" i="28" s="1"/>
  <c r="C336" i="28" s="1"/>
  <c r="C345" i="28" s="1"/>
  <c r="C354" i="28" s="1"/>
  <c r="C363" i="28" s="1"/>
  <c r="C372" i="28" s="1"/>
  <c r="AC38" i="28" a="1"/>
  <c r="AC38" i="28" s="1"/>
  <c r="AB38" i="28" a="1"/>
  <c r="AB38" i="28" s="1"/>
  <c r="AA38" i="28" a="1"/>
  <c r="AA38" i="28" s="1"/>
  <c r="C38" i="28"/>
  <c r="C47" i="28" s="1"/>
  <c r="C56" i="28" s="1"/>
  <c r="C65" i="28" s="1"/>
  <c r="C74" i="28" s="1"/>
  <c r="C83" i="28" s="1"/>
  <c r="C92" i="28" s="1"/>
  <c r="C101" i="28" s="1"/>
  <c r="C110" i="28" s="1"/>
  <c r="C119" i="28" s="1"/>
  <c r="C128" i="28" s="1"/>
  <c r="C137" i="28" s="1"/>
  <c r="C146" i="28" s="1"/>
  <c r="C155" i="28" s="1"/>
  <c r="C164" i="28" s="1"/>
  <c r="C173" i="28" s="1"/>
  <c r="C182" i="28" s="1"/>
  <c r="C191" i="28" s="1"/>
  <c r="C200" i="28" s="1"/>
  <c r="C209" i="28" s="1"/>
  <c r="C218" i="28" s="1"/>
  <c r="C227" i="28" s="1"/>
  <c r="C236" i="28" s="1"/>
  <c r="C245" i="28" s="1"/>
  <c r="C254" i="28" s="1"/>
  <c r="C263" i="28" s="1"/>
  <c r="C272" i="28" s="1"/>
  <c r="C281" i="28" s="1"/>
  <c r="C290" i="28" s="1"/>
  <c r="C299" i="28" s="1"/>
  <c r="C308" i="28" s="1"/>
  <c r="C317" i="28" s="1"/>
  <c r="C326" i="28" s="1"/>
  <c r="C335" i="28" s="1"/>
  <c r="C344" i="28" s="1"/>
  <c r="C353" i="28" s="1"/>
  <c r="C362" i="28" s="1"/>
  <c r="C371" i="28" s="1"/>
  <c r="AC37" i="28" a="1"/>
  <c r="AC37" i="28" s="1"/>
  <c r="AB37" i="28" a="1"/>
  <c r="AB37" i="28" s="1"/>
  <c r="AA37" i="28" a="1"/>
  <c r="AA37" i="28" s="1"/>
  <c r="C37" i="28"/>
  <c r="C46" i="28" s="1"/>
  <c r="C55" i="28" s="1"/>
  <c r="C64" i="28" s="1"/>
  <c r="C73" i="28" s="1"/>
  <c r="C82" i="28" s="1"/>
  <c r="C91" i="28" s="1"/>
  <c r="C100" i="28" s="1"/>
  <c r="C109" i="28" s="1"/>
  <c r="C118" i="28" s="1"/>
  <c r="C127" i="28" s="1"/>
  <c r="C136" i="28" s="1"/>
  <c r="C145" i="28" s="1"/>
  <c r="C154" i="28" s="1"/>
  <c r="C163" i="28" s="1"/>
  <c r="C172" i="28" s="1"/>
  <c r="C181" i="28" s="1"/>
  <c r="C190" i="28" s="1"/>
  <c r="C199" i="28" s="1"/>
  <c r="C208" i="28" s="1"/>
  <c r="C217" i="28" s="1"/>
  <c r="C226" i="28" s="1"/>
  <c r="C235" i="28" s="1"/>
  <c r="C244" i="28" s="1"/>
  <c r="C253" i="28" s="1"/>
  <c r="C262" i="28" s="1"/>
  <c r="C271" i="28" s="1"/>
  <c r="C280" i="28" s="1"/>
  <c r="C289" i="28" s="1"/>
  <c r="C298" i="28" s="1"/>
  <c r="C307" i="28" s="1"/>
  <c r="C316" i="28" s="1"/>
  <c r="C325" i="28" s="1"/>
  <c r="C334" i="28" s="1"/>
  <c r="C343" i="28" s="1"/>
  <c r="C352" i="28" s="1"/>
  <c r="C361" i="28" s="1"/>
  <c r="C370" i="28" s="1"/>
  <c r="AC36" i="28" a="1"/>
  <c r="AC36" i="28" s="1"/>
  <c r="AB36" i="28" a="1"/>
  <c r="AB36" i="28" s="1"/>
  <c r="AA36" i="28" a="1"/>
  <c r="AA36" i="28" s="1"/>
  <c r="C36" i="28"/>
  <c r="C45" i="28" s="1"/>
  <c r="C54" i="28" s="1"/>
  <c r="C63" i="28" s="1"/>
  <c r="C72" i="28" s="1"/>
  <c r="C81" i="28" s="1"/>
  <c r="C90" i="28" s="1"/>
  <c r="C99" i="28" s="1"/>
  <c r="C108" i="28" s="1"/>
  <c r="C117" i="28" s="1"/>
  <c r="C126" i="28" s="1"/>
  <c r="C135" i="28" s="1"/>
  <c r="C144" i="28" s="1"/>
  <c r="C153" i="28" s="1"/>
  <c r="C162" i="28" s="1"/>
  <c r="C171" i="28" s="1"/>
  <c r="C180" i="28" s="1"/>
  <c r="C189" i="28" s="1"/>
  <c r="C198" i="28" s="1"/>
  <c r="C207" i="28" s="1"/>
  <c r="C216" i="28" s="1"/>
  <c r="C225" i="28" s="1"/>
  <c r="C234" i="28" s="1"/>
  <c r="C243" i="28" s="1"/>
  <c r="C252" i="28" s="1"/>
  <c r="C261" i="28" s="1"/>
  <c r="C270" i="28" s="1"/>
  <c r="C279" i="28" s="1"/>
  <c r="C288" i="28" s="1"/>
  <c r="C297" i="28" s="1"/>
  <c r="C306" i="28" s="1"/>
  <c r="C315" i="28" s="1"/>
  <c r="C324" i="28" s="1"/>
  <c r="C333" i="28" s="1"/>
  <c r="C342" i="28" s="1"/>
  <c r="C351" i="28" s="1"/>
  <c r="C360" i="28" s="1"/>
  <c r="C369" i="28" s="1"/>
  <c r="AC35" i="28" a="1"/>
  <c r="AC35" i="28" s="1"/>
  <c r="AB35" i="28" a="1"/>
  <c r="AB35" i="28" s="1"/>
  <c r="AA35" i="28" a="1"/>
  <c r="AA35" i="28" s="1"/>
  <c r="C35" i="28"/>
  <c r="C44" i="28" s="1"/>
  <c r="C53" i="28" s="1"/>
  <c r="C62" i="28" s="1"/>
  <c r="C71" i="28" s="1"/>
  <c r="C80" i="28" s="1"/>
  <c r="C89" i="28" s="1"/>
  <c r="C98" i="28" s="1"/>
  <c r="C107" i="28" s="1"/>
  <c r="C116" i="28" s="1"/>
  <c r="C125" i="28" s="1"/>
  <c r="C134" i="28" s="1"/>
  <c r="C143" i="28" s="1"/>
  <c r="C152" i="28" s="1"/>
  <c r="C161" i="28" s="1"/>
  <c r="C170" i="28" s="1"/>
  <c r="C179" i="28" s="1"/>
  <c r="C188" i="28" s="1"/>
  <c r="C197" i="28" s="1"/>
  <c r="C206" i="28" s="1"/>
  <c r="C215" i="28" s="1"/>
  <c r="C224" i="28" s="1"/>
  <c r="C233" i="28" s="1"/>
  <c r="C242" i="28" s="1"/>
  <c r="C251" i="28" s="1"/>
  <c r="C260" i="28" s="1"/>
  <c r="C269" i="28" s="1"/>
  <c r="C278" i="28" s="1"/>
  <c r="C287" i="28" s="1"/>
  <c r="C296" i="28" s="1"/>
  <c r="C305" i="28" s="1"/>
  <c r="C314" i="28" s="1"/>
  <c r="C323" i="28" s="1"/>
  <c r="C332" i="28" s="1"/>
  <c r="C341" i="28" s="1"/>
  <c r="C350" i="28" s="1"/>
  <c r="C359" i="28" s="1"/>
  <c r="C368" i="28" s="1"/>
  <c r="AC34" i="28" a="1"/>
  <c r="AC34" i="28" s="1"/>
  <c r="AB34" i="28" a="1"/>
  <c r="AB34" i="28" s="1"/>
  <c r="AA34" i="28" a="1"/>
  <c r="AA34" i="28" s="1"/>
  <c r="C34" i="28"/>
  <c r="C43" i="28" s="1"/>
  <c r="C52" i="28" s="1"/>
  <c r="C61" i="28" s="1"/>
  <c r="C70" i="28" s="1"/>
  <c r="C79" i="28" s="1"/>
  <c r="C88" i="28" s="1"/>
  <c r="C97" i="28" s="1"/>
  <c r="C106" i="28" s="1"/>
  <c r="C115" i="28" s="1"/>
  <c r="C124" i="28" s="1"/>
  <c r="C133" i="28" s="1"/>
  <c r="C142" i="28" s="1"/>
  <c r="C151" i="28" s="1"/>
  <c r="C160" i="28" s="1"/>
  <c r="C169" i="28" s="1"/>
  <c r="C178" i="28" s="1"/>
  <c r="C187" i="28" s="1"/>
  <c r="C196" i="28" s="1"/>
  <c r="C205" i="28" s="1"/>
  <c r="C214" i="28" s="1"/>
  <c r="C223" i="28" s="1"/>
  <c r="C232" i="28" s="1"/>
  <c r="C241" i="28" s="1"/>
  <c r="C250" i="28" s="1"/>
  <c r="C259" i="28" s="1"/>
  <c r="C268" i="28" s="1"/>
  <c r="C277" i="28" s="1"/>
  <c r="C286" i="28" s="1"/>
  <c r="C295" i="28" s="1"/>
  <c r="C304" i="28" s="1"/>
  <c r="C313" i="28" s="1"/>
  <c r="C322" i="28" s="1"/>
  <c r="C331" i="28" s="1"/>
  <c r="C340" i="28" s="1"/>
  <c r="C349" i="28" s="1"/>
  <c r="C358" i="28" s="1"/>
  <c r="C367" i="28" s="1"/>
  <c r="AC33" i="28" a="1"/>
  <c r="AC33" i="28" s="1"/>
  <c r="AB33" i="28" a="1"/>
  <c r="AB33" i="28" s="1"/>
  <c r="AA33" i="28" a="1"/>
  <c r="AA33" i="28" s="1"/>
  <c r="C33" i="28"/>
  <c r="C42" i="28" s="1"/>
  <c r="C51" i="28" s="1"/>
  <c r="C60" i="28" s="1"/>
  <c r="C69" i="28" s="1"/>
  <c r="C78" i="28" s="1"/>
  <c r="C87" i="28" s="1"/>
  <c r="C96" i="28" s="1"/>
  <c r="C105" i="28" s="1"/>
  <c r="C114" i="28" s="1"/>
  <c r="C123" i="28" s="1"/>
  <c r="C132" i="28" s="1"/>
  <c r="C141" i="28" s="1"/>
  <c r="C150" i="28" s="1"/>
  <c r="C159" i="28" s="1"/>
  <c r="C168" i="28" s="1"/>
  <c r="C177" i="28" s="1"/>
  <c r="C186" i="28" s="1"/>
  <c r="C195" i="28" s="1"/>
  <c r="C204" i="28" s="1"/>
  <c r="C213" i="28" s="1"/>
  <c r="C222" i="28" s="1"/>
  <c r="C231" i="28" s="1"/>
  <c r="C240" i="28" s="1"/>
  <c r="C249" i="28" s="1"/>
  <c r="C258" i="28" s="1"/>
  <c r="C267" i="28" s="1"/>
  <c r="C276" i="28" s="1"/>
  <c r="C285" i="28" s="1"/>
  <c r="C294" i="28" s="1"/>
  <c r="C303" i="28" s="1"/>
  <c r="C312" i="28" s="1"/>
  <c r="C321" i="28" s="1"/>
  <c r="C330" i="28" s="1"/>
  <c r="C339" i="28" s="1"/>
  <c r="C348" i="28" s="1"/>
  <c r="C357" i="28" s="1"/>
  <c r="C366" i="28" s="1"/>
  <c r="AC32" i="28" a="1"/>
  <c r="AC32" i="28" s="1"/>
  <c r="AB32" i="28" a="1"/>
  <c r="AB32" i="28" s="1"/>
  <c r="AA32" i="28" a="1"/>
  <c r="AA32" i="28" s="1"/>
  <c r="C32" i="28"/>
  <c r="C41" i="28" s="1"/>
  <c r="C50" i="28" s="1"/>
  <c r="C59" i="28" s="1"/>
  <c r="C68" i="28" s="1"/>
  <c r="C77" i="28" s="1"/>
  <c r="C86" i="28" s="1"/>
  <c r="C95" i="28" s="1"/>
  <c r="C104" i="28" s="1"/>
  <c r="C113" i="28" s="1"/>
  <c r="C122" i="28" s="1"/>
  <c r="C131" i="28" s="1"/>
  <c r="C140" i="28" s="1"/>
  <c r="C149" i="28" s="1"/>
  <c r="C158" i="28" s="1"/>
  <c r="C167" i="28" s="1"/>
  <c r="C176" i="28" s="1"/>
  <c r="C185" i="28" s="1"/>
  <c r="C194" i="28" s="1"/>
  <c r="C203" i="28" s="1"/>
  <c r="C212" i="28" s="1"/>
  <c r="C221" i="28" s="1"/>
  <c r="C230" i="28" s="1"/>
  <c r="C239" i="28" s="1"/>
  <c r="C248" i="28" s="1"/>
  <c r="C257" i="28" s="1"/>
  <c r="C266" i="28" s="1"/>
  <c r="C275" i="28" s="1"/>
  <c r="C284" i="28" s="1"/>
  <c r="C293" i="28" s="1"/>
  <c r="C302" i="28" s="1"/>
  <c r="C311" i="28" s="1"/>
  <c r="C320" i="28" s="1"/>
  <c r="C329" i="28" s="1"/>
  <c r="C338" i="28" s="1"/>
  <c r="C347" i="28" s="1"/>
  <c r="C356" i="28" s="1"/>
  <c r="C365" i="28" s="1"/>
  <c r="AC31" i="28" a="1"/>
  <c r="AC31" i="28" s="1"/>
  <c r="AB31" i="28" a="1"/>
  <c r="AB31" i="28" s="1"/>
  <c r="AA31" i="28" a="1"/>
  <c r="AA31" i="28" s="1"/>
  <c r="C31" i="28"/>
  <c r="C40" i="28" s="1"/>
  <c r="C49" i="28" s="1"/>
  <c r="C58" i="28" s="1"/>
  <c r="C67" i="28" s="1"/>
  <c r="C76" i="28" s="1"/>
  <c r="C85" i="28" s="1"/>
  <c r="C94" i="28" s="1"/>
  <c r="C103" i="28" s="1"/>
  <c r="C112" i="28" s="1"/>
  <c r="C121" i="28" s="1"/>
  <c r="C130" i="28" s="1"/>
  <c r="C139" i="28" s="1"/>
  <c r="C148" i="28" s="1"/>
  <c r="C157" i="28" s="1"/>
  <c r="C166" i="28" s="1"/>
  <c r="C175" i="28" s="1"/>
  <c r="C184" i="28" s="1"/>
  <c r="C193" i="28" s="1"/>
  <c r="C202" i="28" s="1"/>
  <c r="C211" i="28" s="1"/>
  <c r="C220" i="28" s="1"/>
  <c r="C229" i="28" s="1"/>
  <c r="C238" i="28" s="1"/>
  <c r="C247" i="28" s="1"/>
  <c r="C256" i="28" s="1"/>
  <c r="C265" i="28" s="1"/>
  <c r="C274" i="28" s="1"/>
  <c r="C283" i="28" s="1"/>
  <c r="C292" i="28" s="1"/>
  <c r="C301" i="28" s="1"/>
  <c r="C310" i="28" s="1"/>
  <c r="C319" i="28" s="1"/>
  <c r="C328" i="28" s="1"/>
  <c r="C337" i="28" s="1"/>
  <c r="C346" i="28" s="1"/>
  <c r="C355" i="28" s="1"/>
  <c r="C364" i="28" s="1"/>
  <c r="AC30" i="28" a="1"/>
  <c r="AC30" i="28" s="1"/>
  <c r="AB30" i="28" a="1"/>
  <c r="AB30" i="28" s="1"/>
  <c r="AA30" i="28" a="1"/>
  <c r="AA30" i="28" s="1"/>
  <c r="AC29" i="28" a="1"/>
  <c r="AC29" i="28" s="1"/>
  <c r="AB29" i="28" a="1"/>
  <c r="AB29" i="28" s="1"/>
  <c r="AA29" i="28" a="1"/>
  <c r="AA29" i="28" s="1"/>
  <c r="AC28" i="28" a="1"/>
  <c r="AC28" i="28" s="1"/>
  <c r="AB28" i="28" a="1"/>
  <c r="AB28" i="28" s="1"/>
  <c r="AA28" i="28" a="1"/>
  <c r="AA28" i="28" s="1"/>
  <c r="AC27" i="28" a="1"/>
  <c r="AC27" i="28" s="1"/>
  <c r="AB27" i="28" a="1"/>
  <c r="AB27" i="28" s="1"/>
  <c r="AA27" i="28" a="1"/>
  <c r="AA27" i="28" s="1"/>
  <c r="AC26" i="28" a="1"/>
  <c r="AC26" i="28" s="1"/>
  <c r="AB26" i="28" a="1"/>
  <c r="AB26" i="28" s="1"/>
  <c r="AA26" i="28" a="1"/>
  <c r="AA26" i="28" s="1"/>
  <c r="AC25" i="28" a="1"/>
  <c r="AC25" i="28" s="1"/>
  <c r="AB25" i="28" a="1"/>
  <c r="AB25" i="28" s="1"/>
  <c r="AA25" i="28" a="1"/>
  <c r="AA25" i="28" s="1"/>
  <c r="AC24" i="28" a="1"/>
  <c r="AC24" i="28" s="1"/>
  <c r="AB24" i="28" a="1"/>
  <c r="AB24" i="28" s="1"/>
  <c r="AA24" i="28" a="1"/>
  <c r="AA24" i="28" s="1"/>
  <c r="AC23" i="28" a="1"/>
  <c r="AC23" i="28" s="1"/>
  <c r="AB23" i="28" a="1"/>
  <c r="AB23" i="28" s="1"/>
  <c r="AA23" i="28" a="1"/>
  <c r="AA23" i="28" s="1"/>
  <c r="C15" i="9"/>
  <c r="C16" i="9"/>
  <c r="C17" i="9"/>
  <c r="C18" i="9"/>
  <c r="C19" i="9"/>
  <c r="C20" i="9"/>
  <c r="C21" i="9"/>
  <c r="C22" i="9"/>
  <c r="C23" i="9"/>
  <c r="C24" i="9"/>
  <c r="C25" i="9"/>
  <c r="C26" i="9"/>
  <c r="C27" i="9"/>
  <c r="C28" i="9"/>
  <c r="C29" i="9"/>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14" i="9"/>
  <c r="Q49" i="10"/>
  <c r="AA52" i="31" l="1"/>
  <c r="S52" i="31"/>
  <c r="K52" i="31"/>
  <c r="Z52" i="31"/>
  <c r="R52" i="31"/>
  <c r="J52" i="31"/>
  <c r="Y52" i="31"/>
  <c r="Q52" i="31"/>
  <c r="I52" i="31"/>
  <c r="AF52" i="31"/>
  <c r="X52" i="31"/>
  <c r="P52" i="31"/>
  <c r="AE52" i="31"/>
  <c r="W52" i="31"/>
  <c r="O52" i="31"/>
  <c r="AD52" i="31"/>
  <c r="V52" i="31"/>
  <c r="N52" i="31"/>
  <c r="L52" i="31"/>
  <c r="AC52" i="31"/>
  <c r="AB52" i="31"/>
  <c r="T52" i="31"/>
  <c r="U52" i="31"/>
  <c r="M52" i="31"/>
  <c r="AC52" i="30"/>
  <c r="U52" i="30"/>
  <c r="M52" i="30"/>
  <c r="AB52" i="30"/>
  <c r="S52" i="30"/>
  <c r="J52" i="30"/>
  <c r="AA52" i="30"/>
  <c r="R52" i="30"/>
  <c r="I52" i="30"/>
  <c r="Z52" i="30"/>
  <c r="Q52" i="30"/>
  <c r="Y52" i="30"/>
  <c r="P52" i="30"/>
  <c r="AE52" i="30"/>
  <c r="V52" i="30"/>
  <c r="L52" i="30"/>
  <c r="AF52" i="30"/>
  <c r="AD52" i="30"/>
  <c r="X52" i="30"/>
  <c r="W52" i="30"/>
  <c r="T52" i="30"/>
  <c r="N52" i="30"/>
  <c r="Y52" i="29"/>
  <c r="Q52" i="29"/>
  <c r="I52" i="29"/>
  <c r="AF52" i="29"/>
  <c r="X52" i="29"/>
  <c r="P52" i="29"/>
  <c r="AE52" i="29"/>
  <c r="W52" i="29"/>
  <c r="O52" i="29"/>
  <c r="AD52" i="29"/>
  <c r="V52" i="29"/>
  <c r="N52" i="29"/>
  <c r="AC52" i="29"/>
  <c r="U52" i="29"/>
  <c r="M52" i="29"/>
  <c r="K52" i="30"/>
  <c r="AA52" i="29"/>
  <c r="S52" i="29"/>
  <c r="K52" i="29"/>
  <c r="T52" i="29"/>
  <c r="R52" i="29"/>
  <c r="L52" i="29"/>
  <c r="O52" i="30"/>
  <c r="J52" i="29"/>
  <c r="AB52" i="29"/>
  <c r="Z52" i="29"/>
  <c r="AE11" i="31"/>
  <c r="W11" i="31"/>
  <c r="O11" i="31"/>
  <c r="AA11" i="31"/>
  <c r="S11" i="31"/>
  <c r="K11" i="31"/>
  <c r="X11" i="31"/>
  <c r="M11" i="31"/>
  <c r="V11" i="31"/>
  <c r="L11" i="31"/>
  <c r="AF11" i="31"/>
  <c r="U11" i="31"/>
  <c r="J11" i="31"/>
  <c r="AD11" i="31"/>
  <c r="T11" i="31"/>
  <c r="I11" i="31"/>
  <c r="AC11" i="31"/>
  <c r="R11" i="31"/>
  <c r="Z11" i="31"/>
  <c r="P11" i="31"/>
  <c r="AB11" i="31"/>
  <c r="Y11" i="31"/>
  <c r="Q11" i="31"/>
  <c r="AA11" i="30"/>
  <c r="S11" i="30"/>
  <c r="K11" i="30"/>
  <c r="Z11" i="30"/>
  <c r="R11" i="30"/>
  <c r="J11" i="30"/>
  <c r="Y11" i="30"/>
  <c r="Q11" i="30"/>
  <c r="I11" i="30"/>
  <c r="AF11" i="30"/>
  <c r="X11" i="30"/>
  <c r="P11" i="30"/>
  <c r="AE11" i="30"/>
  <c r="W11" i="30"/>
  <c r="O11" i="30"/>
  <c r="AC11" i="30"/>
  <c r="U11" i="30"/>
  <c r="M11" i="30"/>
  <c r="AB11" i="30"/>
  <c r="V11" i="30"/>
  <c r="T11" i="30"/>
  <c r="N11" i="30"/>
  <c r="L11" i="30"/>
  <c r="AD11" i="29"/>
  <c r="V11" i="29"/>
  <c r="N11" i="29"/>
  <c r="AC11" i="29"/>
  <c r="U11" i="29"/>
  <c r="M11" i="29"/>
  <c r="AB11" i="29"/>
  <c r="T11" i="29"/>
  <c r="L11" i="29"/>
  <c r="AD11" i="30"/>
  <c r="N11" i="31"/>
  <c r="AA11" i="29"/>
  <c r="S11" i="29"/>
  <c r="K11" i="29"/>
  <c r="X11" i="29"/>
  <c r="Z11" i="29"/>
  <c r="R11" i="29"/>
  <c r="J11" i="29"/>
  <c r="AF11" i="29"/>
  <c r="P11" i="29"/>
  <c r="Y11" i="29"/>
  <c r="Q11" i="29"/>
  <c r="I11" i="29"/>
  <c r="O11" i="29"/>
  <c r="AE11" i="29"/>
  <c r="W11" i="29"/>
  <c r="Y36" i="31"/>
  <c r="Q36" i="31"/>
  <c r="AF36" i="31"/>
  <c r="X36" i="31"/>
  <c r="P36" i="31"/>
  <c r="AE36" i="31"/>
  <c r="U36" i="31"/>
  <c r="K36" i="31"/>
  <c r="AD36" i="31"/>
  <c r="T36" i="31"/>
  <c r="J36" i="31"/>
  <c r="AC36" i="31"/>
  <c r="S36" i="31"/>
  <c r="I36" i="31"/>
  <c r="AB36" i="31"/>
  <c r="R36" i="31"/>
  <c r="AA36" i="31"/>
  <c r="O36" i="31"/>
  <c r="W36" i="31"/>
  <c r="M36" i="31"/>
  <c r="Z36" i="31"/>
  <c r="V36" i="31"/>
  <c r="N36" i="31"/>
  <c r="L36" i="31"/>
  <c r="AE36" i="30"/>
  <c r="W36" i="30"/>
  <c r="O36" i="30"/>
  <c r="AD36" i="30"/>
  <c r="V36" i="30"/>
  <c r="N36" i="30"/>
  <c r="AC36" i="30"/>
  <c r="U36" i="30"/>
  <c r="M36" i="30"/>
  <c r="AB36" i="30"/>
  <c r="T36" i="30"/>
  <c r="L36" i="30"/>
  <c r="Y36" i="30"/>
  <c r="Q36" i="30"/>
  <c r="I36" i="30"/>
  <c r="S36" i="30"/>
  <c r="R36" i="30"/>
  <c r="P36" i="30"/>
  <c r="K36" i="30"/>
  <c r="AF36" i="30"/>
  <c r="J36" i="30"/>
  <c r="Z36" i="30"/>
  <c r="Y36" i="29"/>
  <c r="Q36" i="29"/>
  <c r="I36" i="29"/>
  <c r="AF36" i="29"/>
  <c r="X36" i="29"/>
  <c r="P36" i="29"/>
  <c r="AE36" i="29"/>
  <c r="W36" i="29"/>
  <c r="O36" i="29"/>
  <c r="AD36" i="29"/>
  <c r="V36" i="29"/>
  <c r="N36" i="29"/>
  <c r="AA36" i="30"/>
  <c r="AC36" i="29"/>
  <c r="U36" i="29"/>
  <c r="M36" i="29"/>
  <c r="AA36" i="29"/>
  <c r="S36" i="29"/>
  <c r="K36" i="29"/>
  <c r="L36" i="29"/>
  <c r="J36" i="29"/>
  <c r="X36" i="30"/>
  <c r="AB36" i="29"/>
  <c r="Z36" i="29"/>
  <c r="T36" i="29"/>
  <c r="R36" i="29"/>
  <c r="Y27" i="31"/>
  <c r="Q27" i="31"/>
  <c r="I27" i="31"/>
  <c r="AE27" i="31"/>
  <c r="W27" i="31"/>
  <c r="O27" i="31"/>
  <c r="AD27" i="31"/>
  <c r="V27" i="31"/>
  <c r="N27" i="31"/>
  <c r="AA27" i="31"/>
  <c r="S27" i="31"/>
  <c r="K27" i="31"/>
  <c r="Z27" i="31"/>
  <c r="J27" i="31"/>
  <c r="X27" i="31"/>
  <c r="U27" i="31"/>
  <c r="T27" i="31"/>
  <c r="AF27" i="31"/>
  <c r="P27" i="31"/>
  <c r="R27" i="31"/>
  <c r="M27" i="31"/>
  <c r="L27" i="31"/>
  <c r="AC27" i="31"/>
  <c r="AB27" i="31"/>
  <c r="AC27" i="30"/>
  <c r="U27" i="30"/>
  <c r="M27" i="30"/>
  <c r="AB27" i="30"/>
  <c r="T27" i="30"/>
  <c r="L27" i="30"/>
  <c r="AA27" i="30"/>
  <c r="S27" i="30"/>
  <c r="K27" i="30"/>
  <c r="AF27" i="30"/>
  <c r="X27" i="30"/>
  <c r="P27" i="30"/>
  <c r="W27" i="30"/>
  <c r="V27" i="30"/>
  <c r="R27" i="30"/>
  <c r="Q27" i="30"/>
  <c r="AE27" i="30"/>
  <c r="O27" i="30"/>
  <c r="Z27" i="30"/>
  <c r="J27" i="30"/>
  <c r="AE27" i="29"/>
  <c r="W27" i="29"/>
  <c r="O27" i="29"/>
  <c r="AD27" i="29"/>
  <c r="V27" i="29"/>
  <c r="N27" i="29"/>
  <c r="AC27" i="29"/>
  <c r="U27" i="29"/>
  <c r="M27" i="29"/>
  <c r="AD27" i="30"/>
  <c r="AB27" i="29"/>
  <c r="T27" i="29"/>
  <c r="L27" i="29"/>
  <c r="N27" i="30"/>
  <c r="Z27" i="29"/>
  <c r="R27" i="29"/>
  <c r="J27" i="29"/>
  <c r="Q27" i="29"/>
  <c r="P27" i="29"/>
  <c r="K27" i="29"/>
  <c r="X27" i="29"/>
  <c r="AF27" i="29"/>
  <c r="I27" i="29"/>
  <c r="AA27" i="29"/>
  <c r="Y27" i="29"/>
  <c r="Y27" i="30"/>
  <c r="I27" i="30"/>
  <c r="S27" i="29"/>
  <c r="Z58" i="31"/>
  <c r="R58" i="31"/>
  <c r="J58" i="31"/>
  <c r="AF58" i="31"/>
  <c r="X58" i="31"/>
  <c r="P58" i="31"/>
  <c r="AE58" i="31"/>
  <c r="W58" i="31"/>
  <c r="O58" i="31"/>
  <c r="AD58" i="31"/>
  <c r="V58" i="31"/>
  <c r="N58" i="31"/>
  <c r="AC58" i="31"/>
  <c r="U58" i="31"/>
  <c r="M58" i="31"/>
  <c r="Q58" i="31"/>
  <c r="L58" i="31"/>
  <c r="K58" i="31"/>
  <c r="AB58" i="31"/>
  <c r="I58" i="31"/>
  <c r="AA58" i="31"/>
  <c r="Y58" i="31"/>
  <c r="T58" i="31"/>
  <c r="S58" i="31"/>
  <c r="AB58" i="30"/>
  <c r="T58" i="30"/>
  <c r="L58" i="30"/>
  <c r="AA58" i="30"/>
  <c r="S58" i="30"/>
  <c r="K58" i="30"/>
  <c r="Z58" i="30"/>
  <c r="R58" i="30"/>
  <c r="J58" i="30"/>
  <c r="X58" i="30"/>
  <c r="M58" i="30"/>
  <c r="W58" i="30"/>
  <c r="I58" i="30"/>
  <c r="V58" i="30"/>
  <c r="AF58" i="30"/>
  <c r="U58" i="30"/>
  <c r="AE58" i="30"/>
  <c r="Q58" i="30"/>
  <c r="AC58" i="30"/>
  <c r="O58" i="30"/>
  <c r="P58" i="30"/>
  <c r="AD58" i="29"/>
  <c r="V58" i="29"/>
  <c r="N58" i="29"/>
  <c r="N58" i="30"/>
  <c r="AC58" i="29"/>
  <c r="U58" i="29"/>
  <c r="M58" i="29"/>
  <c r="AB58" i="29"/>
  <c r="T58" i="29"/>
  <c r="L58" i="29"/>
  <c r="AA58" i="29"/>
  <c r="S58" i="29"/>
  <c r="K58" i="29"/>
  <c r="AD58" i="30"/>
  <c r="AF58" i="29"/>
  <c r="X58" i="29"/>
  <c r="P58" i="29"/>
  <c r="Y58" i="30"/>
  <c r="Y58" i="29"/>
  <c r="W58" i="29"/>
  <c r="R58" i="29"/>
  <c r="Q58" i="29"/>
  <c r="O58" i="29"/>
  <c r="AE58" i="29"/>
  <c r="I58" i="29"/>
  <c r="Z58" i="29"/>
  <c r="J58" i="29"/>
  <c r="Y50" i="31"/>
  <c r="Q50" i="31"/>
  <c r="I50" i="31"/>
  <c r="AF50" i="31"/>
  <c r="X50" i="31"/>
  <c r="P50" i="31"/>
  <c r="AE50" i="31"/>
  <c r="W50" i="31"/>
  <c r="O50" i="31"/>
  <c r="AD50" i="31"/>
  <c r="V50" i="31"/>
  <c r="N50" i="31"/>
  <c r="AC50" i="31"/>
  <c r="U50" i="31"/>
  <c r="M50" i="31"/>
  <c r="AB50" i="31"/>
  <c r="T50" i="31"/>
  <c r="L50" i="31"/>
  <c r="J50" i="31"/>
  <c r="AA50" i="31"/>
  <c r="Z50" i="31"/>
  <c r="R50" i="31"/>
  <c r="S50" i="31"/>
  <c r="K50" i="31"/>
  <c r="AC50" i="30"/>
  <c r="U50" i="30"/>
  <c r="M50" i="30"/>
  <c r="AB50" i="30"/>
  <c r="T50" i="30"/>
  <c r="L50" i="30"/>
  <c r="AA50" i="30"/>
  <c r="S50" i="30"/>
  <c r="K50" i="30"/>
  <c r="Z50" i="30"/>
  <c r="R50" i="30"/>
  <c r="J50" i="30"/>
  <c r="AE50" i="30"/>
  <c r="W50" i="30"/>
  <c r="O50" i="30"/>
  <c r="X50" i="30"/>
  <c r="V50" i="30"/>
  <c r="Q50" i="30"/>
  <c r="P50" i="30"/>
  <c r="N50" i="30"/>
  <c r="AD50" i="30"/>
  <c r="AE50" i="29"/>
  <c r="W50" i="29"/>
  <c r="O50" i="29"/>
  <c r="AF50" i="30"/>
  <c r="AD50" i="29"/>
  <c r="V50" i="29"/>
  <c r="N50" i="29"/>
  <c r="Y50" i="30"/>
  <c r="AC50" i="29"/>
  <c r="U50" i="29"/>
  <c r="M50" i="29"/>
  <c r="I50" i="30"/>
  <c r="AB50" i="29"/>
  <c r="T50" i="29"/>
  <c r="L50" i="29"/>
  <c r="AA50" i="29"/>
  <c r="S50" i="29"/>
  <c r="K50" i="29"/>
  <c r="Y50" i="29"/>
  <c r="Q50" i="29"/>
  <c r="I50" i="29"/>
  <c r="R50" i="29"/>
  <c r="P50" i="29"/>
  <c r="J50" i="29"/>
  <c r="Z50" i="29"/>
  <c r="AF50" i="29"/>
  <c r="X50" i="29"/>
  <c r="Y42" i="31"/>
  <c r="Q42" i="31"/>
  <c r="I42" i="31"/>
  <c r="AF42" i="31"/>
  <c r="X42" i="31"/>
  <c r="P42" i="31"/>
  <c r="AE42" i="31"/>
  <c r="W42" i="31"/>
  <c r="O42" i="31"/>
  <c r="AD42" i="31"/>
  <c r="V42" i="31"/>
  <c r="N42" i="31"/>
  <c r="AB42" i="31"/>
  <c r="T42" i="31"/>
  <c r="L42" i="31"/>
  <c r="M42" i="31"/>
  <c r="K42" i="31"/>
  <c r="AC42" i="31"/>
  <c r="J42" i="31"/>
  <c r="AA42" i="31"/>
  <c r="Z42" i="31"/>
  <c r="S42" i="31"/>
  <c r="R42" i="31"/>
  <c r="U42" i="31"/>
  <c r="AC42" i="30"/>
  <c r="U42" i="30"/>
  <c r="M42" i="30"/>
  <c r="AB42" i="30"/>
  <c r="T42" i="30"/>
  <c r="L42" i="30"/>
  <c r="AA42" i="30"/>
  <c r="S42" i="30"/>
  <c r="K42" i="30"/>
  <c r="Z42" i="30"/>
  <c r="R42" i="30"/>
  <c r="J42" i="30"/>
  <c r="AE42" i="30"/>
  <c r="W42" i="30"/>
  <c r="O42" i="30"/>
  <c r="AF42" i="30"/>
  <c r="I42" i="30"/>
  <c r="AD42" i="30"/>
  <c r="Y42" i="30"/>
  <c r="X42" i="30"/>
  <c r="V42" i="30"/>
  <c r="P42" i="30"/>
  <c r="AE42" i="29"/>
  <c r="W42" i="29"/>
  <c r="O42" i="29"/>
  <c r="Q42" i="30"/>
  <c r="AD42" i="29"/>
  <c r="V42" i="29"/>
  <c r="N42" i="29"/>
  <c r="N42" i="30"/>
  <c r="AC42" i="29"/>
  <c r="U42" i="29"/>
  <c r="M42" i="29"/>
  <c r="AB42" i="29"/>
  <c r="T42" i="29"/>
  <c r="L42" i="29"/>
  <c r="AA42" i="29"/>
  <c r="S42" i="29"/>
  <c r="K42" i="29"/>
  <c r="Y42" i="29"/>
  <c r="Q42" i="29"/>
  <c r="I42" i="29"/>
  <c r="P42" i="29"/>
  <c r="J42" i="29"/>
  <c r="AF42" i="29"/>
  <c r="X42" i="29"/>
  <c r="Z42" i="29"/>
  <c r="R42" i="29"/>
  <c r="AF26" i="31"/>
  <c r="X26" i="31"/>
  <c r="P26" i="31"/>
  <c r="AD26" i="31"/>
  <c r="V26" i="31"/>
  <c r="N26" i="31"/>
  <c r="AC26" i="31"/>
  <c r="U26" i="31"/>
  <c r="M26" i="31"/>
  <c r="Z26" i="31"/>
  <c r="R26" i="31"/>
  <c r="J26" i="31"/>
  <c r="Y26" i="31"/>
  <c r="I26" i="31"/>
  <c r="W26" i="31"/>
  <c r="T26" i="31"/>
  <c r="S26" i="31"/>
  <c r="AE26" i="31"/>
  <c r="O26" i="31"/>
  <c r="K26" i="31"/>
  <c r="AB26" i="31"/>
  <c r="Q26" i="31"/>
  <c r="AA26" i="31"/>
  <c r="AB26" i="30"/>
  <c r="T26" i="30"/>
  <c r="L26" i="30"/>
  <c r="L26" i="31"/>
  <c r="AA26" i="30"/>
  <c r="S26" i="30"/>
  <c r="K26" i="30"/>
  <c r="Z26" i="30"/>
  <c r="R26" i="30"/>
  <c r="J26" i="30"/>
  <c r="AE26" i="30"/>
  <c r="W26" i="30"/>
  <c r="O26" i="30"/>
  <c r="V26" i="30"/>
  <c r="U26" i="30"/>
  <c r="Q26" i="30"/>
  <c r="AF26" i="30"/>
  <c r="P26" i="30"/>
  <c r="AD26" i="30"/>
  <c r="N26" i="30"/>
  <c r="Y26" i="30"/>
  <c r="I26" i="30"/>
  <c r="AC26" i="30"/>
  <c r="X26" i="30"/>
  <c r="M26" i="30"/>
  <c r="AC26" i="29"/>
  <c r="U26" i="29"/>
  <c r="M26" i="29"/>
  <c r="AB26" i="29"/>
  <c r="T26" i="29"/>
  <c r="L26" i="29"/>
  <c r="AA26" i="29"/>
  <c r="S26" i="29"/>
  <c r="K26" i="29"/>
  <c r="Y26" i="29"/>
  <c r="Q26" i="29"/>
  <c r="I26" i="29"/>
  <c r="AD26" i="29"/>
  <c r="N26" i="29"/>
  <c r="Z26" i="29"/>
  <c r="J26" i="29"/>
  <c r="X26" i="29"/>
  <c r="P26" i="29"/>
  <c r="W26" i="29"/>
  <c r="AF26" i="29"/>
  <c r="V26" i="29"/>
  <c r="R26" i="29"/>
  <c r="AE26" i="29"/>
  <c r="O26" i="29"/>
  <c r="AD18" i="31"/>
  <c r="V18" i="31"/>
  <c r="N18" i="31"/>
  <c r="AB18" i="31"/>
  <c r="T18" i="31"/>
  <c r="L18" i="31"/>
  <c r="Z18" i="31"/>
  <c r="R18" i="31"/>
  <c r="J18" i="31"/>
  <c r="U18" i="31"/>
  <c r="AF18" i="31"/>
  <c r="S18" i="31"/>
  <c r="AE18" i="31"/>
  <c r="Q18" i="31"/>
  <c r="AC18" i="31"/>
  <c r="P18" i="31"/>
  <c r="AA18" i="31"/>
  <c r="O18" i="31"/>
  <c r="X18" i="31"/>
  <c r="K18" i="31"/>
  <c r="Y18" i="31"/>
  <c r="W18" i="31"/>
  <c r="M18" i="31"/>
  <c r="I18" i="31"/>
  <c r="Z18" i="30"/>
  <c r="R18" i="30"/>
  <c r="AB18" i="30"/>
  <c r="S18" i="30"/>
  <c r="J18" i="30"/>
  <c r="AA18" i="30"/>
  <c r="Q18" i="30"/>
  <c r="I18" i="30"/>
  <c r="Y18" i="30"/>
  <c r="P18" i="30"/>
  <c r="X18" i="30"/>
  <c r="O18" i="30"/>
  <c r="AF18" i="30"/>
  <c r="W18" i="30"/>
  <c r="N18" i="30"/>
  <c r="AD18" i="30"/>
  <c r="U18" i="30"/>
  <c r="L18" i="30"/>
  <c r="AE18" i="30"/>
  <c r="AC18" i="30"/>
  <c r="V18" i="30"/>
  <c r="T18" i="30"/>
  <c r="K18" i="30"/>
  <c r="AC18" i="29"/>
  <c r="U18" i="29"/>
  <c r="M18" i="29"/>
  <c r="AB18" i="29"/>
  <c r="T18" i="29"/>
  <c r="L18" i="29"/>
  <c r="O18" i="29"/>
  <c r="AA18" i="29"/>
  <c r="S18" i="29"/>
  <c r="K18" i="29"/>
  <c r="Z18" i="29"/>
  <c r="R18" i="29"/>
  <c r="J18" i="29"/>
  <c r="Y18" i="29"/>
  <c r="Q18" i="29"/>
  <c r="I18" i="29"/>
  <c r="AE18" i="29"/>
  <c r="M18" i="30"/>
  <c r="AF18" i="29"/>
  <c r="X18" i="29"/>
  <c r="P18" i="29"/>
  <c r="W18" i="29"/>
  <c r="AD18" i="29"/>
  <c r="V18" i="29"/>
  <c r="N18" i="29"/>
  <c r="AD10" i="31"/>
  <c r="V10" i="31"/>
  <c r="N10" i="31"/>
  <c r="Z10" i="31"/>
  <c r="R10" i="31"/>
  <c r="J10" i="31"/>
  <c r="W10" i="31"/>
  <c r="L10" i="31"/>
  <c r="AF10" i="31"/>
  <c r="U10" i="31"/>
  <c r="K10" i="31"/>
  <c r="AE10" i="31"/>
  <c r="T10" i="31"/>
  <c r="I10" i="31"/>
  <c r="AC10" i="31"/>
  <c r="S10" i="31"/>
  <c r="AB10" i="31"/>
  <c r="Q10" i="31"/>
  <c r="Y10" i="31"/>
  <c r="O10" i="31"/>
  <c r="AA10" i="31"/>
  <c r="X10" i="31"/>
  <c r="P10" i="31"/>
  <c r="M10" i="31"/>
  <c r="Z10" i="30"/>
  <c r="R10" i="30"/>
  <c r="J10" i="30"/>
  <c r="Y10" i="30"/>
  <c r="Q10" i="30"/>
  <c r="I10" i="30"/>
  <c r="AF10" i="30"/>
  <c r="X10" i="30"/>
  <c r="P10" i="30"/>
  <c r="AE10" i="30"/>
  <c r="W10" i="30"/>
  <c r="O10" i="30"/>
  <c r="AD10" i="30"/>
  <c r="V10" i="30"/>
  <c r="N10" i="30"/>
  <c r="AB10" i="30"/>
  <c r="T10" i="30"/>
  <c r="L10" i="30"/>
  <c r="AA10" i="30"/>
  <c r="U10" i="30"/>
  <c r="S10" i="30"/>
  <c r="M10" i="30"/>
  <c r="K10" i="30"/>
  <c r="AC10" i="29"/>
  <c r="U10" i="29"/>
  <c r="M10" i="29"/>
  <c r="AB10" i="29"/>
  <c r="T10" i="29"/>
  <c r="L10" i="29"/>
  <c r="AA10" i="29"/>
  <c r="S10" i="29"/>
  <c r="K10" i="29"/>
  <c r="Z10" i="29"/>
  <c r="R10" i="29"/>
  <c r="J10" i="29"/>
  <c r="AE10" i="29"/>
  <c r="AC10" i="30"/>
  <c r="Y10" i="29"/>
  <c r="Q10" i="29"/>
  <c r="I10" i="29"/>
  <c r="W10" i="29"/>
  <c r="AF10" i="29"/>
  <c r="X10" i="29"/>
  <c r="P10" i="29"/>
  <c r="O10" i="29"/>
  <c r="V10" i="29"/>
  <c r="N10" i="29"/>
  <c r="AD10" i="29"/>
  <c r="AB60" i="31"/>
  <c r="T60" i="31"/>
  <c r="L60" i="31"/>
  <c r="AA60" i="31"/>
  <c r="S60" i="31"/>
  <c r="K60" i="31"/>
  <c r="Z60" i="31"/>
  <c r="R60" i="31"/>
  <c r="J60" i="31"/>
  <c r="Y60" i="31"/>
  <c r="Q60" i="31"/>
  <c r="I60" i="31"/>
  <c r="AF60" i="31"/>
  <c r="X60" i="31"/>
  <c r="P60" i="31"/>
  <c r="AE60" i="31"/>
  <c r="W60" i="31"/>
  <c r="O60" i="31"/>
  <c r="AD60" i="31"/>
  <c r="V60" i="31"/>
  <c r="N60" i="31"/>
  <c r="U60" i="31"/>
  <c r="M60" i="31"/>
  <c r="AC60" i="31"/>
  <c r="AD60" i="30"/>
  <c r="V60" i="30"/>
  <c r="N60" i="30"/>
  <c r="AC60" i="30"/>
  <c r="U60" i="30"/>
  <c r="M60" i="30"/>
  <c r="AB60" i="30"/>
  <c r="T60" i="30"/>
  <c r="L60" i="30"/>
  <c r="Y60" i="30"/>
  <c r="Q60" i="30"/>
  <c r="I60" i="30"/>
  <c r="X60" i="30"/>
  <c r="W60" i="30"/>
  <c r="S60" i="30"/>
  <c r="R60" i="30"/>
  <c r="AF60" i="30"/>
  <c r="P60" i="30"/>
  <c r="AA60" i="30"/>
  <c r="K60" i="30"/>
  <c r="O60" i="30"/>
  <c r="AF60" i="29"/>
  <c r="X60" i="29"/>
  <c r="P60" i="29"/>
  <c r="J60" i="30"/>
  <c r="AE60" i="29"/>
  <c r="W60" i="29"/>
  <c r="O60" i="29"/>
  <c r="AD60" i="29"/>
  <c r="V60" i="29"/>
  <c r="N60" i="29"/>
  <c r="AC60" i="29"/>
  <c r="U60" i="29"/>
  <c r="M60" i="29"/>
  <c r="AE60" i="30"/>
  <c r="Z60" i="29"/>
  <c r="R60" i="29"/>
  <c r="J60" i="29"/>
  <c r="AA60" i="29"/>
  <c r="Y60" i="29"/>
  <c r="T60" i="29"/>
  <c r="S60" i="29"/>
  <c r="Q60" i="29"/>
  <c r="Z60" i="30"/>
  <c r="K60" i="29"/>
  <c r="AB60" i="29"/>
  <c r="L60" i="29"/>
  <c r="I60" i="29"/>
  <c r="AF12" i="31"/>
  <c r="X12" i="31"/>
  <c r="P12" i="31"/>
  <c r="AD12" i="31"/>
  <c r="V12" i="31"/>
  <c r="N12" i="31"/>
  <c r="AB12" i="31"/>
  <c r="T12" i="31"/>
  <c r="L12" i="31"/>
  <c r="AA12" i="31"/>
  <c r="O12" i="31"/>
  <c r="Z12" i="31"/>
  <c r="M12" i="31"/>
  <c r="Y12" i="31"/>
  <c r="K12" i="31"/>
  <c r="W12" i="31"/>
  <c r="J12" i="31"/>
  <c r="U12" i="31"/>
  <c r="I12" i="31"/>
  <c r="AE12" i="31"/>
  <c r="R12" i="31"/>
  <c r="S12" i="31"/>
  <c r="AB12" i="30"/>
  <c r="T12" i="30"/>
  <c r="L12" i="30"/>
  <c r="AA12" i="30"/>
  <c r="S12" i="30"/>
  <c r="K12" i="30"/>
  <c r="Z12" i="30"/>
  <c r="R12" i="30"/>
  <c r="J12" i="30"/>
  <c r="AC12" i="31"/>
  <c r="Y12" i="30"/>
  <c r="Q12" i="30"/>
  <c r="I12" i="30"/>
  <c r="Q12" i="31"/>
  <c r="AF12" i="30"/>
  <c r="X12" i="30"/>
  <c r="P12" i="30"/>
  <c r="AD12" i="30"/>
  <c r="V12" i="30"/>
  <c r="N12" i="30"/>
  <c r="AC12" i="30"/>
  <c r="W12" i="30"/>
  <c r="U12" i="30"/>
  <c r="O12" i="30"/>
  <c r="M12" i="30"/>
  <c r="AE12" i="30"/>
  <c r="AE12" i="29"/>
  <c r="W12" i="29"/>
  <c r="O12" i="29"/>
  <c r="AD12" i="29"/>
  <c r="V12" i="29"/>
  <c r="N12" i="29"/>
  <c r="AC12" i="29"/>
  <c r="U12" i="29"/>
  <c r="M12" i="29"/>
  <c r="AB12" i="29"/>
  <c r="T12" i="29"/>
  <c r="L12" i="29"/>
  <c r="Y12" i="29"/>
  <c r="I12" i="29"/>
  <c r="AA12" i="29"/>
  <c r="S12" i="29"/>
  <c r="K12" i="29"/>
  <c r="Q12" i="29"/>
  <c r="Z12" i="29"/>
  <c r="R12" i="29"/>
  <c r="J12" i="29"/>
  <c r="X12" i="29"/>
  <c r="P12" i="29"/>
  <c r="AF12" i="29"/>
  <c r="AA59" i="31"/>
  <c r="S59" i="31"/>
  <c r="K59" i="31"/>
  <c r="Z59" i="31"/>
  <c r="R59" i="31"/>
  <c r="J59" i="31"/>
  <c r="Y59" i="31"/>
  <c r="Q59" i="31"/>
  <c r="I59" i="31"/>
  <c r="AF59" i="31"/>
  <c r="X59" i="31"/>
  <c r="P59" i="31"/>
  <c r="AE59" i="31"/>
  <c r="W59" i="31"/>
  <c r="O59" i="31"/>
  <c r="AD59" i="31"/>
  <c r="V59" i="31"/>
  <c r="N59" i="31"/>
  <c r="L59" i="31"/>
  <c r="AC59" i="31"/>
  <c r="AB59" i="31"/>
  <c r="U59" i="31"/>
  <c r="M59" i="31"/>
  <c r="T59" i="31"/>
  <c r="AC59" i="30"/>
  <c r="U59" i="30"/>
  <c r="M59" i="30"/>
  <c r="AB59" i="30"/>
  <c r="T59" i="30"/>
  <c r="L59" i="30"/>
  <c r="AA59" i="30"/>
  <c r="S59" i="30"/>
  <c r="K59" i="30"/>
  <c r="AF59" i="30"/>
  <c r="X59" i="30"/>
  <c r="P59" i="30"/>
  <c r="W59" i="30"/>
  <c r="V59" i="30"/>
  <c r="R59" i="30"/>
  <c r="Q59" i="30"/>
  <c r="AE59" i="30"/>
  <c r="O59" i="30"/>
  <c r="Z59" i="30"/>
  <c r="J59" i="30"/>
  <c r="AE59" i="29"/>
  <c r="W59" i="29"/>
  <c r="O59" i="29"/>
  <c r="AD59" i="29"/>
  <c r="V59" i="29"/>
  <c r="N59" i="29"/>
  <c r="AD59" i="30"/>
  <c r="AC59" i="29"/>
  <c r="U59" i="29"/>
  <c r="M59" i="29"/>
  <c r="Y59" i="30"/>
  <c r="AB59" i="29"/>
  <c r="T59" i="29"/>
  <c r="L59" i="29"/>
  <c r="N59" i="30"/>
  <c r="Y59" i="29"/>
  <c r="Q59" i="29"/>
  <c r="I59" i="29"/>
  <c r="P59" i="29"/>
  <c r="K59" i="29"/>
  <c r="AF59" i="29"/>
  <c r="J59" i="29"/>
  <c r="AA59" i="29"/>
  <c r="Z59" i="29"/>
  <c r="S59" i="29"/>
  <c r="I59" i="30"/>
  <c r="X59" i="29"/>
  <c r="R59" i="29"/>
  <c r="Z51" i="31"/>
  <c r="R51" i="31"/>
  <c r="J51" i="31"/>
  <c r="Y51" i="31"/>
  <c r="Q51" i="31"/>
  <c r="I51" i="31"/>
  <c r="AF51" i="31"/>
  <c r="X51" i="31"/>
  <c r="P51" i="31"/>
  <c r="AE51" i="31"/>
  <c r="W51" i="31"/>
  <c r="O51" i="31"/>
  <c r="AD51" i="31"/>
  <c r="V51" i="31"/>
  <c r="N51" i="31"/>
  <c r="AC51" i="31"/>
  <c r="U51" i="31"/>
  <c r="M51" i="31"/>
  <c r="K51" i="31"/>
  <c r="AB51" i="31"/>
  <c r="AA51" i="31"/>
  <c r="S51" i="31"/>
  <c r="T51" i="31"/>
  <c r="L51" i="31"/>
  <c r="AB51" i="30"/>
  <c r="T51" i="30"/>
  <c r="AF51" i="30"/>
  <c r="W51" i="30"/>
  <c r="N51" i="30"/>
  <c r="AE51" i="30"/>
  <c r="V51" i="30"/>
  <c r="M51" i="30"/>
  <c r="AD51" i="30"/>
  <c r="U51" i="30"/>
  <c r="L51" i="30"/>
  <c r="AC51" i="30"/>
  <c r="S51" i="30"/>
  <c r="K51" i="30"/>
  <c r="Y51" i="30"/>
  <c r="P51" i="30"/>
  <c r="O51" i="30"/>
  <c r="J51" i="30"/>
  <c r="I51" i="30"/>
  <c r="AA51" i="30"/>
  <c r="Z51" i="30"/>
  <c r="R51" i="30"/>
  <c r="Q51" i="30"/>
  <c r="AF51" i="29"/>
  <c r="X51" i="29"/>
  <c r="P51" i="29"/>
  <c r="AE51" i="29"/>
  <c r="W51" i="29"/>
  <c r="O51" i="29"/>
  <c r="AD51" i="29"/>
  <c r="V51" i="29"/>
  <c r="N51" i="29"/>
  <c r="AC51" i="29"/>
  <c r="U51" i="29"/>
  <c r="M51" i="29"/>
  <c r="AB51" i="29"/>
  <c r="T51" i="29"/>
  <c r="L51" i="29"/>
  <c r="Z51" i="29"/>
  <c r="R51" i="29"/>
  <c r="J51" i="29"/>
  <c r="S51" i="29"/>
  <c r="Q51" i="29"/>
  <c r="AA51" i="29"/>
  <c r="K51" i="29"/>
  <c r="I51" i="29"/>
  <c r="X51" i="30"/>
  <c r="Y51" i="29"/>
  <c r="Z3" i="31"/>
  <c r="R3" i="31"/>
  <c r="J3" i="31"/>
  <c r="Y3" i="31"/>
  <c r="Q3" i="31"/>
  <c r="I3" i="31"/>
  <c r="AF3" i="31"/>
  <c r="X3" i="31"/>
  <c r="P3" i="31"/>
  <c r="AE3" i="31"/>
  <c r="W3" i="31"/>
  <c r="O3" i="31"/>
  <c r="AD3" i="31"/>
  <c r="V3" i="31"/>
  <c r="N3" i="31"/>
  <c r="AB3" i="31"/>
  <c r="T3" i="31"/>
  <c r="L3" i="31"/>
  <c r="M3" i="31"/>
  <c r="K3" i="31"/>
  <c r="AC3" i="31"/>
  <c r="U3" i="31"/>
  <c r="AA3" i="30"/>
  <c r="S3" i="30"/>
  <c r="K3" i="30"/>
  <c r="Z3" i="30"/>
  <c r="R3" i="30"/>
  <c r="J3" i="30"/>
  <c r="Y3" i="30"/>
  <c r="Q3" i="30"/>
  <c r="I3" i="30"/>
  <c r="AF3" i="30"/>
  <c r="X3" i="30"/>
  <c r="P3" i="30"/>
  <c r="AA3" i="31"/>
  <c r="AC3" i="30"/>
  <c r="U3" i="30"/>
  <c r="M3" i="30"/>
  <c r="T3" i="30"/>
  <c r="O3" i="30"/>
  <c r="N3" i="30"/>
  <c r="AE3" i="30"/>
  <c r="L3" i="30"/>
  <c r="S3" i="31"/>
  <c r="AD3" i="30"/>
  <c r="W3" i="30"/>
  <c r="AC3" i="29"/>
  <c r="U3" i="29"/>
  <c r="M3" i="29"/>
  <c r="AB3" i="29"/>
  <c r="T3" i="29"/>
  <c r="L3" i="29"/>
  <c r="AA3" i="29"/>
  <c r="S3" i="29"/>
  <c r="K3" i="29"/>
  <c r="AB3" i="30"/>
  <c r="V3" i="30"/>
  <c r="Z3" i="29"/>
  <c r="R3" i="29"/>
  <c r="J3" i="29"/>
  <c r="Y3" i="29"/>
  <c r="Q3" i="29"/>
  <c r="I3" i="29"/>
  <c r="AF3" i="29"/>
  <c r="X3" i="29"/>
  <c r="P3" i="29"/>
  <c r="AD3" i="29"/>
  <c r="W3" i="29"/>
  <c r="V3" i="29"/>
  <c r="O3" i="29"/>
  <c r="AE3" i="29"/>
  <c r="N3" i="29"/>
  <c r="Y57" i="31"/>
  <c r="Q57" i="31"/>
  <c r="I57" i="31"/>
  <c r="AE57" i="31"/>
  <c r="W57" i="31"/>
  <c r="O57" i="31"/>
  <c r="AD57" i="31"/>
  <c r="V57" i="31"/>
  <c r="N57" i="31"/>
  <c r="AC57" i="31"/>
  <c r="U57" i="31"/>
  <c r="M57" i="31"/>
  <c r="AB57" i="31"/>
  <c r="T57" i="31"/>
  <c r="L57" i="31"/>
  <c r="Z57" i="31"/>
  <c r="X57" i="31"/>
  <c r="S57" i="31"/>
  <c r="R57" i="31"/>
  <c r="P57" i="31"/>
  <c r="K57" i="31"/>
  <c r="AF57" i="31"/>
  <c r="AA57" i="31"/>
  <c r="J57" i="31"/>
  <c r="AA57" i="30"/>
  <c r="S57" i="30"/>
  <c r="Z57" i="30"/>
  <c r="R57" i="30"/>
  <c r="J57" i="30"/>
  <c r="Y57" i="30"/>
  <c r="Q57" i="30"/>
  <c r="I57" i="30"/>
  <c r="AD57" i="30"/>
  <c r="P57" i="30"/>
  <c r="AC57" i="30"/>
  <c r="O57" i="30"/>
  <c r="AB57" i="30"/>
  <c r="N57" i="30"/>
  <c r="X57" i="30"/>
  <c r="M57" i="30"/>
  <c r="AF57" i="30"/>
  <c r="U57" i="30"/>
  <c r="L57" i="30"/>
  <c r="AC57" i="29"/>
  <c r="U57" i="29"/>
  <c r="M57" i="29"/>
  <c r="K57" i="30"/>
  <c r="AA57" i="29"/>
  <c r="S57" i="29"/>
  <c r="K57" i="29"/>
  <c r="Z57" i="29"/>
  <c r="R57" i="29"/>
  <c r="J57" i="29"/>
  <c r="AE57" i="30"/>
  <c r="V57" i="30"/>
  <c r="AE57" i="29"/>
  <c r="W57" i="29"/>
  <c r="O57" i="29"/>
  <c r="Q57" i="29"/>
  <c r="W57" i="30"/>
  <c r="AF57" i="29"/>
  <c r="P57" i="29"/>
  <c r="T57" i="30"/>
  <c r="AD57" i="29"/>
  <c r="N57" i="29"/>
  <c r="AB57" i="29"/>
  <c r="L57" i="29"/>
  <c r="Y57" i="29"/>
  <c r="I57" i="29"/>
  <c r="V57" i="29"/>
  <c r="X57" i="29"/>
  <c r="T57" i="29"/>
  <c r="AE25" i="31"/>
  <c r="W25" i="31"/>
  <c r="O25" i="31"/>
  <c r="AC25" i="31"/>
  <c r="U25" i="31"/>
  <c r="M25" i="31"/>
  <c r="AB25" i="31"/>
  <c r="T25" i="31"/>
  <c r="L25" i="31"/>
  <c r="Y25" i="31"/>
  <c r="Q25" i="31"/>
  <c r="I25" i="31"/>
  <c r="X25" i="31"/>
  <c r="V25" i="31"/>
  <c r="S25" i="31"/>
  <c r="R25" i="31"/>
  <c r="AD25" i="31"/>
  <c r="N25" i="31"/>
  <c r="AF25" i="31"/>
  <c r="AA25" i="31"/>
  <c r="Z25" i="31"/>
  <c r="P25" i="31"/>
  <c r="J25" i="31"/>
  <c r="Z25" i="30"/>
  <c r="R25" i="30"/>
  <c r="J25" i="30"/>
  <c r="K25" i="31"/>
  <c r="Y25" i="30"/>
  <c r="Q25" i="30"/>
  <c r="I25" i="30"/>
  <c r="AD25" i="30"/>
  <c r="V25" i="30"/>
  <c r="N25" i="30"/>
  <c r="W25" i="30"/>
  <c r="K25" i="30"/>
  <c r="U25" i="30"/>
  <c r="AF25" i="30"/>
  <c r="T25" i="30"/>
  <c r="AE25" i="30"/>
  <c r="S25" i="30"/>
  <c r="AC25" i="30"/>
  <c r="P25" i="30"/>
  <c r="AA25" i="30"/>
  <c r="M25" i="30"/>
  <c r="AB25" i="29"/>
  <c r="T25" i="29"/>
  <c r="L25" i="29"/>
  <c r="AA25" i="29"/>
  <c r="S25" i="29"/>
  <c r="K25" i="29"/>
  <c r="AB25" i="30"/>
  <c r="Z25" i="29"/>
  <c r="R25" i="29"/>
  <c r="J25" i="29"/>
  <c r="O25" i="30"/>
  <c r="AF25" i="29"/>
  <c r="X25" i="29"/>
  <c r="P25" i="29"/>
  <c r="X25" i="30"/>
  <c r="AC25" i="29"/>
  <c r="M25" i="29"/>
  <c r="L25" i="30"/>
  <c r="Y25" i="29"/>
  <c r="I25" i="29"/>
  <c r="W25" i="29"/>
  <c r="O25" i="29"/>
  <c r="V25" i="29"/>
  <c r="AE25" i="29"/>
  <c r="U25" i="29"/>
  <c r="Q25" i="29"/>
  <c r="AD25" i="29"/>
  <c r="N25" i="29"/>
  <c r="AC17" i="31"/>
  <c r="U17" i="31"/>
  <c r="M17" i="31"/>
  <c r="AA17" i="31"/>
  <c r="S17" i="31"/>
  <c r="K17" i="31"/>
  <c r="Y17" i="31"/>
  <c r="Q17" i="31"/>
  <c r="I17" i="31"/>
  <c r="Z17" i="31"/>
  <c r="N17" i="31"/>
  <c r="X17" i="31"/>
  <c r="L17" i="31"/>
  <c r="W17" i="31"/>
  <c r="J17" i="31"/>
  <c r="V17" i="31"/>
  <c r="AF17" i="31"/>
  <c r="T17" i="31"/>
  <c r="AD17" i="31"/>
  <c r="P17" i="31"/>
  <c r="AE17" i="31"/>
  <c r="R17" i="31"/>
  <c r="Y17" i="30"/>
  <c r="Q17" i="30"/>
  <c r="I17" i="30"/>
  <c r="AF17" i="30"/>
  <c r="X17" i="30"/>
  <c r="P17" i="30"/>
  <c r="AE17" i="30"/>
  <c r="W17" i="30"/>
  <c r="O17" i="30"/>
  <c r="AD17" i="30"/>
  <c r="V17" i="30"/>
  <c r="N17" i="30"/>
  <c r="AC17" i="30"/>
  <c r="U17" i="30"/>
  <c r="M17" i="30"/>
  <c r="O17" i="31"/>
  <c r="AA17" i="30"/>
  <c r="S17" i="30"/>
  <c r="K17" i="30"/>
  <c r="AB17" i="30"/>
  <c r="Z17" i="30"/>
  <c r="AB17" i="31"/>
  <c r="T17" i="30"/>
  <c r="R17" i="30"/>
  <c r="J17" i="30"/>
  <c r="AB17" i="29"/>
  <c r="T17" i="29"/>
  <c r="L17" i="29"/>
  <c r="AA17" i="29"/>
  <c r="S17" i="29"/>
  <c r="K17" i="29"/>
  <c r="Z17" i="29"/>
  <c r="R17" i="29"/>
  <c r="J17" i="29"/>
  <c r="Y17" i="29"/>
  <c r="Q17" i="29"/>
  <c r="I17" i="29"/>
  <c r="AF17" i="29"/>
  <c r="X17" i="29"/>
  <c r="P17" i="29"/>
  <c r="AD17" i="29"/>
  <c r="AE17" i="29"/>
  <c r="W17" i="29"/>
  <c r="O17" i="29"/>
  <c r="V17" i="29"/>
  <c r="N17" i="29"/>
  <c r="L17" i="30"/>
  <c r="AC17" i="29"/>
  <c r="U17" i="29"/>
  <c r="M17" i="29"/>
  <c r="Y9" i="31"/>
  <c r="Q9" i="31"/>
  <c r="I9" i="31"/>
  <c r="AF9" i="31"/>
  <c r="W9" i="31"/>
  <c r="N9" i="31"/>
  <c r="AE9" i="31"/>
  <c r="V9" i="31"/>
  <c r="M9" i="31"/>
  <c r="AD9" i="31"/>
  <c r="U9" i="31"/>
  <c r="L9" i="31"/>
  <c r="AC9" i="31"/>
  <c r="T9" i="31"/>
  <c r="K9" i="31"/>
  <c r="AB9" i="31"/>
  <c r="S9" i="31"/>
  <c r="J9" i="31"/>
  <c r="Z9" i="31"/>
  <c r="P9" i="31"/>
  <c r="R9" i="31"/>
  <c r="O9" i="31"/>
  <c r="AA9" i="31"/>
  <c r="X9" i="31"/>
  <c r="Y9" i="30"/>
  <c r="Q9" i="30"/>
  <c r="I9" i="30"/>
  <c r="AF9" i="30"/>
  <c r="X9" i="30"/>
  <c r="P9" i="30"/>
  <c r="AE9" i="30"/>
  <c r="W9" i="30"/>
  <c r="O9" i="30"/>
  <c r="AD9" i="30"/>
  <c r="V9" i="30"/>
  <c r="N9" i="30"/>
  <c r="AA9" i="30"/>
  <c r="S9" i="30"/>
  <c r="K9" i="30"/>
  <c r="AB9" i="30"/>
  <c r="Z9" i="30"/>
  <c r="U9" i="30"/>
  <c r="T9" i="30"/>
  <c r="R9" i="30"/>
  <c r="L9" i="30"/>
  <c r="J9" i="30"/>
  <c r="AB9" i="29"/>
  <c r="T9" i="29"/>
  <c r="L9" i="29"/>
  <c r="AA9" i="29"/>
  <c r="S9" i="29"/>
  <c r="K9" i="29"/>
  <c r="Z9" i="29"/>
  <c r="R9" i="29"/>
  <c r="J9" i="29"/>
  <c r="V9" i="29"/>
  <c r="Y9" i="29"/>
  <c r="Q9" i="29"/>
  <c r="I9" i="29"/>
  <c r="AF9" i="29"/>
  <c r="X9" i="29"/>
  <c r="P9" i="29"/>
  <c r="AD9" i="29"/>
  <c r="AE9" i="29"/>
  <c r="W9" i="29"/>
  <c r="O9" i="29"/>
  <c r="AC9" i="30"/>
  <c r="M9" i="30"/>
  <c r="AC9" i="29"/>
  <c r="U9" i="29"/>
  <c r="N9" i="29"/>
  <c r="M9" i="29"/>
  <c r="AA44" i="31"/>
  <c r="S44" i="31"/>
  <c r="K44" i="31"/>
  <c r="Z44" i="31"/>
  <c r="R44" i="31"/>
  <c r="J44" i="31"/>
  <c r="Y44" i="31"/>
  <c r="Q44" i="31"/>
  <c r="I44" i="31"/>
  <c r="AF44" i="31"/>
  <c r="X44" i="31"/>
  <c r="P44" i="31"/>
  <c r="AE44" i="31"/>
  <c r="W44" i="31"/>
  <c r="O44" i="31"/>
  <c r="AD44" i="31"/>
  <c r="V44" i="31"/>
  <c r="N44" i="31"/>
  <c r="AC44" i="31"/>
  <c r="AB44" i="31"/>
  <c r="U44" i="31"/>
  <c r="M44" i="31"/>
  <c r="T44" i="31"/>
  <c r="L44" i="31"/>
  <c r="AE44" i="30"/>
  <c r="W44" i="30"/>
  <c r="O44" i="30"/>
  <c r="AD44" i="30"/>
  <c r="V44" i="30"/>
  <c r="N44" i="30"/>
  <c r="AC44" i="30"/>
  <c r="U44" i="30"/>
  <c r="M44" i="30"/>
  <c r="AB44" i="30"/>
  <c r="T44" i="30"/>
  <c r="L44" i="30"/>
  <c r="Y44" i="30"/>
  <c r="Q44" i="30"/>
  <c r="I44" i="30"/>
  <c r="K44" i="30"/>
  <c r="AF44" i="30"/>
  <c r="J44" i="30"/>
  <c r="AA44" i="30"/>
  <c r="Z44" i="30"/>
  <c r="X44" i="30"/>
  <c r="R44" i="30"/>
  <c r="Y44" i="29"/>
  <c r="Q44" i="29"/>
  <c r="I44" i="29"/>
  <c r="AF44" i="29"/>
  <c r="X44" i="29"/>
  <c r="P44" i="29"/>
  <c r="AE44" i="29"/>
  <c r="W44" i="29"/>
  <c r="O44" i="29"/>
  <c r="S44" i="30"/>
  <c r="AD44" i="29"/>
  <c r="V44" i="29"/>
  <c r="N44" i="29"/>
  <c r="P44" i="30"/>
  <c r="AC44" i="29"/>
  <c r="U44" i="29"/>
  <c r="M44" i="29"/>
  <c r="AA44" i="29"/>
  <c r="S44" i="29"/>
  <c r="K44" i="29"/>
  <c r="R44" i="29"/>
  <c r="L44" i="29"/>
  <c r="J44" i="29"/>
  <c r="Z44" i="29"/>
  <c r="AB44" i="29"/>
  <c r="T44" i="29"/>
  <c r="Z43" i="31"/>
  <c r="R43" i="31"/>
  <c r="J43" i="31"/>
  <c r="Y43" i="31"/>
  <c r="Q43" i="31"/>
  <c r="I43" i="31"/>
  <c r="AF43" i="31"/>
  <c r="X43" i="31"/>
  <c r="P43" i="31"/>
  <c r="AE43" i="31"/>
  <c r="W43" i="31"/>
  <c r="O43" i="31"/>
  <c r="AD43" i="31"/>
  <c r="V43" i="31"/>
  <c r="N43" i="31"/>
  <c r="AC43" i="31"/>
  <c r="U43" i="31"/>
  <c r="M43" i="31"/>
  <c r="AB43" i="31"/>
  <c r="AA43" i="31"/>
  <c r="T43" i="31"/>
  <c r="L43" i="31"/>
  <c r="S43" i="31"/>
  <c r="K43" i="31"/>
  <c r="AD43" i="30"/>
  <c r="V43" i="30"/>
  <c r="N43" i="30"/>
  <c r="AC43" i="30"/>
  <c r="U43" i="30"/>
  <c r="M43" i="30"/>
  <c r="AB43" i="30"/>
  <c r="T43" i="30"/>
  <c r="L43" i="30"/>
  <c r="AA43" i="30"/>
  <c r="S43" i="30"/>
  <c r="K43" i="30"/>
  <c r="AF43" i="30"/>
  <c r="X43" i="30"/>
  <c r="P43" i="30"/>
  <c r="W43" i="30"/>
  <c r="R43" i="30"/>
  <c r="Q43" i="30"/>
  <c r="O43" i="30"/>
  <c r="J43" i="30"/>
  <c r="Z43" i="30"/>
  <c r="AF43" i="29"/>
  <c r="X43" i="29"/>
  <c r="P43" i="29"/>
  <c r="AE43" i="29"/>
  <c r="W43" i="29"/>
  <c r="O43" i="29"/>
  <c r="AD43" i="29"/>
  <c r="V43" i="29"/>
  <c r="N43" i="29"/>
  <c r="AC43" i="29"/>
  <c r="U43" i="29"/>
  <c r="M43" i="29"/>
  <c r="AB43" i="29"/>
  <c r="T43" i="29"/>
  <c r="L43" i="29"/>
  <c r="Y43" i="30"/>
  <c r="Z43" i="29"/>
  <c r="R43" i="29"/>
  <c r="J43" i="29"/>
  <c r="Q43" i="29"/>
  <c r="K43" i="29"/>
  <c r="I43" i="29"/>
  <c r="AE43" i="30"/>
  <c r="I43" i="30"/>
  <c r="AA43" i="29"/>
  <c r="Y43" i="29"/>
  <c r="S43" i="29"/>
  <c r="AF56" i="31"/>
  <c r="X56" i="31"/>
  <c r="P56" i="31"/>
  <c r="AD56" i="31"/>
  <c r="V56" i="31"/>
  <c r="N56" i="31"/>
  <c r="AC56" i="31"/>
  <c r="U56" i="31"/>
  <c r="M56" i="31"/>
  <c r="AB56" i="31"/>
  <c r="T56" i="31"/>
  <c r="L56" i="31"/>
  <c r="AA56" i="31"/>
  <c r="S56" i="31"/>
  <c r="K56" i="31"/>
  <c r="O56" i="31"/>
  <c r="J56" i="31"/>
  <c r="AE56" i="31"/>
  <c r="I56" i="31"/>
  <c r="Z56" i="31"/>
  <c r="Y56" i="31"/>
  <c r="W56" i="31"/>
  <c r="Q56" i="31"/>
  <c r="R56" i="31"/>
  <c r="Y56" i="30"/>
  <c r="Q56" i="30"/>
  <c r="I56" i="30"/>
  <c r="AF56" i="30"/>
  <c r="X56" i="30"/>
  <c r="P56" i="30"/>
  <c r="AA56" i="30"/>
  <c r="O56" i="30"/>
  <c r="Z56" i="30"/>
  <c r="N56" i="30"/>
  <c r="W56" i="30"/>
  <c r="M56" i="30"/>
  <c r="V56" i="30"/>
  <c r="L56" i="30"/>
  <c r="AC56" i="30"/>
  <c r="S56" i="30"/>
  <c r="R56" i="30"/>
  <c r="AB56" i="29"/>
  <c r="T56" i="29"/>
  <c r="L56" i="29"/>
  <c r="K56" i="30"/>
  <c r="J56" i="30"/>
  <c r="AE56" i="30"/>
  <c r="Y56" i="29"/>
  <c r="Q56" i="29"/>
  <c r="I56" i="29"/>
  <c r="AD56" i="30"/>
  <c r="U56" i="30"/>
  <c r="AD56" i="29"/>
  <c r="V56" i="29"/>
  <c r="N56" i="29"/>
  <c r="AF56" i="29"/>
  <c r="S56" i="29"/>
  <c r="AE56" i="29"/>
  <c r="R56" i="29"/>
  <c r="AC56" i="29"/>
  <c r="P56" i="29"/>
  <c r="AB56" i="30"/>
  <c r="AA56" i="29"/>
  <c r="O56" i="29"/>
  <c r="T56" i="30"/>
  <c r="Z56" i="29"/>
  <c r="M56" i="29"/>
  <c r="W56" i="29"/>
  <c r="J56" i="29"/>
  <c r="X56" i="29"/>
  <c r="U56" i="29"/>
  <c r="K56" i="29"/>
  <c r="AE48" i="31"/>
  <c r="W48" i="31"/>
  <c r="O48" i="31"/>
  <c r="AD48" i="31"/>
  <c r="V48" i="31"/>
  <c r="N48" i="31"/>
  <c r="AC48" i="31"/>
  <c r="U48" i="31"/>
  <c r="M48" i="31"/>
  <c r="AB48" i="31"/>
  <c r="T48" i="31"/>
  <c r="L48" i="31"/>
  <c r="AA48" i="31"/>
  <c r="S48" i="31"/>
  <c r="K48" i="31"/>
  <c r="Z48" i="31"/>
  <c r="R48" i="31"/>
  <c r="J48" i="31"/>
  <c r="X48" i="31"/>
  <c r="Q48" i="31"/>
  <c r="P48" i="31"/>
  <c r="I48" i="31"/>
  <c r="AF48" i="31"/>
  <c r="Y48" i="31"/>
  <c r="AA48" i="30"/>
  <c r="S48" i="30"/>
  <c r="K48" i="30"/>
  <c r="Z48" i="30"/>
  <c r="R48" i="30"/>
  <c r="J48" i="30"/>
  <c r="Y48" i="30"/>
  <c r="Q48" i="30"/>
  <c r="I48" i="30"/>
  <c r="AF48" i="30"/>
  <c r="X48" i="30"/>
  <c r="P48" i="30"/>
  <c r="AC48" i="30"/>
  <c r="U48" i="30"/>
  <c r="M48" i="30"/>
  <c r="AE48" i="30"/>
  <c r="L48" i="30"/>
  <c r="AD48" i="30"/>
  <c r="AB48" i="30"/>
  <c r="W48" i="30"/>
  <c r="V48" i="30"/>
  <c r="O48" i="30"/>
  <c r="AC48" i="29"/>
  <c r="U48" i="29"/>
  <c r="M48" i="29"/>
  <c r="AB48" i="29"/>
  <c r="T48" i="29"/>
  <c r="L48" i="29"/>
  <c r="AA48" i="29"/>
  <c r="S48" i="29"/>
  <c r="K48" i="29"/>
  <c r="Z48" i="29"/>
  <c r="R48" i="29"/>
  <c r="J48" i="29"/>
  <c r="T48" i="30"/>
  <c r="Y48" i="29"/>
  <c r="Q48" i="29"/>
  <c r="I48" i="29"/>
  <c r="AE48" i="29"/>
  <c r="W48" i="29"/>
  <c r="O48" i="29"/>
  <c r="AF48" i="29"/>
  <c r="AD48" i="29"/>
  <c r="N48" i="30"/>
  <c r="X48" i="29"/>
  <c r="V48" i="29"/>
  <c r="N48" i="29"/>
  <c r="P48" i="29"/>
  <c r="AE40" i="31"/>
  <c r="W40" i="31"/>
  <c r="O40" i="31"/>
  <c r="AC40" i="31"/>
  <c r="U40" i="31"/>
  <c r="M40" i="31"/>
  <c r="AB40" i="31"/>
  <c r="T40" i="31"/>
  <c r="L40" i="31"/>
  <c r="S40" i="31"/>
  <c r="AF40" i="31"/>
  <c r="R40" i="31"/>
  <c r="AD40" i="31"/>
  <c r="Q40" i="31"/>
  <c r="AA40" i="31"/>
  <c r="P40" i="31"/>
  <c r="Z40" i="31"/>
  <c r="N40" i="31"/>
  <c r="X40" i="31"/>
  <c r="J40" i="31"/>
  <c r="Y40" i="31"/>
  <c r="V40" i="31"/>
  <c r="K40" i="31"/>
  <c r="I40" i="31"/>
  <c r="AA40" i="30"/>
  <c r="S40" i="30"/>
  <c r="K40" i="30"/>
  <c r="Z40" i="30"/>
  <c r="R40" i="30"/>
  <c r="J40" i="30"/>
  <c r="Y40" i="30"/>
  <c r="Q40" i="30"/>
  <c r="I40" i="30"/>
  <c r="AF40" i="30"/>
  <c r="X40" i="30"/>
  <c r="P40" i="30"/>
  <c r="AC40" i="30"/>
  <c r="U40" i="30"/>
  <c r="M40" i="30"/>
  <c r="T40" i="30"/>
  <c r="O40" i="30"/>
  <c r="N40" i="30"/>
  <c r="AE40" i="30"/>
  <c r="L40" i="30"/>
  <c r="AD40" i="30"/>
  <c r="W40" i="30"/>
  <c r="AC40" i="29"/>
  <c r="U40" i="29"/>
  <c r="M40" i="29"/>
  <c r="AB40" i="29"/>
  <c r="T40" i="29"/>
  <c r="L40" i="29"/>
  <c r="AA40" i="29"/>
  <c r="S40" i="29"/>
  <c r="K40" i="29"/>
  <c r="Z40" i="29"/>
  <c r="R40" i="29"/>
  <c r="J40" i="29"/>
  <c r="AB40" i="30"/>
  <c r="Y40" i="29"/>
  <c r="Q40" i="29"/>
  <c r="I40" i="29"/>
  <c r="AE40" i="29"/>
  <c r="W40" i="29"/>
  <c r="O40" i="29"/>
  <c r="AF40" i="29"/>
  <c r="AD40" i="29"/>
  <c r="X40" i="29"/>
  <c r="V40" i="29"/>
  <c r="N40" i="29"/>
  <c r="V40" i="30"/>
  <c r="P40" i="29"/>
  <c r="AB24" i="31"/>
  <c r="T24" i="31"/>
  <c r="L24" i="31"/>
  <c r="AF24" i="31"/>
  <c r="X24" i="31"/>
  <c r="P24" i="31"/>
  <c r="Z24" i="31"/>
  <c r="O24" i="31"/>
  <c r="Y24" i="31"/>
  <c r="N24" i="31"/>
  <c r="W24" i="31"/>
  <c r="M24" i="31"/>
  <c r="V24" i="31"/>
  <c r="K24" i="31"/>
  <c r="AD24" i="31"/>
  <c r="S24" i="31"/>
  <c r="I24" i="31"/>
  <c r="AC24" i="31"/>
  <c r="AA24" i="31"/>
  <c r="U24" i="31"/>
  <c r="R24" i="31"/>
  <c r="Q24" i="31"/>
  <c r="Y24" i="30"/>
  <c r="Q24" i="30"/>
  <c r="I24" i="30"/>
  <c r="AF24" i="30"/>
  <c r="X24" i="30"/>
  <c r="P24" i="30"/>
  <c r="AE24" i="31"/>
  <c r="AC24" i="30"/>
  <c r="U24" i="30"/>
  <c r="M24" i="30"/>
  <c r="AB24" i="30"/>
  <c r="O24" i="30"/>
  <c r="AA24" i="30"/>
  <c r="N24" i="30"/>
  <c r="Z24" i="30"/>
  <c r="L24" i="30"/>
  <c r="J24" i="31"/>
  <c r="W24" i="30"/>
  <c r="K24" i="30"/>
  <c r="V24" i="30"/>
  <c r="J24" i="30"/>
  <c r="AE24" i="30"/>
  <c r="S24" i="30"/>
  <c r="AD24" i="30"/>
  <c r="T24" i="30"/>
  <c r="AA24" i="29"/>
  <c r="S24" i="29"/>
  <c r="K24" i="29"/>
  <c r="R24" i="30"/>
  <c r="Z24" i="29"/>
  <c r="R24" i="29"/>
  <c r="J24" i="29"/>
  <c r="Y24" i="29"/>
  <c r="Q24" i="29"/>
  <c r="I24" i="29"/>
  <c r="AC24" i="29"/>
  <c r="O24" i="29"/>
  <c r="AB24" i="29"/>
  <c r="N24" i="29"/>
  <c r="X24" i="29"/>
  <c r="M24" i="29"/>
  <c r="T24" i="29"/>
  <c r="W24" i="29"/>
  <c r="L24" i="29"/>
  <c r="AE24" i="29"/>
  <c r="V24" i="29"/>
  <c r="AF24" i="29"/>
  <c r="U24" i="29"/>
  <c r="AD24" i="29"/>
  <c r="P24" i="29"/>
  <c r="AB16" i="31"/>
  <c r="T16" i="31"/>
  <c r="L16" i="31"/>
  <c r="Z16" i="31"/>
  <c r="R16" i="31"/>
  <c r="J16" i="31"/>
  <c r="AF16" i="31"/>
  <c r="X16" i="31"/>
  <c r="P16" i="31"/>
  <c r="AE16" i="31"/>
  <c r="S16" i="31"/>
  <c r="AD16" i="31"/>
  <c r="Q16" i="31"/>
  <c r="AC16" i="31"/>
  <c r="O16" i="31"/>
  <c r="AA16" i="31"/>
  <c r="N16" i="31"/>
  <c r="Y16" i="31"/>
  <c r="M16" i="31"/>
  <c r="V16" i="31"/>
  <c r="I16" i="31"/>
  <c r="W16" i="31"/>
  <c r="U16" i="31"/>
  <c r="K16" i="31"/>
  <c r="AF16" i="30"/>
  <c r="X16" i="30"/>
  <c r="P16" i="30"/>
  <c r="AE16" i="30"/>
  <c r="W16" i="30"/>
  <c r="O16" i="30"/>
  <c r="AD16" i="30"/>
  <c r="V16" i="30"/>
  <c r="N16" i="30"/>
  <c r="AC16" i="30"/>
  <c r="U16" i="30"/>
  <c r="M16" i="30"/>
  <c r="AB16" i="30"/>
  <c r="T16" i="30"/>
  <c r="L16" i="30"/>
  <c r="Z16" i="30"/>
  <c r="R16" i="30"/>
  <c r="J16" i="30"/>
  <c r="AA16" i="30"/>
  <c r="Y16" i="30"/>
  <c r="S16" i="30"/>
  <c r="Q16" i="30"/>
  <c r="I16" i="30"/>
  <c r="AA16" i="29"/>
  <c r="S16" i="29"/>
  <c r="K16" i="29"/>
  <c r="K16" i="30"/>
  <c r="Z16" i="29"/>
  <c r="R16" i="29"/>
  <c r="J16" i="29"/>
  <c r="Y16" i="29"/>
  <c r="Q16" i="29"/>
  <c r="I16" i="29"/>
  <c r="AF16" i="29"/>
  <c r="X16" i="29"/>
  <c r="P16" i="29"/>
  <c r="AE16" i="29"/>
  <c r="W16" i="29"/>
  <c r="O16" i="29"/>
  <c r="AC16" i="29"/>
  <c r="AD16" i="29"/>
  <c r="V16" i="29"/>
  <c r="N16" i="29"/>
  <c r="U16" i="29"/>
  <c r="M16" i="29"/>
  <c r="AB16" i="29"/>
  <c r="T16" i="29"/>
  <c r="L16" i="29"/>
  <c r="AF8" i="31"/>
  <c r="X8" i="31"/>
  <c r="P8" i="31"/>
  <c r="AA8" i="31"/>
  <c r="R8" i="31"/>
  <c r="I8" i="31"/>
  <c r="Z8" i="31"/>
  <c r="Q8" i="31"/>
  <c r="Y8" i="31"/>
  <c r="O8" i="31"/>
  <c r="W8" i="31"/>
  <c r="N8" i="31"/>
  <c r="AE8" i="31"/>
  <c r="V8" i="31"/>
  <c r="M8" i="31"/>
  <c r="AC8" i="31"/>
  <c r="T8" i="31"/>
  <c r="K8" i="31"/>
  <c r="L8" i="31"/>
  <c r="J8" i="31"/>
  <c r="AD8" i="31"/>
  <c r="U8" i="31"/>
  <c r="AF8" i="30"/>
  <c r="X8" i="30"/>
  <c r="P8" i="30"/>
  <c r="AB8" i="31"/>
  <c r="AE8" i="30"/>
  <c r="W8" i="30"/>
  <c r="O8" i="30"/>
  <c r="S8" i="31"/>
  <c r="AD8" i="30"/>
  <c r="V8" i="30"/>
  <c r="N8" i="30"/>
  <c r="AC8" i="30"/>
  <c r="U8" i="30"/>
  <c r="M8" i="30"/>
  <c r="Z8" i="30"/>
  <c r="R8" i="30"/>
  <c r="J8" i="30"/>
  <c r="Q8" i="30"/>
  <c r="L8" i="30"/>
  <c r="K8" i="30"/>
  <c r="AB8" i="30"/>
  <c r="I8" i="30"/>
  <c r="AA8" i="30"/>
  <c r="T8" i="30"/>
  <c r="AA8" i="29"/>
  <c r="S8" i="29"/>
  <c r="K8" i="29"/>
  <c r="Y8" i="30"/>
  <c r="Z8" i="29"/>
  <c r="R8" i="29"/>
  <c r="J8" i="29"/>
  <c r="S8" i="30"/>
  <c r="Y8" i="29"/>
  <c r="Q8" i="29"/>
  <c r="I8" i="29"/>
  <c r="AF8" i="29"/>
  <c r="X8" i="29"/>
  <c r="P8" i="29"/>
  <c r="AE8" i="29"/>
  <c r="W8" i="29"/>
  <c r="O8" i="29"/>
  <c r="AD8" i="29"/>
  <c r="V8" i="29"/>
  <c r="N8" i="29"/>
  <c r="AC8" i="29"/>
  <c r="AB8" i="29"/>
  <c r="M8" i="29"/>
  <c r="U8" i="29"/>
  <c r="T8" i="29"/>
  <c r="L8" i="29"/>
  <c r="Y20" i="31"/>
  <c r="Q20" i="31"/>
  <c r="I20" i="31"/>
  <c r="AF20" i="31"/>
  <c r="X20" i="31"/>
  <c r="P20" i="31"/>
  <c r="AE20" i="31"/>
  <c r="W20" i="31"/>
  <c r="O20" i="31"/>
  <c r="AD20" i="31"/>
  <c r="V20" i="31"/>
  <c r="N20" i="31"/>
  <c r="AB20" i="31"/>
  <c r="T20" i="31"/>
  <c r="L20" i="31"/>
  <c r="Z20" i="31"/>
  <c r="U20" i="31"/>
  <c r="S20" i="31"/>
  <c r="R20" i="31"/>
  <c r="M20" i="31"/>
  <c r="AC20" i="31"/>
  <c r="J20" i="31"/>
  <c r="AA20" i="31"/>
  <c r="K20" i="31"/>
  <c r="AC20" i="30"/>
  <c r="U20" i="30"/>
  <c r="AB20" i="30"/>
  <c r="T20" i="30"/>
  <c r="L20" i="30"/>
  <c r="Y20" i="30"/>
  <c r="Q20" i="30"/>
  <c r="I20" i="30"/>
  <c r="AE20" i="30"/>
  <c r="R20" i="30"/>
  <c r="AD20" i="30"/>
  <c r="P20" i="30"/>
  <c r="AA20" i="30"/>
  <c r="O20" i="30"/>
  <c r="Z20" i="30"/>
  <c r="N20" i="30"/>
  <c r="X20" i="30"/>
  <c r="M20" i="30"/>
  <c r="V20" i="30"/>
  <c r="J20" i="30"/>
  <c r="S20" i="30"/>
  <c r="K20" i="30"/>
  <c r="AE20" i="29"/>
  <c r="W20" i="29"/>
  <c r="O20" i="29"/>
  <c r="AD20" i="29"/>
  <c r="V20" i="29"/>
  <c r="N20" i="29"/>
  <c r="AF20" i="30"/>
  <c r="AB20" i="29"/>
  <c r="R20" i="29"/>
  <c r="AA20" i="29"/>
  <c r="Q20" i="29"/>
  <c r="W20" i="30"/>
  <c r="Z20" i="29"/>
  <c r="P20" i="29"/>
  <c r="T20" i="29"/>
  <c r="Y20" i="29"/>
  <c r="M20" i="29"/>
  <c r="X20" i="29"/>
  <c r="L20" i="29"/>
  <c r="AF20" i="29"/>
  <c r="U20" i="29"/>
  <c r="K20" i="29"/>
  <c r="J20" i="29"/>
  <c r="AC20" i="29"/>
  <c r="S20" i="29"/>
  <c r="I20" i="29"/>
  <c r="AF19" i="31"/>
  <c r="X19" i="31"/>
  <c r="P19" i="31"/>
  <c r="AE19" i="31"/>
  <c r="W19" i="31"/>
  <c r="O19" i="31"/>
  <c r="AC19" i="31"/>
  <c r="U19" i="31"/>
  <c r="M19" i="31"/>
  <c r="AA19" i="31"/>
  <c r="S19" i="31"/>
  <c r="K19" i="31"/>
  <c r="R19" i="31"/>
  <c r="Q19" i="31"/>
  <c r="AD19" i="31"/>
  <c r="N19" i="31"/>
  <c r="AB19" i="31"/>
  <c r="L19" i="31"/>
  <c r="Z19" i="31"/>
  <c r="J19" i="31"/>
  <c r="V19" i="31"/>
  <c r="AA19" i="30"/>
  <c r="S19" i="30"/>
  <c r="K19" i="30"/>
  <c r="Y19" i="31"/>
  <c r="I19" i="31"/>
  <c r="AF19" i="30"/>
  <c r="X19" i="30"/>
  <c r="P19" i="30"/>
  <c r="AB19" i="30"/>
  <c r="Q19" i="30"/>
  <c r="Z19" i="30"/>
  <c r="O19" i="30"/>
  <c r="Y19" i="30"/>
  <c r="N19" i="30"/>
  <c r="T19" i="31"/>
  <c r="W19" i="30"/>
  <c r="M19" i="30"/>
  <c r="V19" i="30"/>
  <c r="L19" i="30"/>
  <c r="AD19" i="30"/>
  <c r="T19" i="30"/>
  <c r="I19" i="30"/>
  <c r="AE19" i="30"/>
  <c r="AC19" i="30"/>
  <c r="R19" i="30"/>
  <c r="AD19" i="29"/>
  <c r="V19" i="29"/>
  <c r="N19" i="29"/>
  <c r="AC19" i="29"/>
  <c r="U19" i="29"/>
  <c r="M19" i="29"/>
  <c r="AB19" i="29"/>
  <c r="T19" i="29"/>
  <c r="L19" i="29"/>
  <c r="AF19" i="29"/>
  <c r="U19" i="30"/>
  <c r="AA19" i="29"/>
  <c r="S19" i="29"/>
  <c r="K19" i="29"/>
  <c r="J19" i="30"/>
  <c r="Z19" i="29"/>
  <c r="R19" i="29"/>
  <c r="J19" i="29"/>
  <c r="X19" i="29"/>
  <c r="Y19" i="29"/>
  <c r="Q19" i="29"/>
  <c r="I19" i="29"/>
  <c r="P19" i="29"/>
  <c r="AE19" i="29"/>
  <c r="W19" i="29"/>
  <c r="O19" i="29"/>
  <c r="AE55" i="31"/>
  <c r="W55" i="31"/>
  <c r="O55" i="31"/>
  <c r="AC55" i="31"/>
  <c r="U55" i="31"/>
  <c r="M55" i="31"/>
  <c r="AB55" i="31"/>
  <c r="T55" i="31"/>
  <c r="L55" i="31"/>
  <c r="AA55" i="31"/>
  <c r="S55" i="31"/>
  <c r="K55" i="31"/>
  <c r="Z55" i="31"/>
  <c r="R55" i="31"/>
  <c r="J55" i="31"/>
  <c r="X55" i="31"/>
  <c r="V55" i="31"/>
  <c r="Q55" i="31"/>
  <c r="P55" i="31"/>
  <c r="N55" i="31"/>
  <c r="AF55" i="31"/>
  <c r="I55" i="31"/>
  <c r="AD55" i="31"/>
  <c r="Y55" i="31"/>
  <c r="AF55" i="30"/>
  <c r="X55" i="30"/>
  <c r="P55" i="30"/>
  <c r="AE55" i="30"/>
  <c r="W55" i="30"/>
  <c r="O55" i="30"/>
  <c r="Z55" i="30"/>
  <c r="N55" i="30"/>
  <c r="Y55" i="30"/>
  <c r="M55" i="30"/>
  <c r="V55" i="30"/>
  <c r="L55" i="30"/>
  <c r="U55" i="30"/>
  <c r="K55" i="30"/>
  <c r="AB55" i="30"/>
  <c r="R55" i="30"/>
  <c r="S55" i="30"/>
  <c r="AA55" i="29"/>
  <c r="S55" i="29"/>
  <c r="K55" i="29"/>
  <c r="Q55" i="30"/>
  <c r="J55" i="30"/>
  <c r="I55" i="30"/>
  <c r="AF55" i="29"/>
  <c r="X55" i="29"/>
  <c r="P55" i="29"/>
  <c r="AD55" i="30"/>
  <c r="AA55" i="30"/>
  <c r="AC55" i="29"/>
  <c r="U55" i="29"/>
  <c r="M55" i="29"/>
  <c r="Y55" i="29"/>
  <c r="L55" i="29"/>
  <c r="W55" i="29"/>
  <c r="J55" i="29"/>
  <c r="V55" i="29"/>
  <c r="I55" i="29"/>
  <c r="T55" i="29"/>
  <c r="AE55" i="29"/>
  <c r="R55" i="29"/>
  <c r="T55" i="30"/>
  <c r="AB55" i="29"/>
  <c r="O55" i="29"/>
  <c r="AC55" i="30"/>
  <c r="AD55" i="29"/>
  <c r="Z55" i="29"/>
  <c r="Q55" i="29"/>
  <c r="N55" i="29"/>
  <c r="AC31" i="31"/>
  <c r="U31" i="31"/>
  <c r="M31" i="31"/>
  <c r="AA31" i="31"/>
  <c r="S31" i="31"/>
  <c r="K31" i="31"/>
  <c r="Z31" i="31"/>
  <c r="R31" i="31"/>
  <c r="J31" i="31"/>
  <c r="Y31" i="31"/>
  <c r="Q31" i="31"/>
  <c r="I31" i="31"/>
  <c r="AE31" i="31"/>
  <c r="W31" i="31"/>
  <c r="O31" i="31"/>
  <c r="AB31" i="31"/>
  <c r="X31" i="31"/>
  <c r="V31" i="31"/>
  <c r="T31" i="31"/>
  <c r="P31" i="31"/>
  <c r="N31" i="31"/>
  <c r="AF31" i="31"/>
  <c r="L31" i="31"/>
  <c r="Y31" i="30"/>
  <c r="Q31" i="30"/>
  <c r="I31" i="30"/>
  <c r="AF31" i="30"/>
  <c r="X31" i="30"/>
  <c r="P31" i="30"/>
  <c r="AD31" i="31"/>
  <c r="AE31" i="30"/>
  <c r="W31" i="30"/>
  <c r="O31" i="30"/>
  <c r="AB31" i="30"/>
  <c r="T31" i="30"/>
  <c r="L31" i="30"/>
  <c r="AA31" i="30"/>
  <c r="K31" i="30"/>
  <c r="Z31" i="30"/>
  <c r="J31" i="30"/>
  <c r="V31" i="30"/>
  <c r="U31" i="30"/>
  <c r="S31" i="30"/>
  <c r="AD31" i="30"/>
  <c r="N31" i="30"/>
  <c r="AB31" i="29"/>
  <c r="T31" i="29"/>
  <c r="L31" i="29"/>
  <c r="AA31" i="29"/>
  <c r="S31" i="29"/>
  <c r="K31" i="29"/>
  <c r="Z31" i="29"/>
  <c r="R31" i="29"/>
  <c r="J31" i="29"/>
  <c r="Y31" i="29"/>
  <c r="Q31" i="29"/>
  <c r="I31" i="29"/>
  <c r="AF31" i="29"/>
  <c r="X31" i="29"/>
  <c r="P31" i="29"/>
  <c r="R31" i="30"/>
  <c r="AD31" i="29"/>
  <c r="V31" i="29"/>
  <c r="N31" i="29"/>
  <c r="AE31" i="29"/>
  <c r="AC31" i="29"/>
  <c r="AC31" i="30"/>
  <c r="W31" i="29"/>
  <c r="M31" i="30"/>
  <c r="U31" i="29"/>
  <c r="O31" i="29"/>
  <c r="M31" i="29"/>
  <c r="AA15" i="31"/>
  <c r="S15" i="31"/>
  <c r="K15" i="31"/>
  <c r="Y15" i="31"/>
  <c r="Q15" i="31"/>
  <c r="I15" i="31"/>
  <c r="AE15" i="31"/>
  <c r="W15" i="31"/>
  <c r="O15" i="31"/>
  <c r="X15" i="31"/>
  <c r="L15" i="31"/>
  <c r="V15" i="31"/>
  <c r="J15" i="31"/>
  <c r="U15" i="31"/>
  <c r="AF15" i="31"/>
  <c r="T15" i="31"/>
  <c r="AD15" i="31"/>
  <c r="R15" i="31"/>
  <c r="AB15" i="31"/>
  <c r="N15" i="31"/>
  <c r="P15" i="31"/>
  <c r="M15" i="31"/>
  <c r="AC15" i="31"/>
  <c r="Z15" i="31"/>
  <c r="AE15" i="30"/>
  <c r="W15" i="30"/>
  <c r="O15" i="30"/>
  <c r="AD15" i="30"/>
  <c r="V15" i="30"/>
  <c r="N15" i="30"/>
  <c r="AC15" i="30"/>
  <c r="U15" i="30"/>
  <c r="M15" i="30"/>
  <c r="AB15" i="30"/>
  <c r="T15" i="30"/>
  <c r="L15" i="30"/>
  <c r="AA15" i="30"/>
  <c r="S15" i="30"/>
  <c r="K15" i="30"/>
  <c r="Y15" i="30"/>
  <c r="Q15" i="30"/>
  <c r="I15" i="30"/>
  <c r="AF15" i="30"/>
  <c r="Z15" i="30"/>
  <c r="X15" i="30"/>
  <c r="R15" i="30"/>
  <c r="P15" i="30"/>
  <c r="Z15" i="29"/>
  <c r="R15" i="29"/>
  <c r="J15" i="29"/>
  <c r="Y15" i="29"/>
  <c r="Q15" i="29"/>
  <c r="I15" i="29"/>
  <c r="AF15" i="29"/>
  <c r="X15" i="29"/>
  <c r="P15" i="29"/>
  <c r="J15" i="30"/>
  <c r="AE15" i="29"/>
  <c r="W15" i="29"/>
  <c r="O15" i="29"/>
  <c r="AD15" i="29"/>
  <c r="V15" i="29"/>
  <c r="N15" i="29"/>
  <c r="AC15" i="29"/>
  <c r="U15" i="29"/>
  <c r="M15" i="29"/>
  <c r="AB15" i="29"/>
  <c r="T15" i="29"/>
  <c r="L15" i="29"/>
  <c r="S15" i="29"/>
  <c r="AA15" i="29"/>
  <c r="K15" i="29"/>
  <c r="AA4" i="31"/>
  <c r="S4" i="31"/>
  <c r="K4" i="31"/>
  <c r="Z4" i="31"/>
  <c r="R4" i="31"/>
  <c r="J4" i="31"/>
  <c r="Y4" i="31"/>
  <c r="Q4" i="31"/>
  <c r="I4" i="31"/>
  <c r="AF4" i="31"/>
  <c r="X4" i="31"/>
  <c r="P4" i="31"/>
  <c r="AE4" i="31"/>
  <c r="W4" i="31"/>
  <c r="O4" i="31"/>
  <c r="AC4" i="31"/>
  <c r="U4" i="31"/>
  <c r="M4" i="31"/>
  <c r="N4" i="31"/>
  <c r="L4" i="31"/>
  <c r="AD4" i="31"/>
  <c r="V4" i="31"/>
  <c r="AB4" i="30"/>
  <c r="T4" i="30"/>
  <c r="L4" i="30"/>
  <c r="AA4" i="30"/>
  <c r="S4" i="30"/>
  <c r="K4" i="30"/>
  <c r="Z4" i="30"/>
  <c r="R4" i="30"/>
  <c r="J4" i="30"/>
  <c r="Y4" i="30"/>
  <c r="Q4" i="30"/>
  <c r="I4" i="30"/>
  <c r="AB4" i="31"/>
  <c r="AD4" i="30"/>
  <c r="V4" i="30"/>
  <c r="N4" i="30"/>
  <c r="AE4" i="30"/>
  <c r="AC4" i="30"/>
  <c r="X4" i="30"/>
  <c r="T4" i="31"/>
  <c r="W4" i="30"/>
  <c r="U4" i="30"/>
  <c r="O4" i="30"/>
  <c r="P4" i="30"/>
  <c r="AD4" i="29"/>
  <c r="V4" i="29"/>
  <c r="N4" i="29"/>
  <c r="M4" i="30"/>
  <c r="AC4" i="29"/>
  <c r="U4" i="29"/>
  <c r="M4" i="29"/>
  <c r="L4" i="29"/>
  <c r="AB4" i="29"/>
  <c r="T4" i="29"/>
  <c r="AA4" i="29"/>
  <c r="S4" i="29"/>
  <c r="K4" i="29"/>
  <c r="Z4" i="29"/>
  <c r="R4" i="29"/>
  <c r="J4" i="29"/>
  <c r="Y4" i="29"/>
  <c r="Q4" i="29"/>
  <c r="I4" i="29"/>
  <c r="AF4" i="30"/>
  <c r="AE4" i="29"/>
  <c r="X4" i="29"/>
  <c r="W4" i="29"/>
  <c r="P4" i="29"/>
  <c r="AF4" i="29"/>
  <c r="O4" i="29"/>
  <c r="Y35" i="31"/>
  <c r="Q35" i="31"/>
  <c r="I35" i="31"/>
  <c r="AF35" i="31"/>
  <c r="X35" i="31"/>
  <c r="P35" i="31"/>
  <c r="AE35" i="31"/>
  <c r="W35" i="31"/>
  <c r="O35" i="31"/>
  <c r="AD35" i="31"/>
  <c r="V35" i="31"/>
  <c r="N35" i="31"/>
  <c r="AC35" i="31"/>
  <c r="U35" i="31"/>
  <c r="M35" i="31"/>
  <c r="AA35" i="31"/>
  <c r="S35" i="31"/>
  <c r="K35" i="31"/>
  <c r="AB35" i="31"/>
  <c r="Z35" i="31"/>
  <c r="T35" i="31"/>
  <c r="R35" i="31"/>
  <c r="L35" i="31"/>
  <c r="J35" i="31"/>
  <c r="AC35" i="30"/>
  <c r="U35" i="30"/>
  <c r="M35" i="30"/>
  <c r="AB35" i="30"/>
  <c r="T35" i="30"/>
  <c r="L35" i="30"/>
  <c r="AA35" i="30"/>
  <c r="S35" i="30"/>
  <c r="K35" i="30"/>
  <c r="AF35" i="30"/>
  <c r="X35" i="30"/>
  <c r="P35" i="30"/>
  <c r="AE35" i="30"/>
  <c r="O35" i="30"/>
  <c r="AD35" i="30"/>
  <c r="N35" i="30"/>
  <c r="Z35" i="30"/>
  <c r="J35" i="30"/>
  <c r="Y35" i="30"/>
  <c r="I35" i="30"/>
  <c r="W35" i="30"/>
  <c r="R35" i="30"/>
  <c r="V35" i="30"/>
  <c r="AF35" i="29"/>
  <c r="X35" i="29"/>
  <c r="P35" i="29"/>
  <c r="Q35" i="30"/>
  <c r="AE35" i="29"/>
  <c r="W35" i="29"/>
  <c r="O35" i="29"/>
  <c r="AD35" i="29"/>
  <c r="V35" i="29"/>
  <c r="N35" i="29"/>
  <c r="AC35" i="29"/>
  <c r="U35" i="29"/>
  <c r="M35" i="29"/>
  <c r="AB35" i="29"/>
  <c r="T35" i="29"/>
  <c r="L35" i="29"/>
  <c r="Z35" i="29"/>
  <c r="R35" i="29"/>
  <c r="J35" i="29"/>
  <c r="K35" i="29"/>
  <c r="I35" i="29"/>
  <c r="AA35" i="29"/>
  <c r="S35" i="29"/>
  <c r="Y35" i="29"/>
  <c r="Q35" i="29"/>
  <c r="J2" i="29"/>
  <c r="Y2" i="31"/>
  <c r="Q2" i="31"/>
  <c r="I2" i="31"/>
  <c r="AF2" i="31"/>
  <c r="X2" i="31"/>
  <c r="P2" i="31"/>
  <c r="AE2" i="31"/>
  <c r="W2" i="31"/>
  <c r="O2" i="31"/>
  <c r="AD2" i="31"/>
  <c r="V2" i="31"/>
  <c r="N2" i="31"/>
  <c r="AA2" i="31"/>
  <c r="S2" i="31"/>
  <c r="K2" i="31"/>
  <c r="U2" i="31"/>
  <c r="T2" i="31"/>
  <c r="R2" i="31"/>
  <c r="M2" i="31"/>
  <c r="L2" i="31"/>
  <c r="AB2" i="31"/>
  <c r="AC2" i="31"/>
  <c r="Z2" i="30"/>
  <c r="R2" i="30"/>
  <c r="J2" i="30"/>
  <c r="Z2" i="31"/>
  <c r="Y2" i="30"/>
  <c r="Q2" i="30"/>
  <c r="I2" i="30"/>
  <c r="J2" i="31"/>
  <c r="AF2" i="30"/>
  <c r="X2" i="30"/>
  <c r="P2" i="30"/>
  <c r="AE2" i="30"/>
  <c r="W2" i="30"/>
  <c r="O2" i="30"/>
  <c r="AB2" i="30"/>
  <c r="T2" i="30"/>
  <c r="L2" i="30"/>
  <c r="AC2" i="30"/>
  <c r="AA2" i="30"/>
  <c r="V2" i="30"/>
  <c r="U2" i="30"/>
  <c r="S2" i="30"/>
  <c r="M2" i="30"/>
  <c r="AB2" i="29"/>
  <c r="T2" i="29"/>
  <c r="L2" i="29"/>
  <c r="AA2" i="29"/>
  <c r="S2" i="29"/>
  <c r="K2" i="29"/>
  <c r="I2" i="29"/>
  <c r="Z2" i="29"/>
  <c r="R2" i="29"/>
  <c r="Y2" i="29"/>
  <c r="Q2" i="29"/>
  <c r="AF2" i="29"/>
  <c r="X2" i="29"/>
  <c r="P2" i="29"/>
  <c r="N2" i="30"/>
  <c r="AD2" i="30"/>
  <c r="AE2" i="29"/>
  <c r="W2" i="29"/>
  <c r="O2" i="29"/>
  <c r="AC2" i="29"/>
  <c r="K2" i="30"/>
  <c r="V2" i="29"/>
  <c r="U2" i="29"/>
  <c r="N2" i="29"/>
  <c r="M2" i="29"/>
  <c r="AD2" i="29"/>
  <c r="AB54" i="31"/>
  <c r="T54" i="31"/>
  <c r="L54" i="31"/>
  <c r="X54" i="31"/>
  <c r="O54" i="31"/>
  <c r="AF54" i="31"/>
  <c r="W54" i="31"/>
  <c r="N54" i="31"/>
  <c r="AE54" i="31"/>
  <c r="V54" i="31"/>
  <c r="M54" i="31"/>
  <c r="AD54" i="31"/>
  <c r="U54" i="31"/>
  <c r="K54" i="31"/>
  <c r="AC54" i="31"/>
  <c r="S54" i="31"/>
  <c r="J54" i="31"/>
  <c r="AA54" i="31"/>
  <c r="R54" i="31"/>
  <c r="I54" i="31"/>
  <c r="P54" i="31"/>
  <c r="Y54" i="31"/>
  <c r="Z54" i="31"/>
  <c r="Q54" i="31"/>
  <c r="AE54" i="30"/>
  <c r="W54" i="30"/>
  <c r="O54" i="30"/>
  <c r="AD54" i="30"/>
  <c r="V54" i="30"/>
  <c r="N54" i="30"/>
  <c r="Y54" i="30"/>
  <c r="M54" i="30"/>
  <c r="X54" i="30"/>
  <c r="L54" i="30"/>
  <c r="U54" i="30"/>
  <c r="K54" i="30"/>
  <c r="AF54" i="30"/>
  <c r="T54" i="30"/>
  <c r="J54" i="30"/>
  <c r="AA54" i="30"/>
  <c r="Q54" i="30"/>
  <c r="S54" i="30"/>
  <c r="Z54" i="29"/>
  <c r="R54" i="29"/>
  <c r="J54" i="29"/>
  <c r="R54" i="30"/>
  <c r="P54" i="30"/>
  <c r="I54" i="30"/>
  <c r="AB54" i="30"/>
  <c r="AB54" i="29"/>
  <c r="T54" i="29"/>
  <c r="L54" i="29"/>
  <c r="Z54" i="30"/>
  <c r="AE54" i="29"/>
  <c r="U54" i="29"/>
  <c r="I54" i="29"/>
  <c r="AD54" i="29"/>
  <c r="S54" i="29"/>
  <c r="AC54" i="29"/>
  <c r="Q54" i="29"/>
  <c r="AA54" i="29"/>
  <c r="P54" i="29"/>
  <c r="Y54" i="29"/>
  <c r="O54" i="29"/>
  <c r="W54" i="29"/>
  <c r="M54" i="29"/>
  <c r="AF54" i="29"/>
  <c r="AC54" i="30"/>
  <c r="X54" i="29"/>
  <c r="V54" i="29"/>
  <c r="N54" i="29"/>
  <c r="K54" i="29"/>
  <c r="AC46" i="31"/>
  <c r="U46" i="31"/>
  <c r="M46" i="31"/>
  <c r="AB46" i="31"/>
  <c r="T46" i="31"/>
  <c r="L46" i="31"/>
  <c r="AA46" i="31"/>
  <c r="S46" i="31"/>
  <c r="K46" i="31"/>
  <c r="Z46" i="31"/>
  <c r="R46" i="31"/>
  <c r="J46" i="31"/>
  <c r="Y46" i="31"/>
  <c r="Q46" i="31"/>
  <c r="I46" i="31"/>
  <c r="AF46" i="31"/>
  <c r="X46" i="31"/>
  <c r="P46" i="31"/>
  <c r="AE46" i="31"/>
  <c r="AD46" i="31"/>
  <c r="W46" i="31"/>
  <c r="O46" i="31"/>
  <c r="N46" i="31"/>
  <c r="Y46" i="30"/>
  <c r="Q46" i="30"/>
  <c r="I46" i="30"/>
  <c r="AF46" i="30"/>
  <c r="X46" i="30"/>
  <c r="P46" i="30"/>
  <c r="V46" i="31"/>
  <c r="AE46" i="30"/>
  <c r="W46" i="30"/>
  <c r="O46" i="30"/>
  <c r="AD46" i="30"/>
  <c r="V46" i="30"/>
  <c r="N46" i="30"/>
  <c r="AA46" i="30"/>
  <c r="S46" i="30"/>
  <c r="K46" i="30"/>
  <c r="M46" i="30"/>
  <c r="L46" i="30"/>
  <c r="AC46" i="30"/>
  <c r="J46" i="30"/>
  <c r="AB46" i="30"/>
  <c r="Z46" i="30"/>
  <c r="T46" i="30"/>
  <c r="AA46" i="29"/>
  <c r="S46" i="29"/>
  <c r="K46" i="29"/>
  <c r="Z46" i="29"/>
  <c r="R46" i="29"/>
  <c r="J46" i="29"/>
  <c r="Y46" i="29"/>
  <c r="Q46" i="29"/>
  <c r="I46" i="29"/>
  <c r="AF46" i="29"/>
  <c r="X46" i="29"/>
  <c r="P46" i="29"/>
  <c r="AE46" i="29"/>
  <c r="W46" i="29"/>
  <c r="O46" i="29"/>
  <c r="R46" i="30"/>
  <c r="AC46" i="29"/>
  <c r="U46" i="29"/>
  <c r="M46" i="29"/>
  <c r="T46" i="29"/>
  <c r="N46" i="29"/>
  <c r="U46" i="30"/>
  <c r="L46" i="29"/>
  <c r="AB46" i="29"/>
  <c r="AD46" i="29"/>
  <c r="V46" i="29"/>
  <c r="AA38" i="31"/>
  <c r="S38" i="31"/>
  <c r="K38" i="31"/>
  <c r="Z38" i="31"/>
  <c r="R38" i="31"/>
  <c r="J38" i="31"/>
  <c r="W38" i="31"/>
  <c r="M38" i="31"/>
  <c r="AF38" i="31"/>
  <c r="V38" i="31"/>
  <c r="L38" i="31"/>
  <c r="AE38" i="31"/>
  <c r="U38" i="31"/>
  <c r="I38" i="31"/>
  <c r="AD38" i="31"/>
  <c r="T38" i="31"/>
  <c r="AC38" i="31"/>
  <c r="Q38" i="31"/>
  <c r="Y38" i="31"/>
  <c r="O38" i="31"/>
  <c r="AB38" i="31"/>
  <c r="X38" i="31"/>
  <c r="P38" i="31"/>
  <c r="N38" i="31"/>
  <c r="Y38" i="30"/>
  <c r="Q38" i="30"/>
  <c r="I38" i="30"/>
  <c r="AF38" i="30"/>
  <c r="X38" i="30"/>
  <c r="P38" i="30"/>
  <c r="AE38" i="30"/>
  <c r="W38" i="30"/>
  <c r="O38" i="30"/>
  <c r="AD38" i="30"/>
  <c r="V38" i="30"/>
  <c r="N38" i="30"/>
  <c r="AA38" i="30"/>
  <c r="S38" i="30"/>
  <c r="K38" i="30"/>
  <c r="U38" i="30"/>
  <c r="T38" i="30"/>
  <c r="R38" i="30"/>
  <c r="M38" i="30"/>
  <c r="L38" i="30"/>
  <c r="AB38" i="30"/>
  <c r="J38" i="30"/>
  <c r="AA38" i="29"/>
  <c r="S38" i="29"/>
  <c r="K38" i="29"/>
  <c r="Z38" i="29"/>
  <c r="R38" i="29"/>
  <c r="J38" i="29"/>
  <c r="Y38" i="29"/>
  <c r="Q38" i="29"/>
  <c r="I38" i="29"/>
  <c r="AF38" i="29"/>
  <c r="X38" i="29"/>
  <c r="P38" i="29"/>
  <c r="AE38" i="29"/>
  <c r="W38" i="29"/>
  <c r="O38" i="29"/>
  <c r="AC38" i="30"/>
  <c r="AC38" i="29"/>
  <c r="U38" i="29"/>
  <c r="M38" i="29"/>
  <c r="N38" i="29"/>
  <c r="L38" i="29"/>
  <c r="Z38" i="30"/>
  <c r="AD38" i="29"/>
  <c r="V38" i="29"/>
  <c r="AB38" i="29"/>
  <c r="T38" i="29"/>
  <c r="AB30" i="31"/>
  <c r="T30" i="31"/>
  <c r="L30" i="31"/>
  <c r="Z30" i="31"/>
  <c r="R30" i="31"/>
  <c r="J30" i="31"/>
  <c r="Y30" i="31"/>
  <c r="Q30" i="31"/>
  <c r="I30" i="31"/>
  <c r="AF30" i="31"/>
  <c r="X30" i="31"/>
  <c r="P30" i="31"/>
  <c r="AD30" i="31"/>
  <c r="V30" i="31"/>
  <c r="N30" i="31"/>
  <c r="O30" i="31"/>
  <c r="M30" i="31"/>
  <c r="AE30" i="31"/>
  <c r="K30" i="31"/>
  <c r="AC30" i="31"/>
  <c r="AA30" i="31"/>
  <c r="W30" i="31"/>
  <c r="U30" i="31"/>
  <c r="S30" i="31"/>
  <c r="AF30" i="30"/>
  <c r="X30" i="30"/>
  <c r="P30" i="30"/>
  <c r="AE30" i="30"/>
  <c r="W30" i="30"/>
  <c r="O30" i="30"/>
  <c r="AD30" i="30"/>
  <c r="V30" i="30"/>
  <c r="N30" i="30"/>
  <c r="AA30" i="30"/>
  <c r="S30" i="30"/>
  <c r="K30" i="30"/>
  <c r="Z30" i="30"/>
  <c r="J30" i="30"/>
  <c r="Y30" i="30"/>
  <c r="I30" i="30"/>
  <c r="U30" i="30"/>
  <c r="T30" i="30"/>
  <c r="R30" i="30"/>
  <c r="AC30" i="30"/>
  <c r="M30" i="30"/>
  <c r="AA30" i="29"/>
  <c r="S30" i="29"/>
  <c r="K30" i="29"/>
  <c r="AB30" i="30"/>
  <c r="Z30" i="29"/>
  <c r="R30" i="29"/>
  <c r="J30" i="29"/>
  <c r="Q30" i="30"/>
  <c r="Y30" i="29"/>
  <c r="Q30" i="29"/>
  <c r="I30" i="29"/>
  <c r="L30" i="30"/>
  <c r="AF30" i="29"/>
  <c r="X30" i="29"/>
  <c r="P30" i="29"/>
  <c r="AE30" i="29"/>
  <c r="W30" i="29"/>
  <c r="O30" i="29"/>
  <c r="AC30" i="29"/>
  <c r="U30" i="29"/>
  <c r="M30" i="29"/>
  <c r="AD30" i="29"/>
  <c r="AB30" i="29"/>
  <c r="V30" i="29"/>
  <c r="T30" i="29"/>
  <c r="N30" i="29"/>
  <c r="L30" i="29"/>
  <c r="Z14" i="31"/>
  <c r="R14" i="31"/>
  <c r="J14" i="31"/>
  <c r="AF14" i="31"/>
  <c r="X14" i="31"/>
  <c r="P14" i="31"/>
  <c r="AD14" i="31"/>
  <c r="V14" i="31"/>
  <c r="N14" i="31"/>
  <c r="AC14" i="31"/>
  <c r="Q14" i="31"/>
  <c r="AB14" i="31"/>
  <c r="O14" i="31"/>
  <c r="AA14" i="31"/>
  <c r="M14" i="31"/>
  <c r="Y14" i="31"/>
  <c r="L14" i="31"/>
  <c r="W14" i="31"/>
  <c r="K14" i="31"/>
  <c r="T14" i="31"/>
  <c r="AE14" i="31"/>
  <c r="U14" i="31"/>
  <c r="I14" i="31"/>
  <c r="AD14" i="30"/>
  <c r="V14" i="30"/>
  <c r="N14" i="30"/>
  <c r="S14" i="31"/>
  <c r="AC14" i="30"/>
  <c r="U14" i="30"/>
  <c r="M14" i="30"/>
  <c r="AB14" i="30"/>
  <c r="T14" i="30"/>
  <c r="L14" i="30"/>
  <c r="AA14" i="30"/>
  <c r="S14" i="30"/>
  <c r="K14" i="30"/>
  <c r="Z14" i="30"/>
  <c r="R14" i="30"/>
  <c r="J14" i="30"/>
  <c r="AF14" i="30"/>
  <c r="X14" i="30"/>
  <c r="P14" i="30"/>
  <c r="AE14" i="30"/>
  <c r="Y14" i="30"/>
  <c r="W14" i="30"/>
  <c r="Q14" i="30"/>
  <c r="O14" i="30"/>
  <c r="Y14" i="29"/>
  <c r="Q14" i="29"/>
  <c r="I14" i="29"/>
  <c r="AF14" i="29"/>
  <c r="X14" i="29"/>
  <c r="P14" i="29"/>
  <c r="AE14" i="29"/>
  <c r="W14" i="29"/>
  <c r="O14" i="29"/>
  <c r="AD14" i="29"/>
  <c r="V14" i="29"/>
  <c r="N14" i="29"/>
  <c r="AC14" i="29"/>
  <c r="U14" i="29"/>
  <c r="M14" i="29"/>
  <c r="I14" i="30"/>
  <c r="AB14" i="29"/>
  <c r="T14" i="29"/>
  <c r="L14" i="29"/>
  <c r="AA14" i="29"/>
  <c r="S14" i="29"/>
  <c r="K14" i="29"/>
  <c r="Z14" i="29"/>
  <c r="R14" i="29"/>
  <c r="J14" i="29"/>
  <c r="Z28" i="31"/>
  <c r="R28" i="31"/>
  <c r="J28" i="31"/>
  <c r="AF28" i="31"/>
  <c r="X28" i="31"/>
  <c r="P28" i="31"/>
  <c r="AE28" i="31"/>
  <c r="W28" i="31"/>
  <c r="O28" i="31"/>
  <c r="AB28" i="31"/>
  <c r="T28" i="31"/>
  <c r="L28" i="31"/>
  <c r="AA28" i="31"/>
  <c r="K28" i="31"/>
  <c r="Y28" i="31"/>
  <c r="I28" i="31"/>
  <c r="V28" i="31"/>
  <c r="U28" i="31"/>
  <c r="Q28" i="31"/>
  <c r="AD28" i="31"/>
  <c r="AC28" i="31"/>
  <c r="S28" i="31"/>
  <c r="N28" i="31"/>
  <c r="M28" i="31"/>
  <c r="AD28" i="30"/>
  <c r="V28" i="30"/>
  <c r="N28" i="30"/>
  <c r="AC28" i="30"/>
  <c r="U28" i="30"/>
  <c r="M28" i="30"/>
  <c r="AB28" i="30"/>
  <c r="T28" i="30"/>
  <c r="L28" i="30"/>
  <c r="Y28" i="30"/>
  <c r="Q28" i="30"/>
  <c r="I28" i="30"/>
  <c r="X28" i="30"/>
  <c r="W28" i="30"/>
  <c r="S28" i="30"/>
  <c r="R28" i="30"/>
  <c r="AF28" i="30"/>
  <c r="P28" i="30"/>
  <c r="AA28" i="30"/>
  <c r="K28" i="30"/>
  <c r="AE28" i="30"/>
  <c r="Z28" i="30"/>
  <c r="AF28" i="29"/>
  <c r="X28" i="29"/>
  <c r="P28" i="29"/>
  <c r="O28" i="30"/>
  <c r="AE28" i="29"/>
  <c r="W28" i="29"/>
  <c r="O28" i="29"/>
  <c r="J28" i="30"/>
  <c r="AD28" i="29"/>
  <c r="V28" i="29"/>
  <c r="N28" i="29"/>
  <c r="AC28" i="29"/>
  <c r="U28" i="29"/>
  <c r="M28" i="29"/>
  <c r="AA28" i="29"/>
  <c r="S28" i="29"/>
  <c r="K28" i="29"/>
  <c r="AB28" i="29"/>
  <c r="I28" i="29"/>
  <c r="Z28" i="29"/>
  <c r="Y28" i="29"/>
  <c r="T28" i="29"/>
  <c r="L28" i="29"/>
  <c r="R28" i="29"/>
  <c r="Q28" i="29"/>
  <c r="J28" i="29"/>
  <c r="AC61" i="31"/>
  <c r="U61" i="31"/>
  <c r="M61" i="31"/>
  <c r="AB61" i="31"/>
  <c r="T61" i="31"/>
  <c r="L61" i="31"/>
  <c r="AA61" i="31"/>
  <c r="S61" i="31"/>
  <c r="K61" i="31"/>
  <c r="Z61" i="31"/>
  <c r="R61" i="31"/>
  <c r="J61" i="31"/>
  <c r="Y61" i="31"/>
  <c r="Q61" i="31"/>
  <c r="I61" i="31"/>
  <c r="AF61" i="31"/>
  <c r="X61" i="31"/>
  <c r="P61" i="31"/>
  <c r="AE61" i="31"/>
  <c r="W61" i="31"/>
  <c r="O61" i="31"/>
  <c r="AD61" i="31"/>
  <c r="V61" i="31"/>
  <c r="N61" i="31"/>
  <c r="AF61" i="30"/>
  <c r="X61" i="30"/>
  <c r="P61" i="30"/>
  <c r="AE61" i="30"/>
  <c r="W61" i="30"/>
  <c r="O61" i="30"/>
  <c r="AD61" i="30"/>
  <c r="V61" i="30"/>
  <c r="N61" i="30"/>
  <c r="AC61" i="30"/>
  <c r="U61" i="30"/>
  <c r="M61" i="30"/>
  <c r="Z61" i="30"/>
  <c r="R61" i="30"/>
  <c r="J61" i="30"/>
  <c r="K61" i="30"/>
  <c r="AB61" i="30"/>
  <c r="I61" i="30"/>
  <c r="AA61" i="30"/>
  <c r="Y61" i="30"/>
  <c r="T61" i="30"/>
  <c r="Q61" i="30"/>
  <c r="Y61" i="29"/>
  <c r="Q61" i="29"/>
  <c r="I61" i="29"/>
  <c r="AF61" i="29"/>
  <c r="X61" i="29"/>
  <c r="P61" i="29"/>
  <c r="AE61" i="29"/>
  <c r="W61" i="29"/>
  <c r="O61" i="29"/>
  <c r="AD61" i="29"/>
  <c r="V61" i="29"/>
  <c r="N61" i="29"/>
  <c r="S61" i="30"/>
  <c r="AA61" i="29"/>
  <c r="S61" i="29"/>
  <c r="K61" i="29"/>
  <c r="R61" i="29"/>
  <c r="M61" i="29"/>
  <c r="L61" i="29"/>
  <c r="AC61" i="29"/>
  <c r="J61" i="29"/>
  <c r="AB61" i="29"/>
  <c r="U61" i="29"/>
  <c r="Z61" i="29"/>
  <c r="T61" i="29"/>
  <c r="L61" i="30"/>
  <c r="AB53" i="31"/>
  <c r="T53" i="31"/>
  <c r="L53" i="31"/>
  <c r="AA53" i="31"/>
  <c r="S53" i="31"/>
  <c r="K53" i="31"/>
  <c r="Z53" i="31"/>
  <c r="R53" i="31"/>
  <c r="J53" i="31"/>
  <c r="Y53" i="31"/>
  <c r="Q53" i="31"/>
  <c r="I53" i="31"/>
  <c r="AF53" i="31"/>
  <c r="X53" i="31"/>
  <c r="P53" i="31"/>
  <c r="AE53" i="31"/>
  <c r="W53" i="31"/>
  <c r="O53" i="31"/>
  <c r="M53" i="31"/>
  <c r="AD53" i="31"/>
  <c r="AC53" i="31"/>
  <c r="U53" i="31"/>
  <c r="V53" i="31"/>
  <c r="N53" i="31"/>
  <c r="AD53" i="30"/>
  <c r="V53" i="30"/>
  <c r="N53" i="30"/>
  <c r="Y53" i="30"/>
  <c r="P53" i="30"/>
  <c r="X53" i="30"/>
  <c r="O53" i="30"/>
  <c r="AF53" i="30"/>
  <c r="W53" i="30"/>
  <c r="M53" i="30"/>
  <c r="AE53" i="30"/>
  <c r="U53" i="30"/>
  <c r="L53" i="30"/>
  <c r="AA53" i="30"/>
  <c r="R53" i="30"/>
  <c r="I53" i="30"/>
  <c r="Z53" i="30"/>
  <c r="T53" i="30"/>
  <c r="S53" i="30"/>
  <c r="Q53" i="30"/>
  <c r="K53" i="30"/>
  <c r="AC53" i="30"/>
  <c r="AA53" i="29"/>
  <c r="S53" i="29"/>
  <c r="K53" i="29"/>
  <c r="AD53" i="29"/>
  <c r="U53" i="29"/>
  <c r="L53" i="29"/>
  <c r="AC53" i="29"/>
  <c r="T53" i="29"/>
  <c r="J53" i="29"/>
  <c r="AB53" i="30"/>
  <c r="AB53" i="29"/>
  <c r="R53" i="29"/>
  <c r="I53" i="29"/>
  <c r="J53" i="30"/>
  <c r="Z53" i="29"/>
  <c r="Q53" i="29"/>
  <c r="Y53" i="29"/>
  <c r="P53" i="29"/>
  <c r="AF53" i="29"/>
  <c r="W53" i="29"/>
  <c r="N53" i="29"/>
  <c r="X53" i="29"/>
  <c r="V53" i="29"/>
  <c r="O53" i="29"/>
  <c r="M53" i="29"/>
  <c r="AE53" i="29"/>
  <c r="AB45" i="31"/>
  <c r="T45" i="31"/>
  <c r="L45" i="31"/>
  <c r="AA45" i="31"/>
  <c r="S45" i="31"/>
  <c r="K45" i="31"/>
  <c r="Z45" i="31"/>
  <c r="R45" i="31"/>
  <c r="J45" i="31"/>
  <c r="Y45" i="31"/>
  <c r="Q45" i="31"/>
  <c r="I45" i="31"/>
  <c r="AF45" i="31"/>
  <c r="X45" i="31"/>
  <c r="P45" i="31"/>
  <c r="AE45" i="31"/>
  <c r="W45" i="31"/>
  <c r="O45" i="31"/>
  <c r="AD45" i="31"/>
  <c r="AC45" i="31"/>
  <c r="V45" i="31"/>
  <c r="N45" i="31"/>
  <c r="U45" i="31"/>
  <c r="M45" i="31"/>
  <c r="AF45" i="30"/>
  <c r="X45" i="30"/>
  <c r="P45" i="30"/>
  <c r="AE45" i="30"/>
  <c r="W45" i="30"/>
  <c r="O45" i="30"/>
  <c r="AD45" i="30"/>
  <c r="V45" i="30"/>
  <c r="N45" i="30"/>
  <c r="AC45" i="30"/>
  <c r="U45" i="30"/>
  <c r="M45" i="30"/>
  <c r="Z45" i="30"/>
  <c r="R45" i="30"/>
  <c r="J45" i="30"/>
  <c r="Y45" i="30"/>
  <c r="T45" i="30"/>
  <c r="S45" i="30"/>
  <c r="Q45" i="30"/>
  <c r="L45" i="30"/>
  <c r="AB45" i="30"/>
  <c r="I45" i="30"/>
  <c r="AA45" i="30"/>
  <c r="Z45" i="29"/>
  <c r="R45" i="29"/>
  <c r="J45" i="29"/>
  <c r="K45" i="30"/>
  <c r="Y45" i="29"/>
  <c r="Q45" i="29"/>
  <c r="I45" i="29"/>
  <c r="AF45" i="29"/>
  <c r="X45" i="29"/>
  <c r="P45" i="29"/>
  <c r="AE45" i="29"/>
  <c r="W45" i="29"/>
  <c r="O45" i="29"/>
  <c r="AD45" i="29"/>
  <c r="V45" i="29"/>
  <c r="N45" i="29"/>
  <c r="AB45" i="29"/>
  <c r="T45" i="29"/>
  <c r="L45" i="29"/>
  <c r="S45" i="29"/>
  <c r="M45" i="29"/>
  <c r="K45" i="29"/>
  <c r="AC45" i="29"/>
  <c r="AA45" i="29"/>
  <c r="U45" i="29"/>
  <c r="Z37" i="31"/>
  <c r="R37" i="31"/>
  <c r="J37" i="31"/>
  <c r="Y37" i="31"/>
  <c r="Q37" i="31"/>
  <c r="I37" i="31"/>
  <c r="AF37" i="31"/>
  <c r="V37" i="31"/>
  <c r="L37" i="31"/>
  <c r="AE37" i="31"/>
  <c r="U37" i="31"/>
  <c r="K37" i="31"/>
  <c r="AD37" i="31"/>
  <c r="T37" i="31"/>
  <c r="AC37" i="31"/>
  <c r="S37" i="31"/>
  <c r="AB37" i="31"/>
  <c r="P37" i="31"/>
  <c r="X37" i="31"/>
  <c r="N37" i="31"/>
  <c r="O37" i="31"/>
  <c r="M37" i="31"/>
  <c r="W37" i="31"/>
  <c r="AF37" i="30"/>
  <c r="X37" i="30"/>
  <c r="P37" i="30"/>
  <c r="AE37" i="30"/>
  <c r="W37" i="30"/>
  <c r="O37" i="30"/>
  <c r="AD37" i="30"/>
  <c r="V37" i="30"/>
  <c r="N37" i="30"/>
  <c r="AC37" i="30"/>
  <c r="U37" i="30"/>
  <c r="M37" i="30"/>
  <c r="AA37" i="31"/>
  <c r="Z37" i="30"/>
  <c r="R37" i="30"/>
  <c r="J37" i="30"/>
  <c r="K37" i="30"/>
  <c r="AB37" i="30"/>
  <c r="I37" i="30"/>
  <c r="AA37" i="30"/>
  <c r="Y37" i="30"/>
  <c r="T37" i="30"/>
  <c r="Q37" i="30"/>
  <c r="Z37" i="29"/>
  <c r="R37" i="29"/>
  <c r="J37" i="29"/>
  <c r="Y37" i="29"/>
  <c r="Q37" i="29"/>
  <c r="I37" i="29"/>
  <c r="S37" i="30"/>
  <c r="AF37" i="29"/>
  <c r="X37" i="29"/>
  <c r="P37" i="29"/>
  <c r="L37" i="30"/>
  <c r="AE37" i="29"/>
  <c r="W37" i="29"/>
  <c r="O37" i="29"/>
  <c r="AD37" i="29"/>
  <c r="V37" i="29"/>
  <c r="N37" i="29"/>
  <c r="AB37" i="29"/>
  <c r="T37" i="29"/>
  <c r="L37" i="29"/>
  <c r="M37" i="29"/>
  <c r="K37" i="29"/>
  <c r="AC37" i="29"/>
  <c r="U37" i="29"/>
  <c r="AA37" i="29"/>
  <c r="S37" i="29"/>
  <c r="AA29" i="31"/>
  <c r="S29" i="31"/>
  <c r="K29" i="31"/>
  <c r="Y29" i="31"/>
  <c r="Q29" i="31"/>
  <c r="I29" i="31"/>
  <c r="AF29" i="31"/>
  <c r="X29" i="31"/>
  <c r="P29" i="31"/>
  <c r="AC29" i="31"/>
  <c r="U29" i="31"/>
  <c r="M29" i="31"/>
  <c r="AB29" i="31"/>
  <c r="L29" i="31"/>
  <c r="Z29" i="31"/>
  <c r="J29" i="31"/>
  <c r="W29" i="31"/>
  <c r="V29" i="31"/>
  <c r="R29" i="31"/>
  <c r="AE29" i="31"/>
  <c r="AD29" i="31"/>
  <c r="T29" i="31"/>
  <c r="N29" i="31"/>
  <c r="AE29" i="30"/>
  <c r="W29" i="30"/>
  <c r="O29" i="30"/>
  <c r="AD29" i="30"/>
  <c r="V29" i="30"/>
  <c r="N29" i="30"/>
  <c r="AC29" i="30"/>
  <c r="U29" i="30"/>
  <c r="M29" i="30"/>
  <c r="Z29" i="30"/>
  <c r="R29" i="30"/>
  <c r="J29" i="30"/>
  <c r="Y29" i="30"/>
  <c r="I29" i="30"/>
  <c r="O29" i="31"/>
  <c r="X29" i="30"/>
  <c r="T29" i="30"/>
  <c r="S29" i="30"/>
  <c r="Q29" i="30"/>
  <c r="AB29" i="30"/>
  <c r="L29" i="30"/>
  <c r="Z29" i="29"/>
  <c r="R29" i="29"/>
  <c r="J29" i="29"/>
  <c r="Y29" i="29"/>
  <c r="Q29" i="29"/>
  <c r="I29" i="29"/>
  <c r="AF29" i="29"/>
  <c r="X29" i="29"/>
  <c r="P29" i="29"/>
  <c r="AE29" i="29"/>
  <c r="W29" i="29"/>
  <c r="O29" i="29"/>
  <c r="AF29" i="30"/>
  <c r="AD29" i="29"/>
  <c r="V29" i="29"/>
  <c r="N29" i="29"/>
  <c r="P29" i="30"/>
  <c r="AB29" i="29"/>
  <c r="T29" i="29"/>
  <c r="L29" i="29"/>
  <c r="AC29" i="29"/>
  <c r="AA29" i="29"/>
  <c r="U29" i="29"/>
  <c r="S29" i="29"/>
  <c r="AA29" i="30"/>
  <c r="M29" i="29"/>
  <c r="K29" i="30"/>
  <c r="K29" i="29"/>
  <c r="AC21" i="31"/>
  <c r="U21" i="31"/>
  <c r="AA21" i="31"/>
  <c r="R21" i="31"/>
  <c r="J21" i="31"/>
  <c r="Z21" i="31"/>
  <c r="Q21" i="31"/>
  <c r="I21" i="31"/>
  <c r="Y21" i="31"/>
  <c r="P21" i="31"/>
  <c r="X21" i="31"/>
  <c r="O21" i="31"/>
  <c r="AE21" i="31"/>
  <c r="V21" i="31"/>
  <c r="M21" i="31"/>
  <c r="N21" i="31"/>
  <c r="L21" i="31"/>
  <c r="AF21" i="31"/>
  <c r="K21" i="31"/>
  <c r="AD21" i="31"/>
  <c r="AB21" i="31"/>
  <c r="T21" i="31"/>
  <c r="AD21" i="30"/>
  <c r="V21" i="30"/>
  <c r="N21" i="30"/>
  <c r="AC21" i="30"/>
  <c r="U21" i="30"/>
  <c r="M21" i="30"/>
  <c r="W21" i="31"/>
  <c r="Z21" i="30"/>
  <c r="R21" i="30"/>
  <c r="J21" i="30"/>
  <c r="Y21" i="30"/>
  <c r="L21" i="30"/>
  <c r="X21" i="30"/>
  <c r="K21" i="30"/>
  <c r="S21" i="31"/>
  <c r="W21" i="30"/>
  <c r="I21" i="30"/>
  <c r="T21" i="30"/>
  <c r="AF21" i="30"/>
  <c r="S21" i="30"/>
  <c r="AB21" i="30"/>
  <c r="P21" i="30"/>
  <c r="AE21" i="30"/>
  <c r="AA21" i="30"/>
  <c r="AF21" i="29"/>
  <c r="X21" i="29"/>
  <c r="P21" i="29"/>
  <c r="Q21" i="30"/>
  <c r="AE21" i="29"/>
  <c r="W21" i="29"/>
  <c r="O21" i="29"/>
  <c r="O21" i="30"/>
  <c r="AC21" i="29"/>
  <c r="S21" i="29"/>
  <c r="I21" i="29"/>
  <c r="AB21" i="29"/>
  <c r="R21" i="29"/>
  <c r="AA21" i="29"/>
  <c r="Q21" i="29"/>
  <c r="K21" i="29"/>
  <c r="Z21" i="29"/>
  <c r="N21" i="29"/>
  <c r="Y21" i="29"/>
  <c r="M21" i="29"/>
  <c r="V21" i="29"/>
  <c r="L21" i="29"/>
  <c r="U21" i="29"/>
  <c r="J21" i="29"/>
  <c r="AD21" i="29"/>
  <c r="T21" i="29"/>
  <c r="Y13" i="31"/>
  <c r="Q13" i="31"/>
  <c r="I13" i="31"/>
  <c r="AE13" i="31"/>
  <c r="W13" i="31"/>
  <c r="O13" i="31"/>
  <c r="AC13" i="31"/>
  <c r="U13" i="31"/>
  <c r="M13" i="31"/>
  <c r="V13" i="31"/>
  <c r="J13" i="31"/>
  <c r="T13" i="31"/>
  <c r="AF13" i="31"/>
  <c r="S13" i="31"/>
  <c r="AD13" i="31"/>
  <c r="R13" i="31"/>
  <c r="AB13" i="31"/>
  <c r="P13" i="31"/>
  <c r="Z13" i="31"/>
  <c r="L13" i="31"/>
  <c r="AA13" i="31"/>
  <c r="X13" i="31"/>
  <c r="N13" i="31"/>
  <c r="K13" i="31"/>
  <c r="AC13" i="30"/>
  <c r="U13" i="30"/>
  <c r="M13" i="30"/>
  <c r="AB13" i="30"/>
  <c r="T13" i="30"/>
  <c r="L13" i="30"/>
  <c r="AA13" i="30"/>
  <c r="S13" i="30"/>
  <c r="K13" i="30"/>
  <c r="Z13" i="30"/>
  <c r="R13" i="30"/>
  <c r="J13" i="30"/>
  <c r="Y13" i="30"/>
  <c r="Q13" i="30"/>
  <c r="I13" i="30"/>
  <c r="AE13" i="30"/>
  <c r="W13" i="30"/>
  <c r="O13" i="30"/>
  <c r="AD13" i="30"/>
  <c r="X13" i="30"/>
  <c r="V13" i="30"/>
  <c r="P13" i="30"/>
  <c r="N13" i="30"/>
  <c r="AF13" i="29"/>
  <c r="X13" i="29"/>
  <c r="P13" i="29"/>
  <c r="AE13" i="29"/>
  <c r="W13" i="29"/>
  <c r="O13" i="29"/>
  <c r="AD13" i="29"/>
  <c r="V13" i="29"/>
  <c r="Z13" i="29"/>
  <c r="N13" i="29"/>
  <c r="AC13" i="29"/>
  <c r="U13" i="29"/>
  <c r="M13" i="29"/>
  <c r="R13" i="29"/>
  <c r="AB13" i="29"/>
  <c r="T13" i="29"/>
  <c r="L13" i="29"/>
  <c r="J13" i="29"/>
  <c r="AA13" i="29"/>
  <c r="S13" i="29"/>
  <c r="K13" i="29"/>
  <c r="AF13" i="30"/>
  <c r="Y13" i="29"/>
  <c r="Q13" i="29"/>
  <c r="I13" i="29"/>
  <c r="AB5" i="31"/>
  <c r="T5" i="31"/>
  <c r="L5" i="31"/>
  <c r="AA5" i="31"/>
  <c r="S5" i="31"/>
  <c r="K5" i="31"/>
  <c r="Z5" i="31"/>
  <c r="R5" i="31"/>
  <c r="J5" i="31"/>
  <c r="Y5" i="31"/>
  <c r="Q5" i="31"/>
  <c r="I5" i="31"/>
  <c r="AF5" i="31"/>
  <c r="X5" i="31"/>
  <c r="P5" i="31"/>
  <c r="AD5" i="31"/>
  <c r="V5" i="31"/>
  <c r="N5" i="31"/>
  <c r="O5" i="31"/>
  <c r="M5" i="31"/>
  <c r="AE5" i="31"/>
  <c r="W5" i="31"/>
  <c r="AC5" i="30"/>
  <c r="U5" i="30"/>
  <c r="M5" i="30"/>
  <c r="AB5" i="30"/>
  <c r="T5" i="30"/>
  <c r="L5" i="30"/>
  <c r="AC5" i="31"/>
  <c r="AA5" i="30"/>
  <c r="S5" i="30"/>
  <c r="K5" i="30"/>
  <c r="U5" i="31"/>
  <c r="Z5" i="30"/>
  <c r="R5" i="30"/>
  <c r="J5" i="30"/>
  <c r="AE5" i="30"/>
  <c r="W5" i="30"/>
  <c r="O5" i="30"/>
  <c r="V5" i="30"/>
  <c r="Q5" i="30"/>
  <c r="P5" i="30"/>
  <c r="N5" i="30"/>
  <c r="AF5" i="30"/>
  <c r="I5" i="30"/>
  <c r="Y5" i="30"/>
  <c r="AE5" i="29"/>
  <c r="W5" i="29"/>
  <c r="O5" i="29"/>
  <c r="AD5" i="29"/>
  <c r="V5" i="29"/>
  <c r="N5" i="29"/>
  <c r="AC5" i="29"/>
  <c r="U5" i="29"/>
  <c r="M5" i="29"/>
  <c r="AB5" i="29"/>
  <c r="T5" i="29"/>
  <c r="L5" i="29"/>
  <c r="AD5" i="30"/>
  <c r="AA5" i="29"/>
  <c r="S5" i="29"/>
  <c r="K5" i="29"/>
  <c r="X5" i="30"/>
  <c r="Z5" i="29"/>
  <c r="R5" i="29"/>
  <c r="J5" i="29"/>
  <c r="AF5" i="29"/>
  <c r="Y5" i="29"/>
  <c r="X5" i="29"/>
  <c r="I5" i="29"/>
  <c r="Q5" i="29"/>
  <c r="P5" i="29"/>
  <c r="U15" i="28"/>
  <c r="W15" i="28"/>
  <c r="V15" i="28"/>
  <c r="T15" i="28"/>
  <c r="S15" i="28"/>
  <c r="C15" i="28"/>
  <c r="R15" i="28"/>
  <c r="P15" i="28"/>
  <c r="AE15" i="28"/>
  <c r="O15" i="28"/>
  <c r="C22" i="10"/>
  <c r="C29" i="10" s="1"/>
  <c r="C30" i="10" s="1"/>
  <c r="M15" i="28"/>
  <c r="L15" i="28"/>
  <c r="AD55" i="28"/>
  <c r="X15" i="28"/>
  <c r="Z15" i="28"/>
  <c r="F15" i="28"/>
  <c r="Y15" i="28"/>
  <c r="E15" i="28"/>
  <c r="D15" i="28"/>
  <c r="Q15" i="28"/>
  <c r="AD22" i="28"/>
  <c r="AD38" i="28"/>
  <c r="AD32" i="28"/>
  <c r="AD46" i="28"/>
  <c r="AD41" i="28"/>
  <c r="AD23" i="28"/>
  <c r="AD54" i="28"/>
  <c r="AD29" i="28"/>
  <c r="AD57" i="28"/>
  <c r="AD52" i="28"/>
  <c r="AD37" i="28"/>
  <c r="AD34" i="28"/>
  <c r="AD60" i="28"/>
  <c r="AD42" i="28"/>
  <c r="AD39" i="28"/>
  <c r="AD49" i="28"/>
  <c r="AD47" i="28"/>
  <c r="AD28" i="28"/>
  <c r="AD43" i="28"/>
  <c r="AD24" i="28"/>
  <c r="AD45" i="28"/>
  <c r="AD50" i="28"/>
  <c r="AD27" i="28"/>
  <c r="AD25" i="28"/>
  <c r="AD31" i="28"/>
  <c r="AD59" i="28"/>
  <c r="AD26" i="28"/>
  <c r="AD51" i="28"/>
  <c r="AD56" i="28"/>
  <c r="AD30" i="28"/>
  <c r="AD35" i="28"/>
  <c r="AD36" i="28"/>
  <c r="AD40" i="28"/>
  <c r="AD33" i="28"/>
  <c r="AD44" i="28"/>
  <c r="AD48" i="28"/>
  <c r="AD53" i="28"/>
  <c r="AD58" i="28"/>
  <c r="D147" i="25"/>
  <c r="D142" i="25"/>
  <c r="L88" i="25" l="1"/>
  <c r="M88" i="25"/>
  <c r="N88" i="25"/>
  <c r="L28" i="25"/>
  <c r="M28" i="25"/>
  <c r="N28" i="25"/>
  <c r="L47" i="25"/>
  <c r="M47" i="25"/>
  <c r="N47" i="25"/>
  <c r="L46" i="25"/>
  <c r="M46" i="25"/>
  <c r="N46" i="25"/>
  <c r="M105" i="25"/>
  <c r="N105" i="25"/>
  <c r="L105" i="25"/>
  <c r="M85" i="25"/>
  <c r="N85" i="25"/>
  <c r="L85" i="25"/>
  <c r="N65" i="25"/>
  <c r="L65" i="25"/>
  <c r="M65" i="25"/>
  <c r="M45" i="25"/>
  <c r="L45" i="25"/>
  <c r="N45" i="25"/>
  <c r="M25" i="25"/>
  <c r="N25" i="25"/>
  <c r="L25" i="25"/>
  <c r="L104" i="25"/>
  <c r="M104" i="25"/>
  <c r="N104" i="25"/>
  <c r="L84" i="25"/>
  <c r="M84" i="25"/>
  <c r="N84" i="25"/>
  <c r="L64" i="25"/>
  <c r="M64" i="25"/>
  <c r="N64" i="25"/>
  <c r="L44" i="25"/>
  <c r="M44" i="25"/>
  <c r="N44" i="25"/>
  <c r="L24" i="25"/>
  <c r="M24" i="25"/>
  <c r="N24" i="25"/>
  <c r="L103" i="25"/>
  <c r="M103" i="25"/>
  <c r="N103" i="25"/>
  <c r="M83" i="25"/>
  <c r="L83" i="25"/>
  <c r="N83" i="25"/>
  <c r="L63" i="25"/>
  <c r="M63" i="25"/>
  <c r="N63" i="25"/>
  <c r="L43" i="25"/>
  <c r="M43" i="25"/>
  <c r="N43" i="25"/>
  <c r="L23" i="25"/>
  <c r="M23" i="25"/>
  <c r="N23" i="25"/>
  <c r="M102" i="25"/>
  <c r="L102" i="25"/>
  <c r="N102" i="25"/>
  <c r="L82" i="25"/>
  <c r="M82" i="25"/>
  <c r="N82" i="25"/>
  <c r="L62" i="25"/>
  <c r="M62" i="25"/>
  <c r="N62" i="25"/>
  <c r="M42" i="25"/>
  <c r="N42" i="25"/>
  <c r="L42" i="25"/>
  <c r="N22" i="25"/>
  <c r="L22" i="25"/>
  <c r="M22" i="25"/>
  <c r="M101" i="25"/>
  <c r="N101" i="25"/>
  <c r="L101" i="25"/>
  <c r="M81" i="25"/>
  <c r="N81" i="25"/>
  <c r="L81" i="25"/>
  <c r="M61" i="25"/>
  <c r="N61" i="25"/>
  <c r="L61" i="25"/>
  <c r="M41" i="25"/>
  <c r="N41" i="25"/>
  <c r="L41" i="25"/>
  <c r="M21" i="25"/>
  <c r="N21" i="25"/>
  <c r="L21" i="25"/>
  <c r="N100" i="25"/>
  <c r="L100" i="25"/>
  <c r="M100" i="25"/>
  <c r="L80" i="25"/>
  <c r="M80" i="25"/>
  <c r="N80" i="25"/>
  <c r="M60" i="25"/>
  <c r="N60" i="25"/>
  <c r="L60" i="25"/>
  <c r="L40" i="25"/>
  <c r="M40" i="25"/>
  <c r="N40" i="25"/>
  <c r="L20" i="25"/>
  <c r="M20" i="25"/>
  <c r="N20" i="25"/>
  <c r="L99" i="25"/>
  <c r="M99" i="25"/>
  <c r="N99" i="25"/>
  <c r="M79" i="25"/>
  <c r="N79" i="25"/>
  <c r="L79" i="25"/>
  <c r="M59" i="25"/>
  <c r="L59" i="25"/>
  <c r="N59" i="25"/>
  <c r="L39" i="25"/>
  <c r="M39" i="25"/>
  <c r="N39" i="25"/>
  <c r="L19" i="25"/>
  <c r="M19" i="25"/>
  <c r="N19" i="25"/>
  <c r="L8" i="25"/>
  <c r="M8" i="25"/>
  <c r="N8" i="25"/>
  <c r="M7" i="25"/>
  <c r="N7" i="25"/>
  <c r="M86" i="25"/>
  <c r="L86" i="25"/>
  <c r="N86" i="25"/>
  <c r="M66" i="25"/>
  <c r="L66" i="25"/>
  <c r="N66" i="25"/>
  <c r="L98" i="25"/>
  <c r="M98" i="25"/>
  <c r="N98" i="25"/>
  <c r="N78" i="25"/>
  <c r="L78" i="25"/>
  <c r="M78" i="25"/>
  <c r="N58" i="25"/>
  <c r="L58" i="25"/>
  <c r="M58" i="25"/>
  <c r="N38" i="25"/>
  <c r="L38" i="25"/>
  <c r="M38" i="25"/>
  <c r="N18" i="25"/>
  <c r="L18" i="25"/>
  <c r="M18" i="25"/>
  <c r="L97" i="25"/>
  <c r="M97" i="25"/>
  <c r="N97" i="25"/>
  <c r="L77" i="25"/>
  <c r="M77" i="25"/>
  <c r="N77" i="25"/>
  <c r="L57" i="25"/>
  <c r="M57" i="25"/>
  <c r="N57" i="25"/>
  <c r="L37" i="25"/>
  <c r="M37" i="25"/>
  <c r="N37" i="25"/>
  <c r="L17" i="25"/>
  <c r="M17" i="25"/>
  <c r="N17" i="25"/>
  <c r="L96" i="25"/>
  <c r="M96" i="25"/>
  <c r="N96" i="25"/>
  <c r="L76" i="25"/>
  <c r="M76" i="25"/>
  <c r="N76" i="25"/>
  <c r="L56" i="25"/>
  <c r="M56" i="25"/>
  <c r="N56" i="25"/>
  <c r="L36" i="25"/>
  <c r="M36" i="25"/>
  <c r="N36" i="25"/>
  <c r="L16" i="25"/>
  <c r="N16" i="25"/>
  <c r="M16" i="25"/>
  <c r="L68" i="25"/>
  <c r="M68" i="25"/>
  <c r="N68" i="25"/>
  <c r="L35" i="25"/>
  <c r="M35" i="25"/>
  <c r="N35" i="25"/>
  <c r="N14" i="25"/>
  <c r="L14" i="25"/>
  <c r="M14" i="25"/>
  <c r="L53" i="25"/>
  <c r="M53" i="25"/>
  <c r="N53" i="25"/>
  <c r="L48" i="25"/>
  <c r="M48" i="25"/>
  <c r="N48" i="25"/>
  <c r="L107" i="25"/>
  <c r="M107" i="25"/>
  <c r="N107" i="25"/>
  <c r="L87" i="25"/>
  <c r="M87" i="25"/>
  <c r="N87" i="25"/>
  <c r="L67" i="25"/>
  <c r="M67" i="25"/>
  <c r="N67" i="25"/>
  <c r="L27" i="25"/>
  <c r="M27" i="25"/>
  <c r="N27" i="25"/>
  <c r="L106" i="25"/>
  <c r="M106" i="25"/>
  <c r="N106" i="25"/>
  <c r="L26" i="25"/>
  <c r="M26" i="25"/>
  <c r="N26" i="25"/>
  <c r="L75" i="25"/>
  <c r="M75" i="25"/>
  <c r="N75" i="25"/>
  <c r="L15" i="25"/>
  <c r="N15" i="25"/>
  <c r="M15" i="25"/>
  <c r="N94" i="25"/>
  <c r="M94" i="25"/>
  <c r="L94" i="25"/>
  <c r="N54" i="25"/>
  <c r="L54" i="25"/>
  <c r="M54" i="25"/>
  <c r="L93" i="25"/>
  <c r="M93" i="25"/>
  <c r="N93" i="25"/>
  <c r="L33" i="25"/>
  <c r="M33" i="25"/>
  <c r="N33" i="25"/>
  <c r="M92" i="25"/>
  <c r="L92" i="25"/>
  <c r="N92" i="25"/>
  <c r="L72" i="25"/>
  <c r="M72" i="25"/>
  <c r="N72" i="25"/>
  <c r="L32" i="25"/>
  <c r="M32" i="25"/>
  <c r="N32" i="25"/>
  <c r="M12" i="25"/>
  <c r="N12" i="25"/>
  <c r="L12" i="25"/>
  <c r="L91" i="25"/>
  <c r="M91" i="25"/>
  <c r="N91" i="25"/>
  <c r="L71" i="25"/>
  <c r="M71" i="25"/>
  <c r="N71" i="25"/>
  <c r="L51" i="25"/>
  <c r="M51" i="25"/>
  <c r="N51" i="25"/>
  <c r="L31" i="25"/>
  <c r="M31" i="25"/>
  <c r="N31" i="25"/>
  <c r="L90" i="25"/>
  <c r="M90" i="25"/>
  <c r="N90" i="25"/>
  <c r="L70" i="25"/>
  <c r="M70" i="25"/>
  <c r="N70" i="25"/>
  <c r="L50" i="25"/>
  <c r="M50" i="25"/>
  <c r="N50" i="25"/>
  <c r="L30" i="25"/>
  <c r="M30" i="25"/>
  <c r="N30" i="25"/>
  <c r="L10" i="25"/>
  <c r="M10" i="25"/>
  <c r="N10" i="25"/>
  <c r="L95" i="25"/>
  <c r="M95" i="25"/>
  <c r="N95" i="25"/>
  <c r="L55" i="25"/>
  <c r="N55" i="25"/>
  <c r="M55" i="25"/>
  <c r="N74" i="25"/>
  <c r="M74" i="25"/>
  <c r="L74" i="25"/>
  <c r="N34" i="25"/>
  <c r="L34" i="25"/>
  <c r="M34" i="25"/>
  <c r="L73" i="25"/>
  <c r="M73" i="25"/>
  <c r="N73" i="25"/>
  <c r="L13" i="25"/>
  <c r="M13" i="25"/>
  <c r="N13" i="25"/>
  <c r="L52" i="25"/>
  <c r="M52" i="25"/>
  <c r="N52" i="25"/>
  <c r="L11" i="25"/>
  <c r="M11" i="25"/>
  <c r="N11" i="25"/>
  <c r="L89" i="25"/>
  <c r="N89" i="25"/>
  <c r="M89" i="25"/>
  <c r="L69" i="25"/>
  <c r="M69" i="25"/>
  <c r="N69" i="25"/>
  <c r="L49" i="25"/>
  <c r="M49" i="25"/>
  <c r="N49" i="25"/>
  <c r="L29" i="25"/>
  <c r="M29" i="25"/>
  <c r="N29" i="25"/>
  <c r="M9" i="25"/>
  <c r="L9" i="25"/>
  <c r="N9" i="25"/>
  <c r="D144" i="25"/>
  <c r="D145" i="25"/>
  <c r="D143" i="25"/>
  <c r="E136" i="25" l="1"/>
  <c r="K136" i="25" s="1"/>
  <c r="G135" i="25"/>
  <c r="M135" i="25" s="1"/>
  <c r="F136" i="25"/>
  <c r="L136" i="25" s="1"/>
  <c r="F135" i="25"/>
  <c r="L135" i="25" s="1"/>
  <c r="G134" i="25"/>
  <c r="M134" i="25" s="1"/>
  <c r="E134" i="25"/>
  <c r="K134" i="25" s="1"/>
  <c r="G136" i="25"/>
  <c r="M136" i="25" s="1"/>
  <c r="E135" i="25"/>
  <c r="K135" i="25" s="1"/>
  <c r="F134" i="25"/>
  <c r="L134" i="25" s="1"/>
  <c r="E129" i="25"/>
  <c r="G129" i="25"/>
  <c r="M129" i="25" s="1"/>
  <c r="E126" i="25"/>
  <c r="K126" i="25" s="1"/>
  <c r="E125" i="25"/>
  <c r="K125" i="25" s="1"/>
  <c r="E128" i="25"/>
  <c r="K128" i="25" s="1"/>
  <c r="G128" i="25"/>
  <c r="M128" i="25" s="1"/>
  <c r="F127" i="25"/>
  <c r="L127" i="25" s="1"/>
  <c r="E130" i="25"/>
  <c r="K130" i="25" s="1"/>
  <c r="F130" i="25"/>
  <c r="L130" i="25" s="1"/>
  <c r="G130" i="25"/>
  <c r="M130" i="25" s="1"/>
  <c r="F128" i="25"/>
  <c r="L128" i="25" s="1"/>
  <c r="G127" i="25"/>
  <c r="M127" i="25" s="1"/>
  <c r="G125" i="25"/>
  <c r="M125" i="25" s="1"/>
  <c r="E127" i="25"/>
  <c r="K127" i="25" s="1"/>
  <c r="G126" i="25"/>
  <c r="M126" i="25" s="1"/>
  <c r="F126" i="25"/>
  <c r="L126" i="25" s="1"/>
  <c r="F129" i="25"/>
  <c r="L129" i="25" s="1"/>
  <c r="F125" i="25"/>
  <c r="L125" i="25" s="1"/>
  <c r="L143" i="25"/>
  <c r="L142" i="25"/>
  <c r="L144" i="25"/>
  <c r="D30" i="20" l="1" a="1"/>
  <c r="D30" i="20" s="1"/>
  <c r="D40" i="20" s="1"/>
  <c r="C30" i="20" a="1"/>
  <c r="C30" i="20" s="1"/>
  <c r="C40" i="20" s="1"/>
  <c r="B40" i="20"/>
  <c r="G30" i="20" a="1"/>
  <c r="G30" i="20" s="1"/>
  <c r="F30" i="20" a="1"/>
  <c r="F30" i="20" s="1"/>
  <c r="F40" i="20" s="1"/>
  <c r="E30" i="20" a="1"/>
  <c r="E30" i="20" s="1"/>
  <c r="E40" i="20" s="1"/>
  <c r="C41" i="20"/>
  <c r="D41" i="20"/>
  <c r="E31" i="20"/>
  <c r="E41" i="20" s="1"/>
  <c r="F31" i="20"/>
  <c r="F41" i="20" s="1"/>
  <c r="G31" i="20"/>
  <c r="C42" i="20"/>
  <c r="D42" i="20"/>
  <c r="E32" i="20"/>
  <c r="E42" i="20" s="1"/>
  <c r="F32" i="20"/>
  <c r="F42" i="20" s="1"/>
  <c r="G32" i="20"/>
  <c r="G42" i="20" s="1"/>
  <c r="B41" i="20" l="1"/>
  <c r="P30" i="20"/>
  <c r="P40" i="20" s="1"/>
  <c r="R30" i="20"/>
  <c r="R40" i="20" s="1"/>
  <c r="X30" i="20"/>
  <c r="X40" i="20" s="1"/>
  <c r="I30" i="20"/>
  <c r="I40" i="20" s="1"/>
  <c r="U30" i="20"/>
  <c r="U40" i="20" s="1"/>
  <c r="S30" i="20"/>
  <c r="S40" i="20" s="1"/>
  <c r="K30" i="20"/>
  <c r="K40" i="20" s="1"/>
  <c r="Y30" i="20"/>
  <c r="Y40" i="20" s="1"/>
  <c r="G40" i="20"/>
  <c r="T30" i="20"/>
  <c r="T40" i="20" s="1"/>
  <c r="H30" i="20"/>
  <c r="H40" i="20" s="1"/>
  <c r="Q30" i="20"/>
  <c r="Q40" i="20" s="1"/>
  <c r="L30" i="20"/>
  <c r="L40" i="20" s="1"/>
  <c r="N30" i="20"/>
  <c r="N40" i="20" s="1"/>
  <c r="O30" i="20"/>
  <c r="O40" i="20" s="1"/>
  <c r="W30" i="20"/>
  <c r="W40" i="20" s="1"/>
  <c r="J30" i="20"/>
  <c r="J40" i="20" s="1"/>
  <c r="M30" i="20"/>
  <c r="M40" i="20" s="1"/>
  <c r="V30" i="20"/>
  <c r="V40" i="20" s="1"/>
  <c r="G41" i="20"/>
  <c r="L32" i="20"/>
  <c r="L42" i="20" s="1"/>
  <c r="J32" i="20"/>
  <c r="J42" i="20" s="1"/>
  <c r="K32" i="20"/>
  <c r="K42" i="20" s="1"/>
  <c r="M32" i="20"/>
  <c r="M42" i="20" s="1"/>
  <c r="O32" i="20"/>
  <c r="O42" i="20" s="1"/>
  <c r="P32" i="20"/>
  <c r="P42" i="20" s="1"/>
  <c r="Q32" i="20"/>
  <c r="Q42" i="20" s="1"/>
  <c r="R32" i="20"/>
  <c r="R42" i="20" s="1"/>
  <c r="S32" i="20"/>
  <c r="S42" i="20" s="1"/>
  <c r="T32" i="20"/>
  <c r="T42" i="20" s="1"/>
  <c r="W32" i="20"/>
  <c r="W42" i="20" s="1"/>
  <c r="H32" i="20"/>
  <c r="H42" i="20" s="1"/>
  <c r="I32" i="20"/>
  <c r="I42" i="20" s="1"/>
  <c r="N32" i="20"/>
  <c r="N42" i="20" s="1"/>
  <c r="U32" i="20"/>
  <c r="U42" i="20" s="1"/>
  <c r="V32" i="20"/>
  <c r="V42" i="20" s="1"/>
  <c r="X32" i="20"/>
  <c r="X42" i="20" s="1"/>
  <c r="Y32" i="20"/>
  <c r="Y42" i="20" s="1"/>
  <c r="I31" i="20"/>
  <c r="I41" i="20" s="1"/>
  <c r="J31" i="20"/>
  <c r="R31" i="20"/>
  <c r="R41" i="20" s="1"/>
  <c r="S31" i="20"/>
  <c r="S41" i="20" s="1"/>
  <c r="U31" i="20"/>
  <c r="U41" i="20" s="1"/>
  <c r="V31" i="20"/>
  <c r="V41" i="20" s="1"/>
  <c r="X31" i="20"/>
  <c r="X41" i="20" s="1"/>
  <c r="K31" i="20"/>
  <c r="K41" i="20" s="1"/>
  <c r="L31" i="20"/>
  <c r="L41" i="20" s="1"/>
  <c r="M31" i="20"/>
  <c r="M41" i="20" s="1"/>
  <c r="N31" i="20"/>
  <c r="N41" i="20" s="1"/>
  <c r="O31" i="20"/>
  <c r="O41" i="20" s="1"/>
  <c r="P31" i="20"/>
  <c r="P41" i="20" s="1"/>
  <c r="Q31" i="20"/>
  <c r="Q41" i="20" s="1"/>
  <c r="T31" i="20"/>
  <c r="T41" i="20" s="1"/>
  <c r="W31" i="20"/>
  <c r="W41" i="20" s="1"/>
  <c r="H31" i="20"/>
  <c r="H41" i="20" s="1"/>
  <c r="Y31" i="20"/>
  <c r="Y41" i="20" s="1"/>
  <c r="D23" i="11" l="1"/>
  <c r="H21" i="11"/>
  <c r="I21" i="11"/>
  <c r="J21" i="11"/>
  <c r="K21" i="11"/>
  <c r="L21" i="11"/>
  <c r="M21" i="11"/>
  <c r="N21" i="11"/>
  <c r="O21" i="11"/>
  <c r="P21" i="11"/>
  <c r="Q21" i="11"/>
  <c r="R21" i="11"/>
  <c r="S21" i="11"/>
  <c r="T21" i="11"/>
  <c r="U21" i="11"/>
  <c r="V21" i="11"/>
  <c r="W21" i="11"/>
  <c r="X21" i="11"/>
  <c r="Y21" i="11"/>
  <c r="H22" i="11"/>
  <c r="I22" i="11"/>
  <c r="J22" i="11"/>
  <c r="K22" i="11"/>
  <c r="L22" i="11"/>
  <c r="M22" i="11"/>
  <c r="N22" i="11"/>
  <c r="O22" i="11"/>
  <c r="P22" i="11"/>
  <c r="Q22" i="11"/>
  <c r="R22" i="11"/>
  <c r="S22" i="11"/>
  <c r="T22" i="11"/>
  <c r="U22" i="11"/>
  <c r="V22" i="11"/>
  <c r="W22" i="11"/>
  <c r="X22" i="11"/>
  <c r="Y22" i="11"/>
  <c r="H23" i="11"/>
  <c r="I23" i="11"/>
  <c r="J23" i="11"/>
  <c r="K23" i="11"/>
  <c r="L23" i="11"/>
  <c r="M23" i="11"/>
  <c r="N23" i="11"/>
  <c r="O23" i="11"/>
  <c r="P23" i="11"/>
  <c r="Q23" i="11"/>
  <c r="R23" i="11"/>
  <c r="S23" i="11"/>
  <c r="T23" i="11"/>
  <c r="U23" i="11"/>
  <c r="V23" i="11"/>
  <c r="W23" i="11"/>
  <c r="X23" i="11"/>
  <c r="Y23" i="11"/>
  <c r="I3" i="11"/>
  <c r="J3" i="11" s="1"/>
  <c r="K3" i="11" s="1"/>
  <c r="L3" i="11" s="1"/>
  <c r="M3" i="11" s="1"/>
  <c r="N3" i="11" s="1"/>
  <c r="O3" i="11" s="1"/>
  <c r="P3" i="11" s="1"/>
  <c r="Q3" i="11" s="1"/>
  <c r="R3" i="11" s="1"/>
  <c r="S3" i="11" s="1"/>
  <c r="T3" i="11" s="1"/>
  <c r="U3" i="11" s="1"/>
  <c r="V3" i="11" s="1"/>
  <c r="W3" i="11" s="1"/>
  <c r="X3" i="11" s="1"/>
  <c r="Y3" i="11" s="1"/>
  <c r="I4" i="11"/>
  <c r="J4" i="11"/>
  <c r="K4" i="11"/>
  <c r="L4" i="11"/>
  <c r="M4" i="11"/>
  <c r="N4" i="11"/>
  <c r="O4" i="11"/>
  <c r="P4" i="11"/>
  <c r="Q4" i="11"/>
  <c r="R4" i="11"/>
  <c r="S4" i="11" s="1"/>
  <c r="T4" i="11" s="1"/>
  <c r="U4" i="11" s="1"/>
  <c r="V4" i="11" s="1"/>
  <c r="W4" i="11" s="1"/>
  <c r="X4" i="11" s="1"/>
  <c r="Y4" i="11" s="1"/>
  <c r="I5" i="11"/>
  <c r="J5" i="11"/>
  <c r="K5" i="11"/>
  <c r="L5" i="11"/>
  <c r="M5" i="11"/>
  <c r="N5" i="11"/>
  <c r="O5" i="11"/>
  <c r="P5" i="11"/>
  <c r="Q5" i="11"/>
  <c r="R5" i="11"/>
  <c r="S5" i="11"/>
  <c r="T5" i="11"/>
  <c r="U5" i="11"/>
  <c r="V5" i="11" s="1"/>
  <c r="W5" i="11" s="1"/>
  <c r="X5" i="11" s="1"/>
  <c r="Y5" i="11" s="1"/>
  <c r="H4" i="11"/>
  <c r="H5" i="11"/>
  <c r="H3" i="11"/>
  <c r="C23" i="11" l="1"/>
  <c r="E23" i="11"/>
  <c r="F23" i="11"/>
  <c r="G23" i="11"/>
  <c r="B23" i="11"/>
  <c r="C21" i="11" l="1"/>
  <c r="D21" i="11"/>
  <c r="E21" i="11"/>
  <c r="F21" i="11"/>
  <c r="G21" i="11"/>
  <c r="C22" i="11"/>
  <c r="D22" i="11"/>
  <c r="E22" i="11"/>
  <c r="F22" i="11"/>
  <c r="G22" i="11"/>
  <c r="B22" i="11"/>
  <c r="B21" i="11"/>
  <c r="C5" i="11" l="1"/>
  <c r="D5" i="11"/>
  <c r="E5" i="11"/>
  <c r="F5" i="11"/>
  <c r="G5" i="11"/>
  <c r="B5" i="11"/>
  <c r="B15" i="9" l="1"/>
  <c r="B16" i="9"/>
  <c r="B17" i="9"/>
  <c r="B18" i="9"/>
  <c r="B19" i="9"/>
  <c r="B20" i="9"/>
  <c r="B21" i="9"/>
  <c r="B22" i="9"/>
  <c r="B23" i="9"/>
  <c r="B24" i="9"/>
  <c r="B25" i="9"/>
  <c r="B26" i="9"/>
  <c r="B27" i="9"/>
  <c r="B28" i="9"/>
  <c r="B29" i="9"/>
  <c r="B30" i="9"/>
  <c r="B31" i="9"/>
  <c r="B32" i="9"/>
  <c r="B33" i="9"/>
  <c r="B34" i="9"/>
  <c r="B35" i="9"/>
  <c r="B36" i="9"/>
  <c r="B37" i="9"/>
  <c r="B38" i="9"/>
  <c r="B39" i="9"/>
  <c r="B40" i="9"/>
  <c r="B41" i="9"/>
  <c r="B42" i="9"/>
  <c r="B43" i="9"/>
  <c r="B44" i="9"/>
  <c r="B45" i="9"/>
  <c r="B46" i="9"/>
  <c r="B47" i="9"/>
  <c r="B48" i="9"/>
  <c r="B49" i="9"/>
  <c r="B50" i="9"/>
  <c r="B51" i="9"/>
  <c r="B52" i="9"/>
  <c r="B53" i="9"/>
  <c r="B54" i="9"/>
  <c r="B55" i="9"/>
  <c r="B56" i="9"/>
  <c r="B57" i="9"/>
  <c r="B58" i="9"/>
  <c r="B59" i="9"/>
  <c r="B60" i="9"/>
  <c r="B61" i="9"/>
  <c r="B62" i="9"/>
  <c r="B63" i="9"/>
  <c r="B64" i="9"/>
  <c r="B65" i="9"/>
  <c r="B66" i="9"/>
  <c r="B67" i="9"/>
  <c r="B68" i="9"/>
  <c r="B69" i="9"/>
  <c r="B70" i="9"/>
  <c r="B71" i="9"/>
  <c r="B72" i="9"/>
  <c r="B73" i="9"/>
  <c r="B14" i="9"/>
  <c r="AD59" i="32" l="1"/>
  <c r="V59" i="32"/>
  <c r="N59" i="32"/>
  <c r="AC59" i="32"/>
  <c r="U59" i="32"/>
  <c r="M59" i="32"/>
  <c r="AB59" i="32"/>
  <c r="T59" i="32"/>
  <c r="L59" i="32"/>
  <c r="AA59" i="32"/>
  <c r="S59" i="32"/>
  <c r="K59" i="32"/>
  <c r="Z59" i="32"/>
  <c r="R59" i="32"/>
  <c r="J59" i="32"/>
  <c r="Y59" i="32"/>
  <c r="Q59" i="32"/>
  <c r="I59" i="32"/>
  <c r="AF59" i="32"/>
  <c r="X59" i="32"/>
  <c r="P59" i="32"/>
  <c r="AE59" i="32"/>
  <c r="W59" i="32"/>
  <c r="O59" i="32"/>
  <c r="AD35" i="32"/>
  <c r="V35" i="32"/>
  <c r="N35" i="32"/>
  <c r="AB35" i="32"/>
  <c r="T35" i="32"/>
  <c r="L35" i="32"/>
  <c r="Z35" i="32"/>
  <c r="R35" i="32"/>
  <c r="AC35" i="32"/>
  <c r="P35" i="32"/>
  <c r="AA35" i="32"/>
  <c r="O35" i="32"/>
  <c r="Y35" i="32"/>
  <c r="M35" i="32"/>
  <c r="X35" i="32"/>
  <c r="K35" i="32"/>
  <c r="W35" i="32"/>
  <c r="J35" i="32"/>
  <c r="U35" i="32"/>
  <c r="I35" i="32"/>
  <c r="AF35" i="32"/>
  <c r="S35" i="32"/>
  <c r="AE35" i="32"/>
  <c r="Q35" i="32"/>
  <c r="AE11" i="32"/>
  <c r="W11" i="32"/>
  <c r="O11" i="32"/>
  <c r="AD11" i="32"/>
  <c r="V11" i="32"/>
  <c r="N11" i="32"/>
  <c r="AC11" i="32"/>
  <c r="U11" i="32"/>
  <c r="M11" i="32"/>
  <c r="AB11" i="32"/>
  <c r="T11" i="32"/>
  <c r="L11" i="32"/>
  <c r="AA11" i="32"/>
  <c r="S11" i="32"/>
  <c r="K11" i="32"/>
  <c r="Z11" i="32"/>
  <c r="R11" i="32"/>
  <c r="J11" i="32"/>
  <c r="Y11" i="32"/>
  <c r="Q11" i="32"/>
  <c r="I11" i="32"/>
  <c r="AF11" i="32"/>
  <c r="X11" i="32"/>
  <c r="P11" i="32"/>
  <c r="AC50" i="32"/>
  <c r="U50" i="32"/>
  <c r="M50" i="32"/>
  <c r="AB50" i="32"/>
  <c r="T50" i="32"/>
  <c r="L50" i="32"/>
  <c r="AA50" i="32"/>
  <c r="S50" i="32"/>
  <c r="K50" i="32"/>
  <c r="Z50" i="32"/>
  <c r="R50" i="32"/>
  <c r="J50" i="32"/>
  <c r="Y50" i="32"/>
  <c r="Q50" i="32"/>
  <c r="I50" i="32"/>
  <c r="AF50" i="32"/>
  <c r="X50" i="32"/>
  <c r="P50" i="32"/>
  <c r="AE50" i="32"/>
  <c r="W50" i="32"/>
  <c r="O50" i="32"/>
  <c r="N50" i="32"/>
  <c r="AD50" i="32"/>
  <c r="V50" i="32"/>
  <c r="AB25" i="32"/>
  <c r="T25" i="32"/>
  <c r="L25" i="32"/>
  <c r="AA25" i="32"/>
  <c r="S25" i="32"/>
  <c r="K25" i="32"/>
  <c r="Z25" i="32"/>
  <c r="R25" i="32"/>
  <c r="J25" i="32"/>
  <c r="Y25" i="32"/>
  <c r="Q25" i="32"/>
  <c r="I25" i="32"/>
  <c r="AF25" i="32"/>
  <c r="X25" i="32"/>
  <c r="P25" i="32"/>
  <c r="AE25" i="32"/>
  <c r="W25" i="32"/>
  <c r="O25" i="32"/>
  <c r="AD25" i="32"/>
  <c r="V25" i="32"/>
  <c r="N25" i="32"/>
  <c r="U25" i="32"/>
  <c r="M25" i="32"/>
  <c r="AC25" i="32"/>
  <c r="AA56" i="32"/>
  <c r="S56" i="32"/>
  <c r="K56" i="32"/>
  <c r="Z56" i="32"/>
  <c r="R56" i="32"/>
  <c r="J56" i="32"/>
  <c r="Y56" i="32"/>
  <c r="Q56" i="32"/>
  <c r="I56" i="32"/>
  <c r="AF56" i="32"/>
  <c r="X56" i="32"/>
  <c r="P56" i="32"/>
  <c r="AE56" i="32"/>
  <c r="W56" i="32"/>
  <c r="O56" i="32"/>
  <c r="AD56" i="32"/>
  <c r="V56" i="32"/>
  <c r="N56" i="32"/>
  <c r="AC56" i="32"/>
  <c r="U56" i="32"/>
  <c r="M56" i="32"/>
  <c r="AB56" i="32"/>
  <c r="T56" i="32"/>
  <c r="L56" i="32"/>
  <c r="AA40" i="32"/>
  <c r="S40" i="32"/>
  <c r="K40" i="32"/>
  <c r="Z40" i="32"/>
  <c r="R40" i="32"/>
  <c r="J40" i="32"/>
  <c r="Y40" i="32"/>
  <c r="Q40" i="32"/>
  <c r="I40" i="32"/>
  <c r="AF40" i="32"/>
  <c r="X40" i="32"/>
  <c r="P40" i="32"/>
  <c r="AE40" i="32"/>
  <c r="W40" i="32"/>
  <c r="O40" i="32"/>
  <c r="AD40" i="32"/>
  <c r="V40" i="32"/>
  <c r="N40" i="32"/>
  <c r="AC40" i="32"/>
  <c r="AB40" i="32"/>
  <c r="U40" i="32"/>
  <c r="T40" i="32"/>
  <c r="M40" i="32"/>
  <c r="L40" i="32"/>
  <c r="AA24" i="32"/>
  <c r="S24" i="32"/>
  <c r="K24" i="32"/>
  <c r="Z24" i="32"/>
  <c r="R24" i="32"/>
  <c r="J24" i="32"/>
  <c r="Y24" i="32"/>
  <c r="Q24" i="32"/>
  <c r="I24" i="32"/>
  <c r="AF24" i="32"/>
  <c r="X24" i="32"/>
  <c r="P24" i="32"/>
  <c r="AE24" i="32"/>
  <c r="W24" i="32"/>
  <c r="O24" i="32"/>
  <c r="AD24" i="32"/>
  <c r="V24" i="32"/>
  <c r="N24" i="32"/>
  <c r="AC24" i="32"/>
  <c r="U24" i="32"/>
  <c r="M24" i="32"/>
  <c r="T24" i="32"/>
  <c r="L24" i="32"/>
  <c r="AB24" i="32"/>
  <c r="AA16" i="32"/>
  <c r="S16" i="32"/>
  <c r="K16" i="32"/>
  <c r="Y16" i="32"/>
  <c r="Q16" i="32"/>
  <c r="I16" i="32"/>
  <c r="AF16" i="32"/>
  <c r="X16" i="32"/>
  <c r="P16" i="32"/>
  <c r="AE16" i="32"/>
  <c r="W16" i="32"/>
  <c r="O16" i="32"/>
  <c r="AD16" i="32"/>
  <c r="V16" i="32"/>
  <c r="N16" i="32"/>
  <c r="AC16" i="32"/>
  <c r="U16" i="32"/>
  <c r="M16" i="32"/>
  <c r="Z16" i="32"/>
  <c r="T16" i="32"/>
  <c r="R16" i="32"/>
  <c r="L16" i="32"/>
  <c r="J16" i="32"/>
  <c r="AB16" i="32"/>
  <c r="AB8" i="32"/>
  <c r="T8" i="32"/>
  <c r="L8" i="32"/>
  <c r="AA8" i="32"/>
  <c r="S8" i="32"/>
  <c r="K8" i="32"/>
  <c r="Z8" i="32"/>
  <c r="R8" i="32"/>
  <c r="J8" i="32"/>
  <c r="Y8" i="32"/>
  <c r="Q8" i="32"/>
  <c r="I8" i="32"/>
  <c r="AF8" i="32"/>
  <c r="X8" i="32"/>
  <c r="P8" i="32"/>
  <c r="AE8" i="32"/>
  <c r="W8" i="32"/>
  <c r="O8" i="32"/>
  <c r="AD8" i="32"/>
  <c r="V8" i="32"/>
  <c r="N8" i="32"/>
  <c r="U8" i="32"/>
  <c r="M8" i="32"/>
  <c r="AC8" i="32"/>
  <c r="AD51" i="32"/>
  <c r="V51" i="32"/>
  <c r="N51" i="32"/>
  <c r="AC51" i="32"/>
  <c r="U51" i="32"/>
  <c r="M51" i="32"/>
  <c r="AB51" i="32"/>
  <c r="T51" i="32"/>
  <c r="L51" i="32"/>
  <c r="AA51" i="32"/>
  <c r="S51" i="32"/>
  <c r="K51" i="32"/>
  <c r="Z51" i="32"/>
  <c r="R51" i="32"/>
  <c r="J51" i="32"/>
  <c r="Y51" i="32"/>
  <c r="Q51" i="32"/>
  <c r="I51" i="32"/>
  <c r="AF51" i="32"/>
  <c r="X51" i="32"/>
  <c r="P51" i="32"/>
  <c r="AE51" i="32"/>
  <c r="W51" i="32"/>
  <c r="O51" i="32"/>
  <c r="AD27" i="32"/>
  <c r="V27" i="32"/>
  <c r="N27" i="32"/>
  <c r="AC27" i="32"/>
  <c r="U27" i="32"/>
  <c r="M27" i="32"/>
  <c r="AB27" i="32"/>
  <c r="T27" i="32"/>
  <c r="L27" i="32"/>
  <c r="AA27" i="32"/>
  <c r="S27" i="32"/>
  <c r="K27" i="32"/>
  <c r="Z27" i="32"/>
  <c r="R27" i="32"/>
  <c r="J27" i="32"/>
  <c r="Y27" i="32"/>
  <c r="Q27" i="32"/>
  <c r="I27" i="32"/>
  <c r="AF27" i="32"/>
  <c r="X27" i="32"/>
  <c r="P27" i="32"/>
  <c r="AE27" i="32"/>
  <c r="W27" i="32"/>
  <c r="O27" i="32"/>
  <c r="AC58" i="32"/>
  <c r="U58" i="32"/>
  <c r="M58" i="32"/>
  <c r="AB58" i="32"/>
  <c r="T58" i="32"/>
  <c r="L58" i="32"/>
  <c r="AA58" i="32"/>
  <c r="S58" i="32"/>
  <c r="K58" i="32"/>
  <c r="Z58" i="32"/>
  <c r="R58" i="32"/>
  <c r="J58" i="32"/>
  <c r="Y58" i="32"/>
  <c r="Q58" i="32"/>
  <c r="I58" i="32"/>
  <c r="AF58" i="32"/>
  <c r="X58" i="32"/>
  <c r="P58" i="32"/>
  <c r="AE58" i="32"/>
  <c r="W58" i="32"/>
  <c r="O58" i="32"/>
  <c r="N58" i="32"/>
  <c r="AD58" i="32"/>
  <c r="V58" i="32"/>
  <c r="AC26" i="32"/>
  <c r="U26" i="32"/>
  <c r="M26" i="32"/>
  <c r="AB26" i="32"/>
  <c r="T26" i="32"/>
  <c r="L26" i="32"/>
  <c r="AA26" i="32"/>
  <c r="S26" i="32"/>
  <c r="K26" i="32"/>
  <c r="Z26" i="32"/>
  <c r="R26" i="32"/>
  <c r="J26" i="32"/>
  <c r="Y26" i="32"/>
  <c r="Q26" i="32"/>
  <c r="I26" i="32"/>
  <c r="AF26" i="32"/>
  <c r="X26" i="32"/>
  <c r="P26" i="32"/>
  <c r="AE26" i="32"/>
  <c r="W26" i="32"/>
  <c r="O26" i="32"/>
  <c r="AD26" i="32"/>
  <c r="V26" i="32"/>
  <c r="N26" i="32"/>
  <c r="AB57" i="32"/>
  <c r="T57" i="32"/>
  <c r="L57" i="32"/>
  <c r="AA57" i="32"/>
  <c r="S57" i="32"/>
  <c r="K57" i="32"/>
  <c r="Z57" i="32"/>
  <c r="R57" i="32"/>
  <c r="J57" i="32"/>
  <c r="Y57" i="32"/>
  <c r="Q57" i="32"/>
  <c r="I57" i="32"/>
  <c r="AF57" i="32"/>
  <c r="X57" i="32"/>
  <c r="P57" i="32"/>
  <c r="AE57" i="32"/>
  <c r="W57" i="32"/>
  <c r="O57" i="32"/>
  <c r="AD57" i="32"/>
  <c r="V57" i="32"/>
  <c r="N57" i="32"/>
  <c r="AC57" i="32"/>
  <c r="U57" i="32"/>
  <c r="M57" i="32"/>
  <c r="AB17" i="32"/>
  <c r="T17" i="32"/>
  <c r="L17" i="32"/>
  <c r="Z17" i="32"/>
  <c r="R17" i="32"/>
  <c r="J17" i="32"/>
  <c r="Y17" i="32"/>
  <c r="Q17" i="32"/>
  <c r="I17" i="32"/>
  <c r="AF17" i="32"/>
  <c r="X17" i="32"/>
  <c r="P17" i="32"/>
  <c r="AE17" i="32"/>
  <c r="W17" i="32"/>
  <c r="O17" i="32"/>
  <c r="AD17" i="32"/>
  <c r="V17" i="32"/>
  <c r="N17" i="32"/>
  <c r="AC17" i="32"/>
  <c r="AA17" i="32"/>
  <c r="U17" i="32"/>
  <c r="S17" i="32"/>
  <c r="M17" i="32"/>
  <c r="K17" i="32"/>
  <c r="AD2" i="32"/>
  <c r="V2" i="32"/>
  <c r="N2" i="32"/>
  <c r="AC2" i="32"/>
  <c r="U2" i="32"/>
  <c r="M2" i="32"/>
  <c r="AB2" i="32"/>
  <c r="T2" i="32"/>
  <c r="L2" i="32"/>
  <c r="AA2" i="32"/>
  <c r="S2" i="32"/>
  <c r="K2" i="32"/>
  <c r="Z2" i="32"/>
  <c r="R2" i="32"/>
  <c r="J2" i="32"/>
  <c r="Y2" i="32"/>
  <c r="Q2" i="32"/>
  <c r="I2" i="32"/>
  <c r="AF2" i="32"/>
  <c r="X2" i="32"/>
  <c r="P2" i="32"/>
  <c r="AE2" i="32"/>
  <c r="W2" i="32"/>
  <c r="O2" i="32"/>
  <c r="Y30" i="32"/>
  <c r="Q30" i="32"/>
  <c r="I30" i="32"/>
  <c r="AF30" i="32"/>
  <c r="X30" i="32"/>
  <c r="P30" i="32"/>
  <c r="AE30" i="32"/>
  <c r="W30" i="32"/>
  <c r="O30" i="32"/>
  <c r="AD30" i="32"/>
  <c r="V30" i="32"/>
  <c r="N30" i="32"/>
  <c r="AC30" i="32"/>
  <c r="U30" i="32"/>
  <c r="M30" i="32"/>
  <c r="AB30" i="32"/>
  <c r="T30" i="32"/>
  <c r="L30" i="32"/>
  <c r="AA30" i="32"/>
  <c r="S30" i="32"/>
  <c r="K30" i="32"/>
  <c r="R30" i="32"/>
  <c r="J30" i="32"/>
  <c r="Z30" i="32"/>
  <c r="AD19" i="32"/>
  <c r="V19" i="32"/>
  <c r="N19" i="32"/>
  <c r="AC19" i="32"/>
  <c r="U19" i="32"/>
  <c r="M19" i="32"/>
  <c r="AB19" i="32"/>
  <c r="T19" i="32"/>
  <c r="L19" i="32"/>
  <c r="AA19" i="32"/>
  <c r="S19" i="32"/>
  <c r="K19" i="32"/>
  <c r="Z19" i="32"/>
  <c r="R19" i="32"/>
  <c r="J19" i="32"/>
  <c r="Y19" i="32"/>
  <c r="Q19" i="32"/>
  <c r="I19" i="32"/>
  <c r="AF19" i="32"/>
  <c r="X19" i="32"/>
  <c r="P19" i="32"/>
  <c r="O19" i="32"/>
  <c r="AE19" i="32"/>
  <c r="W19" i="32"/>
  <c r="AC42" i="32"/>
  <c r="U42" i="32"/>
  <c r="M42" i="32"/>
  <c r="AB42" i="32"/>
  <c r="T42" i="32"/>
  <c r="L42" i="32"/>
  <c r="AA42" i="32"/>
  <c r="S42" i="32"/>
  <c r="K42" i="32"/>
  <c r="Z42" i="32"/>
  <c r="R42" i="32"/>
  <c r="J42" i="32"/>
  <c r="Y42" i="32"/>
  <c r="Q42" i="32"/>
  <c r="I42" i="32"/>
  <c r="AF42" i="32"/>
  <c r="X42" i="32"/>
  <c r="P42" i="32"/>
  <c r="V42" i="32"/>
  <c r="O42" i="32"/>
  <c r="N42" i="32"/>
  <c r="AE42" i="32"/>
  <c r="AD42" i="32"/>
  <c r="W42" i="32"/>
  <c r="AC18" i="32"/>
  <c r="U18" i="32"/>
  <c r="M18" i="32"/>
  <c r="AB18" i="32"/>
  <c r="T18" i="32"/>
  <c r="L18" i="32"/>
  <c r="AA18" i="32"/>
  <c r="S18" i="32"/>
  <c r="K18" i="32"/>
  <c r="Z18" i="32"/>
  <c r="R18" i="32"/>
  <c r="J18" i="32"/>
  <c r="Y18" i="32"/>
  <c r="Q18" i="32"/>
  <c r="I18" i="32"/>
  <c r="AF18" i="32"/>
  <c r="X18" i="32"/>
  <c r="P18" i="32"/>
  <c r="AE18" i="32"/>
  <c r="W18" i="32"/>
  <c r="O18" i="32"/>
  <c r="AD18" i="32"/>
  <c r="V18" i="32"/>
  <c r="N18" i="32"/>
  <c r="Z31" i="32"/>
  <c r="R31" i="32"/>
  <c r="J31" i="32"/>
  <c r="Y31" i="32"/>
  <c r="Q31" i="32"/>
  <c r="I31" i="32"/>
  <c r="AF31" i="32"/>
  <c r="X31" i="32"/>
  <c r="P31" i="32"/>
  <c r="AE31" i="32"/>
  <c r="W31" i="32"/>
  <c r="O31" i="32"/>
  <c r="AD31" i="32"/>
  <c r="V31" i="32"/>
  <c r="N31" i="32"/>
  <c r="AC31" i="32"/>
  <c r="U31" i="32"/>
  <c r="M31" i="32"/>
  <c r="AB31" i="32"/>
  <c r="T31" i="32"/>
  <c r="L31" i="32"/>
  <c r="AA31" i="32"/>
  <c r="S31" i="32"/>
  <c r="K31" i="32"/>
  <c r="AF15" i="32"/>
  <c r="X15" i="32"/>
  <c r="P15" i="32"/>
  <c r="AE15" i="32"/>
  <c r="W15" i="32"/>
  <c r="O15" i="32"/>
  <c r="Z15" i="32"/>
  <c r="N15" i="32"/>
  <c r="Y15" i="32"/>
  <c r="M15" i="32"/>
  <c r="V15" i="32"/>
  <c r="L15" i="32"/>
  <c r="U15" i="32"/>
  <c r="K15" i="32"/>
  <c r="AD15" i="32"/>
  <c r="T15" i="32"/>
  <c r="J15" i="32"/>
  <c r="AC15" i="32"/>
  <c r="S15" i="32"/>
  <c r="I15" i="32"/>
  <c r="AB15" i="32"/>
  <c r="R15" i="32"/>
  <c r="AA15" i="32"/>
  <c r="Q15" i="32"/>
  <c r="Y46" i="32"/>
  <c r="Q46" i="32"/>
  <c r="I46" i="32"/>
  <c r="AF46" i="32"/>
  <c r="X46" i="32"/>
  <c r="P46" i="32"/>
  <c r="AE46" i="32"/>
  <c r="W46" i="32"/>
  <c r="O46" i="32"/>
  <c r="AD46" i="32"/>
  <c r="V46" i="32"/>
  <c r="N46" i="32"/>
  <c r="AC46" i="32"/>
  <c r="U46" i="32"/>
  <c r="M46" i="32"/>
  <c r="AB46" i="32"/>
  <c r="T46" i="32"/>
  <c r="L46" i="32"/>
  <c r="AA46" i="32"/>
  <c r="S46" i="32"/>
  <c r="K46" i="32"/>
  <c r="Z46" i="32"/>
  <c r="R46" i="32"/>
  <c r="J46" i="32"/>
  <c r="AF53" i="32"/>
  <c r="X53" i="32"/>
  <c r="P53" i="32"/>
  <c r="AE53" i="32"/>
  <c r="W53" i="32"/>
  <c r="O53" i="32"/>
  <c r="AD53" i="32"/>
  <c r="V53" i="32"/>
  <c r="N53" i="32"/>
  <c r="AC53" i="32"/>
  <c r="U53" i="32"/>
  <c r="M53" i="32"/>
  <c r="AB53" i="32"/>
  <c r="T53" i="32"/>
  <c r="L53" i="32"/>
  <c r="AA53" i="32"/>
  <c r="S53" i="32"/>
  <c r="K53" i="32"/>
  <c r="Z53" i="32"/>
  <c r="R53" i="32"/>
  <c r="J53" i="32"/>
  <c r="Y53" i="32"/>
  <c r="Q53" i="32"/>
  <c r="I53" i="32"/>
  <c r="AF37" i="32"/>
  <c r="X37" i="32"/>
  <c r="P37" i="32"/>
  <c r="AE37" i="32"/>
  <c r="W37" i="32"/>
  <c r="O37" i="32"/>
  <c r="AD37" i="32"/>
  <c r="V37" i="32"/>
  <c r="N37" i="32"/>
  <c r="AC37" i="32"/>
  <c r="U37" i="32"/>
  <c r="M37" i="32"/>
  <c r="AB37" i="32"/>
  <c r="T37" i="32"/>
  <c r="L37" i="32"/>
  <c r="AA37" i="32"/>
  <c r="S37" i="32"/>
  <c r="K37" i="32"/>
  <c r="J37" i="32"/>
  <c r="I37" i="32"/>
  <c r="Z37" i="32"/>
  <c r="Y37" i="32"/>
  <c r="R37" i="32"/>
  <c r="Q37" i="32"/>
  <c r="AF21" i="32"/>
  <c r="X21" i="32"/>
  <c r="P21" i="32"/>
  <c r="AE21" i="32"/>
  <c r="W21" i="32"/>
  <c r="O21" i="32"/>
  <c r="AD21" i="32"/>
  <c r="V21" i="32"/>
  <c r="N21" i="32"/>
  <c r="AC21" i="32"/>
  <c r="U21" i="32"/>
  <c r="M21" i="32"/>
  <c r="AB21" i="32"/>
  <c r="T21" i="32"/>
  <c r="L21" i="32"/>
  <c r="AA21" i="32"/>
  <c r="S21" i="32"/>
  <c r="K21" i="32"/>
  <c r="Z21" i="32"/>
  <c r="R21" i="32"/>
  <c r="J21" i="32"/>
  <c r="Y21" i="32"/>
  <c r="Q21" i="32"/>
  <c r="I21" i="32"/>
  <c r="Y13" i="32"/>
  <c r="Q13" i="32"/>
  <c r="I13" i="32"/>
  <c r="AF13" i="32"/>
  <c r="X13" i="32"/>
  <c r="P13" i="32"/>
  <c r="AE13" i="32"/>
  <c r="W13" i="32"/>
  <c r="O13" i="32"/>
  <c r="AD13" i="32"/>
  <c r="V13" i="32"/>
  <c r="N13" i="32"/>
  <c r="AC13" i="32"/>
  <c r="U13" i="32"/>
  <c r="M13" i="32"/>
  <c r="AB13" i="32"/>
  <c r="T13" i="32"/>
  <c r="L13" i="32"/>
  <c r="AA13" i="32"/>
  <c r="S13" i="32"/>
  <c r="K13" i="32"/>
  <c r="Z13" i="32"/>
  <c r="R13" i="32"/>
  <c r="J13" i="32"/>
  <c r="Y5" i="32"/>
  <c r="Q5" i="32"/>
  <c r="I5" i="32"/>
  <c r="AF5" i="32"/>
  <c r="X5" i="32"/>
  <c r="P5" i="32"/>
  <c r="AE5" i="32"/>
  <c r="W5" i="32"/>
  <c r="O5" i="32"/>
  <c r="AD5" i="32"/>
  <c r="V5" i="32"/>
  <c r="N5" i="32"/>
  <c r="AC5" i="32"/>
  <c r="U5" i="32"/>
  <c r="M5" i="32"/>
  <c r="AB5" i="32"/>
  <c r="T5" i="32"/>
  <c r="L5" i="32"/>
  <c r="AA5" i="32"/>
  <c r="S5" i="32"/>
  <c r="K5" i="32"/>
  <c r="Z5" i="32"/>
  <c r="R5" i="32"/>
  <c r="J5" i="32"/>
  <c r="AD43" i="32"/>
  <c r="V43" i="32"/>
  <c r="N43" i="32"/>
  <c r="AC43" i="32"/>
  <c r="U43" i="32"/>
  <c r="M43" i="32"/>
  <c r="AB43" i="32"/>
  <c r="T43" i="32"/>
  <c r="L43" i="32"/>
  <c r="AA43" i="32"/>
  <c r="S43" i="32"/>
  <c r="K43" i="32"/>
  <c r="Z43" i="32"/>
  <c r="R43" i="32"/>
  <c r="J43" i="32"/>
  <c r="Y43" i="32"/>
  <c r="Q43" i="32"/>
  <c r="I43" i="32"/>
  <c r="AF43" i="32"/>
  <c r="AE43" i="32"/>
  <c r="X43" i="32"/>
  <c r="W43" i="32"/>
  <c r="P43" i="32"/>
  <c r="O43" i="32"/>
  <c r="AE3" i="32"/>
  <c r="W3" i="32"/>
  <c r="O3" i="32"/>
  <c r="AD3" i="32"/>
  <c r="V3" i="32"/>
  <c r="N3" i="32"/>
  <c r="AC3" i="32"/>
  <c r="U3" i="32"/>
  <c r="M3" i="32"/>
  <c r="AB3" i="32"/>
  <c r="T3" i="32"/>
  <c r="L3" i="32"/>
  <c r="AA3" i="32"/>
  <c r="S3" i="32"/>
  <c r="K3" i="32"/>
  <c r="Z3" i="32"/>
  <c r="R3" i="32"/>
  <c r="J3" i="32"/>
  <c r="Y3" i="32"/>
  <c r="Q3" i="32"/>
  <c r="I3" i="32"/>
  <c r="X3" i="32"/>
  <c r="P3" i="32"/>
  <c r="AF3" i="32"/>
  <c r="Z55" i="32"/>
  <c r="R55" i="32"/>
  <c r="J55" i="32"/>
  <c r="Y55" i="32"/>
  <c r="Q55" i="32"/>
  <c r="I55" i="32"/>
  <c r="AF55" i="32"/>
  <c r="X55" i="32"/>
  <c r="P55" i="32"/>
  <c r="AE55" i="32"/>
  <c r="W55" i="32"/>
  <c r="O55" i="32"/>
  <c r="AD55" i="32"/>
  <c r="V55" i="32"/>
  <c r="N55" i="32"/>
  <c r="AC55" i="32"/>
  <c r="U55" i="32"/>
  <c r="M55" i="32"/>
  <c r="AB55" i="32"/>
  <c r="T55" i="32"/>
  <c r="L55" i="32"/>
  <c r="AA55" i="32"/>
  <c r="S55" i="32"/>
  <c r="K55" i="32"/>
  <c r="Y54" i="32"/>
  <c r="Q54" i="32"/>
  <c r="I54" i="32"/>
  <c r="AF54" i="32"/>
  <c r="X54" i="32"/>
  <c r="P54" i="32"/>
  <c r="AE54" i="32"/>
  <c r="W54" i="32"/>
  <c r="O54" i="32"/>
  <c r="AD54" i="32"/>
  <c r="V54" i="32"/>
  <c r="N54" i="32"/>
  <c r="AC54" i="32"/>
  <c r="U54" i="32"/>
  <c r="M54" i="32"/>
  <c r="AB54" i="32"/>
  <c r="T54" i="32"/>
  <c r="L54" i="32"/>
  <c r="AA54" i="32"/>
  <c r="S54" i="32"/>
  <c r="K54" i="32"/>
  <c r="J54" i="32"/>
  <c r="Z54" i="32"/>
  <c r="R54" i="32"/>
  <c r="Y38" i="32"/>
  <c r="Q38" i="32"/>
  <c r="I38" i="32"/>
  <c r="AF38" i="32"/>
  <c r="X38" i="32"/>
  <c r="P38" i="32"/>
  <c r="AE38" i="32"/>
  <c r="W38" i="32"/>
  <c r="O38" i="32"/>
  <c r="AD38" i="32"/>
  <c r="V38" i="32"/>
  <c r="N38" i="32"/>
  <c r="AC38" i="32"/>
  <c r="U38" i="32"/>
  <c r="M38" i="32"/>
  <c r="AB38" i="32"/>
  <c r="T38" i="32"/>
  <c r="L38" i="32"/>
  <c r="Z38" i="32"/>
  <c r="S38" i="32"/>
  <c r="R38" i="32"/>
  <c r="K38" i="32"/>
  <c r="J38" i="32"/>
  <c r="AA38" i="32"/>
  <c r="AD14" i="32"/>
  <c r="V14" i="32"/>
  <c r="N14" i="32"/>
  <c r="AB14" i="32"/>
  <c r="S14" i="32"/>
  <c r="J14" i="32"/>
  <c r="AA14" i="32"/>
  <c r="R14" i="32"/>
  <c r="I14" i="32"/>
  <c r="Z14" i="32"/>
  <c r="Q14" i="32"/>
  <c r="Y14" i="32"/>
  <c r="P14" i="32"/>
  <c r="X14" i="32"/>
  <c r="O14" i="32"/>
  <c r="AF14" i="32"/>
  <c r="W14" i="32"/>
  <c r="M14" i="32"/>
  <c r="AE14" i="32"/>
  <c r="U14" i="32"/>
  <c r="L14" i="32"/>
  <c r="AC14" i="32"/>
  <c r="T14" i="32"/>
  <c r="K14" i="32"/>
  <c r="AF61" i="32"/>
  <c r="X61" i="32"/>
  <c r="P61" i="32"/>
  <c r="AE61" i="32"/>
  <c r="W61" i="32"/>
  <c r="O61" i="32"/>
  <c r="AD61" i="32"/>
  <c r="V61" i="32"/>
  <c r="N61" i="32"/>
  <c r="AC61" i="32"/>
  <c r="U61" i="32"/>
  <c r="M61" i="32"/>
  <c r="AB61" i="32"/>
  <c r="T61" i="32"/>
  <c r="L61" i="32"/>
  <c r="AA61" i="32"/>
  <c r="S61" i="32"/>
  <c r="K61" i="32"/>
  <c r="Z61" i="32"/>
  <c r="R61" i="32"/>
  <c r="J61" i="32"/>
  <c r="Y61" i="32"/>
  <c r="Q61" i="32"/>
  <c r="I61" i="32"/>
  <c r="AF45" i="32"/>
  <c r="X45" i="32"/>
  <c r="P45" i="32"/>
  <c r="AE45" i="32"/>
  <c r="W45" i="32"/>
  <c r="O45" i="32"/>
  <c r="AD45" i="32"/>
  <c r="V45" i="32"/>
  <c r="N45" i="32"/>
  <c r="AC45" i="32"/>
  <c r="U45" i="32"/>
  <c r="M45" i="32"/>
  <c r="AB45" i="32"/>
  <c r="T45" i="32"/>
  <c r="L45" i="32"/>
  <c r="AA45" i="32"/>
  <c r="S45" i="32"/>
  <c r="K45" i="32"/>
  <c r="R45" i="32"/>
  <c r="Q45" i="32"/>
  <c r="J45" i="32"/>
  <c r="I45" i="32"/>
  <c r="Z45" i="32"/>
  <c r="Y45" i="32"/>
  <c r="AF29" i="32"/>
  <c r="X29" i="32"/>
  <c r="P29" i="32"/>
  <c r="AE29" i="32"/>
  <c r="W29" i="32"/>
  <c r="O29" i="32"/>
  <c r="AD29" i="32"/>
  <c r="V29" i="32"/>
  <c r="N29" i="32"/>
  <c r="AC29" i="32"/>
  <c r="U29" i="32"/>
  <c r="M29" i="32"/>
  <c r="AB29" i="32"/>
  <c r="T29" i="32"/>
  <c r="L29" i="32"/>
  <c r="AA29" i="32"/>
  <c r="S29" i="32"/>
  <c r="K29" i="32"/>
  <c r="Z29" i="32"/>
  <c r="R29" i="32"/>
  <c r="J29" i="32"/>
  <c r="Q29" i="32"/>
  <c r="I29" i="32"/>
  <c r="Y29" i="32"/>
  <c r="AE60" i="32"/>
  <c r="W60" i="32"/>
  <c r="O60" i="32"/>
  <c r="AD60" i="32"/>
  <c r="V60" i="32"/>
  <c r="N60" i="32"/>
  <c r="AC60" i="32"/>
  <c r="U60" i="32"/>
  <c r="M60" i="32"/>
  <c r="AB60" i="32"/>
  <c r="T60" i="32"/>
  <c r="L60" i="32"/>
  <c r="AA60" i="32"/>
  <c r="S60" i="32"/>
  <c r="K60" i="32"/>
  <c r="Z60" i="32"/>
  <c r="R60" i="32"/>
  <c r="J60" i="32"/>
  <c r="Y60" i="32"/>
  <c r="Q60" i="32"/>
  <c r="I60" i="32"/>
  <c r="AF60" i="32"/>
  <c r="X60" i="32"/>
  <c r="P60" i="32"/>
  <c r="AE52" i="32"/>
  <c r="W52" i="32"/>
  <c r="O52" i="32"/>
  <c r="AD52" i="32"/>
  <c r="V52" i="32"/>
  <c r="N52" i="32"/>
  <c r="AC52" i="32"/>
  <c r="U52" i="32"/>
  <c r="M52" i="32"/>
  <c r="AB52" i="32"/>
  <c r="T52" i="32"/>
  <c r="L52" i="32"/>
  <c r="AA52" i="32"/>
  <c r="S52" i="32"/>
  <c r="K52" i="32"/>
  <c r="Z52" i="32"/>
  <c r="R52" i="32"/>
  <c r="J52" i="32"/>
  <c r="Y52" i="32"/>
  <c r="Q52" i="32"/>
  <c r="I52" i="32"/>
  <c r="AF52" i="32"/>
  <c r="X52" i="32"/>
  <c r="P52" i="32"/>
  <c r="AE44" i="32"/>
  <c r="W44" i="32"/>
  <c r="O44" i="32"/>
  <c r="AD44" i="32"/>
  <c r="V44" i="32"/>
  <c r="N44" i="32"/>
  <c r="AC44" i="32"/>
  <c r="U44" i="32"/>
  <c r="M44" i="32"/>
  <c r="AB44" i="32"/>
  <c r="T44" i="32"/>
  <c r="L44" i="32"/>
  <c r="AA44" i="32"/>
  <c r="S44" i="32"/>
  <c r="K44" i="32"/>
  <c r="Z44" i="32"/>
  <c r="R44" i="32"/>
  <c r="J44" i="32"/>
  <c r="I44" i="32"/>
  <c r="AF44" i="32"/>
  <c r="Y44" i="32"/>
  <c r="X44" i="32"/>
  <c r="Q44" i="32"/>
  <c r="P44" i="32"/>
  <c r="AE36" i="32"/>
  <c r="W36" i="32"/>
  <c r="O36" i="32"/>
  <c r="AD36" i="32"/>
  <c r="V36" i="32"/>
  <c r="N36" i="32"/>
  <c r="AC36" i="32"/>
  <c r="U36" i="32"/>
  <c r="M36" i="32"/>
  <c r="AB36" i="32"/>
  <c r="T36" i="32"/>
  <c r="L36" i="32"/>
  <c r="AA36" i="32"/>
  <c r="S36" i="32"/>
  <c r="K36" i="32"/>
  <c r="Z36" i="32"/>
  <c r="R36" i="32"/>
  <c r="J36" i="32"/>
  <c r="AF36" i="32"/>
  <c r="Y36" i="32"/>
  <c r="X36" i="32"/>
  <c r="Q36" i="32"/>
  <c r="P36" i="32"/>
  <c r="I36" i="32"/>
  <c r="AE28" i="32"/>
  <c r="W28" i="32"/>
  <c r="O28" i="32"/>
  <c r="AD28" i="32"/>
  <c r="V28" i="32"/>
  <c r="N28" i="32"/>
  <c r="AC28" i="32"/>
  <c r="U28" i="32"/>
  <c r="M28" i="32"/>
  <c r="AB28" i="32"/>
  <c r="T28" i="32"/>
  <c r="L28" i="32"/>
  <c r="AA28" i="32"/>
  <c r="S28" i="32"/>
  <c r="K28" i="32"/>
  <c r="Z28" i="32"/>
  <c r="R28" i="32"/>
  <c r="J28" i="32"/>
  <c r="Y28" i="32"/>
  <c r="Q28" i="32"/>
  <c r="I28" i="32"/>
  <c r="AF28" i="32"/>
  <c r="X28" i="32"/>
  <c r="P28" i="32"/>
  <c r="AE20" i="32"/>
  <c r="W20" i="32"/>
  <c r="O20" i="32"/>
  <c r="AD20" i="32"/>
  <c r="V20" i="32"/>
  <c r="N20" i="32"/>
  <c r="AC20" i="32"/>
  <c r="U20" i="32"/>
  <c r="M20" i="32"/>
  <c r="AB20" i="32"/>
  <c r="T20" i="32"/>
  <c r="L20" i="32"/>
  <c r="AA20" i="32"/>
  <c r="S20" i="32"/>
  <c r="K20" i="32"/>
  <c r="Z20" i="32"/>
  <c r="R20" i="32"/>
  <c r="J20" i="32"/>
  <c r="Y20" i="32"/>
  <c r="Q20" i="32"/>
  <c r="I20" i="32"/>
  <c r="AF20" i="32"/>
  <c r="X20" i="32"/>
  <c r="P20" i="32"/>
  <c r="AF12" i="32"/>
  <c r="X12" i="32"/>
  <c r="P12" i="32"/>
  <c r="AE12" i="32"/>
  <c r="W12" i="32"/>
  <c r="O12" i="32"/>
  <c r="AD12" i="32"/>
  <c r="V12" i="32"/>
  <c r="N12" i="32"/>
  <c r="AC12" i="32"/>
  <c r="U12" i="32"/>
  <c r="M12" i="32"/>
  <c r="AB12" i="32"/>
  <c r="T12" i="32"/>
  <c r="L12" i="32"/>
  <c r="AA12" i="32"/>
  <c r="S12" i="32"/>
  <c r="K12" i="32"/>
  <c r="Z12" i="32"/>
  <c r="R12" i="32"/>
  <c r="J12" i="32"/>
  <c r="I12" i="32"/>
  <c r="Y12" i="32"/>
  <c r="Q12" i="32"/>
  <c r="AF4" i="32"/>
  <c r="X4" i="32"/>
  <c r="P4" i="32"/>
  <c r="AE4" i="32"/>
  <c r="W4" i="32"/>
  <c r="O4" i="32"/>
  <c r="AD4" i="32"/>
  <c r="V4" i="32"/>
  <c r="N4" i="32"/>
  <c r="AC4" i="32"/>
  <c r="U4" i="32"/>
  <c r="M4" i="32"/>
  <c r="AB4" i="32"/>
  <c r="T4" i="32"/>
  <c r="L4" i="32"/>
  <c r="AA4" i="32"/>
  <c r="S4" i="32"/>
  <c r="K4" i="32"/>
  <c r="Z4" i="32"/>
  <c r="R4" i="32"/>
  <c r="J4" i="32"/>
  <c r="Y4" i="32"/>
  <c r="Q4" i="32"/>
  <c r="I4" i="32"/>
  <c r="R17" i="10" l="1"/>
  <c r="S17" i="10" s="1"/>
  <c r="R18" i="10"/>
  <c r="R19" i="10"/>
  <c r="S19" i="10" s="1"/>
  <c r="R20" i="10"/>
  <c r="S20" i="10" s="1"/>
  <c r="T20" i="10" s="1"/>
  <c r="U20" i="10" s="1"/>
  <c r="V20" i="10" s="1"/>
  <c r="W20" i="10" s="1"/>
  <c r="X20" i="10" s="1"/>
  <c r="Y20" i="10" s="1"/>
  <c r="Z20" i="10" s="1"/>
  <c r="AA20" i="10" s="1"/>
  <c r="AB20" i="10" s="1"/>
  <c r="AC20" i="10" s="1"/>
  <c r="AD20" i="10" s="1"/>
  <c r="AE20" i="10" s="1"/>
  <c r="AF20" i="10" s="1"/>
  <c r="R16" i="10"/>
  <c r="R47" i="10" s="1"/>
  <c r="R2" i="9" s="1"/>
  <c r="F47" i="10"/>
  <c r="F2" i="9" s="1"/>
  <c r="H47" i="10"/>
  <c r="H2" i="9" s="1"/>
  <c r="I47" i="10"/>
  <c r="I2" i="9" s="1"/>
  <c r="J47" i="10"/>
  <c r="J2" i="9" s="1"/>
  <c r="K47" i="10"/>
  <c r="K2" i="9" s="1"/>
  <c r="L47" i="10"/>
  <c r="L2" i="9" s="1"/>
  <c r="M47" i="10"/>
  <c r="M2" i="9" s="1"/>
  <c r="N47" i="10"/>
  <c r="N2" i="9" s="1"/>
  <c r="O47" i="10"/>
  <c r="O2" i="9" s="1"/>
  <c r="P47" i="10"/>
  <c r="P2" i="9" s="1"/>
  <c r="Q47" i="10"/>
  <c r="Q2" i="9" s="1"/>
  <c r="G16" i="10"/>
  <c r="G17" i="10" s="1"/>
  <c r="C16" i="10"/>
  <c r="C17" i="10" s="1"/>
  <c r="C48" i="10" s="1"/>
  <c r="C3" i="9" s="1"/>
  <c r="C4" i="9" s="1"/>
  <c r="D16" i="10"/>
  <c r="D17" i="10" s="1"/>
  <c r="D48" i="10" s="1"/>
  <c r="D3" i="9" s="1"/>
  <c r="D4" i="9" s="1"/>
  <c r="E16" i="10"/>
  <c r="E17" i="10" s="1"/>
  <c r="E48" i="10" s="1"/>
  <c r="E3" i="9" s="1"/>
  <c r="E4" i="9" s="1"/>
  <c r="F16" i="10"/>
  <c r="F17" i="10" s="1"/>
  <c r="F48" i="10" s="1"/>
  <c r="F3" i="9" s="1"/>
  <c r="F4" i="9" s="1"/>
  <c r="B16" i="10"/>
  <c r="B47" i="10" s="1"/>
  <c r="B2" i="9" s="1"/>
  <c r="H21" i="32" l="1"/>
  <c r="H30" i="32"/>
  <c r="H25" i="32"/>
  <c r="H8" i="32"/>
  <c r="F47" i="32"/>
  <c r="F39" i="32"/>
  <c r="F41" i="32"/>
  <c r="F21" i="32"/>
  <c r="F22" i="32"/>
  <c r="F23" i="32"/>
  <c r="F32" i="32"/>
  <c r="F34" i="32"/>
  <c r="F6" i="32"/>
  <c r="F8" i="32"/>
  <c r="C33" i="32"/>
  <c r="C7" i="32"/>
  <c r="C9" i="32"/>
  <c r="F33" i="32"/>
  <c r="F7" i="32"/>
  <c r="F9" i="32"/>
  <c r="B47" i="32"/>
  <c r="B39" i="32"/>
  <c r="B41" i="32"/>
  <c r="B23" i="32"/>
  <c r="B32" i="32"/>
  <c r="B34" i="32"/>
  <c r="B21" i="32"/>
  <c r="B22" i="32"/>
  <c r="B6" i="32"/>
  <c r="B8" i="32"/>
  <c r="E33" i="32"/>
  <c r="E9" i="32"/>
  <c r="E7" i="32"/>
  <c r="D33" i="32"/>
  <c r="D9" i="32"/>
  <c r="D7" i="32"/>
  <c r="G47" i="10"/>
  <c r="G2" i="9" s="1"/>
  <c r="S16" i="10"/>
  <c r="T16" i="10" s="1"/>
  <c r="U16" i="10" s="1"/>
  <c r="V16" i="10" s="1"/>
  <c r="W16" i="10" s="1"/>
  <c r="X16" i="10" s="1"/>
  <c r="Y16" i="10" s="1"/>
  <c r="Z16" i="10" s="1"/>
  <c r="AA16" i="10" s="1"/>
  <c r="AB16" i="10" s="1"/>
  <c r="AC16" i="10" s="1"/>
  <c r="AD16" i="10" s="1"/>
  <c r="AE16" i="10" s="1"/>
  <c r="AF16" i="10" s="1"/>
  <c r="AF47" i="10" s="1"/>
  <c r="AF2" i="9" s="1"/>
  <c r="S48" i="10"/>
  <c r="S3" i="9" s="1"/>
  <c r="T17" i="10"/>
  <c r="U17" i="10" s="1"/>
  <c r="V17" i="10" s="1"/>
  <c r="W17" i="10" s="1"/>
  <c r="X17" i="10" s="1"/>
  <c r="S18" i="10"/>
  <c r="T18" i="10" s="1"/>
  <c r="U18" i="10" s="1"/>
  <c r="V18" i="10" s="1"/>
  <c r="W18" i="10" s="1"/>
  <c r="X18" i="10" s="1"/>
  <c r="Y18" i="10" s="1"/>
  <c r="Z18" i="10" s="1"/>
  <c r="AA18" i="10" s="1"/>
  <c r="AB18" i="10" s="1"/>
  <c r="AC18" i="10" s="1"/>
  <c r="AD18" i="10" s="1"/>
  <c r="AE18" i="10" s="1"/>
  <c r="AF18" i="10" s="1"/>
  <c r="R48" i="10"/>
  <c r="R3" i="9" s="1"/>
  <c r="R49" i="10"/>
  <c r="E47" i="10"/>
  <c r="E2" i="9" s="1"/>
  <c r="C47" i="10"/>
  <c r="C2" i="9" s="1"/>
  <c r="T19" i="10"/>
  <c r="S49" i="10"/>
  <c r="AD47" i="10"/>
  <c r="AD2" i="9" s="1"/>
  <c r="D47" i="10"/>
  <c r="D2" i="9" s="1"/>
  <c r="Z47" i="10"/>
  <c r="Z2" i="9" s="1"/>
  <c r="U48" i="10"/>
  <c r="U3" i="9" s="1"/>
  <c r="AE47" i="10"/>
  <c r="AE2" i="9" s="1"/>
  <c r="T48" i="10"/>
  <c r="T3" i="9" s="1"/>
  <c r="Y47" i="10"/>
  <c r="Y2" i="9" s="1"/>
  <c r="B17" i="10"/>
  <c r="B48" i="10" s="1"/>
  <c r="V47" i="10"/>
  <c r="V2" i="9" s="1"/>
  <c r="T47" i="10"/>
  <c r="T2" i="9" s="1"/>
  <c r="AC47" i="10"/>
  <c r="AC2" i="9" s="1"/>
  <c r="AB47" i="10"/>
  <c r="AB2" i="9" s="1"/>
  <c r="S47" i="10"/>
  <c r="S2" i="9" s="1"/>
  <c r="U47" i="10"/>
  <c r="U2" i="9" s="1"/>
  <c r="F49" i="10"/>
  <c r="AF9" i="9"/>
  <c r="AE9" i="9"/>
  <c r="AD9" i="9"/>
  <c r="AC9" i="9"/>
  <c r="AB9" i="9"/>
  <c r="AA9" i="9"/>
  <c r="Z9" i="9"/>
  <c r="Y9" i="9"/>
  <c r="X9" i="9"/>
  <c r="W9" i="9"/>
  <c r="V9" i="9"/>
  <c r="U9" i="9"/>
  <c r="T9" i="9"/>
  <c r="S9" i="9"/>
  <c r="R9" i="9"/>
  <c r="Q9" i="9"/>
  <c r="P9" i="9"/>
  <c r="O9" i="9"/>
  <c r="N9" i="9"/>
  <c r="M9" i="9"/>
  <c r="L9" i="9"/>
  <c r="K9" i="9"/>
  <c r="J9" i="9"/>
  <c r="I9" i="9"/>
  <c r="H9" i="9"/>
  <c r="G9" i="9"/>
  <c r="F9" i="9"/>
  <c r="E9" i="9"/>
  <c r="D9" i="9"/>
  <c r="C9" i="9"/>
  <c r="E8" i="9"/>
  <c r="D8" i="9"/>
  <c r="C8" i="9"/>
  <c r="E7" i="9"/>
  <c r="D7" i="9"/>
  <c r="C7" i="9"/>
  <c r="AF6" i="9"/>
  <c r="AE6" i="9"/>
  <c r="AD6" i="9"/>
  <c r="AC6" i="9"/>
  <c r="AB6" i="9"/>
  <c r="AA6" i="9"/>
  <c r="Z6" i="9"/>
  <c r="Y6" i="9"/>
  <c r="X6" i="9"/>
  <c r="W6" i="9"/>
  <c r="V6" i="9"/>
  <c r="U6" i="9"/>
  <c r="T6" i="9"/>
  <c r="S6" i="9"/>
  <c r="R6" i="9"/>
  <c r="Q6" i="9"/>
  <c r="P6" i="9"/>
  <c r="O6" i="9"/>
  <c r="N6" i="9"/>
  <c r="M6" i="9"/>
  <c r="L6" i="9"/>
  <c r="K6" i="9"/>
  <c r="J6" i="9"/>
  <c r="I6" i="9"/>
  <c r="H6" i="9"/>
  <c r="G6" i="9"/>
  <c r="F6" i="9"/>
  <c r="E6" i="9"/>
  <c r="D6" i="9"/>
  <c r="C6" i="9"/>
  <c r="E5" i="9"/>
  <c r="D5" i="9"/>
  <c r="C5" i="9"/>
  <c r="B9" i="9"/>
  <c r="B8" i="9"/>
  <c r="B7" i="9"/>
  <c r="B6" i="9"/>
  <c r="B5" i="9"/>
  <c r="B3" i="9"/>
  <c r="B4" i="9" s="1"/>
  <c r="S34" i="32" l="1"/>
  <c r="S48" i="32"/>
  <c r="S32" i="32"/>
  <c r="S47" i="32"/>
  <c r="S10" i="32"/>
  <c r="S23" i="32"/>
  <c r="S39" i="32"/>
  <c r="S22" i="32"/>
  <c r="S6" i="32"/>
  <c r="S41" i="32"/>
  <c r="S49" i="32"/>
  <c r="E57" i="29"/>
  <c r="E58" i="29"/>
  <c r="E59" i="29"/>
  <c r="E60" i="29"/>
  <c r="E55" i="29"/>
  <c r="E48" i="29"/>
  <c r="E40" i="29"/>
  <c r="E56" i="29"/>
  <c r="E50" i="29"/>
  <c r="E42" i="29"/>
  <c r="E26" i="29"/>
  <c r="E51" i="29"/>
  <c r="E43" i="29"/>
  <c r="E35" i="29"/>
  <c r="E27" i="29"/>
  <c r="E61" i="29"/>
  <c r="E54" i="29"/>
  <c r="E52" i="29"/>
  <c r="E44" i="29"/>
  <c r="E36" i="29"/>
  <c r="E28" i="29"/>
  <c r="E53" i="29"/>
  <c r="E46" i="29"/>
  <c r="E38" i="29"/>
  <c r="E30" i="29"/>
  <c r="E18" i="29"/>
  <c r="E10" i="29"/>
  <c r="E3" i="29"/>
  <c r="E19" i="29"/>
  <c r="E11" i="29"/>
  <c r="E4" i="29"/>
  <c r="E5" i="29"/>
  <c r="E29" i="29"/>
  <c r="E37" i="29"/>
  <c r="E21" i="29"/>
  <c r="E20" i="29"/>
  <c r="E12" i="29"/>
  <c r="E45" i="29"/>
  <c r="E13" i="29"/>
  <c r="E25" i="29"/>
  <c r="E14" i="29"/>
  <c r="E16" i="29"/>
  <c r="E15" i="29"/>
  <c r="E9" i="29"/>
  <c r="E31" i="29"/>
  <c r="E2" i="29"/>
  <c r="E8" i="29"/>
  <c r="E24" i="29"/>
  <c r="E17" i="29"/>
  <c r="C59" i="31"/>
  <c r="C60" i="31"/>
  <c r="C61" i="31"/>
  <c r="C55" i="31"/>
  <c r="C56" i="31"/>
  <c r="C57" i="31"/>
  <c r="C52" i="31"/>
  <c r="C44" i="31"/>
  <c r="C53" i="31"/>
  <c r="C45" i="31"/>
  <c r="C54" i="31"/>
  <c r="C46" i="31"/>
  <c r="C38" i="31"/>
  <c r="C48" i="31"/>
  <c r="C58" i="31"/>
  <c r="C29" i="31"/>
  <c r="C50" i="31"/>
  <c r="C43" i="31"/>
  <c r="C51" i="31"/>
  <c r="C40" i="31"/>
  <c r="C31" i="31"/>
  <c r="C42" i="31"/>
  <c r="C35" i="31"/>
  <c r="C27" i="31"/>
  <c r="C36" i="31"/>
  <c r="C24" i="31"/>
  <c r="C15" i="31"/>
  <c r="C25" i="31"/>
  <c r="C37" i="31"/>
  <c r="C26" i="31"/>
  <c r="C17" i="31"/>
  <c r="C30" i="31"/>
  <c r="C19" i="31"/>
  <c r="C11" i="31"/>
  <c r="C20" i="31"/>
  <c r="C12" i="31"/>
  <c r="C4" i="31"/>
  <c r="C14" i="31"/>
  <c r="C5" i="31"/>
  <c r="C16" i="31"/>
  <c r="C9" i="31"/>
  <c r="C18" i="31"/>
  <c r="C13" i="31"/>
  <c r="C2" i="31"/>
  <c r="C21" i="31"/>
  <c r="C8" i="31"/>
  <c r="C3" i="31"/>
  <c r="C28" i="31"/>
  <c r="C10" i="31"/>
  <c r="T22" i="32"/>
  <c r="T10" i="32"/>
  <c r="T41" i="32"/>
  <c r="T49" i="32"/>
  <c r="T39" i="32"/>
  <c r="T6" i="32"/>
  <c r="T47" i="32"/>
  <c r="T23" i="32"/>
  <c r="T32" i="32"/>
  <c r="T34" i="32"/>
  <c r="T48" i="32"/>
  <c r="C41" i="32"/>
  <c r="C32" i="32"/>
  <c r="C34" i="32"/>
  <c r="C47" i="32"/>
  <c r="C21" i="32"/>
  <c r="C39" i="32"/>
  <c r="C22" i="32"/>
  <c r="C8" i="32"/>
  <c r="C23" i="32"/>
  <c r="C6" i="32"/>
  <c r="G47" i="32"/>
  <c r="G39" i="32"/>
  <c r="G48" i="32"/>
  <c r="G49" i="32"/>
  <c r="G41" i="32"/>
  <c r="G21" i="32"/>
  <c r="G30" i="32"/>
  <c r="G22" i="32"/>
  <c r="G23" i="32"/>
  <c r="G32" i="32"/>
  <c r="G25" i="32"/>
  <c r="G34" i="32"/>
  <c r="G6" i="32"/>
  <c r="G8" i="32"/>
  <c r="D56" i="29"/>
  <c r="D58" i="29"/>
  <c r="D59" i="29"/>
  <c r="D54" i="29"/>
  <c r="D60" i="29"/>
  <c r="D31" i="29"/>
  <c r="D48" i="29"/>
  <c r="D40" i="29"/>
  <c r="D25" i="29"/>
  <c r="D50" i="29"/>
  <c r="D42" i="29"/>
  <c r="D26" i="29"/>
  <c r="D51" i="29"/>
  <c r="D43" i="29"/>
  <c r="D35" i="29"/>
  <c r="D27" i="29"/>
  <c r="D45" i="29"/>
  <c r="D37" i="29"/>
  <c r="D29" i="29"/>
  <c r="D55" i="29"/>
  <c r="D24" i="29"/>
  <c r="D17" i="29"/>
  <c r="D9" i="29"/>
  <c r="D28" i="29"/>
  <c r="D18" i="29"/>
  <c r="D10" i="29"/>
  <c r="D3" i="29"/>
  <c r="D11" i="29"/>
  <c r="D61" i="29"/>
  <c r="D36" i="29"/>
  <c r="D19" i="29"/>
  <c r="D4" i="29"/>
  <c r="D15" i="29"/>
  <c r="D44" i="29"/>
  <c r="D38" i="29"/>
  <c r="D21" i="29"/>
  <c r="D20" i="29"/>
  <c r="D12" i="29"/>
  <c r="D5" i="29"/>
  <c r="D52" i="29"/>
  <c r="D46" i="29"/>
  <c r="D13" i="29"/>
  <c r="D53" i="29"/>
  <c r="D14" i="29"/>
  <c r="D8" i="29"/>
  <c r="D30" i="29"/>
  <c r="D57" i="29"/>
  <c r="D16" i="29"/>
  <c r="D2" i="29"/>
  <c r="D60" i="31"/>
  <c r="D61" i="31"/>
  <c r="D54" i="31"/>
  <c r="D55" i="31"/>
  <c r="D56" i="31"/>
  <c r="D57" i="31"/>
  <c r="D53" i="31"/>
  <c r="D45" i="31"/>
  <c r="D46" i="31"/>
  <c r="D59" i="31"/>
  <c r="D48" i="31"/>
  <c r="D40" i="31"/>
  <c r="D58" i="31"/>
  <c r="D50" i="31"/>
  <c r="D42" i="31"/>
  <c r="D43" i="31"/>
  <c r="D30" i="31"/>
  <c r="D51" i="31"/>
  <c r="D44" i="31"/>
  <c r="D52" i="31"/>
  <c r="D24" i="31"/>
  <c r="D25" i="31"/>
  <c r="D37" i="31"/>
  <c r="D36" i="31"/>
  <c r="D28" i="31"/>
  <c r="D35" i="31"/>
  <c r="D31" i="31"/>
  <c r="D16" i="31"/>
  <c r="D26" i="31"/>
  <c r="D27" i="31"/>
  <c r="D18" i="31"/>
  <c r="D38" i="31"/>
  <c r="D20" i="31"/>
  <c r="D12" i="31"/>
  <c r="D14" i="31"/>
  <c r="D5" i="31"/>
  <c r="D9" i="31"/>
  <c r="D13" i="31"/>
  <c r="D21" i="31"/>
  <c r="D8" i="31"/>
  <c r="D17" i="31"/>
  <c r="D10" i="31"/>
  <c r="D3" i="31"/>
  <c r="D15" i="31"/>
  <c r="D4" i="31"/>
  <c r="D29" i="31"/>
  <c r="D2" i="31"/>
  <c r="D19" i="31"/>
  <c r="D11" i="31"/>
  <c r="C58" i="30"/>
  <c r="C59" i="30"/>
  <c r="C54" i="30"/>
  <c r="C48" i="30"/>
  <c r="C40" i="30"/>
  <c r="C55" i="30"/>
  <c r="C60" i="30"/>
  <c r="C56" i="30"/>
  <c r="C50" i="30"/>
  <c r="C42" i="30"/>
  <c r="C26" i="30"/>
  <c r="C61" i="30"/>
  <c r="C57" i="30"/>
  <c r="C53" i="30"/>
  <c r="C51" i="30"/>
  <c r="C43" i="30"/>
  <c r="C35" i="30"/>
  <c r="C27" i="30"/>
  <c r="C19" i="30"/>
  <c r="C52" i="30"/>
  <c r="C46" i="30"/>
  <c r="C38" i="30"/>
  <c r="C30" i="30"/>
  <c r="C45" i="30"/>
  <c r="C24" i="30"/>
  <c r="C11" i="30"/>
  <c r="C3" i="30"/>
  <c r="C12" i="30"/>
  <c r="C4" i="30"/>
  <c r="C28" i="30"/>
  <c r="C13" i="30"/>
  <c r="C5" i="30"/>
  <c r="C44" i="30"/>
  <c r="C37" i="30"/>
  <c r="C29" i="30"/>
  <c r="C20" i="30"/>
  <c r="C14" i="30"/>
  <c r="C31" i="30"/>
  <c r="C15" i="30"/>
  <c r="C36" i="30"/>
  <c r="C21" i="30"/>
  <c r="C17" i="30"/>
  <c r="C9" i="30"/>
  <c r="C25" i="30"/>
  <c r="C18" i="30"/>
  <c r="C2" i="30"/>
  <c r="C10" i="30"/>
  <c r="C16" i="30"/>
  <c r="C8" i="30"/>
  <c r="E47" i="32"/>
  <c r="E39" i="32"/>
  <c r="E34" i="32"/>
  <c r="E41" i="32"/>
  <c r="E21" i="32"/>
  <c r="E22" i="32"/>
  <c r="E23" i="32"/>
  <c r="E32" i="32"/>
  <c r="E6" i="32"/>
  <c r="E8" i="32"/>
  <c r="B33" i="32"/>
  <c r="B7" i="32"/>
  <c r="B9" i="32"/>
  <c r="E61" i="31"/>
  <c r="E55" i="31"/>
  <c r="E56" i="31"/>
  <c r="E57" i="31"/>
  <c r="E58" i="31"/>
  <c r="E46" i="31"/>
  <c r="E59" i="31"/>
  <c r="E54" i="31"/>
  <c r="E60" i="31"/>
  <c r="E48" i="31"/>
  <c r="E40" i="31"/>
  <c r="E50" i="31"/>
  <c r="E51" i="31"/>
  <c r="E43" i="31"/>
  <c r="E44" i="31"/>
  <c r="E31" i="31"/>
  <c r="E52" i="31"/>
  <c r="E45" i="31"/>
  <c r="E53" i="31"/>
  <c r="E25" i="31"/>
  <c r="E42" i="31"/>
  <c r="E26" i="31"/>
  <c r="E35" i="31"/>
  <c r="E38" i="31"/>
  <c r="E29" i="31"/>
  <c r="E36" i="31"/>
  <c r="E24" i="31"/>
  <c r="E17" i="31"/>
  <c r="E37" i="31"/>
  <c r="E27" i="31"/>
  <c r="E28" i="31"/>
  <c r="E19" i="31"/>
  <c r="E30" i="31"/>
  <c r="E21" i="31"/>
  <c r="E13" i="31"/>
  <c r="E9" i="31"/>
  <c r="E16" i="31"/>
  <c r="E18" i="31"/>
  <c r="E8" i="31"/>
  <c r="E15" i="31"/>
  <c r="E11" i="31"/>
  <c r="E4" i="31"/>
  <c r="E12" i="31"/>
  <c r="E20" i="31"/>
  <c r="E5" i="31"/>
  <c r="E3" i="31"/>
  <c r="E10" i="31"/>
  <c r="E2" i="31"/>
  <c r="E14" i="31"/>
  <c r="D58" i="30"/>
  <c r="D59" i="30"/>
  <c r="D60" i="30"/>
  <c r="D55" i="30"/>
  <c r="D56" i="30"/>
  <c r="D50" i="30"/>
  <c r="D42" i="30"/>
  <c r="D26" i="30"/>
  <c r="D61" i="30"/>
  <c r="D57" i="30"/>
  <c r="D53" i="30"/>
  <c r="D51" i="30"/>
  <c r="D43" i="30"/>
  <c r="D35" i="30"/>
  <c r="D27" i="30"/>
  <c r="D44" i="30"/>
  <c r="D36" i="30"/>
  <c r="D28" i="30"/>
  <c r="D20" i="30"/>
  <c r="D31" i="30"/>
  <c r="D12" i="30"/>
  <c r="D4" i="30"/>
  <c r="D52" i="30"/>
  <c r="D13" i="30"/>
  <c r="D5" i="30"/>
  <c r="D37" i="30"/>
  <c r="D29" i="30"/>
  <c r="D19" i="30"/>
  <c r="D14" i="30"/>
  <c r="D48" i="30"/>
  <c r="D30" i="30"/>
  <c r="D15" i="30"/>
  <c r="D46" i="30"/>
  <c r="D25" i="30"/>
  <c r="D16" i="30"/>
  <c r="D40" i="30"/>
  <c r="D18" i="30"/>
  <c r="D10" i="30"/>
  <c r="D2" i="30"/>
  <c r="D54" i="30"/>
  <c r="D38" i="30"/>
  <c r="D9" i="30"/>
  <c r="D45" i="30"/>
  <c r="D8" i="30"/>
  <c r="D11" i="30"/>
  <c r="D3" i="30"/>
  <c r="D17" i="30"/>
  <c r="D21" i="30"/>
  <c r="D24" i="30"/>
  <c r="U39" i="32"/>
  <c r="U41" i="32"/>
  <c r="U6" i="32"/>
  <c r="U47" i="32"/>
  <c r="U23" i="32"/>
  <c r="U22" i="32"/>
  <c r="U49" i="32"/>
  <c r="U34" i="32"/>
  <c r="U48" i="32"/>
  <c r="U32" i="32"/>
  <c r="U10" i="32"/>
  <c r="B54" i="29"/>
  <c r="B57" i="29"/>
  <c r="B60" i="29"/>
  <c r="B58" i="29"/>
  <c r="B53" i="29"/>
  <c r="B45" i="29"/>
  <c r="B37" i="29"/>
  <c r="B29" i="29"/>
  <c r="B46" i="29"/>
  <c r="B38" i="29"/>
  <c r="B30" i="29"/>
  <c r="B31" i="29"/>
  <c r="B56" i="29"/>
  <c r="B48" i="29"/>
  <c r="B40" i="29"/>
  <c r="B24" i="29"/>
  <c r="B25" i="29"/>
  <c r="B61" i="29"/>
  <c r="B55" i="29"/>
  <c r="B51" i="29"/>
  <c r="B43" i="29"/>
  <c r="B35" i="29"/>
  <c r="B27" i="29"/>
  <c r="B59" i="29"/>
  <c r="B15" i="29"/>
  <c r="B16" i="29"/>
  <c r="B8" i="29"/>
  <c r="B2" i="29"/>
  <c r="B9" i="29"/>
  <c r="B13" i="29"/>
  <c r="B28" i="29"/>
  <c r="B17" i="29"/>
  <c r="B42" i="29"/>
  <c r="B36" i="29"/>
  <c r="B18" i="29"/>
  <c r="B10" i="29"/>
  <c r="B3" i="29"/>
  <c r="B50" i="29"/>
  <c r="B44" i="29"/>
  <c r="B19" i="29"/>
  <c r="B11" i="29"/>
  <c r="B4" i="29"/>
  <c r="B52" i="29"/>
  <c r="B26" i="29"/>
  <c r="B21" i="29"/>
  <c r="B20" i="29"/>
  <c r="B12" i="29"/>
  <c r="B5" i="29"/>
  <c r="B14" i="29"/>
  <c r="B58" i="31"/>
  <c r="B59" i="31"/>
  <c r="B60" i="31"/>
  <c r="B61" i="31"/>
  <c r="B55" i="31"/>
  <c r="B51" i="31"/>
  <c r="B43" i="31"/>
  <c r="B57" i="31"/>
  <c r="B52" i="31"/>
  <c r="B44" i="31"/>
  <c r="B53" i="31"/>
  <c r="B45" i="31"/>
  <c r="B37" i="31"/>
  <c r="B54" i="31"/>
  <c r="B46" i="31"/>
  <c r="B38" i="31"/>
  <c r="B56" i="31"/>
  <c r="B48" i="31"/>
  <c r="B36" i="31"/>
  <c r="B28" i="31"/>
  <c r="B50" i="31"/>
  <c r="B30" i="31"/>
  <c r="B40" i="31"/>
  <c r="B31" i="31"/>
  <c r="B26" i="31"/>
  <c r="B21" i="31"/>
  <c r="B42" i="31"/>
  <c r="B35" i="31"/>
  <c r="B14" i="31"/>
  <c r="B24" i="31"/>
  <c r="B25" i="31"/>
  <c r="B16" i="31"/>
  <c r="B29" i="31"/>
  <c r="B18" i="31"/>
  <c r="B10" i="31"/>
  <c r="B19" i="31"/>
  <c r="B11" i="31"/>
  <c r="B3" i="31"/>
  <c r="B20" i="31"/>
  <c r="B12" i="31"/>
  <c r="B4" i="31"/>
  <c r="B5" i="31"/>
  <c r="B27" i="31"/>
  <c r="B9" i="31"/>
  <c r="B15" i="31"/>
  <c r="B8" i="31"/>
  <c r="B2" i="31"/>
  <c r="B17" i="31"/>
  <c r="B13" i="31"/>
  <c r="E59" i="30"/>
  <c r="E60" i="30"/>
  <c r="E52" i="30"/>
  <c r="E61" i="30"/>
  <c r="E56" i="30"/>
  <c r="E50" i="30"/>
  <c r="E42" i="30"/>
  <c r="E57" i="30"/>
  <c r="E53" i="30"/>
  <c r="E51" i="30"/>
  <c r="E43" i="30"/>
  <c r="E35" i="30"/>
  <c r="E27" i="30"/>
  <c r="E44" i="30"/>
  <c r="E36" i="30"/>
  <c r="E28" i="30"/>
  <c r="E45" i="30"/>
  <c r="E37" i="30"/>
  <c r="E29" i="30"/>
  <c r="E21" i="30"/>
  <c r="E54" i="30"/>
  <c r="E48" i="30"/>
  <c r="E40" i="30"/>
  <c r="E24" i="30"/>
  <c r="E13" i="30"/>
  <c r="E5" i="30"/>
  <c r="E26" i="30"/>
  <c r="E19" i="30"/>
  <c r="E14" i="30"/>
  <c r="E30" i="30"/>
  <c r="E20" i="30"/>
  <c r="E15" i="30"/>
  <c r="E58" i="30"/>
  <c r="E46" i="30"/>
  <c r="E31" i="30"/>
  <c r="E25" i="30"/>
  <c r="E16" i="30"/>
  <c r="E8" i="30"/>
  <c r="E55" i="30"/>
  <c r="E17" i="30"/>
  <c r="E38" i="30"/>
  <c r="E11" i="30"/>
  <c r="E3" i="30"/>
  <c r="E9" i="30"/>
  <c r="E2" i="30"/>
  <c r="E4" i="30"/>
  <c r="E12" i="30"/>
  <c r="E10" i="30"/>
  <c r="E18" i="30"/>
  <c r="R41" i="32"/>
  <c r="R49" i="32"/>
  <c r="R39" i="32"/>
  <c r="R6" i="32"/>
  <c r="R47" i="32"/>
  <c r="R23" i="32"/>
  <c r="R34" i="32"/>
  <c r="R48" i="32"/>
  <c r="R32" i="32"/>
  <c r="R22" i="32"/>
  <c r="R10" i="32"/>
  <c r="B57" i="30"/>
  <c r="B58" i="30"/>
  <c r="B61" i="30"/>
  <c r="B54" i="30"/>
  <c r="B48" i="30"/>
  <c r="B40" i="30"/>
  <c r="B59" i="30"/>
  <c r="B55" i="30"/>
  <c r="B25" i="30"/>
  <c r="B60" i="30"/>
  <c r="B56" i="30"/>
  <c r="B50" i="30"/>
  <c r="B42" i="30"/>
  <c r="B26" i="30"/>
  <c r="B45" i="30"/>
  <c r="B37" i="30"/>
  <c r="B29" i="30"/>
  <c r="B21" i="30"/>
  <c r="B38" i="30"/>
  <c r="B18" i="30"/>
  <c r="B10" i="30"/>
  <c r="B2" i="30"/>
  <c r="B24" i="30"/>
  <c r="B11" i="30"/>
  <c r="B3" i="30"/>
  <c r="B52" i="30"/>
  <c r="B27" i="30"/>
  <c r="B12" i="30"/>
  <c r="B4" i="30"/>
  <c r="B28" i="30"/>
  <c r="B19" i="30"/>
  <c r="B13" i="30"/>
  <c r="B5" i="30"/>
  <c r="B51" i="30"/>
  <c r="B44" i="30"/>
  <c r="B30" i="30"/>
  <c r="B20" i="30"/>
  <c r="B14" i="30"/>
  <c r="B35" i="30"/>
  <c r="B16" i="30"/>
  <c r="B8" i="30"/>
  <c r="B43" i="30"/>
  <c r="B31" i="30"/>
  <c r="B17" i="30"/>
  <c r="B9" i="30"/>
  <c r="B53" i="30"/>
  <c r="B46" i="30"/>
  <c r="B15" i="30"/>
  <c r="B36" i="30"/>
  <c r="C55" i="29"/>
  <c r="C57" i="29"/>
  <c r="C58" i="29"/>
  <c r="C61" i="29"/>
  <c r="C53" i="29"/>
  <c r="C46" i="29"/>
  <c r="C38" i="29"/>
  <c r="C30" i="29"/>
  <c r="C60" i="29"/>
  <c r="C31" i="29"/>
  <c r="C56" i="29"/>
  <c r="C48" i="29"/>
  <c r="C40" i="29"/>
  <c r="C24" i="29"/>
  <c r="C25" i="29"/>
  <c r="C59" i="29"/>
  <c r="C50" i="29"/>
  <c r="C42" i="29"/>
  <c r="C26" i="29"/>
  <c r="C52" i="29"/>
  <c r="C44" i="29"/>
  <c r="C36" i="29"/>
  <c r="C28" i="29"/>
  <c r="C16" i="29"/>
  <c r="C8" i="29"/>
  <c r="C2" i="29"/>
  <c r="C17" i="29"/>
  <c r="C9" i="29"/>
  <c r="C3" i="29"/>
  <c r="C35" i="29"/>
  <c r="C18" i="29"/>
  <c r="C10" i="29"/>
  <c r="C43" i="29"/>
  <c r="C37" i="29"/>
  <c r="C19" i="29"/>
  <c r="C11" i="29"/>
  <c r="C4" i="29"/>
  <c r="C51" i="29"/>
  <c r="C45" i="29"/>
  <c r="C21" i="29"/>
  <c r="C20" i="29"/>
  <c r="C12" i="29"/>
  <c r="C5" i="29"/>
  <c r="C27" i="29"/>
  <c r="C13" i="29"/>
  <c r="C54" i="29"/>
  <c r="C14" i="29"/>
  <c r="C29" i="29"/>
  <c r="C15" i="29"/>
  <c r="D41" i="32"/>
  <c r="D47" i="32"/>
  <c r="D34" i="32"/>
  <c r="D21" i="32"/>
  <c r="D39" i="32"/>
  <c r="D22" i="32"/>
  <c r="D23" i="32"/>
  <c r="D8" i="32"/>
  <c r="D32" i="32"/>
  <c r="D6" i="32"/>
  <c r="X47" i="10"/>
  <c r="X2" i="9" s="1"/>
  <c r="W47" i="10"/>
  <c r="W2" i="9" s="1"/>
  <c r="AA47" i="10"/>
  <c r="AA2" i="9" s="1"/>
  <c r="W48" i="10"/>
  <c r="W3" i="9" s="1"/>
  <c r="V48" i="10"/>
  <c r="V3" i="9" s="1"/>
  <c r="Y17" i="10"/>
  <c r="X48" i="10"/>
  <c r="X3" i="9" s="1"/>
  <c r="U19" i="10"/>
  <c r="T49" i="10"/>
  <c r="F5" i="9"/>
  <c r="G49" i="10"/>
  <c r="G5" i="9" s="1"/>
  <c r="H49" i="10"/>
  <c r="H5" i="9" s="1"/>
  <c r="I49" i="10"/>
  <c r="I5" i="9" s="1"/>
  <c r="J49" i="10"/>
  <c r="J5" i="9" s="1"/>
  <c r="K49" i="10"/>
  <c r="K5" i="9" s="1"/>
  <c r="L49" i="10"/>
  <c r="L5" i="9" s="1"/>
  <c r="M49" i="10"/>
  <c r="M5" i="9" s="1"/>
  <c r="N49" i="10"/>
  <c r="N5" i="9" s="1"/>
  <c r="O49" i="10"/>
  <c r="O5" i="9" s="1"/>
  <c r="P49" i="10"/>
  <c r="P5" i="9" s="1"/>
  <c r="G48" i="10"/>
  <c r="G3" i="9" s="1"/>
  <c r="G4" i="9" s="1"/>
  <c r="H48" i="10"/>
  <c r="H3" i="9" s="1"/>
  <c r="I48" i="10"/>
  <c r="I3" i="9" s="1"/>
  <c r="J48" i="10"/>
  <c r="J3" i="9" s="1"/>
  <c r="K48" i="10"/>
  <c r="K3" i="9" s="1"/>
  <c r="L48" i="10"/>
  <c r="L3" i="9" s="1"/>
  <c r="M48" i="10"/>
  <c r="M3" i="9" s="1"/>
  <c r="N48" i="10"/>
  <c r="N3" i="9" s="1"/>
  <c r="O48" i="10"/>
  <c r="O3" i="9" s="1"/>
  <c r="P48" i="10"/>
  <c r="P3" i="9" s="1"/>
  <c r="Q48" i="10"/>
  <c r="Q3" i="9" s="1"/>
  <c r="N34" i="32" l="1"/>
  <c r="N47" i="32"/>
  <c r="N48" i="32"/>
  <c r="N32" i="32"/>
  <c r="N10" i="32"/>
  <c r="N39" i="32"/>
  <c r="N41" i="32"/>
  <c r="N23" i="32"/>
  <c r="N22" i="32"/>
  <c r="N6" i="32"/>
  <c r="N49" i="32"/>
  <c r="V48" i="32"/>
  <c r="V32" i="32"/>
  <c r="V10" i="32"/>
  <c r="V22" i="32"/>
  <c r="V47" i="32"/>
  <c r="V49" i="32"/>
  <c r="V39" i="32"/>
  <c r="V41" i="32"/>
  <c r="V6" i="32"/>
  <c r="V23" i="32"/>
  <c r="V34" i="32"/>
  <c r="M41" i="32"/>
  <c r="M49" i="32"/>
  <c r="M39" i="32"/>
  <c r="M6" i="32"/>
  <c r="M47" i="32"/>
  <c r="M23" i="32"/>
  <c r="M34" i="32"/>
  <c r="M48" i="32"/>
  <c r="M32" i="32"/>
  <c r="M10" i="32"/>
  <c r="M22" i="32"/>
  <c r="G57" i="31"/>
  <c r="G58" i="31"/>
  <c r="G59" i="31"/>
  <c r="G60" i="31"/>
  <c r="G61" i="31"/>
  <c r="G48" i="31"/>
  <c r="G40" i="31"/>
  <c r="G49" i="31"/>
  <c r="G50" i="31"/>
  <c r="G42" i="31"/>
  <c r="G56" i="31"/>
  <c r="G51" i="31"/>
  <c r="G43" i="31"/>
  <c r="G52" i="31"/>
  <c r="G44" i="31"/>
  <c r="G53" i="31"/>
  <c r="G45" i="31"/>
  <c r="G46" i="31"/>
  <c r="G25" i="31"/>
  <c r="G34" i="31"/>
  <c r="G54" i="31"/>
  <c r="G35" i="31"/>
  <c r="G27" i="31"/>
  <c r="G37" i="31"/>
  <c r="G36" i="31"/>
  <c r="G28" i="31"/>
  <c r="G55" i="31"/>
  <c r="G47" i="31"/>
  <c r="G39" i="31"/>
  <c r="G38" i="31"/>
  <c r="G31" i="31"/>
  <c r="G23" i="31"/>
  <c r="G32" i="31"/>
  <c r="G26" i="31"/>
  <c r="G19" i="31"/>
  <c r="G11" i="31"/>
  <c r="G29" i="31"/>
  <c r="G20" i="31"/>
  <c r="G30" i="31"/>
  <c r="G21" i="31"/>
  <c r="G13" i="31"/>
  <c r="G15" i="31"/>
  <c r="G18" i="31"/>
  <c r="G8" i="31"/>
  <c r="G2" i="31"/>
  <c r="G3" i="31"/>
  <c r="G17" i="31"/>
  <c r="G10" i="31"/>
  <c r="G4" i="31"/>
  <c r="G24" i="31"/>
  <c r="G14" i="31"/>
  <c r="G9" i="31"/>
  <c r="G6" i="31"/>
  <c r="G12" i="31"/>
  <c r="G5" i="31"/>
  <c r="G16" i="31"/>
  <c r="L10" i="32"/>
  <c r="L22" i="32"/>
  <c r="L41" i="32"/>
  <c r="L49" i="32"/>
  <c r="L34" i="32"/>
  <c r="L48" i="32"/>
  <c r="L39" i="32"/>
  <c r="L6" i="32"/>
  <c r="L47" i="32"/>
  <c r="L23" i="32"/>
  <c r="L32" i="32"/>
  <c r="G35" i="20"/>
  <c r="N6" i="31"/>
  <c r="N22" i="31"/>
  <c r="N49" i="31"/>
  <c r="N23" i="31"/>
  <c r="N34" i="31"/>
  <c r="N32" i="31"/>
  <c r="N47" i="31"/>
  <c r="N39" i="31"/>
  <c r="N7" i="31"/>
  <c r="N41" i="31"/>
  <c r="N33" i="31"/>
  <c r="F56" i="31"/>
  <c r="F57" i="31"/>
  <c r="F58" i="31"/>
  <c r="F59" i="31"/>
  <c r="F60" i="31"/>
  <c r="F55" i="31"/>
  <c r="F54" i="31"/>
  <c r="F39" i="31"/>
  <c r="F48" i="31"/>
  <c r="F50" i="31"/>
  <c r="F42" i="31"/>
  <c r="F51" i="31"/>
  <c r="F43" i="31"/>
  <c r="F52" i="31"/>
  <c r="F44" i="31"/>
  <c r="F61" i="31"/>
  <c r="F45" i="31"/>
  <c r="F53" i="31"/>
  <c r="F46" i="31"/>
  <c r="F40" i="31"/>
  <c r="F26" i="31"/>
  <c r="F35" i="31"/>
  <c r="F27" i="31"/>
  <c r="F37" i="31"/>
  <c r="F36" i="31"/>
  <c r="F30" i="31"/>
  <c r="F31" i="31"/>
  <c r="F25" i="31"/>
  <c r="F18" i="31"/>
  <c r="F10" i="31"/>
  <c r="F28" i="31"/>
  <c r="F29" i="31"/>
  <c r="F20" i="31"/>
  <c r="F38" i="31"/>
  <c r="F14" i="31"/>
  <c r="F16" i="31"/>
  <c r="F13" i="31"/>
  <c r="F8" i="31"/>
  <c r="F21" i="31"/>
  <c r="F15" i="31"/>
  <c r="F2" i="31"/>
  <c r="F19" i="31"/>
  <c r="F12" i="31"/>
  <c r="F5" i="31"/>
  <c r="F17" i="31"/>
  <c r="F4" i="31"/>
  <c r="F3" i="31"/>
  <c r="F9" i="31"/>
  <c r="F24" i="31"/>
  <c r="F11" i="31"/>
  <c r="F6" i="31"/>
  <c r="W22" i="32"/>
  <c r="W41" i="32"/>
  <c r="W49" i="32"/>
  <c r="W39" i="32"/>
  <c r="W6" i="32"/>
  <c r="W47" i="32"/>
  <c r="W23" i="32"/>
  <c r="W34" i="32"/>
  <c r="W10" i="32"/>
  <c r="W48" i="32"/>
  <c r="W32" i="32"/>
  <c r="G33" i="32"/>
  <c r="G7" i="32"/>
  <c r="G9" i="32"/>
  <c r="B35" i="20"/>
  <c r="I39" i="31"/>
  <c r="I34" i="31"/>
  <c r="I41" i="31"/>
  <c r="I23" i="31"/>
  <c r="I33" i="31"/>
  <c r="I47" i="31"/>
  <c r="I6" i="31"/>
  <c r="I49" i="31"/>
  <c r="I7" i="31"/>
  <c r="I32" i="31"/>
  <c r="I22" i="31"/>
  <c r="I35" i="20"/>
  <c r="P32" i="31"/>
  <c r="P23" i="31"/>
  <c r="P6" i="31"/>
  <c r="P49" i="31"/>
  <c r="P41" i="31"/>
  <c r="P7" i="31"/>
  <c r="P34" i="31"/>
  <c r="P33" i="31"/>
  <c r="P47" i="31"/>
  <c r="P39" i="31"/>
  <c r="P22" i="31"/>
  <c r="K47" i="32"/>
  <c r="K23" i="32"/>
  <c r="K39" i="32"/>
  <c r="K34" i="32"/>
  <c r="K48" i="32"/>
  <c r="K32" i="32"/>
  <c r="K49" i="32"/>
  <c r="K10" i="32"/>
  <c r="K6" i="32"/>
  <c r="K41" i="32"/>
  <c r="K22" i="32"/>
  <c r="F35" i="20"/>
  <c r="M7" i="31"/>
  <c r="M41" i="31"/>
  <c r="M33" i="31"/>
  <c r="M39" i="31"/>
  <c r="M23" i="31"/>
  <c r="M49" i="31"/>
  <c r="M22" i="31"/>
  <c r="M34" i="31"/>
  <c r="M32" i="31"/>
  <c r="M47" i="31"/>
  <c r="M6" i="31"/>
  <c r="J22" i="32"/>
  <c r="J41" i="32"/>
  <c r="J49" i="32"/>
  <c r="J10" i="32"/>
  <c r="J39" i="32"/>
  <c r="J6" i="32"/>
  <c r="J47" i="32"/>
  <c r="J23" i="32"/>
  <c r="J34" i="32"/>
  <c r="J48" i="32"/>
  <c r="J32" i="32"/>
  <c r="E35" i="20"/>
  <c r="L49" i="31"/>
  <c r="L34" i="31"/>
  <c r="L41" i="31"/>
  <c r="L32" i="31"/>
  <c r="L47" i="31"/>
  <c r="L6" i="31"/>
  <c r="L7" i="31"/>
  <c r="L33" i="31"/>
  <c r="L23" i="31"/>
  <c r="L39" i="31"/>
  <c r="L22" i="31"/>
  <c r="H56" i="31"/>
  <c r="H58" i="31"/>
  <c r="H59" i="31"/>
  <c r="H60" i="31"/>
  <c r="H61" i="31"/>
  <c r="H49" i="31"/>
  <c r="H50" i="31"/>
  <c r="H42" i="31"/>
  <c r="H51" i="31"/>
  <c r="H43" i="31"/>
  <c r="H52" i="31"/>
  <c r="H44" i="31"/>
  <c r="H36" i="31"/>
  <c r="H53" i="31"/>
  <c r="H45" i="31"/>
  <c r="H46" i="31"/>
  <c r="H40" i="31"/>
  <c r="H34" i="31"/>
  <c r="H26" i="31"/>
  <c r="H54" i="31"/>
  <c r="H35" i="31"/>
  <c r="H37" i="31"/>
  <c r="H28" i="31"/>
  <c r="H55" i="31"/>
  <c r="H47" i="31"/>
  <c r="H39" i="31"/>
  <c r="H38" i="31"/>
  <c r="H29" i="31"/>
  <c r="H48" i="31"/>
  <c r="H30" i="31"/>
  <c r="H57" i="31"/>
  <c r="H32" i="31"/>
  <c r="H24" i="31"/>
  <c r="H25" i="31"/>
  <c r="H19" i="31"/>
  <c r="H27" i="31"/>
  <c r="H20" i="31"/>
  <c r="H12" i="31"/>
  <c r="H21" i="31"/>
  <c r="H14" i="31"/>
  <c r="H23" i="31"/>
  <c r="H16" i="31"/>
  <c r="H8" i="31"/>
  <c r="H18" i="31"/>
  <c r="H13" i="31"/>
  <c r="H2" i="31"/>
  <c r="H15" i="31"/>
  <c r="H3" i="31"/>
  <c r="H17" i="31"/>
  <c r="H10" i="31"/>
  <c r="H4" i="31"/>
  <c r="H11" i="31"/>
  <c r="H5" i="31"/>
  <c r="H9" i="31"/>
  <c r="H31" i="31"/>
  <c r="H6" i="31"/>
  <c r="X6" i="32"/>
  <c r="X47" i="32"/>
  <c r="X23" i="32"/>
  <c r="X49" i="32"/>
  <c r="X34" i="32"/>
  <c r="X39" i="32"/>
  <c r="X48" i="32"/>
  <c r="X32" i="32"/>
  <c r="X10" i="32"/>
  <c r="X22" i="32"/>
  <c r="X41" i="32"/>
  <c r="Q10" i="32"/>
  <c r="Q32" i="32"/>
  <c r="Q22" i="32"/>
  <c r="Q41" i="32"/>
  <c r="Q49" i="32"/>
  <c r="Q39" i="32"/>
  <c r="Q48" i="32"/>
  <c r="Q6" i="32"/>
  <c r="Q47" i="32"/>
  <c r="Q23" i="32"/>
  <c r="Q34" i="32"/>
  <c r="I48" i="32"/>
  <c r="I32" i="32"/>
  <c r="I34" i="32"/>
  <c r="I10" i="32"/>
  <c r="I6" i="32"/>
  <c r="I47" i="32"/>
  <c r="I22" i="32"/>
  <c r="I23" i="32"/>
  <c r="I41" i="32"/>
  <c r="I49" i="32"/>
  <c r="I39" i="32"/>
  <c r="D35" i="20"/>
  <c r="K33" i="31"/>
  <c r="K39" i="31"/>
  <c r="K22" i="31"/>
  <c r="K49" i="31"/>
  <c r="K32" i="31"/>
  <c r="K41" i="31"/>
  <c r="K47" i="31"/>
  <c r="K23" i="31"/>
  <c r="K6" i="31"/>
  <c r="K34" i="31"/>
  <c r="K7" i="31"/>
  <c r="O10" i="32"/>
  <c r="O22" i="32"/>
  <c r="O32" i="32"/>
  <c r="O41" i="32"/>
  <c r="O49" i="32"/>
  <c r="O48" i="32"/>
  <c r="O39" i="32"/>
  <c r="O6" i="32"/>
  <c r="O47" i="32"/>
  <c r="O23" i="32"/>
  <c r="O34" i="32"/>
  <c r="H35" i="20"/>
  <c r="O34" i="31"/>
  <c r="O23" i="31"/>
  <c r="O39" i="31"/>
  <c r="O22" i="31"/>
  <c r="O33" i="31"/>
  <c r="O41" i="31"/>
  <c r="O47" i="31"/>
  <c r="O7" i="31"/>
  <c r="O6" i="31"/>
  <c r="O49" i="31"/>
  <c r="O32" i="31"/>
  <c r="P39" i="32"/>
  <c r="P6" i="32"/>
  <c r="P47" i="32"/>
  <c r="P23" i="32"/>
  <c r="P34" i="32"/>
  <c r="P22" i="32"/>
  <c r="P49" i="32"/>
  <c r="P48" i="32"/>
  <c r="P32" i="32"/>
  <c r="P10" i="32"/>
  <c r="P41" i="32"/>
  <c r="H47" i="32"/>
  <c r="H39" i="32"/>
  <c r="H48" i="32"/>
  <c r="H49" i="32"/>
  <c r="H41" i="32"/>
  <c r="H22" i="32"/>
  <c r="H23" i="32"/>
  <c r="H32" i="32"/>
  <c r="H34" i="32"/>
  <c r="H6" i="32"/>
  <c r="H10" i="32"/>
  <c r="C35" i="20"/>
  <c r="J47" i="31"/>
  <c r="J6" i="31"/>
  <c r="J49" i="31"/>
  <c r="J23" i="31"/>
  <c r="J7" i="31"/>
  <c r="J34" i="31"/>
  <c r="J33" i="31"/>
  <c r="J39" i="31"/>
  <c r="J22" i="31"/>
  <c r="J41" i="31"/>
  <c r="J32" i="31"/>
  <c r="Z17" i="10"/>
  <c r="Y48" i="10"/>
  <c r="Y3" i="9" s="1"/>
  <c r="M4" i="9"/>
  <c r="N4" i="9"/>
  <c r="I4" i="9"/>
  <c r="H4" i="9"/>
  <c r="K4" i="9"/>
  <c r="J4" i="9"/>
  <c r="V19" i="10"/>
  <c r="U49" i="10"/>
  <c r="L4" i="9"/>
  <c r="Q5" i="9"/>
  <c r="B3" i="7"/>
  <c r="C3" i="7"/>
  <c r="D3" i="7"/>
  <c r="E3" i="7"/>
  <c r="F3" i="7"/>
  <c r="G3" i="7"/>
  <c r="H3" i="7"/>
  <c r="I3" i="7"/>
  <c r="J3" i="7"/>
  <c r="K3" i="7"/>
  <c r="L3" i="7"/>
  <c r="M3" i="7"/>
  <c r="N3" i="7"/>
  <c r="O3" i="7"/>
  <c r="P3" i="7"/>
  <c r="Q3" i="7"/>
  <c r="R3" i="7"/>
  <c r="S3" i="7"/>
  <c r="T3" i="7"/>
  <c r="U3" i="7"/>
  <c r="V3" i="7"/>
  <c r="W3" i="7"/>
  <c r="X3" i="7"/>
  <c r="Y3" i="7"/>
  <c r="Z3" i="7"/>
  <c r="AA3" i="7"/>
  <c r="AB3" i="7"/>
  <c r="AC3" i="7"/>
  <c r="AD3" i="7"/>
  <c r="AE3" i="7"/>
  <c r="AF3" i="7"/>
  <c r="B4" i="7"/>
  <c r="C4" i="7"/>
  <c r="D4" i="7"/>
  <c r="E4" i="7"/>
  <c r="F4" i="7"/>
  <c r="G4" i="7"/>
  <c r="H4" i="7"/>
  <c r="I4" i="7"/>
  <c r="J4" i="7"/>
  <c r="K4" i="7"/>
  <c r="L4" i="7"/>
  <c r="M4" i="7"/>
  <c r="N4" i="7"/>
  <c r="O4" i="7"/>
  <c r="P4" i="7"/>
  <c r="Q4" i="7"/>
  <c r="R4" i="7"/>
  <c r="S4" i="7"/>
  <c r="T4" i="7"/>
  <c r="U4" i="7"/>
  <c r="V4" i="7"/>
  <c r="W4" i="7"/>
  <c r="X4" i="7"/>
  <c r="Y4" i="7"/>
  <c r="Z4" i="7"/>
  <c r="AA4" i="7"/>
  <c r="AB4" i="7"/>
  <c r="AC4" i="7"/>
  <c r="AD4" i="7"/>
  <c r="AE4" i="7"/>
  <c r="AF4" i="7"/>
  <c r="B5" i="7"/>
  <c r="C5" i="7"/>
  <c r="D5" i="7"/>
  <c r="E5" i="7"/>
  <c r="F5" i="7"/>
  <c r="G5" i="7"/>
  <c r="H5" i="7"/>
  <c r="I5" i="7"/>
  <c r="J5" i="7"/>
  <c r="K5" i="7"/>
  <c r="L5" i="7"/>
  <c r="M5" i="7"/>
  <c r="N5" i="7"/>
  <c r="O5" i="7"/>
  <c r="P5" i="7"/>
  <c r="Q5" i="7"/>
  <c r="R5" i="7"/>
  <c r="S5" i="7"/>
  <c r="T5" i="7"/>
  <c r="U5" i="7"/>
  <c r="V5" i="7"/>
  <c r="W5" i="7"/>
  <c r="X5" i="7"/>
  <c r="Y5" i="7"/>
  <c r="Z5" i="7"/>
  <c r="AA5" i="7"/>
  <c r="AB5" i="7"/>
  <c r="AC5" i="7"/>
  <c r="AD5" i="7"/>
  <c r="AE5" i="7"/>
  <c r="AF5" i="7"/>
  <c r="B6" i="7"/>
  <c r="C6" i="7"/>
  <c r="D6" i="7"/>
  <c r="E6" i="7"/>
  <c r="F6" i="7"/>
  <c r="G6" i="7"/>
  <c r="H6" i="7"/>
  <c r="I6" i="7"/>
  <c r="J6" i="7"/>
  <c r="K6" i="7"/>
  <c r="L6" i="7"/>
  <c r="M6" i="7"/>
  <c r="N6" i="7"/>
  <c r="O6" i="7"/>
  <c r="P6" i="7"/>
  <c r="Q6" i="7"/>
  <c r="R6" i="7"/>
  <c r="S6" i="7"/>
  <c r="T6" i="7"/>
  <c r="U6" i="7"/>
  <c r="V6" i="7"/>
  <c r="W6" i="7"/>
  <c r="X6" i="7"/>
  <c r="Y6" i="7"/>
  <c r="Z6" i="7"/>
  <c r="AA6" i="7"/>
  <c r="AB6" i="7"/>
  <c r="AC6" i="7"/>
  <c r="AD6" i="7"/>
  <c r="AE6" i="7"/>
  <c r="AF6" i="7"/>
  <c r="B7" i="7"/>
  <c r="C7" i="7"/>
  <c r="D7" i="7"/>
  <c r="E7" i="7"/>
  <c r="F7" i="7"/>
  <c r="G7" i="7"/>
  <c r="H7" i="7"/>
  <c r="I7" i="7"/>
  <c r="J7" i="7"/>
  <c r="K7" i="7"/>
  <c r="L7" i="7"/>
  <c r="M7" i="7"/>
  <c r="N7" i="7"/>
  <c r="O7" i="7"/>
  <c r="P7" i="7"/>
  <c r="Q7" i="7"/>
  <c r="R7" i="7"/>
  <c r="S7" i="7"/>
  <c r="T7" i="7"/>
  <c r="U7" i="7"/>
  <c r="V7" i="7"/>
  <c r="W7" i="7"/>
  <c r="X7" i="7"/>
  <c r="Y7" i="7"/>
  <c r="Z7" i="7"/>
  <c r="AA7" i="7"/>
  <c r="AB7" i="7"/>
  <c r="AC7" i="7"/>
  <c r="AD7" i="7"/>
  <c r="AE7" i="7"/>
  <c r="AF7" i="7"/>
  <c r="B8" i="7"/>
  <c r="C8" i="7"/>
  <c r="D8" i="7"/>
  <c r="E8" i="7"/>
  <c r="F8" i="7"/>
  <c r="G8" i="7"/>
  <c r="H8" i="7"/>
  <c r="I8" i="7"/>
  <c r="J8" i="7"/>
  <c r="K8" i="7"/>
  <c r="L8" i="7"/>
  <c r="M8" i="7"/>
  <c r="N8" i="7"/>
  <c r="O8" i="7"/>
  <c r="P8" i="7"/>
  <c r="Q8" i="7"/>
  <c r="R8" i="7"/>
  <c r="S8" i="7"/>
  <c r="T8" i="7"/>
  <c r="U8" i="7"/>
  <c r="V8" i="7"/>
  <c r="W8" i="7"/>
  <c r="X8" i="7"/>
  <c r="Y8" i="7"/>
  <c r="Z8" i="7"/>
  <c r="AA8" i="7"/>
  <c r="AB8" i="7"/>
  <c r="AC8" i="7"/>
  <c r="AD8" i="7"/>
  <c r="AE8" i="7"/>
  <c r="AF8" i="7"/>
  <c r="B9" i="7"/>
  <c r="C9" i="7"/>
  <c r="D9" i="7"/>
  <c r="E9" i="7"/>
  <c r="F9" i="7"/>
  <c r="G9" i="7"/>
  <c r="H9" i="7"/>
  <c r="I9" i="7"/>
  <c r="J9" i="7"/>
  <c r="K9" i="7"/>
  <c r="L9" i="7"/>
  <c r="M9" i="7"/>
  <c r="N9" i="7"/>
  <c r="O9" i="7"/>
  <c r="P9" i="7"/>
  <c r="Q9" i="7"/>
  <c r="R9" i="7"/>
  <c r="S9" i="7"/>
  <c r="T9" i="7"/>
  <c r="U9" i="7"/>
  <c r="V9" i="7"/>
  <c r="W9" i="7"/>
  <c r="X9" i="7"/>
  <c r="Y9" i="7"/>
  <c r="Z9" i="7"/>
  <c r="AA9" i="7"/>
  <c r="AB9" i="7"/>
  <c r="AC9" i="7"/>
  <c r="AD9" i="7"/>
  <c r="AE9" i="7"/>
  <c r="AF9" i="7"/>
  <c r="B10" i="7"/>
  <c r="C10" i="7"/>
  <c r="D10" i="7"/>
  <c r="E10" i="7"/>
  <c r="F10" i="7"/>
  <c r="G10" i="7"/>
  <c r="H10" i="7"/>
  <c r="I10" i="7"/>
  <c r="J10" i="7"/>
  <c r="K10" i="7"/>
  <c r="L10" i="7"/>
  <c r="M10" i="7"/>
  <c r="N10" i="7"/>
  <c r="O10" i="7"/>
  <c r="P10" i="7"/>
  <c r="Q10" i="7"/>
  <c r="R10" i="7"/>
  <c r="S10" i="7"/>
  <c r="T10" i="7"/>
  <c r="U10" i="7"/>
  <c r="V10" i="7"/>
  <c r="W10" i="7"/>
  <c r="X10" i="7"/>
  <c r="Y10" i="7"/>
  <c r="Z10" i="7"/>
  <c r="AA10" i="7"/>
  <c r="AB10" i="7"/>
  <c r="AC10" i="7"/>
  <c r="AD10" i="7"/>
  <c r="AE10" i="7"/>
  <c r="AF10" i="7"/>
  <c r="B11" i="7"/>
  <c r="C11" i="7"/>
  <c r="D11" i="7"/>
  <c r="E11" i="7"/>
  <c r="F11" i="7"/>
  <c r="G11" i="7"/>
  <c r="H11" i="7"/>
  <c r="I11" i="7"/>
  <c r="J11" i="7"/>
  <c r="K11" i="7"/>
  <c r="L11" i="7"/>
  <c r="M11" i="7"/>
  <c r="N11" i="7"/>
  <c r="O11" i="7"/>
  <c r="P11" i="7"/>
  <c r="Q11" i="7"/>
  <c r="R11" i="7"/>
  <c r="S11" i="7"/>
  <c r="T11" i="7"/>
  <c r="U11" i="7"/>
  <c r="V11" i="7"/>
  <c r="W11" i="7"/>
  <c r="X11" i="7"/>
  <c r="Y11" i="7"/>
  <c r="Z11" i="7"/>
  <c r="AA11" i="7"/>
  <c r="AB11" i="7"/>
  <c r="AC11" i="7"/>
  <c r="AD11" i="7"/>
  <c r="AE11" i="7"/>
  <c r="AF11" i="7"/>
  <c r="B12" i="7"/>
  <c r="C12" i="7"/>
  <c r="D12" i="7"/>
  <c r="E12" i="7"/>
  <c r="F12" i="7"/>
  <c r="G12" i="7"/>
  <c r="H12" i="7"/>
  <c r="I12" i="7"/>
  <c r="J12" i="7"/>
  <c r="K12" i="7"/>
  <c r="L12" i="7"/>
  <c r="M12" i="7"/>
  <c r="N12" i="7"/>
  <c r="O12" i="7"/>
  <c r="P12" i="7"/>
  <c r="Q12" i="7"/>
  <c r="R12" i="7"/>
  <c r="S12" i="7"/>
  <c r="T12" i="7"/>
  <c r="U12" i="7"/>
  <c r="V12" i="7"/>
  <c r="W12" i="7"/>
  <c r="X12" i="7"/>
  <c r="Y12" i="7"/>
  <c r="Z12" i="7"/>
  <c r="AA12" i="7"/>
  <c r="AB12" i="7"/>
  <c r="AC12" i="7"/>
  <c r="AD12" i="7"/>
  <c r="AE12" i="7"/>
  <c r="AF12" i="7"/>
  <c r="B13" i="7"/>
  <c r="C13" i="7"/>
  <c r="D13" i="7"/>
  <c r="E13" i="7"/>
  <c r="F13" i="7"/>
  <c r="G13" i="7"/>
  <c r="H13" i="7"/>
  <c r="I13" i="7"/>
  <c r="J13" i="7"/>
  <c r="K13" i="7"/>
  <c r="L13" i="7"/>
  <c r="M13" i="7"/>
  <c r="N13" i="7"/>
  <c r="O13" i="7"/>
  <c r="P13" i="7"/>
  <c r="Q13" i="7"/>
  <c r="R13" i="7"/>
  <c r="S13" i="7"/>
  <c r="T13" i="7"/>
  <c r="U13" i="7"/>
  <c r="V13" i="7"/>
  <c r="W13" i="7"/>
  <c r="X13" i="7"/>
  <c r="Y13" i="7"/>
  <c r="Z13" i="7"/>
  <c r="AA13" i="7"/>
  <c r="AB13" i="7"/>
  <c r="AC13" i="7"/>
  <c r="AD13" i="7"/>
  <c r="AE13" i="7"/>
  <c r="AF13" i="7"/>
  <c r="B14" i="7"/>
  <c r="C14" i="7"/>
  <c r="D14" i="7"/>
  <c r="E14" i="7"/>
  <c r="F14" i="7"/>
  <c r="G14" i="7"/>
  <c r="H14" i="7"/>
  <c r="I14" i="7"/>
  <c r="J14" i="7"/>
  <c r="K14" i="7"/>
  <c r="L14" i="7"/>
  <c r="M14" i="7"/>
  <c r="N14" i="7"/>
  <c r="O14" i="7"/>
  <c r="P14" i="7"/>
  <c r="Q14" i="7"/>
  <c r="R14" i="7"/>
  <c r="S14" i="7"/>
  <c r="T14" i="7"/>
  <c r="U14" i="7"/>
  <c r="V14" i="7"/>
  <c r="W14" i="7"/>
  <c r="X14" i="7"/>
  <c r="Y14" i="7"/>
  <c r="Z14" i="7"/>
  <c r="AA14" i="7"/>
  <c r="AB14" i="7"/>
  <c r="AC14" i="7"/>
  <c r="AD14" i="7"/>
  <c r="AE14" i="7"/>
  <c r="AF14" i="7"/>
  <c r="B15" i="7"/>
  <c r="C15" i="7"/>
  <c r="D15" i="7"/>
  <c r="E15" i="7"/>
  <c r="F15" i="7"/>
  <c r="G15" i="7"/>
  <c r="H15" i="7"/>
  <c r="I15" i="7"/>
  <c r="J15" i="7"/>
  <c r="K15" i="7"/>
  <c r="L15" i="7"/>
  <c r="M15" i="7"/>
  <c r="N15" i="7"/>
  <c r="O15" i="7"/>
  <c r="P15" i="7"/>
  <c r="Q15" i="7"/>
  <c r="R15" i="7"/>
  <c r="S15" i="7"/>
  <c r="T15" i="7"/>
  <c r="U15" i="7"/>
  <c r="V15" i="7"/>
  <c r="W15" i="7"/>
  <c r="X15" i="7"/>
  <c r="Y15" i="7"/>
  <c r="Z15" i="7"/>
  <c r="AA15" i="7"/>
  <c r="AB15" i="7"/>
  <c r="AC15" i="7"/>
  <c r="AD15" i="7"/>
  <c r="AE15" i="7"/>
  <c r="AF15" i="7"/>
  <c r="B16" i="7"/>
  <c r="C16" i="7"/>
  <c r="D16" i="7"/>
  <c r="E16" i="7"/>
  <c r="F16" i="7"/>
  <c r="G16" i="7"/>
  <c r="H16" i="7"/>
  <c r="I16" i="7"/>
  <c r="J16" i="7"/>
  <c r="K16" i="7"/>
  <c r="L16" i="7"/>
  <c r="M16" i="7"/>
  <c r="N16" i="7"/>
  <c r="O16" i="7"/>
  <c r="P16" i="7"/>
  <c r="Q16" i="7"/>
  <c r="R16" i="7"/>
  <c r="S16" i="7"/>
  <c r="T16" i="7"/>
  <c r="U16" i="7"/>
  <c r="V16" i="7"/>
  <c r="W16" i="7"/>
  <c r="X16" i="7"/>
  <c r="Y16" i="7"/>
  <c r="Z16" i="7"/>
  <c r="AA16" i="7"/>
  <c r="AB16" i="7"/>
  <c r="AC16" i="7"/>
  <c r="AD16" i="7"/>
  <c r="AE16" i="7"/>
  <c r="AF16" i="7"/>
  <c r="B17" i="7"/>
  <c r="C17" i="7"/>
  <c r="D17" i="7"/>
  <c r="E17" i="7"/>
  <c r="F17" i="7"/>
  <c r="G17" i="7"/>
  <c r="H17" i="7"/>
  <c r="I17" i="7"/>
  <c r="J17" i="7"/>
  <c r="K17" i="7"/>
  <c r="L17" i="7"/>
  <c r="M17" i="7"/>
  <c r="N17" i="7"/>
  <c r="O17" i="7"/>
  <c r="P17" i="7"/>
  <c r="Q17" i="7"/>
  <c r="R17" i="7"/>
  <c r="S17" i="7"/>
  <c r="T17" i="7"/>
  <c r="U17" i="7"/>
  <c r="V17" i="7"/>
  <c r="W17" i="7"/>
  <c r="X17" i="7"/>
  <c r="Y17" i="7"/>
  <c r="Z17" i="7"/>
  <c r="AA17" i="7"/>
  <c r="AB17" i="7"/>
  <c r="AC17" i="7"/>
  <c r="AD17" i="7"/>
  <c r="AE17" i="7"/>
  <c r="AF17" i="7"/>
  <c r="B18" i="7"/>
  <c r="C18" i="7"/>
  <c r="D18" i="7"/>
  <c r="E18" i="7"/>
  <c r="F18" i="7"/>
  <c r="G18" i="7"/>
  <c r="H18" i="7"/>
  <c r="I18" i="7"/>
  <c r="J18" i="7"/>
  <c r="K18" i="7"/>
  <c r="L18" i="7"/>
  <c r="M18" i="7"/>
  <c r="N18" i="7"/>
  <c r="O18" i="7"/>
  <c r="P18" i="7"/>
  <c r="Q18" i="7"/>
  <c r="R18" i="7"/>
  <c r="S18" i="7"/>
  <c r="T18" i="7"/>
  <c r="U18" i="7"/>
  <c r="V18" i="7"/>
  <c r="W18" i="7"/>
  <c r="X18" i="7"/>
  <c r="Y18" i="7"/>
  <c r="Z18" i="7"/>
  <c r="AA18" i="7"/>
  <c r="AB18" i="7"/>
  <c r="AC18" i="7"/>
  <c r="AD18" i="7"/>
  <c r="AE18" i="7"/>
  <c r="AF18" i="7"/>
  <c r="B19" i="7"/>
  <c r="C19" i="7"/>
  <c r="D19" i="7"/>
  <c r="E19" i="7"/>
  <c r="F19" i="7"/>
  <c r="G19" i="7"/>
  <c r="H19" i="7"/>
  <c r="I19" i="7"/>
  <c r="J19" i="7"/>
  <c r="K19" i="7"/>
  <c r="L19" i="7"/>
  <c r="M19" i="7"/>
  <c r="N19" i="7"/>
  <c r="O19" i="7"/>
  <c r="P19" i="7"/>
  <c r="Q19" i="7"/>
  <c r="R19" i="7"/>
  <c r="S19" i="7"/>
  <c r="T19" i="7"/>
  <c r="U19" i="7"/>
  <c r="V19" i="7"/>
  <c r="W19" i="7"/>
  <c r="X19" i="7"/>
  <c r="Y19" i="7"/>
  <c r="Z19" i="7"/>
  <c r="AA19" i="7"/>
  <c r="AB19" i="7"/>
  <c r="AC19" i="7"/>
  <c r="AD19" i="7"/>
  <c r="AE19" i="7"/>
  <c r="AF19" i="7"/>
  <c r="B20" i="7"/>
  <c r="C20" i="7"/>
  <c r="D20" i="7"/>
  <c r="E20" i="7"/>
  <c r="F20" i="7"/>
  <c r="G20" i="7"/>
  <c r="H20" i="7"/>
  <c r="I20" i="7"/>
  <c r="J20" i="7"/>
  <c r="K20" i="7"/>
  <c r="L20" i="7"/>
  <c r="M20" i="7"/>
  <c r="N20" i="7"/>
  <c r="O20" i="7"/>
  <c r="P20" i="7"/>
  <c r="Q20" i="7"/>
  <c r="R20" i="7"/>
  <c r="S20" i="7"/>
  <c r="T20" i="7"/>
  <c r="U20" i="7"/>
  <c r="V20" i="7"/>
  <c r="W20" i="7"/>
  <c r="X20" i="7"/>
  <c r="Y20" i="7"/>
  <c r="Z20" i="7"/>
  <c r="AA20" i="7"/>
  <c r="AB20" i="7"/>
  <c r="AC20" i="7"/>
  <c r="AD20" i="7"/>
  <c r="AE20" i="7"/>
  <c r="AF20" i="7"/>
  <c r="B21" i="7"/>
  <c r="C21" i="7"/>
  <c r="D21" i="7"/>
  <c r="E21" i="7"/>
  <c r="F21" i="7"/>
  <c r="G21" i="7"/>
  <c r="H21" i="7"/>
  <c r="I21" i="7"/>
  <c r="J21" i="7"/>
  <c r="K21" i="7"/>
  <c r="L21" i="7"/>
  <c r="M21" i="7"/>
  <c r="N21" i="7"/>
  <c r="O21" i="7"/>
  <c r="P21" i="7"/>
  <c r="Q21" i="7"/>
  <c r="R21" i="7"/>
  <c r="S21" i="7"/>
  <c r="T21" i="7"/>
  <c r="U21" i="7"/>
  <c r="V21" i="7"/>
  <c r="W21" i="7"/>
  <c r="X21" i="7"/>
  <c r="Y21" i="7"/>
  <c r="Z21" i="7"/>
  <c r="AA21" i="7"/>
  <c r="AB21" i="7"/>
  <c r="AC21" i="7"/>
  <c r="AD21" i="7"/>
  <c r="AE21" i="7"/>
  <c r="AF21" i="7"/>
  <c r="B22" i="7"/>
  <c r="C22" i="7"/>
  <c r="D22" i="7"/>
  <c r="E22" i="7"/>
  <c r="F22" i="7"/>
  <c r="G22" i="7"/>
  <c r="H22" i="7"/>
  <c r="I22" i="7"/>
  <c r="J22" i="7"/>
  <c r="K22" i="7"/>
  <c r="L22" i="7"/>
  <c r="M22" i="7"/>
  <c r="N22" i="7"/>
  <c r="O22" i="7"/>
  <c r="P22" i="7"/>
  <c r="Q22" i="7"/>
  <c r="R22" i="7"/>
  <c r="S22" i="7"/>
  <c r="T22" i="7"/>
  <c r="U22" i="7"/>
  <c r="V22" i="7"/>
  <c r="W22" i="7"/>
  <c r="X22" i="7"/>
  <c r="Y22" i="7"/>
  <c r="Z22" i="7"/>
  <c r="AA22" i="7"/>
  <c r="AB22" i="7"/>
  <c r="AC22" i="7"/>
  <c r="AD22" i="7"/>
  <c r="AE22" i="7"/>
  <c r="AF22" i="7"/>
  <c r="B23" i="7"/>
  <c r="C23" i="7"/>
  <c r="D23" i="7"/>
  <c r="E23" i="7"/>
  <c r="F23" i="7"/>
  <c r="G23" i="7"/>
  <c r="H23" i="7"/>
  <c r="I23" i="7"/>
  <c r="J23" i="7"/>
  <c r="K23" i="7"/>
  <c r="L23" i="7"/>
  <c r="M23" i="7"/>
  <c r="N23" i="7"/>
  <c r="O23" i="7"/>
  <c r="P23" i="7"/>
  <c r="Q23" i="7"/>
  <c r="R23" i="7"/>
  <c r="S23" i="7"/>
  <c r="T23" i="7"/>
  <c r="U23" i="7"/>
  <c r="V23" i="7"/>
  <c r="W23" i="7"/>
  <c r="X23" i="7"/>
  <c r="Y23" i="7"/>
  <c r="Z23" i="7"/>
  <c r="AA23" i="7"/>
  <c r="AB23" i="7"/>
  <c r="AC23" i="7"/>
  <c r="AD23" i="7"/>
  <c r="AE23" i="7"/>
  <c r="AF23" i="7"/>
  <c r="B24" i="7"/>
  <c r="C24" i="7"/>
  <c r="D24" i="7"/>
  <c r="E24" i="7"/>
  <c r="F24" i="7"/>
  <c r="G24" i="7"/>
  <c r="H24" i="7"/>
  <c r="I24" i="7"/>
  <c r="J24" i="7"/>
  <c r="K24" i="7"/>
  <c r="L24" i="7"/>
  <c r="M24" i="7"/>
  <c r="N24" i="7"/>
  <c r="O24" i="7"/>
  <c r="P24" i="7"/>
  <c r="Q24" i="7"/>
  <c r="R24" i="7"/>
  <c r="S24" i="7"/>
  <c r="T24" i="7"/>
  <c r="U24" i="7"/>
  <c r="V24" i="7"/>
  <c r="W24" i="7"/>
  <c r="X24" i="7"/>
  <c r="Y24" i="7"/>
  <c r="Z24" i="7"/>
  <c r="AA24" i="7"/>
  <c r="AB24" i="7"/>
  <c r="AC24" i="7"/>
  <c r="AD24" i="7"/>
  <c r="AE24" i="7"/>
  <c r="AF24" i="7"/>
  <c r="B25" i="7"/>
  <c r="C25" i="7"/>
  <c r="D25" i="7"/>
  <c r="E25" i="7"/>
  <c r="F25" i="7"/>
  <c r="G25" i="7"/>
  <c r="H25" i="7"/>
  <c r="I25" i="7"/>
  <c r="J25" i="7"/>
  <c r="K25" i="7"/>
  <c r="L25" i="7"/>
  <c r="M25" i="7"/>
  <c r="N25" i="7"/>
  <c r="O25" i="7"/>
  <c r="P25" i="7"/>
  <c r="Q25" i="7"/>
  <c r="R25" i="7"/>
  <c r="S25" i="7"/>
  <c r="T25" i="7"/>
  <c r="U25" i="7"/>
  <c r="V25" i="7"/>
  <c r="W25" i="7"/>
  <c r="X25" i="7"/>
  <c r="Y25" i="7"/>
  <c r="Z25" i="7"/>
  <c r="AA25" i="7"/>
  <c r="AB25" i="7"/>
  <c r="AC25" i="7"/>
  <c r="AD25" i="7"/>
  <c r="AE25" i="7"/>
  <c r="AF25" i="7"/>
  <c r="B26" i="7"/>
  <c r="C26" i="7"/>
  <c r="D26" i="7"/>
  <c r="E26" i="7"/>
  <c r="F26" i="7"/>
  <c r="G26" i="7"/>
  <c r="H26" i="7"/>
  <c r="I26" i="7"/>
  <c r="J26" i="7"/>
  <c r="K26" i="7"/>
  <c r="L26" i="7"/>
  <c r="M26" i="7"/>
  <c r="N26" i="7"/>
  <c r="O26" i="7"/>
  <c r="P26" i="7"/>
  <c r="Q26" i="7"/>
  <c r="R26" i="7"/>
  <c r="S26" i="7"/>
  <c r="T26" i="7"/>
  <c r="U26" i="7"/>
  <c r="V26" i="7"/>
  <c r="W26" i="7"/>
  <c r="X26" i="7"/>
  <c r="Y26" i="7"/>
  <c r="Z26" i="7"/>
  <c r="AA26" i="7"/>
  <c r="AB26" i="7"/>
  <c r="AC26" i="7"/>
  <c r="AD26" i="7"/>
  <c r="AE26" i="7"/>
  <c r="AF26" i="7"/>
  <c r="B27" i="7"/>
  <c r="C27" i="7"/>
  <c r="D27" i="7"/>
  <c r="E27" i="7"/>
  <c r="F27" i="7"/>
  <c r="G27" i="7"/>
  <c r="H27" i="7"/>
  <c r="I27" i="7"/>
  <c r="J27" i="7"/>
  <c r="K27" i="7"/>
  <c r="L27" i="7"/>
  <c r="M27" i="7"/>
  <c r="N27" i="7"/>
  <c r="O27" i="7"/>
  <c r="P27" i="7"/>
  <c r="Q27" i="7"/>
  <c r="R27" i="7"/>
  <c r="S27" i="7"/>
  <c r="T27" i="7"/>
  <c r="U27" i="7"/>
  <c r="V27" i="7"/>
  <c r="W27" i="7"/>
  <c r="X27" i="7"/>
  <c r="Y27" i="7"/>
  <c r="Z27" i="7"/>
  <c r="AA27" i="7"/>
  <c r="AB27" i="7"/>
  <c r="AC27" i="7"/>
  <c r="AD27" i="7"/>
  <c r="AE27" i="7"/>
  <c r="AF27" i="7"/>
  <c r="B28" i="7"/>
  <c r="C28" i="7"/>
  <c r="D28" i="7"/>
  <c r="E28" i="7"/>
  <c r="F28" i="7"/>
  <c r="G28" i="7"/>
  <c r="H28" i="7"/>
  <c r="I28" i="7"/>
  <c r="J28" i="7"/>
  <c r="K28" i="7"/>
  <c r="L28" i="7"/>
  <c r="M28" i="7"/>
  <c r="N28" i="7"/>
  <c r="O28" i="7"/>
  <c r="P28" i="7"/>
  <c r="Q28" i="7"/>
  <c r="R28" i="7"/>
  <c r="S28" i="7"/>
  <c r="T28" i="7"/>
  <c r="U28" i="7"/>
  <c r="V28" i="7"/>
  <c r="W28" i="7"/>
  <c r="X28" i="7"/>
  <c r="Y28" i="7"/>
  <c r="Z28" i="7"/>
  <c r="AA28" i="7"/>
  <c r="AB28" i="7"/>
  <c r="AC28" i="7"/>
  <c r="AD28" i="7"/>
  <c r="AE28" i="7"/>
  <c r="AF28" i="7"/>
  <c r="B29" i="7"/>
  <c r="C29" i="7"/>
  <c r="D29" i="7"/>
  <c r="E29" i="7"/>
  <c r="F29" i="7"/>
  <c r="G29" i="7"/>
  <c r="H29" i="7"/>
  <c r="I29" i="7"/>
  <c r="J29" i="7"/>
  <c r="K29" i="7"/>
  <c r="L29" i="7"/>
  <c r="M29" i="7"/>
  <c r="N29" i="7"/>
  <c r="O29" i="7"/>
  <c r="P29" i="7"/>
  <c r="Q29" i="7"/>
  <c r="R29" i="7"/>
  <c r="S29" i="7"/>
  <c r="T29" i="7"/>
  <c r="U29" i="7"/>
  <c r="V29" i="7"/>
  <c r="W29" i="7"/>
  <c r="X29" i="7"/>
  <c r="Y29" i="7"/>
  <c r="Z29" i="7"/>
  <c r="AA29" i="7"/>
  <c r="AB29" i="7"/>
  <c r="AC29" i="7"/>
  <c r="AD29" i="7"/>
  <c r="AE29" i="7"/>
  <c r="AF29" i="7"/>
  <c r="B30" i="7"/>
  <c r="C30" i="7"/>
  <c r="D30" i="7"/>
  <c r="E30" i="7"/>
  <c r="F30" i="7"/>
  <c r="G30" i="7"/>
  <c r="H30" i="7"/>
  <c r="I30" i="7"/>
  <c r="J30" i="7"/>
  <c r="K30" i="7"/>
  <c r="L30" i="7"/>
  <c r="M30" i="7"/>
  <c r="N30" i="7"/>
  <c r="O30" i="7"/>
  <c r="P30" i="7"/>
  <c r="Q30" i="7"/>
  <c r="R30" i="7"/>
  <c r="S30" i="7"/>
  <c r="T30" i="7"/>
  <c r="U30" i="7"/>
  <c r="V30" i="7"/>
  <c r="W30" i="7"/>
  <c r="X30" i="7"/>
  <c r="Y30" i="7"/>
  <c r="Z30" i="7"/>
  <c r="AA30" i="7"/>
  <c r="AB30" i="7"/>
  <c r="AC30" i="7"/>
  <c r="AD30" i="7"/>
  <c r="AE30" i="7"/>
  <c r="AF30" i="7"/>
  <c r="B31" i="7"/>
  <c r="C31" i="7"/>
  <c r="D31" i="7"/>
  <c r="E31" i="7"/>
  <c r="F31" i="7"/>
  <c r="G31" i="7"/>
  <c r="H31" i="7"/>
  <c r="I31" i="7"/>
  <c r="J31" i="7"/>
  <c r="K31" i="7"/>
  <c r="L31" i="7"/>
  <c r="M31" i="7"/>
  <c r="N31" i="7"/>
  <c r="O31" i="7"/>
  <c r="P31" i="7"/>
  <c r="Q31" i="7"/>
  <c r="R31" i="7"/>
  <c r="S31" i="7"/>
  <c r="T31" i="7"/>
  <c r="U31" i="7"/>
  <c r="V31" i="7"/>
  <c r="W31" i="7"/>
  <c r="X31" i="7"/>
  <c r="Y31" i="7"/>
  <c r="Z31" i="7"/>
  <c r="AA31" i="7"/>
  <c r="AB31" i="7"/>
  <c r="AC31" i="7"/>
  <c r="AD31" i="7"/>
  <c r="AE31" i="7"/>
  <c r="AF31" i="7"/>
  <c r="B32" i="7"/>
  <c r="C32" i="7"/>
  <c r="D32" i="7"/>
  <c r="E32" i="7"/>
  <c r="F32" i="7"/>
  <c r="G32" i="7"/>
  <c r="H32" i="7"/>
  <c r="I32" i="7"/>
  <c r="J32" i="7"/>
  <c r="K32" i="7"/>
  <c r="L32" i="7"/>
  <c r="M32" i="7"/>
  <c r="N32" i="7"/>
  <c r="O32" i="7"/>
  <c r="P32" i="7"/>
  <c r="Q32" i="7"/>
  <c r="R32" i="7"/>
  <c r="S32" i="7"/>
  <c r="T32" i="7"/>
  <c r="U32" i="7"/>
  <c r="V32" i="7"/>
  <c r="W32" i="7"/>
  <c r="X32" i="7"/>
  <c r="Y32" i="7"/>
  <c r="Z32" i="7"/>
  <c r="AA32" i="7"/>
  <c r="AB32" i="7"/>
  <c r="AC32" i="7"/>
  <c r="AD32" i="7"/>
  <c r="AE32" i="7"/>
  <c r="AF32" i="7"/>
  <c r="B33" i="7"/>
  <c r="C33" i="7"/>
  <c r="D33" i="7"/>
  <c r="E33" i="7"/>
  <c r="F33" i="7"/>
  <c r="G33" i="7"/>
  <c r="H33" i="7"/>
  <c r="I33" i="7"/>
  <c r="J33" i="7"/>
  <c r="K33" i="7"/>
  <c r="L33" i="7"/>
  <c r="M33" i="7"/>
  <c r="N33" i="7"/>
  <c r="O33" i="7"/>
  <c r="P33" i="7"/>
  <c r="Q33" i="7"/>
  <c r="R33" i="7"/>
  <c r="S33" i="7"/>
  <c r="T33" i="7"/>
  <c r="U33" i="7"/>
  <c r="V33" i="7"/>
  <c r="W33" i="7"/>
  <c r="X33" i="7"/>
  <c r="Y33" i="7"/>
  <c r="Z33" i="7"/>
  <c r="AA33" i="7"/>
  <c r="AB33" i="7"/>
  <c r="AC33" i="7"/>
  <c r="AD33" i="7"/>
  <c r="AE33" i="7"/>
  <c r="AF33" i="7"/>
  <c r="B34" i="7"/>
  <c r="C34" i="7"/>
  <c r="D34" i="7"/>
  <c r="E34" i="7"/>
  <c r="F34" i="7"/>
  <c r="G34" i="7"/>
  <c r="H34" i="7"/>
  <c r="I34" i="7"/>
  <c r="J34" i="7"/>
  <c r="K34" i="7"/>
  <c r="L34" i="7"/>
  <c r="M34" i="7"/>
  <c r="N34" i="7"/>
  <c r="O34" i="7"/>
  <c r="P34" i="7"/>
  <c r="Q34" i="7"/>
  <c r="R34" i="7"/>
  <c r="S34" i="7"/>
  <c r="T34" i="7"/>
  <c r="U34" i="7"/>
  <c r="V34" i="7"/>
  <c r="W34" i="7"/>
  <c r="X34" i="7"/>
  <c r="Y34" i="7"/>
  <c r="Z34" i="7"/>
  <c r="AA34" i="7"/>
  <c r="AB34" i="7"/>
  <c r="AC34" i="7"/>
  <c r="AD34" i="7"/>
  <c r="AE34" i="7"/>
  <c r="AF34" i="7"/>
  <c r="B35" i="7"/>
  <c r="C35" i="7"/>
  <c r="D35" i="7"/>
  <c r="E35" i="7"/>
  <c r="F35" i="7"/>
  <c r="G35" i="7"/>
  <c r="H35" i="7"/>
  <c r="I35" i="7"/>
  <c r="J35" i="7"/>
  <c r="K35" i="7"/>
  <c r="L35" i="7"/>
  <c r="M35" i="7"/>
  <c r="N35" i="7"/>
  <c r="O35" i="7"/>
  <c r="P35" i="7"/>
  <c r="Q35" i="7"/>
  <c r="R35" i="7"/>
  <c r="S35" i="7"/>
  <c r="T35" i="7"/>
  <c r="U35" i="7"/>
  <c r="V35" i="7"/>
  <c r="W35" i="7"/>
  <c r="X35" i="7"/>
  <c r="Y35" i="7"/>
  <c r="Z35" i="7"/>
  <c r="AA35" i="7"/>
  <c r="AB35" i="7"/>
  <c r="AC35" i="7"/>
  <c r="AD35" i="7"/>
  <c r="AE35" i="7"/>
  <c r="AF35" i="7"/>
  <c r="B36" i="7"/>
  <c r="C36" i="7"/>
  <c r="D36" i="7"/>
  <c r="E36" i="7"/>
  <c r="F36" i="7"/>
  <c r="G36" i="7"/>
  <c r="H36" i="7"/>
  <c r="I36" i="7"/>
  <c r="J36" i="7"/>
  <c r="K36" i="7"/>
  <c r="L36" i="7"/>
  <c r="M36" i="7"/>
  <c r="N36" i="7"/>
  <c r="O36" i="7"/>
  <c r="P36" i="7"/>
  <c r="Q36" i="7"/>
  <c r="R36" i="7"/>
  <c r="S36" i="7"/>
  <c r="T36" i="7"/>
  <c r="U36" i="7"/>
  <c r="V36" i="7"/>
  <c r="W36" i="7"/>
  <c r="X36" i="7"/>
  <c r="Y36" i="7"/>
  <c r="Z36" i="7"/>
  <c r="AA36" i="7"/>
  <c r="AB36" i="7"/>
  <c r="AC36" i="7"/>
  <c r="AD36" i="7"/>
  <c r="AE36" i="7"/>
  <c r="AF36" i="7"/>
  <c r="B37" i="7"/>
  <c r="C37" i="7"/>
  <c r="D37" i="7"/>
  <c r="E37" i="7"/>
  <c r="F37" i="7"/>
  <c r="G37" i="7"/>
  <c r="H37" i="7"/>
  <c r="I37" i="7"/>
  <c r="J37" i="7"/>
  <c r="K37" i="7"/>
  <c r="L37" i="7"/>
  <c r="M37" i="7"/>
  <c r="N37" i="7"/>
  <c r="O37" i="7"/>
  <c r="P37" i="7"/>
  <c r="Q37" i="7"/>
  <c r="R37" i="7"/>
  <c r="S37" i="7"/>
  <c r="T37" i="7"/>
  <c r="U37" i="7"/>
  <c r="V37" i="7"/>
  <c r="W37" i="7"/>
  <c r="X37" i="7"/>
  <c r="Y37" i="7"/>
  <c r="Z37" i="7"/>
  <c r="AA37" i="7"/>
  <c r="AB37" i="7"/>
  <c r="AC37" i="7"/>
  <c r="AD37" i="7"/>
  <c r="AE37" i="7"/>
  <c r="AF37" i="7"/>
  <c r="B38" i="7"/>
  <c r="C38" i="7"/>
  <c r="D38" i="7"/>
  <c r="E38" i="7"/>
  <c r="F38" i="7"/>
  <c r="G38" i="7"/>
  <c r="H38" i="7"/>
  <c r="I38" i="7"/>
  <c r="J38" i="7"/>
  <c r="K38" i="7"/>
  <c r="L38" i="7"/>
  <c r="M38" i="7"/>
  <c r="N38" i="7"/>
  <c r="O38" i="7"/>
  <c r="P38" i="7"/>
  <c r="Q38" i="7"/>
  <c r="R38" i="7"/>
  <c r="S38" i="7"/>
  <c r="T38" i="7"/>
  <c r="U38" i="7"/>
  <c r="V38" i="7"/>
  <c r="W38" i="7"/>
  <c r="X38" i="7"/>
  <c r="Y38" i="7"/>
  <c r="Z38" i="7"/>
  <c r="AA38" i="7"/>
  <c r="AB38" i="7"/>
  <c r="AC38" i="7"/>
  <c r="AD38" i="7"/>
  <c r="AE38" i="7"/>
  <c r="AF38" i="7"/>
  <c r="B39" i="7"/>
  <c r="C39" i="7"/>
  <c r="D39" i="7"/>
  <c r="E39" i="7"/>
  <c r="F39" i="7"/>
  <c r="G39" i="7"/>
  <c r="H39" i="7"/>
  <c r="I39" i="7"/>
  <c r="J39" i="7"/>
  <c r="K39" i="7"/>
  <c r="L39" i="7"/>
  <c r="M39" i="7"/>
  <c r="N39" i="7"/>
  <c r="O39" i="7"/>
  <c r="P39" i="7"/>
  <c r="Q39" i="7"/>
  <c r="R39" i="7"/>
  <c r="S39" i="7"/>
  <c r="T39" i="7"/>
  <c r="U39" i="7"/>
  <c r="V39" i="7"/>
  <c r="W39" i="7"/>
  <c r="X39" i="7"/>
  <c r="Y39" i="7"/>
  <c r="Z39" i="7"/>
  <c r="AA39" i="7"/>
  <c r="AB39" i="7"/>
  <c r="AC39" i="7"/>
  <c r="AD39" i="7"/>
  <c r="AE39" i="7"/>
  <c r="AF39" i="7"/>
  <c r="B40" i="7"/>
  <c r="C40" i="7"/>
  <c r="D40" i="7"/>
  <c r="E40" i="7"/>
  <c r="F40" i="7"/>
  <c r="G40" i="7"/>
  <c r="H40" i="7"/>
  <c r="I40" i="7"/>
  <c r="J40" i="7"/>
  <c r="K40" i="7"/>
  <c r="L40" i="7"/>
  <c r="M40" i="7"/>
  <c r="N40" i="7"/>
  <c r="O40" i="7"/>
  <c r="P40" i="7"/>
  <c r="Q40" i="7"/>
  <c r="R40" i="7"/>
  <c r="S40" i="7"/>
  <c r="T40" i="7"/>
  <c r="U40" i="7"/>
  <c r="V40" i="7"/>
  <c r="W40" i="7"/>
  <c r="X40" i="7"/>
  <c r="Y40" i="7"/>
  <c r="Z40" i="7"/>
  <c r="AA40" i="7"/>
  <c r="AB40" i="7"/>
  <c r="AC40" i="7"/>
  <c r="AD40" i="7"/>
  <c r="AE40" i="7"/>
  <c r="AF40" i="7"/>
  <c r="B41" i="7"/>
  <c r="C41" i="7"/>
  <c r="D41" i="7"/>
  <c r="E41" i="7"/>
  <c r="F41" i="7"/>
  <c r="G41" i="7"/>
  <c r="H41" i="7"/>
  <c r="I41" i="7"/>
  <c r="J41" i="7"/>
  <c r="K41" i="7"/>
  <c r="L41" i="7"/>
  <c r="M41" i="7"/>
  <c r="N41" i="7"/>
  <c r="O41" i="7"/>
  <c r="P41" i="7"/>
  <c r="Q41" i="7"/>
  <c r="R41" i="7"/>
  <c r="S41" i="7"/>
  <c r="T41" i="7"/>
  <c r="U41" i="7"/>
  <c r="V41" i="7"/>
  <c r="W41" i="7"/>
  <c r="X41" i="7"/>
  <c r="Y41" i="7"/>
  <c r="Z41" i="7"/>
  <c r="AA41" i="7"/>
  <c r="AB41" i="7"/>
  <c r="AC41" i="7"/>
  <c r="AD41" i="7"/>
  <c r="AE41" i="7"/>
  <c r="AF41" i="7"/>
  <c r="B42" i="7"/>
  <c r="C42" i="7"/>
  <c r="D42" i="7"/>
  <c r="E42" i="7"/>
  <c r="F42" i="7"/>
  <c r="G42" i="7"/>
  <c r="H42" i="7"/>
  <c r="I42" i="7"/>
  <c r="J42" i="7"/>
  <c r="K42" i="7"/>
  <c r="L42" i="7"/>
  <c r="M42" i="7"/>
  <c r="N42" i="7"/>
  <c r="O42" i="7"/>
  <c r="P42" i="7"/>
  <c r="Q42" i="7"/>
  <c r="R42" i="7"/>
  <c r="S42" i="7"/>
  <c r="T42" i="7"/>
  <c r="U42" i="7"/>
  <c r="V42" i="7"/>
  <c r="W42" i="7"/>
  <c r="X42" i="7"/>
  <c r="Y42" i="7"/>
  <c r="Z42" i="7"/>
  <c r="AA42" i="7"/>
  <c r="AB42" i="7"/>
  <c r="AC42" i="7"/>
  <c r="AD42" i="7"/>
  <c r="AE42" i="7"/>
  <c r="AF42" i="7"/>
  <c r="B43" i="7"/>
  <c r="C43" i="7"/>
  <c r="D43" i="7"/>
  <c r="E43" i="7"/>
  <c r="F43" i="7"/>
  <c r="G43" i="7"/>
  <c r="H43" i="7"/>
  <c r="I43" i="7"/>
  <c r="J43" i="7"/>
  <c r="K43" i="7"/>
  <c r="L43" i="7"/>
  <c r="M43" i="7"/>
  <c r="N43" i="7"/>
  <c r="O43" i="7"/>
  <c r="P43" i="7"/>
  <c r="Q43" i="7"/>
  <c r="R43" i="7"/>
  <c r="S43" i="7"/>
  <c r="T43" i="7"/>
  <c r="U43" i="7"/>
  <c r="V43" i="7"/>
  <c r="W43" i="7"/>
  <c r="X43" i="7"/>
  <c r="Y43" i="7"/>
  <c r="Z43" i="7"/>
  <c r="AA43" i="7"/>
  <c r="AB43" i="7"/>
  <c r="AC43" i="7"/>
  <c r="AD43" i="7"/>
  <c r="AE43" i="7"/>
  <c r="AF43" i="7"/>
  <c r="B44" i="7"/>
  <c r="C44" i="7"/>
  <c r="D44" i="7"/>
  <c r="E44" i="7"/>
  <c r="F44" i="7"/>
  <c r="G44" i="7"/>
  <c r="H44" i="7"/>
  <c r="I44" i="7"/>
  <c r="J44" i="7"/>
  <c r="K44" i="7"/>
  <c r="L44" i="7"/>
  <c r="M44" i="7"/>
  <c r="N44" i="7"/>
  <c r="O44" i="7"/>
  <c r="P44" i="7"/>
  <c r="Q44" i="7"/>
  <c r="R44" i="7"/>
  <c r="S44" i="7"/>
  <c r="T44" i="7"/>
  <c r="U44" i="7"/>
  <c r="V44" i="7"/>
  <c r="W44" i="7"/>
  <c r="X44" i="7"/>
  <c r="Y44" i="7"/>
  <c r="Z44" i="7"/>
  <c r="AA44" i="7"/>
  <c r="AB44" i="7"/>
  <c r="AC44" i="7"/>
  <c r="AD44" i="7"/>
  <c r="AE44" i="7"/>
  <c r="AF44" i="7"/>
  <c r="B45" i="7"/>
  <c r="C45" i="7"/>
  <c r="D45" i="7"/>
  <c r="E45" i="7"/>
  <c r="F45" i="7"/>
  <c r="G45" i="7"/>
  <c r="H45" i="7"/>
  <c r="I45" i="7"/>
  <c r="J45" i="7"/>
  <c r="K45" i="7"/>
  <c r="L45" i="7"/>
  <c r="M45" i="7"/>
  <c r="N45" i="7"/>
  <c r="O45" i="7"/>
  <c r="P45" i="7"/>
  <c r="Q45" i="7"/>
  <c r="R45" i="7"/>
  <c r="S45" i="7"/>
  <c r="T45" i="7"/>
  <c r="U45" i="7"/>
  <c r="V45" i="7"/>
  <c r="W45" i="7"/>
  <c r="X45" i="7"/>
  <c r="Y45" i="7"/>
  <c r="Z45" i="7"/>
  <c r="AA45" i="7"/>
  <c r="AB45" i="7"/>
  <c r="AC45" i="7"/>
  <c r="AD45" i="7"/>
  <c r="AE45" i="7"/>
  <c r="AF45" i="7"/>
  <c r="B46" i="7"/>
  <c r="C46" i="7"/>
  <c r="D46" i="7"/>
  <c r="E46" i="7"/>
  <c r="F46" i="7"/>
  <c r="G46" i="7"/>
  <c r="H46" i="7"/>
  <c r="I46" i="7"/>
  <c r="J46" i="7"/>
  <c r="K46" i="7"/>
  <c r="L46" i="7"/>
  <c r="M46" i="7"/>
  <c r="N46" i="7"/>
  <c r="O46" i="7"/>
  <c r="P46" i="7"/>
  <c r="Q46" i="7"/>
  <c r="R46" i="7"/>
  <c r="S46" i="7"/>
  <c r="T46" i="7"/>
  <c r="U46" i="7"/>
  <c r="V46" i="7"/>
  <c r="W46" i="7"/>
  <c r="X46" i="7"/>
  <c r="Y46" i="7"/>
  <c r="Z46" i="7"/>
  <c r="AA46" i="7"/>
  <c r="AB46" i="7"/>
  <c r="AC46" i="7"/>
  <c r="AD46" i="7"/>
  <c r="AE46" i="7"/>
  <c r="AF46" i="7"/>
  <c r="B47" i="7"/>
  <c r="C47" i="7"/>
  <c r="D47" i="7"/>
  <c r="E47" i="7"/>
  <c r="F47" i="7"/>
  <c r="G47" i="7"/>
  <c r="H47" i="7"/>
  <c r="I47" i="7"/>
  <c r="J47" i="7"/>
  <c r="K47" i="7"/>
  <c r="L47" i="7"/>
  <c r="M47" i="7"/>
  <c r="N47" i="7"/>
  <c r="O47" i="7"/>
  <c r="P47" i="7"/>
  <c r="Q47" i="7"/>
  <c r="R47" i="7"/>
  <c r="S47" i="7"/>
  <c r="T47" i="7"/>
  <c r="U47" i="7"/>
  <c r="V47" i="7"/>
  <c r="W47" i="7"/>
  <c r="X47" i="7"/>
  <c r="Y47" i="7"/>
  <c r="Z47" i="7"/>
  <c r="AA47" i="7"/>
  <c r="AB47" i="7"/>
  <c r="AC47" i="7"/>
  <c r="AD47" i="7"/>
  <c r="AE47" i="7"/>
  <c r="AF47" i="7"/>
  <c r="B48" i="7"/>
  <c r="C48" i="7"/>
  <c r="D48" i="7"/>
  <c r="E48" i="7"/>
  <c r="F48" i="7"/>
  <c r="G48" i="7"/>
  <c r="H48" i="7"/>
  <c r="I48" i="7"/>
  <c r="J48" i="7"/>
  <c r="K48" i="7"/>
  <c r="L48" i="7"/>
  <c r="M48" i="7"/>
  <c r="N48" i="7"/>
  <c r="O48" i="7"/>
  <c r="P48" i="7"/>
  <c r="Q48" i="7"/>
  <c r="R48" i="7"/>
  <c r="S48" i="7"/>
  <c r="T48" i="7"/>
  <c r="U48" i="7"/>
  <c r="V48" i="7"/>
  <c r="W48" i="7"/>
  <c r="X48" i="7"/>
  <c r="Y48" i="7"/>
  <c r="Z48" i="7"/>
  <c r="AA48" i="7"/>
  <c r="AB48" i="7"/>
  <c r="AC48" i="7"/>
  <c r="AD48" i="7"/>
  <c r="AE48" i="7"/>
  <c r="AF48" i="7"/>
  <c r="B49" i="7"/>
  <c r="C49" i="7"/>
  <c r="D49" i="7"/>
  <c r="E49" i="7"/>
  <c r="F49" i="7"/>
  <c r="G49" i="7"/>
  <c r="H49" i="7"/>
  <c r="I49" i="7"/>
  <c r="J49" i="7"/>
  <c r="K49" i="7"/>
  <c r="L49" i="7"/>
  <c r="M49" i="7"/>
  <c r="N49" i="7"/>
  <c r="O49" i="7"/>
  <c r="P49" i="7"/>
  <c r="Q49" i="7"/>
  <c r="R49" i="7"/>
  <c r="S49" i="7"/>
  <c r="T49" i="7"/>
  <c r="U49" i="7"/>
  <c r="V49" i="7"/>
  <c r="W49" i="7"/>
  <c r="X49" i="7"/>
  <c r="Y49" i="7"/>
  <c r="Z49" i="7"/>
  <c r="AA49" i="7"/>
  <c r="AB49" i="7"/>
  <c r="AC49" i="7"/>
  <c r="AD49" i="7"/>
  <c r="AE49" i="7"/>
  <c r="AF49" i="7"/>
  <c r="B50" i="7"/>
  <c r="C50" i="7"/>
  <c r="D50" i="7"/>
  <c r="E50" i="7"/>
  <c r="F50" i="7"/>
  <c r="G50" i="7"/>
  <c r="H50" i="7"/>
  <c r="I50" i="7"/>
  <c r="J50" i="7"/>
  <c r="K50" i="7"/>
  <c r="L50" i="7"/>
  <c r="M50" i="7"/>
  <c r="N50" i="7"/>
  <c r="O50" i="7"/>
  <c r="P50" i="7"/>
  <c r="Q50" i="7"/>
  <c r="R50" i="7"/>
  <c r="S50" i="7"/>
  <c r="T50" i="7"/>
  <c r="U50" i="7"/>
  <c r="V50" i="7"/>
  <c r="W50" i="7"/>
  <c r="X50" i="7"/>
  <c r="Y50" i="7"/>
  <c r="Z50" i="7"/>
  <c r="AA50" i="7"/>
  <c r="AB50" i="7"/>
  <c r="AC50" i="7"/>
  <c r="AD50" i="7"/>
  <c r="AE50" i="7"/>
  <c r="AF50" i="7"/>
  <c r="B51" i="7"/>
  <c r="C51" i="7"/>
  <c r="D51" i="7"/>
  <c r="E51" i="7"/>
  <c r="F51" i="7"/>
  <c r="G51" i="7"/>
  <c r="H51" i="7"/>
  <c r="I51" i="7"/>
  <c r="J51" i="7"/>
  <c r="K51" i="7"/>
  <c r="L51" i="7"/>
  <c r="M51" i="7"/>
  <c r="N51" i="7"/>
  <c r="O51" i="7"/>
  <c r="P51" i="7"/>
  <c r="Q51" i="7"/>
  <c r="R51" i="7"/>
  <c r="S51" i="7"/>
  <c r="T51" i="7"/>
  <c r="U51" i="7"/>
  <c r="V51" i="7"/>
  <c r="W51" i="7"/>
  <c r="X51" i="7"/>
  <c r="Y51" i="7"/>
  <c r="Z51" i="7"/>
  <c r="AA51" i="7"/>
  <c r="AB51" i="7"/>
  <c r="AC51" i="7"/>
  <c r="AD51" i="7"/>
  <c r="AE51" i="7"/>
  <c r="AF51" i="7"/>
  <c r="B52" i="7"/>
  <c r="C52" i="7"/>
  <c r="D52" i="7"/>
  <c r="E52" i="7"/>
  <c r="F52" i="7"/>
  <c r="G52" i="7"/>
  <c r="H52" i="7"/>
  <c r="I52" i="7"/>
  <c r="J52" i="7"/>
  <c r="K52" i="7"/>
  <c r="L52" i="7"/>
  <c r="M52" i="7"/>
  <c r="N52" i="7"/>
  <c r="O52" i="7"/>
  <c r="P52" i="7"/>
  <c r="Q52" i="7"/>
  <c r="R52" i="7"/>
  <c r="S52" i="7"/>
  <c r="T52" i="7"/>
  <c r="U52" i="7"/>
  <c r="V52" i="7"/>
  <c r="W52" i="7"/>
  <c r="X52" i="7"/>
  <c r="Y52" i="7"/>
  <c r="Z52" i="7"/>
  <c r="AA52" i="7"/>
  <c r="AB52" i="7"/>
  <c r="AC52" i="7"/>
  <c r="AD52" i="7"/>
  <c r="AE52" i="7"/>
  <c r="AF52" i="7"/>
  <c r="B53" i="7"/>
  <c r="C53" i="7"/>
  <c r="D53" i="7"/>
  <c r="E53" i="7"/>
  <c r="F53" i="7"/>
  <c r="G53" i="7"/>
  <c r="H53" i="7"/>
  <c r="I53" i="7"/>
  <c r="J53" i="7"/>
  <c r="K53" i="7"/>
  <c r="L53" i="7"/>
  <c r="M53" i="7"/>
  <c r="N53" i="7"/>
  <c r="O53" i="7"/>
  <c r="P53" i="7"/>
  <c r="Q53" i="7"/>
  <c r="R53" i="7"/>
  <c r="S53" i="7"/>
  <c r="T53" i="7"/>
  <c r="U53" i="7"/>
  <c r="V53" i="7"/>
  <c r="W53" i="7"/>
  <c r="X53" i="7"/>
  <c r="Y53" i="7"/>
  <c r="Z53" i="7"/>
  <c r="AA53" i="7"/>
  <c r="AB53" i="7"/>
  <c r="AC53" i="7"/>
  <c r="AD53" i="7"/>
  <c r="AE53" i="7"/>
  <c r="AF53" i="7"/>
  <c r="B54" i="7"/>
  <c r="C54" i="7"/>
  <c r="D54" i="7"/>
  <c r="E54" i="7"/>
  <c r="F54" i="7"/>
  <c r="G54" i="7"/>
  <c r="H54" i="7"/>
  <c r="I54" i="7"/>
  <c r="J54" i="7"/>
  <c r="K54" i="7"/>
  <c r="L54" i="7"/>
  <c r="M54" i="7"/>
  <c r="N54" i="7"/>
  <c r="O54" i="7"/>
  <c r="P54" i="7"/>
  <c r="Q54" i="7"/>
  <c r="R54" i="7"/>
  <c r="S54" i="7"/>
  <c r="T54" i="7"/>
  <c r="U54" i="7"/>
  <c r="V54" i="7"/>
  <c r="W54" i="7"/>
  <c r="X54" i="7"/>
  <c r="Y54" i="7"/>
  <c r="Z54" i="7"/>
  <c r="AA54" i="7"/>
  <c r="AB54" i="7"/>
  <c r="AC54" i="7"/>
  <c r="AD54" i="7"/>
  <c r="AE54" i="7"/>
  <c r="AF54" i="7"/>
  <c r="B55" i="7"/>
  <c r="C55" i="7"/>
  <c r="D55" i="7"/>
  <c r="E55" i="7"/>
  <c r="F55" i="7"/>
  <c r="G55" i="7"/>
  <c r="H55" i="7"/>
  <c r="I55" i="7"/>
  <c r="J55" i="7"/>
  <c r="K55" i="7"/>
  <c r="L55" i="7"/>
  <c r="M55" i="7"/>
  <c r="N55" i="7"/>
  <c r="O55" i="7"/>
  <c r="P55" i="7"/>
  <c r="Q55" i="7"/>
  <c r="R55" i="7"/>
  <c r="S55" i="7"/>
  <c r="T55" i="7"/>
  <c r="U55" i="7"/>
  <c r="V55" i="7"/>
  <c r="W55" i="7"/>
  <c r="X55" i="7"/>
  <c r="Y55" i="7"/>
  <c r="Z55" i="7"/>
  <c r="AA55" i="7"/>
  <c r="AB55" i="7"/>
  <c r="AC55" i="7"/>
  <c r="AD55" i="7"/>
  <c r="AE55" i="7"/>
  <c r="AF55" i="7"/>
  <c r="B56" i="7"/>
  <c r="C56" i="7"/>
  <c r="D56" i="7"/>
  <c r="E56" i="7"/>
  <c r="F56" i="7"/>
  <c r="G56" i="7"/>
  <c r="H56" i="7"/>
  <c r="I56" i="7"/>
  <c r="J56" i="7"/>
  <c r="K56" i="7"/>
  <c r="L56" i="7"/>
  <c r="M56" i="7"/>
  <c r="N56" i="7"/>
  <c r="O56" i="7"/>
  <c r="P56" i="7"/>
  <c r="Q56" i="7"/>
  <c r="R56" i="7"/>
  <c r="S56" i="7"/>
  <c r="T56" i="7"/>
  <c r="U56" i="7"/>
  <c r="V56" i="7"/>
  <c r="W56" i="7"/>
  <c r="X56" i="7"/>
  <c r="Y56" i="7"/>
  <c r="Z56" i="7"/>
  <c r="AA56" i="7"/>
  <c r="AB56" i="7"/>
  <c r="AC56" i="7"/>
  <c r="AD56" i="7"/>
  <c r="AE56" i="7"/>
  <c r="AF56" i="7"/>
  <c r="B57" i="7"/>
  <c r="C57" i="7"/>
  <c r="D57" i="7"/>
  <c r="E57" i="7"/>
  <c r="F57" i="7"/>
  <c r="G57" i="7"/>
  <c r="H57" i="7"/>
  <c r="I57" i="7"/>
  <c r="J57" i="7"/>
  <c r="K57" i="7"/>
  <c r="L57" i="7"/>
  <c r="M57" i="7"/>
  <c r="N57" i="7"/>
  <c r="O57" i="7"/>
  <c r="P57" i="7"/>
  <c r="Q57" i="7"/>
  <c r="R57" i="7"/>
  <c r="S57" i="7"/>
  <c r="T57" i="7"/>
  <c r="U57" i="7"/>
  <c r="V57" i="7"/>
  <c r="W57" i="7"/>
  <c r="X57" i="7"/>
  <c r="Y57" i="7"/>
  <c r="Z57" i="7"/>
  <c r="AA57" i="7"/>
  <c r="AB57" i="7"/>
  <c r="AC57" i="7"/>
  <c r="AD57" i="7"/>
  <c r="AE57" i="7"/>
  <c r="AF57" i="7"/>
  <c r="B58" i="7"/>
  <c r="C58" i="7"/>
  <c r="D58" i="7"/>
  <c r="E58" i="7"/>
  <c r="F58" i="7"/>
  <c r="G58" i="7"/>
  <c r="H58" i="7"/>
  <c r="I58" i="7"/>
  <c r="J58" i="7"/>
  <c r="K58" i="7"/>
  <c r="L58" i="7"/>
  <c r="M58" i="7"/>
  <c r="N58" i="7"/>
  <c r="O58" i="7"/>
  <c r="P58" i="7"/>
  <c r="Q58" i="7"/>
  <c r="R58" i="7"/>
  <c r="S58" i="7"/>
  <c r="T58" i="7"/>
  <c r="U58" i="7"/>
  <c r="V58" i="7"/>
  <c r="W58" i="7"/>
  <c r="X58" i="7"/>
  <c r="Y58" i="7"/>
  <c r="Z58" i="7"/>
  <c r="AA58" i="7"/>
  <c r="AB58" i="7"/>
  <c r="AC58" i="7"/>
  <c r="AD58" i="7"/>
  <c r="AE58" i="7"/>
  <c r="AF58" i="7"/>
  <c r="B59" i="7"/>
  <c r="C59" i="7"/>
  <c r="D59" i="7"/>
  <c r="E59" i="7"/>
  <c r="F59" i="7"/>
  <c r="G59" i="7"/>
  <c r="H59" i="7"/>
  <c r="I59" i="7"/>
  <c r="J59" i="7"/>
  <c r="K59" i="7"/>
  <c r="L59" i="7"/>
  <c r="M59" i="7"/>
  <c r="N59" i="7"/>
  <c r="O59" i="7"/>
  <c r="P59" i="7"/>
  <c r="Q59" i="7"/>
  <c r="R59" i="7"/>
  <c r="S59" i="7"/>
  <c r="T59" i="7"/>
  <c r="U59" i="7"/>
  <c r="V59" i="7"/>
  <c r="W59" i="7"/>
  <c r="X59" i="7"/>
  <c r="Y59" i="7"/>
  <c r="Z59" i="7"/>
  <c r="AA59" i="7"/>
  <c r="AB59" i="7"/>
  <c r="AC59" i="7"/>
  <c r="AD59" i="7"/>
  <c r="AE59" i="7"/>
  <c r="AF59" i="7"/>
  <c r="B60" i="7"/>
  <c r="C60" i="7"/>
  <c r="D60" i="7"/>
  <c r="E60" i="7"/>
  <c r="F60" i="7"/>
  <c r="G60" i="7"/>
  <c r="H60" i="7"/>
  <c r="I60" i="7"/>
  <c r="J60" i="7"/>
  <c r="K60" i="7"/>
  <c r="L60" i="7"/>
  <c r="M60" i="7"/>
  <c r="N60" i="7"/>
  <c r="O60" i="7"/>
  <c r="P60" i="7"/>
  <c r="Q60" i="7"/>
  <c r="R60" i="7"/>
  <c r="S60" i="7"/>
  <c r="T60" i="7"/>
  <c r="U60" i="7"/>
  <c r="V60" i="7"/>
  <c r="W60" i="7"/>
  <c r="X60" i="7"/>
  <c r="Y60" i="7"/>
  <c r="Z60" i="7"/>
  <c r="AA60" i="7"/>
  <c r="AB60" i="7"/>
  <c r="AC60" i="7"/>
  <c r="AD60" i="7"/>
  <c r="AE60" i="7"/>
  <c r="AF60" i="7"/>
  <c r="B61" i="7"/>
  <c r="C61" i="7"/>
  <c r="D61" i="7"/>
  <c r="E61" i="7"/>
  <c r="F61" i="7"/>
  <c r="G61" i="7"/>
  <c r="H61" i="7"/>
  <c r="I61" i="7"/>
  <c r="J61" i="7"/>
  <c r="K61" i="7"/>
  <c r="L61" i="7"/>
  <c r="M61" i="7"/>
  <c r="N61" i="7"/>
  <c r="O61" i="7"/>
  <c r="P61" i="7"/>
  <c r="Q61" i="7"/>
  <c r="R61" i="7"/>
  <c r="S61" i="7"/>
  <c r="T61" i="7"/>
  <c r="U61" i="7"/>
  <c r="V61" i="7"/>
  <c r="W61" i="7"/>
  <c r="X61" i="7"/>
  <c r="Y61" i="7"/>
  <c r="Z61" i="7"/>
  <c r="AA61" i="7"/>
  <c r="AB61" i="7"/>
  <c r="AC61" i="7"/>
  <c r="AD61" i="7"/>
  <c r="AE61" i="7"/>
  <c r="AF61" i="7"/>
  <c r="C2" i="7"/>
  <c r="D2" i="7"/>
  <c r="E2" i="7"/>
  <c r="F2" i="7"/>
  <c r="G2" i="7"/>
  <c r="H2" i="7"/>
  <c r="I2" i="7"/>
  <c r="J2" i="7"/>
  <c r="K2" i="7"/>
  <c r="L2" i="7"/>
  <c r="M2" i="7"/>
  <c r="N2" i="7"/>
  <c r="O2" i="7"/>
  <c r="P2" i="7"/>
  <c r="Q2" i="7"/>
  <c r="R2" i="7"/>
  <c r="S2" i="7"/>
  <c r="T2" i="7"/>
  <c r="U2" i="7"/>
  <c r="V2" i="7"/>
  <c r="W2" i="7"/>
  <c r="X2" i="7"/>
  <c r="Y2" i="7"/>
  <c r="Z2" i="7"/>
  <c r="AA2" i="7"/>
  <c r="AB2" i="7"/>
  <c r="AC2" i="7"/>
  <c r="AD2" i="7"/>
  <c r="AE2" i="7"/>
  <c r="AF2" i="7"/>
  <c r="B2" i="7"/>
  <c r="B3" i="4"/>
  <c r="C3" i="4"/>
  <c r="D3" i="4"/>
  <c r="E3" i="4"/>
  <c r="F3" i="4"/>
  <c r="G3" i="4"/>
  <c r="H3" i="4"/>
  <c r="I3" i="4"/>
  <c r="J3" i="4"/>
  <c r="K3" i="4"/>
  <c r="L3" i="4"/>
  <c r="M3" i="4"/>
  <c r="N3" i="4"/>
  <c r="O3" i="4"/>
  <c r="P3" i="4"/>
  <c r="Q3" i="4"/>
  <c r="R3" i="4"/>
  <c r="S3" i="4"/>
  <c r="T3" i="4"/>
  <c r="U3" i="4"/>
  <c r="V3" i="4"/>
  <c r="W3" i="4"/>
  <c r="X3" i="4"/>
  <c r="Y3" i="4"/>
  <c r="Z3" i="4"/>
  <c r="AA3" i="4"/>
  <c r="AB3" i="4"/>
  <c r="AC3" i="4"/>
  <c r="AD3" i="4"/>
  <c r="AE3" i="4"/>
  <c r="AF3" i="4"/>
  <c r="B4" i="4"/>
  <c r="C4" i="4"/>
  <c r="D4" i="4"/>
  <c r="E4" i="4"/>
  <c r="F4" i="4"/>
  <c r="G4" i="4"/>
  <c r="H4" i="4"/>
  <c r="I4" i="4"/>
  <c r="J4" i="4"/>
  <c r="K4" i="4"/>
  <c r="L4" i="4"/>
  <c r="M4" i="4"/>
  <c r="N4" i="4"/>
  <c r="O4" i="4"/>
  <c r="P4" i="4"/>
  <c r="Q4" i="4"/>
  <c r="R4" i="4"/>
  <c r="S4" i="4"/>
  <c r="T4" i="4"/>
  <c r="U4" i="4"/>
  <c r="V4" i="4"/>
  <c r="W4" i="4"/>
  <c r="X4" i="4"/>
  <c r="Y4" i="4"/>
  <c r="Z4" i="4"/>
  <c r="AA4" i="4"/>
  <c r="AB4" i="4"/>
  <c r="AC4" i="4"/>
  <c r="AD4" i="4"/>
  <c r="AE4" i="4"/>
  <c r="AF4" i="4"/>
  <c r="B5" i="4"/>
  <c r="C5" i="4"/>
  <c r="D5" i="4"/>
  <c r="E5" i="4"/>
  <c r="F5" i="4"/>
  <c r="G5" i="4"/>
  <c r="H5" i="4"/>
  <c r="I5" i="4"/>
  <c r="J5" i="4"/>
  <c r="K5" i="4"/>
  <c r="L5" i="4"/>
  <c r="M5" i="4"/>
  <c r="N5" i="4"/>
  <c r="O5" i="4"/>
  <c r="P5" i="4"/>
  <c r="Q5" i="4"/>
  <c r="R5" i="4"/>
  <c r="S5" i="4"/>
  <c r="T5" i="4"/>
  <c r="U5" i="4"/>
  <c r="V5" i="4"/>
  <c r="W5" i="4"/>
  <c r="X5" i="4"/>
  <c r="Y5" i="4"/>
  <c r="Z5" i="4"/>
  <c r="AA5" i="4"/>
  <c r="AB5" i="4"/>
  <c r="AC5" i="4"/>
  <c r="AD5" i="4"/>
  <c r="AE5" i="4"/>
  <c r="AF5" i="4"/>
  <c r="B6" i="4"/>
  <c r="C6" i="4"/>
  <c r="D6" i="4"/>
  <c r="E6" i="4"/>
  <c r="F6" i="4"/>
  <c r="G6" i="4"/>
  <c r="H6" i="4"/>
  <c r="I6" i="4"/>
  <c r="J6" i="4"/>
  <c r="K6" i="4"/>
  <c r="L6" i="4"/>
  <c r="M6" i="4"/>
  <c r="N6" i="4"/>
  <c r="O6" i="4"/>
  <c r="P6" i="4"/>
  <c r="Q6" i="4"/>
  <c r="R6" i="4"/>
  <c r="S6" i="4"/>
  <c r="T6" i="4"/>
  <c r="U6" i="4"/>
  <c r="V6" i="4"/>
  <c r="W6" i="4"/>
  <c r="X6" i="4"/>
  <c r="Y6" i="4"/>
  <c r="Z6" i="4"/>
  <c r="AA6" i="4"/>
  <c r="AB6" i="4"/>
  <c r="AC6" i="4"/>
  <c r="AD6" i="4"/>
  <c r="AE6" i="4"/>
  <c r="AF6" i="4"/>
  <c r="B7" i="4"/>
  <c r="C7" i="4"/>
  <c r="D7" i="4"/>
  <c r="E7" i="4"/>
  <c r="F7" i="4"/>
  <c r="G7" i="4"/>
  <c r="H7" i="4"/>
  <c r="I7" i="4"/>
  <c r="J7" i="4"/>
  <c r="K7" i="4"/>
  <c r="L7" i="4"/>
  <c r="M7" i="4"/>
  <c r="N7" i="4"/>
  <c r="O7" i="4"/>
  <c r="P7" i="4"/>
  <c r="Q7" i="4"/>
  <c r="R7" i="4"/>
  <c r="S7" i="4"/>
  <c r="T7" i="4"/>
  <c r="U7" i="4"/>
  <c r="V7" i="4"/>
  <c r="W7" i="4"/>
  <c r="X7" i="4"/>
  <c r="Y7" i="4"/>
  <c r="Z7" i="4"/>
  <c r="AA7" i="4"/>
  <c r="AB7" i="4"/>
  <c r="AC7" i="4"/>
  <c r="AD7" i="4"/>
  <c r="AE7" i="4"/>
  <c r="AF7" i="4"/>
  <c r="B8" i="4"/>
  <c r="C8" i="4"/>
  <c r="D8" i="4"/>
  <c r="E8" i="4"/>
  <c r="F8" i="4"/>
  <c r="G8" i="4"/>
  <c r="H8" i="4"/>
  <c r="I8" i="4"/>
  <c r="J8" i="4"/>
  <c r="K8" i="4"/>
  <c r="L8" i="4"/>
  <c r="M8" i="4"/>
  <c r="N8" i="4"/>
  <c r="O8" i="4"/>
  <c r="P8" i="4"/>
  <c r="Q8" i="4"/>
  <c r="R8" i="4"/>
  <c r="S8" i="4"/>
  <c r="T8" i="4"/>
  <c r="U8" i="4"/>
  <c r="V8" i="4"/>
  <c r="W8" i="4"/>
  <c r="X8" i="4"/>
  <c r="Y8" i="4"/>
  <c r="Z8" i="4"/>
  <c r="AA8" i="4"/>
  <c r="AB8" i="4"/>
  <c r="AC8" i="4"/>
  <c r="AD8" i="4"/>
  <c r="AE8" i="4"/>
  <c r="AF8" i="4"/>
  <c r="B9" i="4"/>
  <c r="C9" i="4"/>
  <c r="D9" i="4"/>
  <c r="E9" i="4"/>
  <c r="F9" i="4"/>
  <c r="G9" i="4"/>
  <c r="H9" i="4"/>
  <c r="I9" i="4"/>
  <c r="J9" i="4"/>
  <c r="K9" i="4"/>
  <c r="L9" i="4"/>
  <c r="M9" i="4"/>
  <c r="N9" i="4"/>
  <c r="O9" i="4"/>
  <c r="P9" i="4"/>
  <c r="Q9" i="4"/>
  <c r="R9" i="4"/>
  <c r="S9" i="4"/>
  <c r="T9" i="4"/>
  <c r="U9" i="4"/>
  <c r="V9" i="4"/>
  <c r="W9" i="4"/>
  <c r="X9" i="4"/>
  <c r="Y9" i="4"/>
  <c r="Z9" i="4"/>
  <c r="AA9" i="4"/>
  <c r="AB9" i="4"/>
  <c r="AC9" i="4"/>
  <c r="AD9" i="4"/>
  <c r="AE9" i="4"/>
  <c r="AF9" i="4"/>
  <c r="B10" i="4"/>
  <c r="C10" i="4"/>
  <c r="D10" i="4"/>
  <c r="E10" i="4"/>
  <c r="F10" i="4"/>
  <c r="G10" i="4"/>
  <c r="H10" i="4"/>
  <c r="I10" i="4"/>
  <c r="J10" i="4"/>
  <c r="K10" i="4"/>
  <c r="L10" i="4"/>
  <c r="M10" i="4"/>
  <c r="N10" i="4"/>
  <c r="O10" i="4"/>
  <c r="P10" i="4"/>
  <c r="Q10" i="4"/>
  <c r="R10" i="4"/>
  <c r="S10" i="4"/>
  <c r="T10" i="4"/>
  <c r="U10" i="4"/>
  <c r="V10" i="4"/>
  <c r="W10" i="4"/>
  <c r="X10" i="4"/>
  <c r="Y10" i="4"/>
  <c r="Z10" i="4"/>
  <c r="AA10" i="4"/>
  <c r="AB10" i="4"/>
  <c r="AC10" i="4"/>
  <c r="AD10" i="4"/>
  <c r="AE10" i="4"/>
  <c r="AF10" i="4"/>
  <c r="B11" i="4"/>
  <c r="C11" i="4"/>
  <c r="D11" i="4"/>
  <c r="E11" i="4"/>
  <c r="F11" i="4"/>
  <c r="G11" i="4"/>
  <c r="H11" i="4"/>
  <c r="I11" i="4"/>
  <c r="J11" i="4"/>
  <c r="K11" i="4"/>
  <c r="L11" i="4"/>
  <c r="M11" i="4"/>
  <c r="N11" i="4"/>
  <c r="O11" i="4"/>
  <c r="P11" i="4"/>
  <c r="Q11" i="4"/>
  <c r="R11" i="4"/>
  <c r="S11" i="4"/>
  <c r="T11" i="4"/>
  <c r="U11" i="4"/>
  <c r="V11" i="4"/>
  <c r="W11" i="4"/>
  <c r="X11" i="4"/>
  <c r="Y11" i="4"/>
  <c r="Z11" i="4"/>
  <c r="AA11" i="4"/>
  <c r="AB11" i="4"/>
  <c r="AC11" i="4"/>
  <c r="AD11" i="4"/>
  <c r="AE11" i="4"/>
  <c r="AF11" i="4"/>
  <c r="B12" i="4"/>
  <c r="C12" i="4"/>
  <c r="D12" i="4"/>
  <c r="E12" i="4"/>
  <c r="F12" i="4"/>
  <c r="G12" i="4"/>
  <c r="H12" i="4"/>
  <c r="I12" i="4"/>
  <c r="J12" i="4"/>
  <c r="K12" i="4"/>
  <c r="L12" i="4"/>
  <c r="M12" i="4"/>
  <c r="N12" i="4"/>
  <c r="O12" i="4"/>
  <c r="P12" i="4"/>
  <c r="Q12" i="4"/>
  <c r="R12" i="4"/>
  <c r="S12" i="4"/>
  <c r="T12" i="4"/>
  <c r="U12" i="4"/>
  <c r="V12" i="4"/>
  <c r="W12" i="4"/>
  <c r="X12" i="4"/>
  <c r="Y12" i="4"/>
  <c r="Z12" i="4"/>
  <c r="AA12" i="4"/>
  <c r="AB12" i="4"/>
  <c r="AC12" i="4"/>
  <c r="AD12" i="4"/>
  <c r="AE12" i="4"/>
  <c r="AF12" i="4"/>
  <c r="B13" i="4"/>
  <c r="C13" i="4"/>
  <c r="D13" i="4"/>
  <c r="E13" i="4"/>
  <c r="F13" i="4"/>
  <c r="G13" i="4"/>
  <c r="H13" i="4"/>
  <c r="I13" i="4"/>
  <c r="J13" i="4"/>
  <c r="K13" i="4"/>
  <c r="L13" i="4"/>
  <c r="M13" i="4"/>
  <c r="N13" i="4"/>
  <c r="O13" i="4"/>
  <c r="P13" i="4"/>
  <c r="Q13" i="4"/>
  <c r="R13" i="4"/>
  <c r="S13" i="4"/>
  <c r="T13" i="4"/>
  <c r="U13" i="4"/>
  <c r="V13" i="4"/>
  <c r="W13" i="4"/>
  <c r="X13" i="4"/>
  <c r="Y13" i="4"/>
  <c r="Z13" i="4"/>
  <c r="AA13" i="4"/>
  <c r="AB13" i="4"/>
  <c r="AC13" i="4"/>
  <c r="AD13" i="4"/>
  <c r="AE13" i="4"/>
  <c r="AF13" i="4"/>
  <c r="B14" i="4"/>
  <c r="C14" i="4"/>
  <c r="D14" i="4"/>
  <c r="E14" i="4"/>
  <c r="F14" i="4"/>
  <c r="G14" i="4"/>
  <c r="H14" i="4"/>
  <c r="I14" i="4"/>
  <c r="J14" i="4"/>
  <c r="K14" i="4"/>
  <c r="L14" i="4"/>
  <c r="M14" i="4"/>
  <c r="N14" i="4"/>
  <c r="O14" i="4"/>
  <c r="P14" i="4"/>
  <c r="Q14" i="4"/>
  <c r="R14" i="4"/>
  <c r="S14" i="4"/>
  <c r="T14" i="4"/>
  <c r="U14" i="4"/>
  <c r="V14" i="4"/>
  <c r="W14" i="4"/>
  <c r="X14" i="4"/>
  <c r="Y14" i="4"/>
  <c r="Z14" i="4"/>
  <c r="AA14" i="4"/>
  <c r="AB14" i="4"/>
  <c r="AC14" i="4"/>
  <c r="AD14" i="4"/>
  <c r="AE14" i="4"/>
  <c r="AF14" i="4"/>
  <c r="B15" i="4"/>
  <c r="C15" i="4"/>
  <c r="D15" i="4"/>
  <c r="E15" i="4"/>
  <c r="F15" i="4"/>
  <c r="G15" i="4"/>
  <c r="H15" i="4"/>
  <c r="I15" i="4"/>
  <c r="J15" i="4"/>
  <c r="K15" i="4"/>
  <c r="L15" i="4"/>
  <c r="M15" i="4"/>
  <c r="N15" i="4"/>
  <c r="O15" i="4"/>
  <c r="P15" i="4"/>
  <c r="Q15" i="4"/>
  <c r="R15" i="4"/>
  <c r="S15" i="4"/>
  <c r="T15" i="4"/>
  <c r="U15" i="4"/>
  <c r="V15" i="4"/>
  <c r="W15" i="4"/>
  <c r="X15" i="4"/>
  <c r="Y15" i="4"/>
  <c r="Z15" i="4"/>
  <c r="AA15" i="4"/>
  <c r="AB15" i="4"/>
  <c r="AC15" i="4"/>
  <c r="AD15" i="4"/>
  <c r="AE15" i="4"/>
  <c r="AF15" i="4"/>
  <c r="B16" i="4"/>
  <c r="C16" i="4"/>
  <c r="D16" i="4"/>
  <c r="E16" i="4"/>
  <c r="F16" i="4"/>
  <c r="G16" i="4"/>
  <c r="H16" i="4"/>
  <c r="I16" i="4"/>
  <c r="J16" i="4"/>
  <c r="K16" i="4"/>
  <c r="L16" i="4"/>
  <c r="M16" i="4"/>
  <c r="N16" i="4"/>
  <c r="O16" i="4"/>
  <c r="P16" i="4"/>
  <c r="Q16" i="4"/>
  <c r="R16" i="4"/>
  <c r="S16" i="4"/>
  <c r="T16" i="4"/>
  <c r="U16" i="4"/>
  <c r="V16" i="4"/>
  <c r="W16" i="4"/>
  <c r="X16" i="4"/>
  <c r="Y16" i="4"/>
  <c r="Z16" i="4"/>
  <c r="AA16" i="4"/>
  <c r="AB16" i="4"/>
  <c r="AC16" i="4"/>
  <c r="AD16" i="4"/>
  <c r="AE16" i="4"/>
  <c r="AF16" i="4"/>
  <c r="B17" i="4"/>
  <c r="C17" i="4"/>
  <c r="D17" i="4"/>
  <c r="E17" i="4"/>
  <c r="F17" i="4"/>
  <c r="G17" i="4"/>
  <c r="H17" i="4"/>
  <c r="I17" i="4"/>
  <c r="J17" i="4"/>
  <c r="K17" i="4"/>
  <c r="L17" i="4"/>
  <c r="M17" i="4"/>
  <c r="N17" i="4"/>
  <c r="O17" i="4"/>
  <c r="P17" i="4"/>
  <c r="Q17" i="4"/>
  <c r="R17" i="4"/>
  <c r="S17" i="4"/>
  <c r="T17" i="4"/>
  <c r="U17" i="4"/>
  <c r="V17" i="4"/>
  <c r="W17" i="4"/>
  <c r="X17" i="4"/>
  <c r="Y17" i="4"/>
  <c r="Z17" i="4"/>
  <c r="AA17" i="4"/>
  <c r="AB17" i="4"/>
  <c r="AC17" i="4"/>
  <c r="AD17" i="4"/>
  <c r="AE17" i="4"/>
  <c r="AF17" i="4"/>
  <c r="B18" i="4"/>
  <c r="C18" i="4"/>
  <c r="D18" i="4"/>
  <c r="E18" i="4"/>
  <c r="F18" i="4"/>
  <c r="G18" i="4"/>
  <c r="H18" i="4"/>
  <c r="I18" i="4"/>
  <c r="J18" i="4"/>
  <c r="K18" i="4"/>
  <c r="L18" i="4"/>
  <c r="M18" i="4"/>
  <c r="N18" i="4"/>
  <c r="O18" i="4"/>
  <c r="P18" i="4"/>
  <c r="Q18" i="4"/>
  <c r="R18" i="4"/>
  <c r="S18" i="4"/>
  <c r="T18" i="4"/>
  <c r="U18" i="4"/>
  <c r="V18" i="4"/>
  <c r="W18" i="4"/>
  <c r="X18" i="4"/>
  <c r="Y18" i="4"/>
  <c r="Z18" i="4"/>
  <c r="AA18" i="4"/>
  <c r="AB18" i="4"/>
  <c r="AC18" i="4"/>
  <c r="AD18" i="4"/>
  <c r="AE18" i="4"/>
  <c r="AF18" i="4"/>
  <c r="B19" i="4"/>
  <c r="C19" i="4"/>
  <c r="D19" i="4"/>
  <c r="E19" i="4"/>
  <c r="F19" i="4"/>
  <c r="G19" i="4"/>
  <c r="H19" i="4"/>
  <c r="I19" i="4"/>
  <c r="J19" i="4"/>
  <c r="K19" i="4"/>
  <c r="L19" i="4"/>
  <c r="M19" i="4"/>
  <c r="N19" i="4"/>
  <c r="O19" i="4"/>
  <c r="P19" i="4"/>
  <c r="Q19" i="4"/>
  <c r="R19" i="4"/>
  <c r="S19" i="4"/>
  <c r="T19" i="4"/>
  <c r="U19" i="4"/>
  <c r="V19" i="4"/>
  <c r="W19" i="4"/>
  <c r="X19" i="4"/>
  <c r="Y19" i="4"/>
  <c r="Z19" i="4"/>
  <c r="AA19" i="4"/>
  <c r="AB19" i="4"/>
  <c r="AC19" i="4"/>
  <c r="AD19" i="4"/>
  <c r="AE19" i="4"/>
  <c r="AF19" i="4"/>
  <c r="B20" i="4"/>
  <c r="C20" i="4"/>
  <c r="D20" i="4"/>
  <c r="E20" i="4"/>
  <c r="F20" i="4"/>
  <c r="G20" i="4"/>
  <c r="H20" i="4"/>
  <c r="I20" i="4"/>
  <c r="J20" i="4"/>
  <c r="K20" i="4"/>
  <c r="L20" i="4"/>
  <c r="M20" i="4"/>
  <c r="N20" i="4"/>
  <c r="O20" i="4"/>
  <c r="P20" i="4"/>
  <c r="Q20" i="4"/>
  <c r="R20" i="4"/>
  <c r="S20" i="4"/>
  <c r="T20" i="4"/>
  <c r="U20" i="4"/>
  <c r="V20" i="4"/>
  <c r="W20" i="4"/>
  <c r="X20" i="4"/>
  <c r="Y20" i="4"/>
  <c r="Z20" i="4"/>
  <c r="AA20" i="4"/>
  <c r="AB20" i="4"/>
  <c r="AC20" i="4"/>
  <c r="AD20" i="4"/>
  <c r="AE20" i="4"/>
  <c r="AF20" i="4"/>
  <c r="B21" i="4"/>
  <c r="C21" i="4"/>
  <c r="D21" i="4"/>
  <c r="E21" i="4"/>
  <c r="F21" i="4"/>
  <c r="G21" i="4"/>
  <c r="H21" i="4"/>
  <c r="I21" i="4"/>
  <c r="J21" i="4"/>
  <c r="K21" i="4"/>
  <c r="L21" i="4"/>
  <c r="M21" i="4"/>
  <c r="N21" i="4"/>
  <c r="O21" i="4"/>
  <c r="P21" i="4"/>
  <c r="Q21" i="4"/>
  <c r="R21" i="4"/>
  <c r="S21" i="4"/>
  <c r="T21" i="4"/>
  <c r="U21" i="4"/>
  <c r="V21" i="4"/>
  <c r="W21" i="4"/>
  <c r="X21" i="4"/>
  <c r="Y21" i="4"/>
  <c r="Z21" i="4"/>
  <c r="AA21" i="4"/>
  <c r="AB21" i="4"/>
  <c r="AC21" i="4"/>
  <c r="AD21" i="4"/>
  <c r="AE21" i="4"/>
  <c r="AF21" i="4"/>
  <c r="B22" i="4"/>
  <c r="C22" i="4"/>
  <c r="D22" i="4"/>
  <c r="E22" i="4"/>
  <c r="F22" i="4"/>
  <c r="G22" i="4"/>
  <c r="H22" i="4"/>
  <c r="I22" i="4"/>
  <c r="J22" i="4"/>
  <c r="K22" i="4"/>
  <c r="L22" i="4"/>
  <c r="M22" i="4"/>
  <c r="N22" i="4"/>
  <c r="O22" i="4"/>
  <c r="P22" i="4"/>
  <c r="Q22" i="4"/>
  <c r="R22" i="4"/>
  <c r="S22" i="4"/>
  <c r="T22" i="4"/>
  <c r="U22" i="4"/>
  <c r="V22" i="4"/>
  <c r="W22" i="4"/>
  <c r="X22" i="4"/>
  <c r="Y22" i="4"/>
  <c r="Z22" i="4"/>
  <c r="AA22" i="4"/>
  <c r="AB22" i="4"/>
  <c r="AC22" i="4"/>
  <c r="AD22" i="4"/>
  <c r="AE22" i="4"/>
  <c r="AF22" i="4"/>
  <c r="B23" i="4"/>
  <c r="C23" i="4"/>
  <c r="D23" i="4"/>
  <c r="E23" i="4"/>
  <c r="F23" i="4"/>
  <c r="G23" i="4"/>
  <c r="H23" i="4"/>
  <c r="I23" i="4"/>
  <c r="J23" i="4"/>
  <c r="K23" i="4"/>
  <c r="L23" i="4"/>
  <c r="M23" i="4"/>
  <c r="N23" i="4"/>
  <c r="O23" i="4"/>
  <c r="P23" i="4"/>
  <c r="Q23" i="4"/>
  <c r="R23" i="4"/>
  <c r="S23" i="4"/>
  <c r="T23" i="4"/>
  <c r="U23" i="4"/>
  <c r="V23" i="4"/>
  <c r="W23" i="4"/>
  <c r="X23" i="4"/>
  <c r="Y23" i="4"/>
  <c r="Z23" i="4"/>
  <c r="AA23" i="4"/>
  <c r="AB23" i="4"/>
  <c r="AC23" i="4"/>
  <c r="AD23" i="4"/>
  <c r="AE23" i="4"/>
  <c r="AF23" i="4"/>
  <c r="B24" i="4"/>
  <c r="C24" i="4"/>
  <c r="D24" i="4"/>
  <c r="E24" i="4"/>
  <c r="F24" i="4"/>
  <c r="G24" i="4"/>
  <c r="H24" i="4"/>
  <c r="I24" i="4"/>
  <c r="J24" i="4"/>
  <c r="K24" i="4"/>
  <c r="L24" i="4"/>
  <c r="M24" i="4"/>
  <c r="N24" i="4"/>
  <c r="O24" i="4"/>
  <c r="P24" i="4"/>
  <c r="Q24" i="4"/>
  <c r="R24" i="4"/>
  <c r="S24" i="4"/>
  <c r="T24" i="4"/>
  <c r="U24" i="4"/>
  <c r="V24" i="4"/>
  <c r="W24" i="4"/>
  <c r="X24" i="4"/>
  <c r="Y24" i="4"/>
  <c r="Z24" i="4"/>
  <c r="AA24" i="4"/>
  <c r="AB24" i="4"/>
  <c r="AC24" i="4"/>
  <c r="AD24" i="4"/>
  <c r="AE24" i="4"/>
  <c r="AF24" i="4"/>
  <c r="B25" i="4"/>
  <c r="C25" i="4"/>
  <c r="D25" i="4"/>
  <c r="E25" i="4"/>
  <c r="F25" i="4"/>
  <c r="G25" i="4"/>
  <c r="H25" i="4"/>
  <c r="I25" i="4"/>
  <c r="J25" i="4"/>
  <c r="K25" i="4"/>
  <c r="L25" i="4"/>
  <c r="M25" i="4"/>
  <c r="N25" i="4"/>
  <c r="O25" i="4"/>
  <c r="P25" i="4"/>
  <c r="Q25" i="4"/>
  <c r="R25" i="4"/>
  <c r="S25" i="4"/>
  <c r="T25" i="4"/>
  <c r="U25" i="4"/>
  <c r="V25" i="4"/>
  <c r="W25" i="4"/>
  <c r="X25" i="4"/>
  <c r="Y25" i="4"/>
  <c r="Z25" i="4"/>
  <c r="AA25" i="4"/>
  <c r="AB25" i="4"/>
  <c r="AC25" i="4"/>
  <c r="AD25" i="4"/>
  <c r="AE25" i="4"/>
  <c r="AF25" i="4"/>
  <c r="B26" i="4"/>
  <c r="C26" i="4"/>
  <c r="D26" i="4"/>
  <c r="E26" i="4"/>
  <c r="F26" i="4"/>
  <c r="G26" i="4"/>
  <c r="H26" i="4"/>
  <c r="I26" i="4"/>
  <c r="J26" i="4"/>
  <c r="K26" i="4"/>
  <c r="L26" i="4"/>
  <c r="M26" i="4"/>
  <c r="N26" i="4"/>
  <c r="O26" i="4"/>
  <c r="P26" i="4"/>
  <c r="Q26" i="4"/>
  <c r="R26" i="4"/>
  <c r="S26" i="4"/>
  <c r="T26" i="4"/>
  <c r="U26" i="4"/>
  <c r="V26" i="4"/>
  <c r="W26" i="4"/>
  <c r="X26" i="4"/>
  <c r="Y26" i="4"/>
  <c r="Z26" i="4"/>
  <c r="AA26" i="4"/>
  <c r="AB26" i="4"/>
  <c r="AC26" i="4"/>
  <c r="AD26" i="4"/>
  <c r="AE26" i="4"/>
  <c r="AF26" i="4"/>
  <c r="B27" i="4"/>
  <c r="C27" i="4"/>
  <c r="D27" i="4"/>
  <c r="E27" i="4"/>
  <c r="F27" i="4"/>
  <c r="G27" i="4"/>
  <c r="H27" i="4"/>
  <c r="I27" i="4"/>
  <c r="J27" i="4"/>
  <c r="K27" i="4"/>
  <c r="L27" i="4"/>
  <c r="M27" i="4"/>
  <c r="N27" i="4"/>
  <c r="O27" i="4"/>
  <c r="P27" i="4"/>
  <c r="Q27" i="4"/>
  <c r="R27" i="4"/>
  <c r="S27" i="4"/>
  <c r="T27" i="4"/>
  <c r="U27" i="4"/>
  <c r="V27" i="4"/>
  <c r="W27" i="4"/>
  <c r="X27" i="4"/>
  <c r="Y27" i="4"/>
  <c r="Z27" i="4"/>
  <c r="AA27" i="4"/>
  <c r="AB27" i="4"/>
  <c r="AC27" i="4"/>
  <c r="AD27" i="4"/>
  <c r="AE27" i="4"/>
  <c r="AF27" i="4"/>
  <c r="B28" i="4"/>
  <c r="C28" i="4"/>
  <c r="D28" i="4"/>
  <c r="E28" i="4"/>
  <c r="F28" i="4"/>
  <c r="G28" i="4"/>
  <c r="H28" i="4"/>
  <c r="I28" i="4"/>
  <c r="J28" i="4"/>
  <c r="K28" i="4"/>
  <c r="L28" i="4"/>
  <c r="M28" i="4"/>
  <c r="N28" i="4"/>
  <c r="O28" i="4"/>
  <c r="P28" i="4"/>
  <c r="Q28" i="4"/>
  <c r="R28" i="4"/>
  <c r="S28" i="4"/>
  <c r="T28" i="4"/>
  <c r="U28" i="4"/>
  <c r="V28" i="4"/>
  <c r="W28" i="4"/>
  <c r="X28" i="4"/>
  <c r="Y28" i="4"/>
  <c r="Z28" i="4"/>
  <c r="AA28" i="4"/>
  <c r="AB28" i="4"/>
  <c r="AC28" i="4"/>
  <c r="AD28" i="4"/>
  <c r="AE28" i="4"/>
  <c r="AF28" i="4"/>
  <c r="B29" i="4"/>
  <c r="C29" i="4"/>
  <c r="D29" i="4"/>
  <c r="E29" i="4"/>
  <c r="F29" i="4"/>
  <c r="G29" i="4"/>
  <c r="H29" i="4"/>
  <c r="I29" i="4"/>
  <c r="J29" i="4"/>
  <c r="K29" i="4"/>
  <c r="L29" i="4"/>
  <c r="M29" i="4"/>
  <c r="N29" i="4"/>
  <c r="O29" i="4"/>
  <c r="P29" i="4"/>
  <c r="Q29" i="4"/>
  <c r="R29" i="4"/>
  <c r="S29" i="4"/>
  <c r="T29" i="4"/>
  <c r="U29" i="4"/>
  <c r="V29" i="4"/>
  <c r="W29" i="4"/>
  <c r="X29" i="4"/>
  <c r="Y29" i="4"/>
  <c r="Z29" i="4"/>
  <c r="AA29" i="4"/>
  <c r="AB29" i="4"/>
  <c r="AC29" i="4"/>
  <c r="AD29" i="4"/>
  <c r="AE29" i="4"/>
  <c r="AF29" i="4"/>
  <c r="B30" i="4"/>
  <c r="C30" i="4"/>
  <c r="D30" i="4"/>
  <c r="E30" i="4"/>
  <c r="F30" i="4"/>
  <c r="G30" i="4"/>
  <c r="H30" i="4"/>
  <c r="I30" i="4"/>
  <c r="J30" i="4"/>
  <c r="K30" i="4"/>
  <c r="L30" i="4"/>
  <c r="M30" i="4"/>
  <c r="N30" i="4"/>
  <c r="O30" i="4"/>
  <c r="P30" i="4"/>
  <c r="Q30" i="4"/>
  <c r="R30" i="4"/>
  <c r="S30" i="4"/>
  <c r="T30" i="4"/>
  <c r="U30" i="4"/>
  <c r="V30" i="4"/>
  <c r="W30" i="4"/>
  <c r="X30" i="4"/>
  <c r="Y30" i="4"/>
  <c r="Z30" i="4"/>
  <c r="AA30" i="4"/>
  <c r="AB30" i="4"/>
  <c r="AC30" i="4"/>
  <c r="AD30" i="4"/>
  <c r="AE30" i="4"/>
  <c r="AF30" i="4"/>
  <c r="B31" i="4"/>
  <c r="C31" i="4"/>
  <c r="D31" i="4"/>
  <c r="E31" i="4"/>
  <c r="F31" i="4"/>
  <c r="G31" i="4"/>
  <c r="H31" i="4"/>
  <c r="I31" i="4"/>
  <c r="J31" i="4"/>
  <c r="K31" i="4"/>
  <c r="L31" i="4"/>
  <c r="M31" i="4"/>
  <c r="N31" i="4"/>
  <c r="O31" i="4"/>
  <c r="P31" i="4"/>
  <c r="Q31" i="4"/>
  <c r="R31" i="4"/>
  <c r="S31" i="4"/>
  <c r="T31" i="4"/>
  <c r="U31" i="4"/>
  <c r="V31" i="4"/>
  <c r="W31" i="4"/>
  <c r="X31" i="4"/>
  <c r="Y31" i="4"/>
  <c r="Z31" i="4"/>
  <c r="AA31" i="4"/>
  <c r="AB31" i="4"/>
  <c r="AC31" i="4"/>
  <c r="AD31" i="4"/>
  <c r="AE31" i="4"/>
  <c r="AF31" i="4"/>
  <c r="B32" i="4"/>
  <c r="C32" i="4"/>
  <c r="D32" i="4"/>
  <c r="E32" i="4"/>
  <c r="F32" i="4"/>
  <c r="G32" i="4"/>
  <c r="H32" i="4"/>
  <c r="I32" i="4"/>
  <c r="J32" i="4"/>
  <c r="K32" i="4"/>
  <c r="L32" i="4"/>
  <c r="M32" i="4"/>
  <c r="N32" i="4"/>
  <c r="O32" i="4"/>
  <c r="P32" i="4"/>
  <c r="Q32" i="4"/>
  <c r="R32" i="4"/>
  <c r="S32" i="4"/>
  <c r="T32" i="4"/>
  <c r="U32" i="4"/>
  <c r="V32" i="4"/>
  <c r="W32" i="4"/>
  <c r="X32" i="4"/>
  <c r="Y32" i="4"/>
  <c r="Z32" i="4"/>
  <c r="AA32" i="4"/>
  <c r="AB32" i="4"/>
  <c r="AC32" i="4"/>
  <c r="AD32" i="4"/>
  <c r="AE32" i="4"/>
  <c r="AF32" i="4"/>
  <c r="B33" i="4"/>
  <c r="C33" i="4"/>
  <c r="D33" i="4"/>
  <c r="E33" i="4"/>
  <c r="F33" i="4"/>
  <c r="G33" i="4"/>
  <c r="H33" i="4"/>
  <c r="I33" i="4"/>
  <c r="J33" i="4"/>
  <c r="K33" i="4"/>
  <c r="L33" i="4"/>
  <c r="M33" i="4"/>
  <c r="N33" i="4"/>
  <c r="O33" i="4"/>
  <c r="P33" i="4"/>
  <c r="Q33" i="4"/>
  <c r="R33" i="4"/>
  <c r="S33" i="4"/>
  <c r="T33" i="4"/>
  <c r="U33" i="4"/>
  <c r="V33" i="4"/>
  <c r="W33" i="4"/>
  <c r="X33" i="4"/>
  <c r="Y33" i="4"/>
  <c r="Z33" i="4"/>
  <c r="AA33" i="4"/>
  <c r="AB33" i="4"/>
  <c r="AC33" i="4"/>
  <c r="AD33" i="4"/>
  <c r="AE33" i="4"/>
  <c r="AF33" i="4"/>
  <c r="B34" i="4"/>
  <c r="C34" i="4"/>
  <c r="D34" i="4"/>
  <c r="E34" i="4"/>
  <c r="F34" i="4"/>
  <c r="G34" i="4"/>
  <c r="H34" i="4"/>
  <c r="I34" i="4"/>
  <c r="J34" i="4"/>
  <c r="K34" i="4"/>
  <c r="L34" i="4"/>
  <c r="M34" i="4"/>
  <c r="N34" i="4"/>
  <c r="O34" i="4"/>
  <c r="P34" i="4"/>
  <c r="Q34" i="4"/>
  <c r="R34" i="4"/>
  <c r="S34" i="4"/>
  <c r="T34" i="4"/>
  <c r="U34" i="4"/>
  <c r="V34" i="4"/>
  <c r="W34" i="4"/>
  <c r="X34" i="4"/>
  <c r="Y34" i="4"/>
  <c r="Z34" i="4"/>
  <c r="AA34" i="4"/>
  <c r="AB34" i="4"/>
  <c r="AC34" i="4"/>
  <c r="AD34" i="4"/>
  <c r="AE34" i="4"/>
  <c r="AF34" i="4"/>
  <c r="B35" i="4"/>
  <c r="C35" i="4"/>
  <c r="D35" i="4"/>
  <c r="E35" i="4"/>
  <c r="F35" i="4"/>
  <c r="G35" i="4"/>
  <c r="H35" i="4"/>
  <c r="I35" i="4"/>
  <c r="J35" i="4"/>
  <c r="K35" i="4"/>
  <c r="L35" i="4"/>
  <c r="M35" i="4"/>
  <c r="N35" i="4"/>
  <c r="O35" i="4"/>
  <c r="P35" i="4"/>
  <c r="Q35" i="4"/>
  <c r="R35" i="4"/>
  <c r="S35" i="4"/>
  <c r="T35" i="4"/>
  <c r="U35" i="4"/>
  <c r="V35" i="4"/>
  <c r="W35" i="4"/>
  <c r="X35" i="4"/>
  <c r="Y35" i="4"/>
  <c r="Z35" i="4"/>
  <c r="AA35" i="4"/>
  <c r="AB35" i="4"/>
  <c r="AC35" i="4"/>
  <c r="AD35" i="4"/>
  <c r="AE35" i="4"/>
  <c r="AF35" i="4"/>
  <c r="B36" i="4"/>
  <c r="C36" i="4"/>
  <c r="D36" i="4"/>
  <c r="E36" i="4"/>
  <c r="F36" i="4"/>
  <c r="G36" i="4"/>
  <c r="H36" i="4"/>
  <c r="I36" i="4"/>
  <c r="J36" i="4"/>
  <c r="K36" i="4"/>
  <c r="L36" i="4"/>
  <c r="M36" i="4"/>
  <c r="N36" i="4"/>
  <c r="O36" i="4"/>
  <c r="P36" i="4"/>
  <c r="Q36" i="4"/>
  <c r="R36" i="4"/>
  <c r="S36" i="4"/>
  <c r="T36" i="4"/>
  <c r="U36" i="4"/>
  <c r="V36" i="4"/>
  <c r="W36" i="4"/>
  <c r="X36" i="4"/>
  <c r="Y36" i="4"/>
  <c r="Z36" i="4"/>
  <c r="AA36" i="4"/>
  <c r="AB36" i="4"/>
  <c r="AC36" i="4"/>
  <c r="AD36" i="4"/>
  <c r="AE36" i="4"/>
  <c r="AF36" i="4"/>
  <c r="B37" i="4"/>
  <c r="C37" i="4"/>
  <c r="D37" i="4"/>
  <c r="E37" i="4"/>
  <c r="F37" i="4"/>
  <c r="G37" i="4"/>
  <c r="H37" i="4"/>
  <c r="I37" i="4"/>
  <c r="J37" i="4"/>
  <c r="K37" i="4"/>
  <c r="L37" i="4"/>
  <c r="M37" i="4"/>
  <c r="N37" i="4"/>
  <c r="O37" i="4"/>
  <c r="P37" i="4"/>
  <c r="Q37" i="4"/>
  <c r="R37" i="4"/>
  <c r="S37" i="4"/>
  <c r="T37" i="4"/>
  <c r="U37" i="4"/>
  <c r="V37" i="4"/>
  <c r="W37" i="4"/>
  <c r="X37" i="4"/>
  <c r="Y37" i="4"/>
  <c r="Z37" i="4"/>
  <c r="AA37" i="4"/>
  <c r="AB37" i="4"/>
  <c r="AC37" i="4"/>
  <c r="AD37" i="4"/>
  <c r="AE37" i="4"/>
  <c r="AF37" i="4"/>
  <c r="B38" i="4"/>
  <c r="C38" i="4"/>
  <c r="D38" i="4"/>
  <c r="E38" i="4"/>
  <c r="F38" i="4"/>
  <c r="G38" i="4"/>
  <c r="H38" i="4"/>
  <c r="I38" i="4"/>
  <c r="J38" i="4"/>
  <c r="K38" i="4"/>
  <c r="L38" i="4"/>
  <c r="M38" i="4"/>
  <c r="N38" i="4"/>
  <c r="O38" i="4"/>
  <c r="P38" i="4"/>
  <c r="Q38" i="4"/>
  <c r="R38" i="4"/>
  <c r="S38" i="4"/>
  <c r="T38" i="4"/>
  <c r="U38" i="4"/>
  <c r="V38" i="4"/>
  <c r="W38" i="4"/>
  <c r="X38" i="4"/>
  <c r="Y38" i="4"/>
  <c r="Z38" i="4"/>
  <c r="AA38" i="4"/>
  <c r="AB38" i="4"/>
  <c r="AC38" i="4"/>
  <c r="AD38" i="4"/>
  <c r="AE38" i="4"/>
  <c r="AF38" i="4"/>
  <c r="B39" i="4"/>
  <c r="C39" i="4"/>
  <c r="D39" i="4"/>
  <c r="E39" i="4"/>
  <c r="F39" i="4"/>
  <c r="G39" i="4"/>
  <c r="H39" i="4"/>
  <c r="I39" i="4"/>
  <c r="J39" i="4"/>
  <c r="K39" i="4"/>
  <c r="L39" i="4"/>
  <c r="M39" i="4"/>
  <c r="N39" i="4"/>
  <c r="O39" i="4"/>
  <c r="P39" i="4"/>
  <c r="Q39" i="4"/>
  <c r="R39" i="4"/>
  <c r="S39" i="4"/>
  <c r="T39" i="4"/>
  <c r="U39" i="4"/>
  <c r="V39" i="4"/>
  <c r="W39" i="4"/>
  <c r="X39" i="4"/>
  <c r="Y39" i="4"/>
  <c r="Z39" i="4"/>
  <c r="AA39" i="4"/>
  <c r="AB39" i="4"/>
  <c r="AC39" i="4"/>
  <c r="AD39" i="4"/>
  <c r="AE39" i="4"/>
  <c r="AF39" i="4"/>
  <c r="B40" i="4"/>
  <c r="C40" i="4"/>
  <c r="D40" i="4"/>
  <c r="E40" i="4"/>
  <c r="F40" i="4"/>
  <c r="G40" i="4"/>
  <c r="H40" i="4"/>
  <c r="I40" i="4"/>
  <c r="J40" i="4"/>
  <c r="K40" i="4"/>
  <c r="L40" i="4"/>
  <c r="M40" i="4"/>
  <c r="N40" i="4"/>
  <c r="O40" i="4"/>
  <c r="P40" i="4"/>
  <c r="Q40" i="4"/>
  <c r="R40" i="4"/>
  <c r="S40" i="4"/>
  <c r="T40" i="4"/>
  <c r="U40" i="4"/>
  <c r="V40" i="4"/>
  <c r="W40" i="4"/>
  <c r="X40" i="4"/>
  <c r="Y40" i="4"/>
  <c r="Z40" i="4"/>
  <c r="AA40" i="4"/>
  <c r="AB40" i="4"/>
  <c r="AC40" i="4"/>
  <c r="AD40" i="4"/>
  <c r="AE40" i="4"/>
  <c r="AF40" i="4"/>
  <c r="B41" i="4"/>
  <c r="C41" i="4"/>
  <c r="D41" i="4"/>
  <c r="E41" i="4"/>
  <c r="F41" i="4"/>
  <c r="G41" i="4"/>
  <c r="H41" i="4"/>
  <c r="I41" i="4"/>
  <c r="J41" i="4"/>
  <c r="K41" i="4"/>
  <c r="L41" i="4"/>
  <c r="M41" i="4"/>
  <c r="N41" i="4"/>
  <c r="O41" i="4"/>
  <c r="P41" i="4"/>
  <c r="Q41" i="4"/>
  <c r="R41" i="4"/>
  <c r="S41" i="4"/>
  <c r="T41" i="4"/>
  <c r="U41" i="4"/>
  <c r="V41" i="4"/>
  <c r="W41" i="4"/>
  <c r="X41" i="4"/>
  <c r="Y41" i="4"/>
  <c r="Z41" i="4"/>
  <c r="AA41" i="4"/>
  <c r="AB41" i="4"/>
  <c r="AC41" i="4"/>
  <c r="AD41" i="4"/>
  <c r="AE41" i="4"/>
  <c r="AF41" i="4"/>
  <c r="B42" i="4"/>
  <c r="C42" i="4"/>
  <c r="D42" i="4"/>
  <c r="E42" i="4"/>
  <c r="F42" i="4"/>
  <c r="G42" i="4"/>
  <c r="H42" i="4"/>
  <c r="I42" i="4"/>
  <c r="J42" i="4"/>
  <c r="K42" i="4"/>
  <c r="L42" i="4"/>
  <c r="M42" i="4"/>
  <c r="N42" i="4"/>
  <c r="O42" i="4"/>
  <c r="P42" i="4"/>
  <c r="Q42" i="4"/>
  <c r="R42" i="4"/>
  <c r="S42" i="4"/>
  <c r="T42" i="4"/>
  <c r="U42" i="4"/>
  <c r="V42" i="4"/>
  <c r="W42" i="4"/>
  <c r="X42" i="4"/>
  <c r="Y42" i="4"/>
  <c r="Z42" i="4"/>
  <c r="AA42" i="4"/>
  <c r="AB42" i="4"/>
  <c r="AC42" i="4"/>
  <c r="AD42" i="4"/>
  <c r="AE42" i="4"/>
  <c r="AF42" i="4"/>
  <c r="B43" i="4"/>
  <c r="C43" i="4"/>
  <c r="D43" i="4"/>
  <c r="E43" i="4"/>
  <c r="F43" i="4"/>
  <c r="G43" i="4"/>
  <c r="H43" i="4"/>
  <c r="I43" i="4"/>
  <c r="J43" i="4"/>
  <c r="K43" i="4"/>
  <c r="L43" i="4"/>
  <c r="M43" i="4"/>
  <c r="N43" i="4"/>
  <c r="O43" i="4"/>
  <c r="P43" i="4"/>
  <c r="Q43" i="4"/>
  <c r="R43" i="4"/>
  <c r="S43" i="4"/>
  <c r="T43" i="4"/>
  <c r="U43" i="4"/>
  <c r="V43" i="4"/>
  <c r="W43" i="4"/>
  <c r="X43" i="4"/>
  <c r="Y43" i="4"/>
  <c r="Z43" i="4"/>
  <c r="AA43" i="4"/>
  <c r="AB43" i="4"/>
  <c r="AC43" i="4"/>
  <c r="AD43" i="4"/>
  <c r="AE43" i="4"/>
  <c r="AF43" i="4"/>
  <c r="B44" i="4"/>
  <c r="C44" i="4"/>
  <c r="D44" i="4"/>
  <c r="E44" i="4"/>
  <c r="F44" i="4"/>
  <c r="G44" i="4"/>
  <c r="H44" i="4"/>
  <c r="I44" i="4"/>
  <c r="J44" i="4"/>
  <c r="K44" i="4"/>
  <c r="L44" i="4"/>
  <c r="M44" i="4"/>
  <c r="N44" i="4"/>
  <c r="O44" i="4"/>
  <c r="P44" i="4"/>
  <c r="Q44" i="4"/>
  <c r="R44" i="4"/>
  <c r="S44" i="4"/>
  <c r="T44" i="4"/>
  <c r="U44" i="4"/>
  <c r="V44" i="4"/>
  <c r="W44" i="4"/>
  <c r="X44" i="4"/>
  <c r="Y44" i="4"/>
  <c r="Z44" i="4"/>
  <c r="AA44" i="4"/>
  <c r="AB44" i="4"/>
  <c r="AC44" i="4"/>
  <c r="AD44" i="4"/>
  <c r="AE44" i="4"/>
  <c r="AF44" i="4"/>
  <c r="B45" i="4"/>
  <c r="C45" i="4"/>
  <c r="D45" i="4"/>
  <c r="E45" i="4"/>
  <c r="F45" i="4"/>
  <c r="G45" i="4"/>
  <c r="H45" i="4"/>
  <c r="I45" i="4"/>
  <c r="J45" i="4"/>
  <c r="K45" i="4"/>
  <c r="L45" i="4"/>
  <c r="M45" i="4"/>
  <c r="N45" i="4"/>
  <c r="O45" i="4"/>
  <c r="P45" i="4"/>
  <c r="Q45" i="4"/>
  <c r="R45" i="4"/>
  <c r="S45" i="4"/>
  <c r="T45" i="4"/>
  <c r="U45" i="4"/>
  <c r="V45" i="4"/>
  <c r="W45" i="4"/>
  <c r="X45" i="4"/>
  <c r="Y45" i="4"/>
  <c r="Z45" i="4"/>
  <c r="AA45" i="4"/>
  <c r="AB45" i="4"/>
  <c r="AC45" i="4"/>
  <c r="AD45" i="4"/>
  <c r="AE45" i="4"/>
  <c r="AF45" i="4"/>
  <c r="B46" i="4"/>
  <c r="C46" i="4"/>
  <c r="D46" i="4"/>
  <c r="E46" i="4"/>
  <c r="F46" i="4"/>
  <c r="G46" i="4"/>
  <c r="H46" i="4"/>
  <c r="I46" i="4"/>
  <c r="J46" i="4"/>
  <c r="K46" i="4"/>
  <c r="L46" i="4"/>
  <c r="M46" i="4"/>
  <c r="N46" i="4"/>
  <c r="O46" i="4"/>
  <c r="P46" i="4"/>
  <c r="Q46" i="4"/>
  <c r="R46" i="4"/>
  <c r="S46" i="4"/>
  <c r="T46" i="4"/>
  <c r="U46" i="4"/>
  <c r="V46" i="4"/>
  <c r="W46" i="4"/>
  <c r="X46" i="4"/>
  <c r="Y46" i="4"/>
  <c r="Z46" i="4"/>
  <c r="AA46" i="4"/>
  <c r="AB46" i="4"/>
  <c r="AC46" i="4"/>
  <c r="AD46" i="4"/>
  <c r="AE46" i="4"/>
  <c r="AF46" i="4"/>
  <c r="B47" i="4"/>
  <c r="C47" i="4"/>
  <c r="D47" i="4"/>
  <c r="E47" i="4"/>
  <c r="F47" i="4"/>
  <c r="G47" i="4"/>
  <c r="H47" i="4"/>
  <c r="I47" i="4"/>
  <c r="J47" i="4"/>
  <c r="K47" i="4"/>
  <c r="L47" i="4"/>
  <c r="M47" i="4"/>
  <c r="N47" i="4"/>
  <c r="O47" i="4"/>
  <c r="P47" i="4"/>
  <c r="Q47" i="4"/>
  <c r="R47" i="4"/>
  <c r="S47" i="4"/>
  <c r="T47" i="4"/>
  <c r="U47" i="4"/>
  <c r="V47" i="4"/>
  <c r="W47" i="4"/>
  <c r="X47" i="4"/>
  <c r="Y47" i="4"/>
  <c r="Z47" i="4"/>
  <c r="AA47" i="4"/>
  <c r="AB47" i="4"/>
  <c r="AC47" i="4"/>
  <c r="AD47" i="4"/>
  <c r="AE47" i="4"/>
  <c r="AF47" i="4"/>
  <c r="B48" i="4"/>
  <c r="C48" i="4"/>
  <c r="D48" i="4"/>
  <c r="E48" i="4"/>
  <c r="F48" i="4"/>
  <c r="G48" i="4"/>
  <c r="H48" i="4"/>
  <c r="I48" i="4"/>
  <c r="J48" i="4"/>
  <c r="K48" i="4"/>
  <c r="L48" i="4"/>
  <c r="M48" i="4"/>
  <c r="N48" i="4"/>
  <c r="O48" i="4"/>
  <c r="P48" i="4"/>
  <c r="Q48" i="4"/>
  <c r="R48" i="4"/>
  <c r="S48" i="4"/>
  <c r="T48" i="4"/>
  <c r="U48" i="4"/>
  <c r="V48" i="4"/>
  <c r="W48" i="4"/>
  <c r="X48" i="4"/>
  <c r="Y48" i="4"/>
  <c r="Z48" i="4"/>
  <c r="AA48" i="4"/>
  <c r="AB48" i="4"/>
  <c r="AC48" i="4"/>
  <c r="AD48" i="4"/>
  <c r="AE48" i="4"/>
  <c r="AF48" i="4"/>
  <c r="B49" i="4"/>
  <c r="C49" i="4"/>
  <c r="D49" i="4"/>
  <c r="E49" i="4"/>
  <c r="F49" i="4"/>
  <c r="G49" i="4"/>
  <c r="H49" i="4"/>
  <c r="I49" i="4"/>
  <c r="J49" i="4"/>
  <c r="K49" i="4"/>
  <c r="L49" i="4"/>
  <c r="M49" i="4"/>
  <c r="N49" i="4"/>
  <c r="O49" i="4"/>
  <c r="P49" i="4"/>
  <c r="Q49" i="4"/>
  <c r="R49" i="4"/>
  <c r="S49" i="4"/>
  <c r="T49" i="4"/>
  <c r="U49" i="4"/>
  <c r="V49" i="4"/>
  <c r="W49" i="4"/>
  <c r="X49" i="4"/>
  <c r="Y49" i="4"/>
  <c r="Z49" i="4"/>
  <c r="AA49" i="4"/>
  <c r="AB49" i="4"/>
  <c r="AC49" i="4"/>
  <c r="AD49" i="4"/>
  <c r="AE49" i="4"/>
  <c r="AF49" i="4"/>
  <c r="B50" i="4"/>
  <c r="C50" i="4"/>
  <c r="D50" i="4"/>
  <c r="E50" i="4"/>
  <c r="F50" i="4"/>
  <c r="G50" i="4"/>
  <c r="H50" i="4"/>
  <c r="I50" i="4"/>
  <c r="J50" i="4"/>
  <c r="K50" i="4"/>
  <c r="L50" i="4"/>
  <c r="M50" i="4"/>
  <c r="N50" i="4"/>
  <c r="O50" i="4"/>
  <c r="P50" i="4"/>
  <c r="Q50" i="4"/>
  <c r="R50" i="4"/>
  <c r="S50" i="4"/>
  <c r="T50" i="4"/>
  <c r="U50" i="4"/>
  <c r="V50" i="4"/>
  <c r="W50" i="4"/>
  <c r="X50" i="4"/>
  <c r="Y50" i="4"/>
  <c r="Z50" i="4"/>
  <c r="AA50" i="4"/>
  <c r="AB50" i="4"/>
  <c r="AC50" i="4"/>
  <c r="AD50" i="4"/>
  <c r="AE50" i="4"/>
  <c r="AF50" i="4"/>
  <c r="B51" i="4"/>
  <c r="C51" i="4"/>
  <c r="D51" i="4"/>
  <c r="E51" i="4"/>
  <c r="F51" i="4"/>
  <c r="G51" i="4"/>
  <c r="H51" i="4"/>
  <c r="I51" i="4"/>
  <c r="J51" i="4"/>
  <c r="K51" i="4"/>
  <c r="L51" i="4"/>
  <c r="M51" i="4"/>
  <c r="N51" i="4"/>
  <c r="O51" i="4"/>
  <c r="P51" i="4"/>
  <c r="Q51" i="4"/>
  <c r="R51" i="4"/>
  <c r="S51" i="4"/>
  <c r="T51" i="4"/>
  <c r="U51" i="4"/>
  <c r="V51" i="4"/>
  <c r="W51" i="4"/>
  <c r="X51" i="4"/>
  <c r="Y51" i="4"/>
  <c r="Z51" i="4"/>
  <c r="AA51" i="4"/>
  <c r="AB51" i="4"/>
  <c r="AC51" i="4"/>
  <c r="AD51" i="4"/>
  <c r="AE51" i="4"/>
  <c r="AF51" i="4"/>
  <c r="B52" i="4"/>
  <c r="C52" i="4"/>
  <c r="D52" i="4"/>
  <c r="E52" i="4"/>
  <c r="F52" i="4"/>
  <c r="G52" i="4"/>
  <c r="H52" i="4"/>
  <c r="I52" i="4"/>
  <c r="J52" i="4"/>
  <c r="K52" i="4"/>
  <c r="L52" i="4"/>
  <c r="M52" i="4"/>
  <c r="N52" i="4"/>
  <c r="O52" i="4"/>
  <c r="P52" i="4"/>
  <c r="Q52" i="4"/>
  <c r="R52" i="4"/>
  <c r="S52" i="4"/>
  <c r="T52" i="4"/>
  <c r="U52" i="4"/>
  <c r="V52" i="4"/>
  <c r="W52" i="4"/>
  <c r="X52" i="4"/>
  <c r="Y52" i="4"/>
  <c r="Z52" i="4"/>
  <c r="AA52" i="4"/>
  <c r="AB52" i="4"/>
  <c r="AC52" i="4"/>
  <c r="AD52" i="4"/>
  <c r="AE52" i="4"/>
  <c r="AF52" i="4"/>
  <c r="B53" i="4"/>
  <c r="C53" i="4"/>
  <c r="D53" i="4"/>
  <c r="E53" i="4"/>
  <c r="F53" i="4"/>
  <c r="G53" i="4"/>
  <c r="H53" i="4"/>
  <c r="I53" i="4"/>
  <c r="J53" i="4"/>
  <c r="K53" i="4"/>
  <c r="L53" i="4"/>
  <c r="M53" i="4"/>
  <c r="N53" i="4"/>
  <c r="O53" i="4"/>
  <c r="P53" i="4"/>
  <c r="Q53" i="4"/>
  <c r="R53" i="4"/>
  <c r="S53" i="4"/>
  <c r="T53" i="4"/>
  <c r="U53" i="4"/>
  <c r="V53" i="4"/>
  <c r="W53" i="4"/>
  <c r="X53" i="4"/>
  <c r="Y53" i="4"/>
  <c r="Z53" i="4"/>
  <c r="AA53" i="4"/>
  <c r="AB53" i="4"/>
  <c r="AC53" i="4"/>
  <c r="AD53" i="4"/>
  <c r="AE53" i="4"/>
  <c r="AF53" i="4"/>
  <c r="B54" i="4"/>
  <c r="C54" i="4"/>
  <c r="D54" i="4"/>
  <c r="E54" i="4"/>
  <c r="F54" i="4"/>
  <c r="G54" i="4"/>
  <c r="H54" i="4"/>
  <c r="I54" i="4"/>
  <c r="J54" i="4"/>
  <c r="K54" i="4"/>
  <c r="L54" i="4"/>
  <c r="M54" i="4"/>
  <c r="N54" i="4"/>
  <c r="O54" i="4"/>
  <c r="P54" i="4"/>
  <c r="Q54" i="4"/>
  <c r="R54" i="4"/>
  <c r="S54" i="4"/>
  <c r="T54" i="4"/>
  <c r="U54" i="4"/>
  <c r="V54" i="4"/>
  <c r="W54" i="4"/>
  <c r="X54" i="4"/>
  <c r="Y54" i="4"/>
  <c r="Z54" i="4"/>
  <c r="AA54" i="4"/>
  <c r="AB54" i="4"/>
  <c r="AC54" i="4"/>
  <c r="AD54" i="4"/>
  <c r="AE54" i="4"/>
  <c r="AF54" i="4"/>
  <c r="B55" i="4"/>
  <c r="C55" i="4"/>
  <c r="D55" i="4"/>
  <c r="E55" i="4"/>
  <c r="F55" i="4"/>
  <c r="G55" i="4"/>
  <c r="H55" i="4"/>
  <c r="I55" i="4"/>
  <c r="J55" i="4"/>
  <c r="K55" i="4"/>
  <c r="L55" i="4"/>
  <c r="M55" i="4"/>
  <c r="N55" i="4"/>
  <c r="O55" i="4"/>
  <c r="P55" i="4"/>
  <c r="Q55" i="4"/>
  <c r="R55" i="4"/>
  <c r="S55" i="4"/>
  <c r="T55" i="4"/>
  <c r="U55" i="4"/>
  <c r="V55" i="4"/>
  <c r="W55" i="4"/>
  <c r="X55" i="4"/>
  <c r="Y55" i="4"/>
  <c r="Z55" i="4"/>
  <c r="AA55" i="4"/>
  <c r="AB55" i="4"/>
  <c r="AC55" i="4"/>
  <c r="AD55" i="4"/>
  <c r="AE55" i="4"/>
  <c r="AF55" i="4"/>
  <c r="B56" i="4"/>
  <c r="C56" i="4"/>
  <c r="D56" i="4"/>
  <c r="E56" i="4"/>
  <c r="F56" i="4"/>
  <c r="G56" i="4"/>
  <c r="H56" i="4"/>
  <c r="I56" i="4"/>
  <c r="J56" i="4"/>
  <c r="K56" i="4"/>
  <c r="L56" i="4"/>
  <c r="M56" i="4"/>
  <c r="N56" i="4"/>
  <c r="O56" i="4"/>
  <c r="P56" i="4"/>
  <c r="Q56" i="4"/>
  <c r="R56" i="4"/>
  <c r="S56" i="4"/>
  <c r="T56" i="4"/>
  <c r="U56" i="4"/>
  <c r="V56" i="4"/>
  <c r="W56" i="4"/>
  <c r="X56" i="4"/>
  <c r="Y56" i="4"/>
  <c r="Z56" i="4"/>
  <c r="AA56" i="4"/>
  <c r="AB56" i="4"/>
  <c r="AC56" i="4"/>
  <c r="AD56" i="4"/>
  <c r="AE56" i="4"/>
  <c r="AF56" i="4"/>
  <c r="B57" i="4"/>
  <c r="C57" i="4"/>
  <c r="D57" i="4"/>
  <c r="E57" i="4"/>
  <c r="F57" i="4"/>
  <c r="G57" i="4"/>
  <c r="H57" i="4"/>
  <c r="I57" i="4"/>
  <c r="J57" i="4"/>
  <c r="K57" i="4"/>
  <c r="L57" i="4"/>
  <c r="M57" i="4"/>
  <c r="N57" i="4"/>
  <c r="O57" i="4"/>
  <c r="P57" i="4"/>
  <c r="Q57" i="4"/>
  <c r="R57" i="4"/>
  <c r="S57" i="4"/>
  <c r="T57" i="4"/>
  <c r="U57" i="4"/>
  <c r="V57" i="4"/>
  <c r="W57" i="4"/>
  <c r="X57" i="4"/>
  <c r="Y57" i="4"/>
  <c r="Z57" i="4"/>
  <c r="AA57" i="4"/>
  <c r="AB57" i="4"/>
  <c r="AC57" i="4"/>
  <c r="AD57" i="4"/>
  <c r="AE57" i="4"/>
  <c r="AF57" i="4"/>
  <c r="B58" i="4"/>
  <c r="C58" i="4"/>
  <c r="D58" i="4"/>
  <c r="E58" i="4"/>
  <c r="F58" i="4"/>
  <c r="G58" i="4"/>
  <c r="H58" i="4"/>
  <c r="I58" i="4"/>
  <c r="J58" i="4"/>
  <c r="K58" i="4"/>
  <c r="L58" i="4"/>
  <c r="M58" i="4"/>
  <c r="N58" i="4"/>
  <c r="O58" i="4"/>
  <c r="P58" i="4"/>
  <c r="Q58" i="4"/>
  <c r="R58" i="4"/>
  <c r="S58" i="4"/>
  <c r="T58" i="4"/>
  <c r="U58" i="4"/>
  <c r="V58" i="4"/>
  <c r="W58" i="4"/>
  <c r="X58" i="4"/>
  <c r="Y58" i="4"/>
  <c r="Z58" i="4"/>
  <c r="AA58" i="4"/>
  <c r="AB58" i="4"/>
  <c r="AC58" i="4"/>
  <c r="AD58" i="4"/>
  <c r="AE58" i="4"/>
  <c r="AF58" i="4"/>
  <c r="B59" i="4"/>
  <c r="C59" i="4"/>
  <c r="D59" i="4"/>
  <c r="E59" i="4"/>
  <c r="F59" i="4"/>
  <c r="G59" i="4"/>
  <c r="H59" i="4"/>
  <c r="I59" i="4"/>
  <c r="J59" i="4"/>
  <c r="K59" i="4"/>
  <c r="L59" i="4"/>
  <c r="M59" i="4"/>
  <c r="N59" i="4"/>
  <c r="O59" i="4"/>
  <c r="P59" i="4"/>
  <c r="Q59" i="4"/>
  <c r="R59" i="4"/>
  <c r="S59" i="4"/>
  <c r="T59" i="4"/>
  <c r="U59" i="4"/>
  <c r="V59" i="4"/>
  <c r="W59" i="4"/>
  <c r="X59" i="4"/>
  <c r="Y59" i="4"/>
  <c r="Z59" i="4"/>
  <c r="AA59" i="4"/>
  <c r="AB59" i="4"/>
  <c r="AC59" i="4"/>
  <c r="AD59" i="4"/>
  <c r="AE59" i="4"/>
  <c r="AF59" i="4"/>
  <c r="B60" i="4"/>
  <c r="C60" i="4"/>
  <c r="D60" i="4"/>
  <c r="E60" i="4"/>
  <c r="F60" i="4"/>
  <c r="G60" i="4"/>
  <c r="H60" i="4"/>
  <c r="I60" i="4"/>
  <c r="J60" i="4"/>
  <c r="K60" i="4"/>
  <c r="L60" i="4"/>
  <c r="M60" i="4"/>
  <c r="N60" i="4"/>
  <c r="O60" i="4"/>
  <c r="P60" i="4"/>
  <c r="Q60" i="4"/>
  <c r="R60" i="4"/>
  <c r="S60" i="4"/>
  <c r="T60" i="4"/>
  <c r="U60" i="4"/>
  <c r="V60" i="4"/>
  <c r="W60" i="4"/>
  <c r="X60" i="4"/>
  <c r="Y60" i="4"/>
  <c r="Z60" i="4"/>
  <c r="AA60" i="4"/>
  <c r="AB60" i="4"/>
  <c r="AC60" i="4"/>
  <c r="AD60" i="4"/>
  <c r="AE60" i="4"/>
  <c r="AF60" i="4"/>
  <c r="B61" i="4"/>
  <c r="C61" i="4"/>
  <c r="D61" i="4"/>
  <c r="E61" i="4"/>
  <c r="F61" i="4"/>
  <c r="G61" i="4"/>
  <c r="H61" i="4"/>
  <c r="I61" i="4"/>
  <c r="J61" i="4"/>
  <c r="K61" i="4"/>
  <c r="L61" i="4"/>
  <c r="M61" i="4"/>
  <c r="N61" i="4"/>
  <c r="O61" i="4"/>
  <c r="P61" i="4"/>
  <c r="Q61" i="4"/>
  <c r="R61" i="4"/>
  <c r="S61" i="4"/>
  <c r="T61" i="4"/>
  <c r="U61" i="4"/>
  <c r="V61" i="4"/>
  <c r="W61" i="4"/>
  <c r="X61" i="4"/>
  <c r="Y61" i="4"/>
  <c r="Z61" i="4"/>
  <c r="AA61" i="4"/>
  <c r="AB61" i="4"/>
  <c r="AC61" i="4"/>
  <c r="AD61" i="4"/>
  <c r="AE61" i="4"/>
  <c r="AF61" i="4"/>
  <c r="C2" i="4"/>
  <c r="D2" i="4"/>
  <c r="E2" i="4"/>
  <c r="F2" i="4"/>
  <c r="G2" i="4"/>
  <c r="H2" i="4"/>
  <c r="I2" i="4"/>
  <c r="J2" i="4"/>
  <c r="K2" i="4"/>
  <c r="L2" i="4"/>
  <c r="M2" i="4"/>
  <c r="N2" i="4"/>
  <c r="O2" i="4"/>
  <c r="P2" i="4"/>
  <c r="Q2" i="4"/>
  <c r="R2" i="4"/>
  <c r="S2" i="4"/>
  <c r="T2" i="4"/>
  <c r="U2" i="4"/>
  <c r="V2" i="4"/>
  <c r="W2" i="4"/>
  <c r="X2" i="4"/>
  <c r="Y2" i="4"/>
  <c r="Z2" i="4"/>
  <c r="AA2" i="4"/>
  <c r="AB2" i="4"/>
  <c r="AC2" i="4"/>
  <c r="AD2" i="4"/>
  <c r="AE2" i="4"/>
  <c r="AF2" i="4"/>
  <c r="B2" i="4"/>
  <c r="J33" i="32" l="1"/>
  <c r="J7" i="32"/>
  <c r="J9" i="32"/>
  <c r="H33" i="32"/>
  <c r="H7" i="32"/>
  <c r="H9" i="32"/>
  <c r="M9" i="32"/>
  <c r="M7" i="32"/>
  <c r="M33" i="32"/>
  <c r="J35" i="20"/>
  <c r="Q34" i="31"/>
  <c r="Q41" i="31"/>
  <c r="Q39" i="31"/>
  <c r="Q23" i="31"/>
  <c r="Q7" i="31"/>
  <c r="Q33" i="31"/>
  <c r="Q47" i="31"/>
  <c r="Q6" i="31"/>
  <c r="Q22" i="31"/>
  <c r="Q32" i="31"/>
  <c r="Q49" i="31"/>
  <c r="I33" i="32"/>
  <c r="I7" i="32"/>
  <c r="I9" i="32"/>
  <c r="L33" i="32"/>
  <c r="L9" i="32"/>
  <c r="L7" i="32"/>
  <c r="Y32" i="32"/>
  <c r="Y22" i="32"/>
  <c r="Y41" i="32"/>
  <c r="Y49" i="32"/>
  <c r="Y39" i="32"/>
  <c r="Y48" i="32"/>
  <c r="Y6" i="32"/>
  <c r="Y47" i="32"/>
  <c r="Y23" i="32"/>
  <c r="Y34" i="32"/>
  <c r="Y10" i="32"/>
  <c r="K33" i="32"/>
  <c r="K7" i="32"/>
  <c r="K9" i="32"/>
  <c r="N33" i="32"/>
  <c r="N7" i="32"/>
  <c r="N9" i="32"/>
  <c r="AA17" i="10"/>
  <c r="Z48" i="10"/>
  <c r="Z3" i="9" s="1"/>
  <c r="W19" i="10"/>
  <c r="V49" i="10"/>
  <c r="P4" i="9"/>
  <c r="Y4" i="9"/>
  <c r="O4" i="9"/>
  <c r="U4" i="9"/>
  <c r="Q4" i="9"/>
  <c r="Z4" i="9"/>
  <c r="S4" i="9"/>
  <c r="T4" i="9"/>
  <c r="X4" i="9"/>
  <c r="V4" i="9"/>
  <c r="W4" i="9"/>
  <c r="AD4" i="9"/>
  <c r="AE4" i="9"/>
  <c r="AF4" i="9"/>
  <c r="R4" i="9"/>
  <c r="AA4" i="9"/>
  <c r="AB4" i="9"/>
  <c r="AC4" i="9"/>
  <c r="N7" i="9"/>
  <c r="G7" i="9"/>
  <c r="O7" i="9"/>
  <c r="H7" i="9"/>
  <c r="P7" i="9"/>
  <c r="I7" i="9"/>
  <c r="J7" i="9"/>
  <c r="F7" i="9"/>
  <c r="K7" i="9"/>
  <c r="L7" i="9"/>
  <c r="M7" i="9"/>
  <c r="R5" i="9"/>
  <c r="K35" i="20" l="1"/>
  <c r="R49" i="31"/>
  <c r="R7" i="31"/>
  <c r="R34" i="31"/>
  <c r="R39" i="31"/>
  <c r="R23" i="31"/>
  <c r="R41" i="31"/>
  <c r="R33" i="31"/>
  <c r="R22" i="31"/>
  <c r="R32" i="31"/>
  <c r="R47" i="31"/>
  <c r="R6" i="31"/>
  <c r="B36" i="20"/>
  <c r="L47" i="30"/>
  <c r="L39" i="30"/>
  <c r="L23" i="30"/>
  <c r="L22" i="30"/>
  <c r="L34" i="30"/>
  <c r="L49" i="30"/>
  <c r="L41" i="30"/>
  <c r="L32" i="30"/>
  <c r="L6" i="30"/>
  <c r="L7" i="30"/>
  <c r="L33" i="30"/>
  <c r="G61" i="30"/>
  <c r="G54" i="30"/>
  <c r="G55" i="30"/>
  <c r="G59" i="30"/>
  <c r="G53" i="30"/>
  <c r="G44" i="30"/>
  <c r="G36" i="30"/>
  <c r="G60" i="30"/>
  <c r="G45" i="30"/>
  <c r="G37" i="30"/>
  <c r="G29" i="30"/>
  <c r="G46" i="30"/>
  <c r="G38" i="30"/>
  <c r="G30" i="30"/>
  <c r="G58" i="30"/>
  <c r="G52" i="30"/>
  <c r="G47" i="30"/>
  <c r="G39" i="30"/>
  <c r="G31" i="30"/>
  <c r="G23" i="30"/>
  <c r="G56" i="30"/>
  <c r="G50" i="30"/>
  <c r="G42" i="30"/>
  <c r="G34" i="30"/>
  <c r="G26" i="30"/>
  <c r="G32" i="30"/>
  <c r="G27" i="30"/>
  <c r="G20" i="30"/>
  <c r="G15" i="30"/>
  <c r="G48" i="30"/>
  <c r="G28" i="30"/>
  <c r="G16" i="30"/>
  <c r="G8" i="30"/>
  <c r="G57" i="30"/>
  <c r="G49" i="30"/>
  <c r="G25" i="30"/>
  <c r="G17" i="30"/>
  <c r="G9" i="30"/>
  <c r="G51" i="30"/>
  <c r="G18" i="30"/>
  <c r="G10" i="30"/>
  <c r="G2" i="30"/>
  <c r="G40" i="30"/>
  <c r="G35" i="30"/>
  <c r="G21" i="30"/>
  <c r="G11" i="30"/>
  <c r="G43" i="30"/>
  <c r="G13" i="30"/>
  <c r="G5" i="30"/>
  <c r="G19" i="30"/>
  <c r="G4" i="30"/>
  <c r="G24" i="30"/>
  <c r="G3" i="30"/>
  <c r="G14" i="30"/>
  <c r="G12" i="30"/>
  <c r="G6" i="30"/>
  <c r="AA33" i="32"/>
  <c r="AA7" i="32"/>
  <c r="AA9" i="32"/>
  <c r="T33" i="32"/>
  <c r="T9" i="32"/>
  <c r="T7" i="32"/>
  <c r="Y33" i="32"/>
  <c r="Y7" i="32"/>
  <c r="Y9" i="32"/>
  <c r="AC9" i="32"/>
  <c r="AC33" i="32"/>
  <c r="AC7" i="32"/>
  <c r="AB33" i="32"/>
  <c r="AB9" i="32"/>
  <c r="AB7" i="32"/>
  <c r="O33" i="32"/>
  <c r="O7" i="32"/>
  <c r="O9" i="32"/>
  <c r="K7" i="30"/>
  <c r="K33" i="30"/>
  <c r="K39" i="30"/>
  <c r="K22" i="30"/>
  <c r="K32" i="30"/>
  <c r="K47" i="30"/>
  <c r="K23" i="30"/>
  <c r="K34" i="30"/>
  <c r="K49" i="30"/>
  <c r="K41" i="30"/>
  <c r="K6" i="30"/>
  <c r="D36" i="20"/>
  <c r="N49" i="30"/>
  <c r="N41" i="30"/>
  <c r="N47" i="30"/>
  <c r="N33" i="30"/>
  <c r="N23" i="30"/>
  <c r="N32" i="30"/>
  <c r="N7" i="30"/>
  <c r="N6" i="30"/>
  <c r="N34" i="30"/>
  <c r="N39" i="30"/>
  <c r="N22" i="30"/>
  <c r="R33" i="32"/>
  <c r="R7" i="32"/>
  <c r="R9" i="32"/>
  <c r="S33" i="32"/>
  <c r="S7" i="32"/>
  <c r="S9" i="32"/>
  <c r="P33" i="32"/>
  <c r="P7" i="32"/>
  <c r="P9" i="32"/>
  <c r="Z39" i="32"/>
  <c r="Z22" i="32"/>
  <c r="Z6" i="32"/>
  <c r="Z47" i="32"/>
  <c r="Z23" i="32"/>
  <c r="Z34" i="32"/>
  <c r="Z48" i="32"/>
  <c r="Z32" i="32"/>
  <c r="Z41" i="32"/>
  <c r="Z10" i="32"/>
  <c r="Z49" i="32"/>
  <c r="H61" i="30"/>
  <c r="H55" i="30"/>
  <c r="H56" i="30"/>
  <c r="H59" i="30"/>
  <c r="H60" i="30"/>
  <c r="H45" i="30"/>
  <c r="H37" i="30"/>
  <c r="H46" i="30"/>
  <c r="H38" i="30"/>
  <c r="H30" i="30"/>
  <c r="H58" i="30"/>
  <c r="H52" i="30"/>
  <c r="H47" i="30"/>
  <c r="H39" i="30"/>
  <c r="H31" i="30"/>
  <c r="H23" i="30"/>
  <c r="H48" i="30"/>
  <c r="H40" i="30"/>
  <c r="H32" i="30"/>
  <c r="H24" i="30"/>
  <c r="H57" i="30"/>
  <c r="H51" i="30"/>
  <c r="H43" i="30"/>
  <c r="H35" i="30"/>
  <c r="H27" i="30"/>
  <c r="H19" i="30"/>
  <c r="H28" i="30"/>
  <c r="H16" i="30"/>
  <c r="H8" i="30"/>
  <c r="H49" i="30"/>
  <c r="H42" i="30"/>
  <c r="H29" i="30"/>
  <c r="H25" i="30"/>
  <c r="H17" i="30"/>
  <c r="H9" i="30"/>
  <c r="H44" i="30"/>
  <c r="H18" i="30"/>
  <c r="H10" i="30"/>
  <c r="H2" i="30"/>
  <c r="H34" i="30"/>
  <c r="H21" i="30"/>
  <c r="H11" i="30"/>
  <c r="H3" i="30"/>
  <c r="H54" i="30"/>
  <c r="H12" i="30"/>
  <c r="H53" i="30"/>
  <c r="H50" i="30"/>
  <c r="H14" i="30"/>
  <c r="H6" i="30"/>
  <c r="H4" i="30"/>
  <c r="H20" i="30"/>
  <c r="H26" i="30"/>
  <c r="H36" i="30"/>
  <c r="H15" i="30"/>
  <c r="H5" i="30"/>
  <c r="H13" i="30"/>
  <c r="E36" i="20"/>
  <c r="O6" i="30"/>
  <c r="O33" i="30"/>
  <c r="O32" i="30"/>
  <c r="O41" i="30"/>
  <c r="O7" i="30"/>
  <c r="O22" i="30"/>
  <c r="O34" i="30"/>
  <c r="O47" i="30"/>
  <c r="O39" i="30"/>
  <c r="O49" i="30"/>
  <c r="O23" i="30"/>
  <c r="X33" i="32"/>
  <c r="X7" i="32"/>
  <c r="X9" i="32"/>
  <c r="F60" i="30"/>
  <c r="F61" i="30"/>
  <c r="F53" i="30"/>
  <c r="F54" i="30"/>
  <c r="F57" i="30"/>
  <c r="F51" i="30"/>
  <c r="F43" i="30"/>
  <c r="F59" i="30"/>
  <c r="F44" i="30"/>
  <c r="F36" i="30"/>
  <c r="F28" i="30"/>
  <c r="F45" i="30"/>
  <c r="F37" i="30"/>
  <c r="F29" i="30"/>
  <c r="F21" i="30"/>
  <c r="F46" i="30"/>
  <c r="F38" i="30"/>
  <c r="F30" i="30"/>
  <c r="F55" i="30"/>
  <c r="F25" i="30"/>
  <c r="F52" i="30"/>
  <c r="F39" i="30"/>
  <c r="F26" i="30"/>
  <c r="F19" i="30"/>
  <c r="F14" i="30"/>
  <c r="F6" i="30"/>
  <c r="F27" i="30"/>
  <c r="F20" i="30"/>
  <c r="F15" i="30"/>
  <c r="F58" i="30"/>
  <c r="F48" i="30"/>
  <c r="F42" i="30"/>
  <c r="F31" i="30"/>
  <c r="F16" i="30"/>
  <c r="F8" i="30"/>
  <c r="F56" i="30"/>
  <c r="F17" i="30"/>
  <c r="F9" i="30"/>
  <c r="F18" i="30"/>
  <c r="F10" i="30"/>
  <c r="F24" i="30"/>
  <c r="F12" i="30"/>
  <c r="F4" i="30"/>
  <c r="F2" i="30"/>
  <c r="F35" i="30"/>
  <c r="F50" i="30"/>
  <c r="F40" i="30"/>
  <c r="F13" i="30"/>
  <c r="F5" i="30"/>
  <c r="F11" i="30"/>
  <c r="F3" i="30"/>
  <c r="AF33" i="32"/>
  <c r="AF7" i="32"/>
  <c r="AF9" i="32"/>
  <c r="Z33" i="32"/>
  <c r="Z7" i="32"/>
  <c r="Z9" i="32"/>
  <c r="J23" i="30"/>
  <c r="J7" i="30"/>
  <c r="J6" i="30"/>
  <c r="J34" i="30"/>
  <c r="J49" i="30"/>
  <c r="J41" i="30"/>
  <c r="J32" i="30"/>
  <c r="J47" i="30"/>
  <c r="J39" i="30"/>
  <c r="J22" i="30"/>
  <c r="J33" i="30"/>
  <c r="AE33" i="32"/>
  <c r="AE7" i="32"/>
  <c r="AE9" i="32"/>
  <c r="Q33" i="32"/>
  <c r="Q7" i="32"/>
  <c r="Q9" i="32"/>
  <c r="C36" i="20"/>
  <c r="M34" i="30"/>
  <c r="M7" i="30"/>
  <c r="M6" i="30"/>
  <c r="M49" i="30"/>
  <c r="M32" i="30"/>
  <c r="M33" i="30"/>
  <c r="M47" i="30"/>
  <c r="M41" i="30"/>
  <c r="M39" i="30"/>
  <c r="M23" i="30"/>
  <c r="M22" i="30"/>
  <c r="I33" i="30"/>
  <c r="I7" i="30"/>
  <c r="I6" i="30"/>
  <c r="I34" i="30"/>
  <c r="I23" i="30"/>
  <c r="I49" i="30"/>
  <c r="I41" i="30"/>
  <c r="I32" i="30"/>
  <c r="I22" i="30"/>
  <c r="I47" i="30"/>
  <c r="I39" i="30"/>
  <c r="AD33" i="32"/>
  <c r="AD7" i="32"/>
  <c r="AD9" i="32"/>
  <c r="U9" i="32"/>
  <c r="U33" i="32"/>
  <c r="U7" i="32"/>
  <c r="F36" i="20"/>
  <c r="P34" i="30"/>
  <c r="P32" i="30"/>
  <c r="P41" i="30"/>
  <c r="P47" i="30"/>
  <c r="P39" i="30"/>
  <c r="P6" i="30"/>
  <c r="P23" i="30"/>
  <c r="P22" i="30"/>
  <c r="P7" i="30"/>
  <c r="P49" i="30"/>
  <c r="P33" i="30"/>
  <c r="W33" i="32"/>
  <c r="W7" i="32"/>
  <c r="W9" i="32"/>
  <c r="V33" i="32"/>
  <c r="V7" i="32"/>
  <c r="V9" i="32"/>
  <c r="AB17" i="10"/>
  <c r="AA48" i="10"/>
  <c r="AA3" i="9" s="1"/>
  <c r="X19" i="10"/>
  <c r="W49" i="10"/>
  <c r="Q7" i="9"/>
  <c r="S5" i="9"/>
  <c r="L35" i="20" l="1"/>
  <c r="S39" i="31"/>
  <c r="S49" i="31"/>
  <c r="S32" i="31"/>
  <c r="S41" i="31"/>
  <c r="S47" i="31"/>
  <c r="S23" i="31"/>
  <c r="S22" i="31"/>
  <c r="S6" i="31"/>
  <c r="S7" i="31"/>
  <c r="S34" i="31"/>
  <c r="S33" i="31"/>
  <c r="G36" i="20"/>
  <c r="Q33" i="30"/>
  <c r="Q7" i="30"/>
  <c r="Q23" i="30"/>
  <c r="Q22" i="30"/>
  <c r="Q49" i="30"/>
  <c r="Q41" i="30"/>
  <c r="Q32" i="30"/>
  <c r="Q34" i="30"/>
  <c r="Q47" i="30"/>
  <c r="Q39" i="30"/>
  <c r="Q6" i="30"/>
  <c r="AA48" i="32"/>
  <c r="AA32" i="32"/>
  <c r="AA6" i="32"/>
  <c r="AA10" i="32"/>
  <c r="AA39" i="32"/>
  <c r="AA47" i="32"/>
  <c r="AA22" i="32"/>
  <c r="AA34" i="32"/>
  <c r="AA41" i="32"/>
  <c r="AA49" i="32"/>
  <c r="AA23" i="32"/>
  <c r="AC17" i="10"/>
  <c r="AB48" i="10"/>
  <c r="AB3" i="9" s="1"/>
  <c r="Y19" i="10"/>
  <c r="X49" i="10"/>
  <c r="R7" i="9"/>
  <c r="L8" i="9"/>
  <c r="F8" i="9"/>
  <c r="M8" i="9"/>
  <c r="N8" i="9"/>
  <c r="G8" i="9"/>
  <c r="O8" i="9"/>
  <c r="H8" i="9"/>
  <c r="P8" i="9"/>
  <c r="I8" i="9"/>
  <c r="K8" i="9"/>
  <c r="J8" i="9"/>
  <c r="T5" i="9"/>
  <c r="B37" i="20" l="1"/>
  <c r="I33" i="29"/>
  <c r="I6" i="29"/>
  <c r="I34" i="29"/>
  <c r="I47" i="29"/>
  <c r="I32" i="29"/>
  <c r="I39" i="29"/>
  <c r="I49" i="29"/>
  <c r="I41" i="29"/>
  <c r="I22" i="29"/>
  <c r="I23" i="29"/>
  <c r="I7" i="29"/>
  <c r="E37" i="20"/>
  <c r="L49" i="29"/>
  <c r="L41" i="29"/>
  <c r="L33" i="29"/>
  <c r="L23" i="29"/>
  <c r="L22" i="29"/>
  <c r="L7" i="29"/>
  <c r="L32" i="29"/>
  <c r="L47" i="29"/>
  <c r="L39" i="29"/>
  <c r="L34" i="29"/>
  <c r="L6" i="29"/>
  <c r="I37" i="20"/>
  <c r="P22" i="29"/>
  <c r="P32" i="29"/>
  <c r="P23" i="29"/>
  <c r="P34" i="29"/>
  <c r="P49" i="29"/>
  <c r="P41" i="29"/>
  <c r="P33" i="29"/>
  <c r="P47" i="29"/>
  <c r="P39" i="29"/>
  <c r="P7" i="29"/>
  <c r="P6" i="29"/>
  <c r="H37" i="20"/>
  <c r="O32" i="29"/>
  <c r="O47" i="29"/>
  <c r="O34" i="29"/>
  <c r="O6" i="29"/>
  <c r="O23" i="29"/>
  <c r="O49" i="29"/>
  <c r="O41" i="29"/>
  <c r="O7" i="29"/>
  <c r="O33" i="29"/>
  <c r="O39" i="29"/>
  <c r="O22" i="29"/>
  <c r="H36" i="20"/>
  <c r="R22" i="30"/>
  <c r="R34" i="30"/>
  <c r="R49" i="30"/>
  <c r="R41" i="30"/>
  <c r="R32" i="30"/>
  <c r="R47" i="30"/>
  <c r="R39" i="30"/>
  <c r="R33" i="30"/>
  <c r="R7" i="30"/>
  <c r="R6" i="30"/>
  <c r="R23" i="30"/>
  <c r="G59" i="29"/>
  <c r="G60" i="29"/>
  <c r="G61" i="29"/>
  <c r="G57" i="29"/>
  <c r="G56" i="29"/>
  <c r="G50" i="29"/>
  <c r="G42" i="29"/>
  <c r="G34" i="29"/>
  <c r="G51" i="29"/>
  <c r="G43" i="29"/>
  <c r="G35" i="29"/>
  <c r="G27" i="29"/>
  <c r="G54" i="29"/>
  <c r="G52" i="29"/>
  <c r="G44" i="29"/>
  <c r="G36" i="29"/>
  <c r="G28" i="29"/>
  <c r="G55" i="29"/>
  <c r="G45" i="29"/>
  <c r="G37" i="29"/>
  <c r="G29" i="29"/>
  <c r="G21" i="29"/>
  <c r="G53" i="29"/>
  <c r="G46" i="29"/>
  <c r="G38" i="29"/>
  <c r="G30" i="29"/>
  <c r="G48" i="29"/>
  <c r="G40" i="29"/>
  <c r="G32" i="29"/>
  <c r="G23" i="29"/>
  <c r="G12" i="29"/>
  <c r="G5" i="29"/>
  <c r="G20" i="29"/>
  <c r="G13" i="29"/>
  <c r="G6" i="29"/>
  <c r="G25" i="29"/>
  <c r="G14" i="29"/>
  <c r="G58" i="29"/>
  <c r="G49" i="29"/>
  <c r="G26" i="29"/>
  <c r="G15" i="29"/>
  <c r="G18" i="29"/>
  <c r="G10" i="29"/>
  <c r="G16" i="29"/>
  <c r="G8" i="29"/>
  <c r="G2" i="29"/>
  <c r="G24" i="29"/>
  <c r="G17" i="29"/>
  <c r="G9" i="29"/>
  <c r="G31" i="29"/>
  <c r="G47" i="29"/>
  <c r="G3" i="29"/>
  <c r="G39" i="29"/>
  <c r="G11" i="29"/>
  <c r="G4" i="29"/>
  <c r="G19" i="29"/>
  <c r="F58" i="29"/>
  <c r="F59" i="29"/>
  <c r="F60" i="29"/>
  <c r="F61" i="29"/>
  <c r="F56" i="29"/>
  <c r="F50" i="29"/>
  <c r="F42" i="29"/>
  <c r="F51" i="29"/>
  <c r="F43" i="29"/>
  <c r="F35" i="29"/>
  <c r="F27" i="29"/>
  <c r="F54" i="29"/>
  <c r="F52" i="29"/>
  <c r="F44" i="29"/>
  <c r="F36" i="29"/>
  <c r="F28" i="29"/>
  <c r="F20" i="29"/>
  <c r="F55" i="29"/>
  <c r="F45" i="29"/>
  <c r="F37" i="29"/>
  <c r="F29" i="29"/>
  <c r="F57" i="29"/>
  <c r="F39" i="29"/>
  <c r="F31" i="29"/>
  <c r="F48" i="29"/>
  <c r="F40" i="29"/>
  <c r="F19" i="29"/>
  <c r="F11" i="29"/>
  <c r="F4" i="29"/>
  <c r="F21" i="29"/>
  <c r="F12" i="29"/>
  <c r="F5" i="29"/>
  <c r="F13" i="29"/>
  <c r="F17" i="29"/>
  <c r="F38" i="29"/>
  <c r="F6" i="29"/>
  <c r="F46" i="29"/>
  <c r="F25" i="29"/>
  <c r="F14" i="29"/>
  <c r="F24" i="29"/>
  <c r="F53" i="29"/>
  <c r="F26" i="29"/>
  <c r="F15" i="29"/>
  <c r="F30" i="29"/>
  <c r="F16" i="29"/>
  <c r="F8" i="29"/>
  <c r="F2" i="29"/>
  <c r="F10" i="29"/>
  <c r="F18" i="29"/>
  <c r="F3" i="29"/>
  <c r="F9" i="29"/>
  <c r="H60" i="29"/>
  <c r="H61" i="29"/>
  <c r="H55" i="29"/>
  <c r="H58" i="29"/>
  <c r="H51" i="29"/>
  <c r="H43" i="29"/>
  <c r="H35" i="29"/>
  <c r="H54" i="29"/>
  <c r="H52" i="29"/>
  <c r="H44" i="29"/>
  <c r="H36" i="29"/>
  <c r="H28" i="29"/>
  <c r="H45" i="29"/>
  <c r="H37" i="29"/>
  <c r="H29" i="29"/>
  <c r="H21" i="29"/>
  <c r="H59" i="29"/>
  <c r="H53" i="29"/>
  <c r="H46" i="29"/>
  <c r="H38" i="29"/>
  <c r="H30" i="29"/>
  <c r="H47" i="29"/>
  <c r="H39" i="29"/>
  <c r="H31" i="29"/>
  <c r="H23" i="29"/>
  <c r="H49" i="29"/>
  <c r="H25" i="29"/>
  <c r="H20" i="29"/>
  <c r="H13" i="29"/>
  <c r="H6" i="29"/>
  <c r="H34" i="29"/>
  <c r="H14" i="29"/>
  <c r="H42" i="29"/>
  <c r="H32" i="29"/>
  <c r="H26" i="29"/>
  <c r="H15" i="29"/>
  <c r="H19" i="29"/>
  <c r="H11" i="29"/>
  <c r="H56" i="29"/>
  <c r="H50" i="29"/>
  <c r="H16" i="29"/>
  <c r="H8" i="29"/>
  <c r="H2" i="29"/>
  <c r="H27" i="29"/>
  <c r="H24" i="29"/>
  <c r="H17" i="29"/>
  <c r="H9" i="29"/>
  <c r="H57" i="29"/>
  <c r="H18" i="29"/>
  <c r="H10" i="29"/>
  <c r="H3" i="29"/>
  <c r="H12" i="29"/>
  <c r="H40" i="29"/>
  <c r="H4" i="29"/>
  <c r="H5" i="29"/>
  <c r="H48" i="29"/>
  <c r="AB22" i="32"/>
  <c r="AB10" i="32"/>
  <c r="AB39" i="32"/>
  <c r="AB41" i="32"/>
  <c r="AB49" i="32"/>
  <c r="AB6" i="32"/>
  <c r="AB47" i="32"/>
  <c r="AB23" i="32"/>
  <c r="AB34" i="32"/>
  <c r="AB48" i="32"/>
  <c r="AB32" i="32"/>
  <c r="M35" i="20"/>
  <c r="T34" i="31"/>
  <c r="T32" i="31"/>
  <c r="T22" i="31"/>
  <c r="T47" i="31"/>
  <c r="T6" i="31"/>
  <c r="T41" i="31"/>
  <c r="T7" i="31"/>
  <c r="T33" i="31"/>
  <c r="T39" i="31"/>
  <c r="T49" i="31"/>
  <c r="T23" i="31"/>
  <c r="G37" i="20"/>
  <c r="N7" i="29"/>
  <c r="N49" i="29"/>
  <c r="N41" i="29"/>
  <c r="N33" i="29"/>
  <c r="N32" i="29"/>
  <c r="N47" i="29"/>
  <c r="N39" i="29"/>
  <c r="N22" i="29"/>
  <c r="N34" i="29"/>
  <c r="N23" i="29"/>
  <c r="N6" i="29"/>
  <c r="C37" i="20"/>
  <c r="J41" i="29"/>
  <c r="J33" i="29"/>
  <c r="J32" i="29"/>
  <c r="J47" i="29"/>
  <c r="J39" i="29"/>
  <c r="J34" i="29"/>
  <c r="J23" i="29"/>
  <c r="J7" i="29"/>
  <c r="J22" i="29"/>
  <c r="J6" i="29"/>
  <c r="J49" i="29"/>
  <c r="F37" i="20"/>
  <c r="M6" i="29"/>
  <c r="M47" i="29"/>
  <c r="M39" i="29"/>
  <c r="M7" i="29"/>
  <c r="M49" i="29"/>
  <c r="M41" i="29"/>
  <c r="M33" i="29"/>
  <c r="M22" i="29"/>
  <c r="M34" i="29"/>
  <c r="M32" i="29"/>
  <c r="M23" i="29"/>
  <c r="D37" i="20"/>
  <c r="K6" i="29"/>
  <c r="K22" i="29"/>
  <c r="K23" i="29"/>
  <c r="K7" i="29"/>
  <c r="K49" i="29"/>
  <c r="K41" i="29"/>
  <c r="K33" i="29"/>
  <c r="K32" i="29"/>
  <c r="K47" i="29"/>
  <c r="K39" i="29"/>
  <c r="K34" i="29"/>
  <c r="AD17" i="10"/>
  <c r="AC48" i="10"/>
  <c r="AC3" i="9" s="1"/>
  <c r="Z19" i="10"/>
  <c r="Y49" i="10"/>
  <c r="Q8" i="9"/>
  <c r="S7" i="9"/>
  <c r="U5" i="9"/>
  <c r="R8" i="9"/>
  <c r="K37" i="20" l="1"/>
  <c r="R39" i="29"/>
  <c r="R34" i="29"/>
  <c r="R23" i="29"/>
  <c r="R7" i="29"/>
  <c r="R49" i="29"/>
  <c r="R22" i="29"/>
  <c r="R41" i="29"/>
  <c r="R33" i="29"/>
  <c r="R32" i="29"/>
  <c r="R47" i="29"/>
  <c r="R6" i="29"/>
  <c r="N35" i="20"/>
  <c r="U23" i="31"/>
  <c r="U7" i="31"/>
  <c r="U41" i="31"/>
  <c r="U33" i="31"/>
  <c r="U39" i="31"/>
  <c r="U22" i="31"/>
  <c r="U49" i="31"/>
  <c r="U34" i="31"/>
  <c r="U32" i="31"/>
  <c r="U47" i="31"/>
  <c r="U6" i="31"/>
  <c r="I36" i="20"/>
  <c r="S32" i="30"/>
  <c r="S33" i="30"/>
  <c r="S47" i="30"/>
  <c r="S22" i="30"/>
  <c r="S7" i="30"/>
  <c r="S39" i="30"/>
  <c r="S23" i="30"/>
  <c r="S34" i="30"/>
  <c r="S49" i="30"/>
  <c r="S41" i="30"/>
  <c r="S6" i="30"/>
  <c r="J37" i="20"/>
  <c r="Q34" i="29"/>
  <c r="Q41" i="29"/>
  <c r="Q47" i="29"/>
  <c r="Q49" i="29"/>
  <c r="Q32" i="29"/>
  <c r="Q39" i="29"/>
  <c r="Q22" i="29"/>
  <c r="Q6" i="29"/>
  <c r="Q23" i="29"/>
  <c r="Q7" i="29"/>
  <c r="Q33" i="29"/>
  <c r="AC6" i="32"/>
  <c r="AC47" i="32"/>
  <c r="AC23" i="32"/>
  <c r="AC34" i="32"/>
  <c r="AC49" i="32"/>
  <c r="AC48" i="32"/>
  <c r="AC32" i="32"/>
  <c r="AC10" i="32"/>
  <c r="AC41" i="32"/>
  <c r="AC22" i="32"/>
  <c r="AC39" i="32"/>
  <c r="AE17" i="10"/>
  <c r="AD48" i="10"/>
  <c r="AD3" i="9" s="1"/>
  <c r="AA19" i="10"/>
  <c r="Z49" i="10"/>
  <c r="T7" i="9"/>
  <c r="S8" i="9"/>
  <c r="V5" i="9"/>
  <c r="J36" i="20" l="1"/>
  <c r="T23" i="30"/>
  <c r="T22" i="30"/>
  <c r="T34" i="30"/>
  <c r="T49" i="30"/>
  <c r="T41" i="30"/>
  <c r="T6" i="30"/>
  <c r="T7" i="30"/>
  <c r="T33" i="30"/>
  <c r="T32" i="30"/>
  <c r="T47" i="30"/>
  <c r="T39" i="30"/>
  <c r="L37" i="20"/>
  <c r="S7" i="29"/>
  <c r="S49" i="29"/>
  <c r="S22" i="29"/>
  <c r="S41" i="29"/>
  <c r="S33" i="29"/>
  <c r="S32" i="29"/>
  <c r="S47" i="29"/>
  <c r="S39" i="29"/>
  <c r="S34" i="29"/>
  <c r="S6" i="29"/>
  <c r="S23" i="29"/>
  <c r="AD10" i="32"/>
  <c r="AD32" i="32"/>
  <c r="AD22" i="32"/>
  <c r="AD48" i="32"/>
  <c r="AD41" i="32"/>
  <c r="AD49" i="32"/>
  <c r="AD39" i="32"/>
  <c r="AD34" i="32"/>
  <c r="AD6" i="32"/>
  <c r="AD47" i="32"/>
  <c r="AD23" i="32"/>
  <c r="O35" i="20"/>
  <c r="V22" i="31"/>
  <c r="V49" i="31"/>
  <c r="V34" i="31"/>
  <c r="V32" i="31"/>
  <c r="V6" i="31"/>
  <c r="V47" i="31"/>
  <c r="V39" i="31"/>
  <c r="V23" i="31"/>
  <c r="V7" i="31"/>
  <c r="V41" i="31"/>
  <c r="V33" i="31"/>
  <c r="AF17" i="10"/>
  <c r="AF48" i="10" s="1"/>
  <c r="AF3" i="9" s="1"/>
  <c r="AE48" i="10"/>
  <c r="AE3" i="9" s="1"/>
  <c r="AB19" i="10"/>
  <c r="AA49" i="10"/>
  <c r="U7" i="9"/>
  <c r="W5" i="9"/>
  <c r="T8" i="9"/>
  <c r="M37" i="20" l="1"/>
  <c r="T32" i="29"/>
  <c r="T47" i="29"/>
  <c r="T39" i="29"/>
  <c r="T22" i="29"/>
  <c r="T34" i="29"/>
  <c r="T6" i="29"/>
  <c r="T23" i="29"/>
  <c r="T49" i="29"/>
  <c r="T41" i="29"/>
  <c r="T33" i="29"/>
  <c r="T7" i="29"/>
  <c r="P35" i="20"/>
  <c r="W41" i="31"/>
  <c r="W7" i="31"/>
  <c r="W33" i="31"/>
  <c r="W47" i="31"/>
  <c r="W32" i="31"/>
  <c r="W6" i="31"/>
  <c r="W49" i="31"/>
  <c r="W22" i="31"/>
  <c r="W34" i="31"/>
  <c r="W39" i="31"/>
  <c r="W23" i="31"/>
  <c r="K36" i="20"/>
  <c r="U7" i="30"/>
  <c r="U6" i="30"/>
  <c r="U41" i="30"/>
  <c r="U47" i="30"/>
  <c r="U32" i="30"/>
  <c r="U23" i="30"/>
  <c r="U34" i="30"/>
  <c r="U39" i="30"/>
  <c r="U33" i="30"/>
  <c r="U22" i="30"/>
  <c r="U49" i="30"/>
  <c r="AE41" i="32"/>
  <c r="AE49" i="32"/>
  <c r="AE39" i="32"/>
  <c r="AE22" i="32"/>
  <c r="AE6" i="32"/>
  <c r="AE47" i="32"/>
  <c r="AE23" i="32"/>
  <c r="AE34" i="32"/>
  <c r="AE48" i="32"/>
  <c r="AE32" i="32"/>
  <c r="AE10" i="32"/>
  <c r="AF34" i="32"/>
  <c r="AF23" i="32"/>
  <c r="AF48" i="32"/>
  <c r="AF32" i="32"/>
  <c r="AF10" i="32"/>
  <c r="AF6" i="32"/>
  <c r="AF39" i="32"/>
  <c r="AF22" i="32"/>
  <c r="AF47" i="32"/>
  <c r="AF41" i="32"/>
  <c r="AF49" i="32"/>
  <c r="AC19" i="10"/>
  <c r="AB49" i="10"/>
  <c r="V7" i="9"/>
  <c r="U8" i="9"/>
  <c r="X5" i="9"/>
  <c r="Q35" i="20" l="1"/>
  <c r="X32" i="31"/>
  <c r="X47" i="31"/>
  <c r="X6" i="31"/>
  <c r="X33" i="31"/>
  <c r="X49" i="31"/>
  <c r="X41" i="31"/>
  <c r="X23" i="31"/>
  <c r="X7" i="31"/>
  <c r="X34" i="31"/>
  <c r="X22" i="31"/>
  <c r="X39" i="31"/>
  <c r="N37" i="20"/>
  <c r="U23" i="29"/>
  <c r="U7" i="29"/>
  <c r="U49" i="29"/>
  <c r="U41" i="29"/>
  <c r="U33" i="29"/>
  <c r="U34" i="29"/>
  <c r="U32" i="29"/>
  <c r="U39" i="29"/>
  <c r="U22" i="29"/>
  <c r="U47" i="29"/>
  <c r="U6" i="29"/>
  <c r="L36" i="20"/>
  <c r="V23" i="30"/>
  <c r="V33" i="30"/>
  <c r="V39" i="30"/>
  <c r="V34" i="30"/>
  <c r="V32" i="30"/>
  <c r="V7" i="30"/>
  <c r="V6" i="30"/>
  <c r="V47" i="30"/>
  <c r="V22" i="30"/>
  <c r="V49" i="30"/>
  <c r="V41" i="30"/>
  <c r="AD19" i="10"/>
  <c r="AC49" i="10"/>
  <c r="W7" i="9"/>
  <c r="V8" i="9"/>
  <c r="Y5" i="9"/>
  <c r="R35" i="20" l="1"/>
  <c r="Y41" i="31"/>
  <c r="Y33" i="31"/>
  <c r="Y47" i="31"/>
  <c r="Y23" i="31"/>
  <c r="Y6" i="31"/>
  <c r="Y22" i="31"/>
  <c r="Y39" i="31"/>
  <c r="Y32" i="31"/>
  <c r="Y34" i="31"/>
  <c r="Y49" i="31"/>
  <c r="Y7" i="31"/>
  <c r="O37" i="20"/>
  <c r="V32" i="29"/>
  <c r="V49" i="29"/>
  <c r="V41" i="29"/>
  <c r="V33" i="29"/>
  <c r="V47" i="29"/>
  <c r="V39" i="29"/>
  <c r="V23" i="29"/>
  <c r="V34" i="29"/>
  <c r="V6" i="29"/>
  <c r="V7" i="29"/>
  <c r="V22" i="29"/>
  <c r="M36" i="20"/>
  <c r="W7" i="30"/>
  <c r="W22" i="30"/>
  <c r="W34" i="30"/>
  <c r="W32" i="30"/>
  <c r="W47" i="30"/>
  <c r="W39" i="30"/>
  <c r="W41" i="30"/>
  <c r="W6" i="30"/>
  <c r="W49" i="30"/>
  <c r="W23" i="30"/>
  <c r="W33" i="30"/>
  <c r="AE19" i="10"/>
  <c r="AD49" i="10"/>
  <c r="X7" i="9"/>
  <c r="Z5" i="9"/>
  <c r="W8" i="9"/>
  <c r="P37" i="20" l="1"/>
  <c r="W34" i="29"/>
  <c r="W41" i="29"/>
  <c r="W23" i="29"/>
  <c r="W49" i="29"/>
  <c r="W6" i="29"/>
  <c r="W7" i="29"/>
  <c r="W22" i="29"/>
  <c r="W33" i="29"/>
  <c r="W47" i="29"/>
  <c r="W39" i="29"/>
  <c r="W32" i="29"/>
  <c r="S35" i="20"/>
  <c r="Z33" i="31"/>
  <c r="Z7" i="31"/>
  <c r="Z34" i="31"/>
  <c r="Z22" i="31"/>
  <c r="Z49" i="31"/>
  <c r="Z32" i="31"/>
  <c r="Z41" i="31"/>
  <c r="Z47" i="31"/>
  <c r="Z23" i="31"/>
  <c r="Z6" i="31"/>
  <c r="Z39" i="31"/>
  <c r="N36" i="20"/>
  <c r="X33" i="30"/>
  <c r="X47" i="30"/>
  <c r="X39" i="30"/>
  <c r="X6" i="30"/>
  <c r="X23" i="30"/>
  <c r="X7" i="30"/>
  <c r="X22" i="30"/>
  <c r="X34" i="30"/>
  <c r="X49" i="30"/>
  <c r="X41" i="30"/>
  <c r="X32" i="30"/>
  <c r="AF19" i="10"/>
  <c r="AE49" i="10"/>
  <c r="Y7" i="9"/>
  <c r="X8" i="9"/>
  <c r="AA5" i="9"/>
  <c r="Q37" i="20" l="1"/>
  <c r="X23" i="29"/>
  <c r="X49" i="29"/>
  <c r="X7" i="29"/>
  <c r="X41" i="29"/>
  <c r="X33" i="29"/>
  <c r="X47" i="29"/>
  <c r="X32" i="29"/>
  <c r="X39" i="29"/>
  <c r="X6" i="29"/>
  <c r="X34" i="29"/>
  <c r="X22" i="29"/>
  <c r="T35" i="20"/>
  <c r="AA39" i="31"/>
  <c r="AA49" i="31"/>
  <c r="AA22" i="31"/>
  <c r="AA32" i="31"/>
  <c r="AA41" i="31"/>
  <c r="AA47" i="31"/>
  <c r="AA23" i="31"/>
  <c r="AA6" i="31"/>
  <c r="AA34" i="31"/>
  <c r="AA7" i="31"/>
  <c r="AA33" i="31"/>
  <c r="O36" i="20"/>
  <c r="Y22" i="30"/>
  <c r="Y34" i="30"/>
  <c r="Y49" i="30"/>
  <c r="Y41" i="30"/>
  <c r="Y32" i="30"/>
  <c r="Y6" i="30"/>
  <c r="Y47" i="30"/>
  <c r="Y39" i="30"/>
  <c r="Y23" i="30"/>
  <c r="Y33" i="30"/>
  <c r="Y7" i="30"/>
  <c r="AF49" i="10"/>
  <c r="Z7" i="9"/>
  <c r="AB5" i="9"/>
  <c r="Y8" i="9"/>
  <c r="P36" i="20" l="1"/>
  <c r="Z34" i="30"/>
  <c r="Z49" i="30"/>
  <c r="Z41" i="30"/>
  <c r="Z32" i="30"/>
  <c r="Z47" i="30"/>
  <c r="Z39" i="30"/>
  <c r="Z23" i="30"/>
  <c r="Z7" i="30"/>
  <c r="Z6" i="30"/>
  <c r="Z33" i="30"/>
  <c r="Z22" i="30"/>
  <c r="U35" i="20"/>
  <c r="AB47" i="31"/>
  <c r="AB22" i="31"/>
  <c r="AB6" i="31"/>
  <c r="AB7" i="31"/>
  <c r="AB33" i="31"/>
  <c r="AB39" i="31"/>
  <c r="AB23" i="31"/>
  <c r="AB49" i="31"/>
  <c r="AB34" i="31"/>
  <c r="AB41" i="31"/>
  <c r="AB32" i="31"/>
  <c r="R37" i="20"/>
  <c r="Y34" i="29"/>
  <c r="Y47" i="29"/>
  <c r="Y32" i="29"/>
  <c r="Y39" i="29"/>
  <c r="Y22" i="29"/>
  <c r="Y6" i="29"/>
  <c r="Y33" i="29"/>
  <c r="Y23" i="29"/>
  <c r="Y7" i="29"/>
  <c r="Y49" i="29"/>
  <c r="Y41" i="29"/>
  <c r="AA7" i="9"/>
  <c r="Z8" i="9"/>
  <c r="AC5" i="9"/>
  <c r="V35" i="20" l="1"/>
  <c r="AC41" i="31"/>
  <c r="AC33" i="31"/>
  <c r="AC23" i="31"/>
  <c r="AC49" i="31"/>
  <c r="AC22" i="31"/>
  <c r="AC34" i="31"/>
  <c r="AC32" i="31"/>
  <c r="AC39" i="31"/>
  <c r="AC47" i="31"/>
  <c r="AC6" i="31"/>
  <c r="AC7" i="31"/>
  <c r="S37" i="20"/>
  <c r="Z23" i="29"/>
  <c r="Z7" i="29"/>
  <c r="Z22" i="29"/>
  <c r="Z6" i="29"/>
  <c r="Z49" i="29"/>
  <c r="Z34" i="29"/>
  <c r="Z41" i="29"/>
  <c r="Z33" i="29"/>
  <c r="Z32" i="29"/>
  <c r="Z47" i="29"/>
  <c r="Z39" i="29"/>
  <c r="Q36" i="20"/>
  <c r="AA33" i="30"/>
  <c r="AA22" i="30"/>
  <c r="AA39" i="30"/>
  <c r="AA32" i="30"/>
  <c r="AA23" i="30"/>
  <c r="AA34" i="30"/>
  <c r="AA49" i="30"/>
  <c r="AA41" i="30"/>
  <c r="AA7" i="30"/>
  <c r="AA6" i="30"/>
  <c r="AA47" i="30"/>
  <c r="AB7" i="9"/>
  <c r="AD5" i="9"/>
  <c r="AA8" i="9"/>
  <c r="T37" i="20" l="1"/>
  <c r="AA49" i="29"/>
  <c r="AA41" i="29"/>
  <c r="AA33" i="29"/>
  <c r="AA6" i="29"/>
  <c r="AA32" i="29"/>
  <c r="AA47" i="29"/>
  <c r="AA39" i="29"/>
  <c r="AA34" i="29"/>
  <c r="AA23" i="29"/>
  <c r="AA7" i="29"/>
  <c r="AA22" i="29"/>
  <c r="W35" i="20"/>
  <c r="AD49" i="31"/>
  <c r="AD6" i="31"/>
  <c r="AD34" i="31"/>
  <c r="AD32" i="31"/>
  <c r="AD47" i="31"/>
  <c r="AD39" i="31"/>
  <c r="AD23" i="31"/>
  <c r="AD7" i="31"/>
  <c r="AD41" i="31"/>
  <c r="AD33" i="31"/>
  <c r="AD22" i="31"/>
  <c r="R36" i="20"/>
  <c r="AB23" i="30"/>
  <c r="AB34" i="30"/>
  <c r="AB49" i="30"/>
  <c r="AB41" i="30"/>
  <c r="AB6" i="30"/>
  <c r="AB32" i="30"/>
  <c r="AB7" i="30"/>
  <c r="AB22" i="30"/>
  <c r="AB33" i="30"/>
  <c r="AB47" i="30"/>
  <c r="AB39" i="30"/>
  <c r="AC7" i="9"/>
  <c r="AB8" i="9"/>
  <c r="AF5" i="9"/>
  <c r="AE5" i="9"/>
  <c r="U37" i="20" l="1"/>
  <c r="AB32" i="29"/>
  <c r="AB47" i="29"/>
  <c r="AB39" i="29"/>
  <c r="AB34" i="29"/>
  <c r="AB6" i="29"/>
  <c r="AB23" i="29"/>
  <c r="AB22" i="29"/>
  <c r="AB7" i="29"/>
  <c r="AB49" i="29"/>
  <c r="AB41" i="29"/>
  <c r="AB33" i="29"/>
  <c r="Y35" i="20"/>
  <c r="AF32" i="31"/>
  <c r="AF47" i="31"/>
  <c r="AF22" i="31"/>
  <c r="AF49" i="31"/>
  <c r="AF41" i="31"/>
  <c r="AF39" i="31"/>
  <c r="AF34" i="31"/>
  <c r="AF7" i="31"/>
  <c r="AF33" i="31"/>
  <c r="AF23" i="31"/>
  <c r="AF6" i="31"/>
  <c r="S36" i="20"/>
  <c r="AC34" i="30"/>
  <c r="AC23" i="30"/>
  <c r="AC41" i="30"/>
  <c r="AC32" i="30"/>
  <c r="AC39" i="30"/>
  <c r="AC33" i="30"/>
  <c r="AC22" i="30"/>
  <c r="AC49" i="30"/>
  <c r="AC47" i="30"/>
  <c r="AC7" i="30"/>
  <c r="AC6" i="30"/>
  <c r="X35" i="20"/>
  <c r="AE22" i="31"/>
  <c r="AE33" i="31"/>
  <c r="AE32" i="31"/>
  <c r="AE7" i="31"/>
  <c r="AE6" i="31"/>
  <c r="AE49" i="31"/>
  <c r="AE41" i="31"/>
  <c r="AE34" i="31"/>
  <c r="AE39" i="31"/>
  <c r="AE23" i="31"/>
  <c r="AE47" i="31"/>
  <c r="AD7" i="9"/>
  <c r="AC8" i="9"/>
  <c r="V37" i="20" l="1"/>
  <c r="AC22" i="29"/>
  <c r="AC23" i="29"/>
  <c r="AC7" i="29"/>
  <c r="AC49" i="29"/>
  <c r="AC41" i="29"/>
  <c r="AC33" i="29"/>
  <c r="AC47" i="29"/>
  <c r="AC39" i="29"/>
  <c r="AC34" i="29"/>
  <c r="AC32" i="29"/>
  <c r="AC6" i="29"/>
  <c r="T36" i="20"/>
  <c r="AD39" i="30"/>
  <c r="AD32" i="30"/>
  <c r="AD33" i="30"/>
  <c r="AD7" i="30"/>
  <c r="AD6" i="30"/>
  <c r="AD47" i="30"/>
  <c r="AD22" i="30"/>
  <c r="AD34" i="30"/>
  <c r="AD49" i="30"/>
  <c r="AD41" i="30"/>
  <c r="AD23" i="30"/>
  <c r="AF7" i="9"/>
  <c r="AE7" i="9"/>
  <c r="AD8" i="9"/>
  <c r="V36" i="20" l="1"/>
  <c r="AF34" i="30"/>
  <c r="AF47" i="30"/>
  <c r="AF39" i="30"/>
  <c r="AF49" i="30"/>
  <c r="AF6" i="30"/>
  <c r="AF23" i="30"/>
  <c r="AF41" i="30"/>
  <c r="AF33" i="30"/>
  <c r="AF32" i="30"/>
  <c r="AF7" i="30"/>
  <c r="AF22" i="30"/>
  <c r="U36" i="20"/>
  <c r="AE33" i="30"/>
  <c r="AE32" i="30"/>
  <c r="AE7" i="30"/>
  <c r="AE6" i="30"/>
  <c r="AE22" i="30"/>
  <c r="AE34" i="30"/>
  <c r="AE49" i="30"/>
  <c r="AE47" i="30"/>
  <c r="AE39" i="30"/>
  <c r="AE23" i="30"/>
  <c r="AE41" i="30"/>
  <c r="W37" i="20"/>
  <c r="AD49" i="29"/>
  <c r="AD41" i="29"/>
  <c r="AD33" i="29"/>
  <c r="AD47" i="29"/>
  <c r="AD39" i="29"/>
  <c r="AD34" i="29"/>
  <c r="AD22" i="29"/>
  <c r="AD6" i="29"/>
  <c r="AD23" i="29"/>
  <c r="AD7" i="29"/>
  <c r="AD32" i="29"/>
  <c r="AF8" i="9"/>
  <c r="AE8" i="9"/>
  <c r="X37" i="20" l="1"/>
  <c r="AE49" i="29"/>
  <c r="AE22" i="29"/>
  <c r="AE6" i="29"/>
  <c r="AE33" i="29"/>
  <c r="AE7" i="29"/>
  <c r="AE47" i="29"/>
  <c r="AE39" i="29"/>
  <c r="AE23" i="29"/>
  <c r="AE41" i="29"/>
  <c r="AE32" i="29"/>
  <c r="AE34" i="29"/>
  <c r="Y37" i="20"/>
  <c r="AF49" i="29"/>
  <c r="AF7" i="29"/>
  <c r="AF41" i="29"/>
  <c r="AF33" i="29"/>
  <c r="AF34" i="29"/>
  <c r="AF47" i="29"/>
  <c r="AF32" i="29"/>
  <c r="AF39" i="29"/>
  <c r="AF6" i="29"/>
  <c r="AF22" i="29"/>
  <c r="AF23" i="2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Miller, Neil</author>
    <author>Sui, Lang</author>
  </authors>
  <commentList>
    <comment ref="AH6" authorId="0" shapeId="0" xr:uid="{572A0916-60FC-4025-B231-36FA54E4FD74}">
      <text>
        <r>
          <rPr>
            <b/>
            <sz val="9"/>
            <color indexed="81"/>
            <rFont val="Tahoma"/>
            <family val="2"/>
          </rPr>
          <t>Miller, Neil:</t>
        </r>
        <r>
          <rPr>
            <sz val="9"/>
            <color indexed="81"/>
            <rFont val="Tahoma"/>
            <family val="2"/>
          </rPr>
          <t xml:space="preserve">
From 2019MY CD PV Data</t>
        </r>
      </text>
    </comment>
    <comment ref="AN6" authorId="1" shapeId="0" xr:uid="{1E89E2CA-9E40-43A0-BD3B-2E901C12311C}">
      <text>
        <r>
          <rPr>
            <b/>
            <sz val="9"/>
            <color indexed="81"/>
            <rFont val="Tahoma"/>
            <family val="2"/>
          </rPr>
          <t>Sui, Lang:</t>
        </r>
        <r>
          <rPr>
            <sz val="9"/>
            <color indexed="81"/>
            <rFont val="Tahoma"/>
            <family val="2"/>
          </rPr>
          <t xml:space="preserve">
With AC Discounting</t>
        </r>
      </text>
    </comment>
    <comment ref="AS6" authorId="1" shapeId="0" xr:uid="{FBCB6C02-EBE1-4F90-B62E-51E9D5F047BD}">
      <text>
        <r>
          <rPr>
            <b/>
            <sz val="9"/>
            <color indexed="81"/>
            <rFont val="Tahoma"/>
            <family val="2"/>
          </rPr>
          <t>Sui, Lang:</t>
        </r>
        <r>
          <rPr>
            <sz val="9"/>
            <color indexed="81"/>
            <rFont val="Tahoma"/>
            <family val="2"/>
          </rPr>
          <t xml:space="preserve">
Combined = GEM+Regen+Aux w/o HVAC</t>
        </r>
      </text>
    </comment>
    <comment ref="AT6" authorId="1" shapeId="0" xr:uid="{D1B0DF52-196C-4CCE-B006-D8F188CEDCF6}">
      <text>
        <r>
          <rPr>
            <b/>
            <sz val="9"/>
            <color indexed="81"/>
            <rFont val="Tahoma"/>
            <family val="2"/>
          </rPr>
          <t>Sui, Lang:</t>
        </r>
        <r>
          <rPr>
            <sz val="9"/>
            <color indexed="81"/>
            <rFont val="Tahoma"/>
            <family val="2"/>
          </rPr>
          <t xml:space="preserve">
Combined = GEM+Regen+Aux+ 20F HVAC + battery conditioning</t>
        </r>
      </text>
    </comment>
    <comment ref="AU6" authorId="1" shapeId="0" xr:uid="{919D0465-AC09-47CA-8773-6C1990925F9E}">
      <text>
        <r>
          <rPr>
            <b/>
            <sz val="9"/>
            <color indexed="81"/>
            <rFont val="Tahoma"/>
            <family val="2"/>
          </rPr>
          <t>Sui, Lang:</t>
        </r>
        <r>
          <rPr>
            <sz val="9"/>
            <color indexed="81"/>
            <rFont val="Tahoma"/>
            <family val="2"/>
          </rPr>
          <t xml:space="preserve">
Basline +95 F</t>
        </r>
      </text>
    </comment>
    <comment ref="AY6" authorId="1" shapeId="0" xr:uid="{D2F1CBCD-F79F-42F1-A4CA-FC96B78402F8}">
      <text>
        <r>
          <rPr>
            <b/>
            <sz val="9"/>
            <color indexed="81"/>
            <rFont val="Tahoma"/>
            <family val="2"/>
          </rPr>
          <t>Sui, Lang:</t>
        </r>
        <r>
          <rPr>
            <sz val="9"/>
            <color indexed="81"/>
            <rFont val="Tahoma"/>
            <family val="2"/>
          </rPr>
          <t xml:space="preserve">
Has to be kWh/mi for vehicle range calculation. Can have separate one for kWh/day</t>
        </r>
      </text>
    </comment>
    <comment ref="BB6" authorId="1" shapeId="0" xr:uid="{76922030-762B-450A-92EC-4225F87A6CBF}">
      <text>
        <r>
          <rPr>
            <b/>
            <sz val="9"/>
            <color indexed="81"/>
            <rFont val="Tahoma"/>
            <family val="2"/>
          </rPr>
          <t>Sui, Lang:</t>
        </r>
        <r>
          <rPr>
            <sz val="9"/>
            <color indexed="81"/>
            <rFont val="Tahoma"/>
            <family val="2"/>
          </rPr>
          <t xml:space="preserve">
Combined = GEM+Regen+Aux w/o HVAC</t>
        </r>
      </text>
    </comment>
    <comment ref="BC6" authorId="1" shapeId="0" xr:uid="{4EE5F779-0138-4F6A-98EF-2648A28572FF}">
      <text>
        <r>
          <rPr>
            <b/>
            <sz val="9"/>
            <color indexed="81"/>
            <rFont val="Tahoma"/>
            <family val="2"/>
          </rPr>
          <t>Sui, Lang:</t>
        </r>
        <r>
          <rPr>
            <sz val="9"/>
            <color indexed="81"/>
            <rFont val="Tahoma"/>
            <family val="2"/>
          </rPr>
          <t xml:space="preserve">
Combined = GEM+Regen+Aux+ active HVAC</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<sst xmlns="http://schemas.openxmlformats.org/spreadsheetml/2006/main" count="3636" uniqueCount="1415">
  <si>
    <t>BRZSPbS BAU Required ZEV Sales Percentage by Subregion</t>
  </si>
  <si>
    <t>Notes</t>
  </si>
  <si>
    <t>Alabama</t>
  </si>
  <si>
    <t>Arizona</t>
  </si>
  <si>
    <t>Arkansas</t>
  </si>
  <si>
    <t>Connecticut</t>
  </si>
  <si>
    <t>District of Columbia</t>
  </si>
  <si>
    <t>Hawaii</t>
  </si>
  <si>
    <t>Idaho</t>
  </si>
  <si>
    <t>Kansas</t>
  </si>
  <si>
    <t>Kentucky</t>
  </si>
  <si>
    <t>Louisiana</t>
  </si>
  <si>
    <t>Maryland</t>
  </si>
  <si>
    <t>Massachusetts</t>
  </si>
  <si>
    <t>Michigan</t>
  </si>
  <si>
    <t>Missouri</t>
  </si>
  <si>
    <t>Nebraska</t>
  </si>
  <si>
    <t>New Hampshire</t>
  </si>
  <si>
    <t>New Mexico</t>
  </si>
  <si>
    <t>North Carolina</t>
  </si>
  <si>
    <t>North Dakota</t>
  </si>
  <si>
    <t>Ohio</t>
  </si>
  <si>
    <t>Pennsylvania</t>
  </si>
  <si>
    <t>South Carolina</t>
  </si>
  <si>
    <t>Utah</t>
  </si>
  <si>
    <t>Vermont</t>
  </si>
  <si>
    <t>Virginia</t>
  </si>
  <si>
    <t>West Virginia</t>
  </si>
  <si>
    <t>subregion52</t>
  </si>
  <si>
    <t>subregion53</t>
  </si>
  <si>
    <t>subregion54</t>
  </si>
  <si>
    <t>subregion55</t>
  </si>
  <si>
    <t>subregion56</t>
  </si>
  <si>
    <t>subregion57</t>
  </si>
  <si>
    <t>subregion58</t>
  </si>
  <si>
    <t>subregion59</t>
  </si>
  <si>
    <t>subregion60</t>
  </si>
  <si>
    <t>Unit: % (share of vehicles that must be ZEVs)</t>
  </si>
  <si>
    <t>This variable expresses the percentage of vehicles sold in each subregion that must be</t>
  </si>
  <si>
    <t>ZEVs in each year (i.e., due to a mandate or binding target implemented in legislation).</t>
  </si>
  <si>
    <t>The model will allow more ZEVs than this to be sold if economic factors would favor</t>
  </si>
  <si>
    <t>a higher level of ZEV deployment.  This variable should only contain the legislative</t>
  </si>
  <si>
    <t>required ZEV shares, not projected or expected ZEV shares based on economics,</t>
  </si>
  <si>
    <t>ZEV subsidies, or other such factors.</t>
  </si>
  <si>
    <t>California Air Resources Board</t>
  </si>
  <si>
    <t>Final Regulation Order, Section 1962.4, Title 13, California Code of Regulations</t>
  </si>
  <si>
    <t>https://ww2.arb.ca.gov/sites/default/files/barcu/regact/2022/accii/acciifro1962.4.pdf</t>
  </si>
  <si>
    <t>https://ww2.arb.ca.gov/sites/default/files/barcu/regact/2019/act2019/fro2.pdf</t>
  </si>
  <si>
    <t>Final Regulation Order: Advanced Clean Trucks Regulation</t>
  </si>
  <si>
    <t>Page 5, Table A-1</t>
  </si>
  <si>
    <t>Page 4</t>
  </si>
  <si>
    <t>passenger LDVs</t>
  </si>
  <si>
    <t>passenger HDVs</t>
  </si>
  <si>
    <t>passenger motorbikes</t>
  </si>
  <si>
    <t>freight LDVs</t>
  </si>
  <si>
    <t>freight HDVs</t>
  </si>
  <si>
    <t>freight motorbikes</t>
  </si>
  <si>
    <t>U.S. Data</t>
  </si>
  <si>
    <t>Sources:</t>
  </si>
  <si>
    <t>EPS Vehicle Classes</t>
  </si>
  <si>
    <t>most light-duty road vehicles (such as cars and SUVs)</t>
  </si>
  <si>
    <t>light commercial trucks</t>
  </si>
  <si>
    <t>buses (including school, transit, and intercity buses)</t>
  </si>
  <si>
    <t>all other heavy road vehicles (mostly freight trucks)</t>
  </si>
  <si>
    <t>Year</t>
  </si>
  <si>
    <t>TOTAL BUSES</t>
  </si>
  <si>
    <t>TOTAL</t>
  </si>
  <si>
    <t/>
  </si>
  <si>
    <t>SCHOOL</t>
  </si>
  <si>
    <t>NON-SCHOOL</t>
  </si>
  <si>
    <t>GRAND</t>
  </si>
  <si>
    <t>AND FEDERAL</t>
  </si>
  <si>
    <r>
      <t xml:space="preserve">U.S. DOT Federal Highway Administration, </t>
    </r>
    <r>
      <rPr>
        <b/>
        <i/>
        <sz val="11"/>
        <color theme="1"/>
        <rFont val="Calibri"/>
        <family val="2"/>
        <scheme val="minor"/>
      </rPr>
      <t>Highway Statistics</t>
    </r>
    <r>
      <rPr>
        <b/>
        <sz val="11"/>
        <color theme="1"/>
        <rFont val="Calibri"/>
        <family val="2"/>
        <scheme val="minor"/>
      </rPr>
      <t xml:space="preserve"> Table MV-10 - 2020</t>
    </r>
  </si>
  <si>
    <t>Bus Registrations</t>
  </si>
  <si>
    <t>EPS Schedules</t>
  </si>
  <si>
    <t>CARB Schedules</t>
  </si>
  <si>
    <t>The ZEV sales standards imposed by a region or subregion may have schedules that</t>
  </si>
  <si>
    <t xml:space="preserve">  do not overlap with EPS classifications. In this sheet, the California Air Resource Board (CARB)</t>
  </si>
  <si>
    <t>registered motorcycles</t>
  </si>
  <si>
    <t>Description</t>
  </si>
  <si>
    <t>Class 7-8</t>
  </si>
  <si>
    <t>Class 2b-6</t>
  </si>
  <si>
    <t>Buses</t>
  </si>
  <si>
    <t>Cars</t>
  </si>
  <si>
    <t>https://tedb.ornl.gov/data/</t>
  </si>
  <si>
    <t>Class 8</t>
  </si>
  <si>
    <t>Transportation Energy Data Book: Edition 40</t>
  </si>
  <si>
    <t>ACC II passenger cars</t>
  </si>
  <si>
    <t>ACT Class 2b-3 pickup trucks and vans</t>
  </si>
  <si>
    <t>ACT Class 4-8 rigid (i.e., non-tractor) trucks</t>
  </si>
  <si>
    <t>ACT Class 7-8 tractor trucks</t>
  </si>
  <si>
    <t>ACC I passenger cars</t>
  </si>
  <si>
    <t>passenger LDVs  ACC II</t>
  </si>
  <si>
    <t>passenger LDVs  ACC I</t>
  </si>
  <si>
    <t>ACC I</t>
  </si>
  <si>
    <t>ACC II</t>
  </si>
  <si>
    <t>passenger LDVs ACC II</t>
  </si>
  <si>
    <t>Does this state follow:</t>
  </si>
  <si>
    <t>ACT</t>
  </si>
  <si>
    <t>The variable also includes CA's Advanced Clean Trucks (ACT) rule, and assumes that California</t>
  </si>
  <si>
    <t xml:space="preserve">and some other states follow the zero-emission vehicle requirement of the rule. </t>
  </si>
  <si>
    <t>The states that follow each rule can be toggled in the 'CA Standards and Followers' tab, and</t>
  </si>
  <si>
    <t>should be updated as states pass legislation to do so.</t>
  </si>
  <si>
    <t>https://ww2.arb.ca.gov/sites/default/files/2019-03/177-states.pdf</t>
  </si>
  <si>
    <t>177 States</t>
  </si>
  <si>
    <t>https://ecology.wa.gov/Regulations-Permits/Laws-rules-rulemaking/Rulemaking/WAC-173-423-400</t>
  </si>
  <si>
    <t>https://ndep.nv.gov/uploads/air-ccn-docs/clean_cars_nv_reg.pdf</t>
  </si>
  <si>
    <t>https://cloud.env.nm.gov/air/resources/_translator.php/NoP4Wd1EyorPC~sl~BWz~sl~H2+PXdCQEKefUZ7Ou8Vgq~sl~x2ZYzqa1zexRjaNVbxGMCgU8AVirLkjjLdev8vysjOadSflGgbBfGQtLEpGCtN+kDVh1YPy2q5u9L4gGZ4Ls+vKK.pdf</t>
  </si>
  <si>
    <t>California Air Resources Board + state regs</t>
  </si>
  <si>
    <t>2019-2022</t>
  </si>
  <si>
    <t>https://lis.virginia.gov/cgi-bin/legp604.exe?212+ful+HB1965ER</t>
  </si>
  <si>
    <t>Transportation Data</t>
  </si>
  <si>
    <t>Oak Ridge National Laboratory</t>
  </si>
  <si>
    <t xml:space="preserve"> </t>
  </si>
  <si>
    <t>Bus Registration Data</t>
  </si>
  <si>
    <t>U.S. DOT Federal Highway Administration</t>
  </si>
  <si>
    <t>Highway Statistics 2020 - Table MV-10</t>
  </si>
  <si>
    <t>https://www.fhwa.dot.gov/policyinformation/statistics/2020/mv10.cfm</t>
  </si>
  <si>
    <t>Medium-Duty Truck Data</t>
  </si>
  <si>
    <t>Transportation Electrification Beyond Light Duty: Technology and Market Assessment</t>
  </si>
  <si>
    <t>https://info.ornl.gov/sites/publications/Files/Pub72938.pdf</t>
  </si>
  <si>
    <t xml:space="preserve">  Advanced Clean Cars I/II (ACC I/II) and Advanced Clean Trucks (ACT) schedules are mapped</t>
  </si>
  <si>
    <t xml:space="preserve">  onto EPS vehicle classes using U.S. vehicle registration &amp; sales data.</t>
  </si>
  <si>
    <t>EPS can't impose a ZEV standard for part of a year. Therefore, we assume sales year = model year.</t>
  </si>
  <si>
    <t>Although manufacturers often begin selling new models before the calendar year begins, the</t>
  </si>
  <si>
    <t>Trucks</t>
  </si>
  <si>
    <t>What model year does this state begin regulating:</t>
  </si>
  <si>
    <t>use '1' to indicate that the state follows the rule</t>
  </si>
  <si>
    <t>ACC I Cars</t>
  </si>
  <si>
    <t>ACC II Cars</t>
  </si>
  <si>
    <t>Which States Follow ACC I Standards?</t>
  </si>
  <si>
    <t>Which States Follow ACC II and Advanced Clean Truck Standards?</t>
  </si>
  <si>
    <t xml:space="preserve">We also include calibrated values for all non ACCII or ACCI states at the level needed to </t>
  </si>
  <si>
    <t>freight LDV</t>
  </si>
  <si>
    <t>passenger LDVs ACC II - CO</t>
  </si>
  <si>
    <t>Sierra Club</t>
  </si>
  <si>
    <t>Clean Vehicle Programs: State Tracker</t>
  </si>
  <si>
    <t>https://www.sierraclub.org/transportation/clean-vehicle-programs-state-tracker</t>
  </si>
  <si>
    <t>subregion2</t>
  </si>
  <si>
    <t>subregion3</t>
  </si>
  <si>
    <t>subregion4</t>
  </si>
  <si>
    <t>subregion5</t>
  </si>
  <si>
    <t>subregion6</t>
  </si>
  <si>
    <t>subregion7</t>
  </si>
  <si>
    <t>subregion8</t>
  </si>
  <si>
    <t>subregion9</t>
  </si>
  <si>
    <t>subregion10</t>
  </si>
  <si>
    <t>subregion11</t>
  </si>
  <si>
    <t>subregion12</t>
  </si>
  <si>
    <t>subregion13</t>
  </si>
  <si>
    <t>subregion14</t>
  </si>
  <si>
    <t>subregion15</t>
  </si>
  <si>
    <t>subregion16</t>
  </si>
  <si>
    <t>subregion17</t>
  </si>
  <si>
    <t>subregion18</t>
  </si>
  <si>
    <t>subregion19</t>
  </si>
  <si>
    <t>subregion20</t>
  </si>
  <si>
    <t>subregion21</t>
  </si>
  <si>
    <t>subregion22</t>
  </si>
  <si>
    <t>subregion23</t>
  </si>
  <si>
    <t>subregion24</t>
  </si>
  <si>
    <t>subregion25</t>
  </si>
  <si>
    <t>subregion26</t>
  </si>
  <si>
    <t>subregion27</t>
  </si>
  <si>
    <t>subregion28</t>
  </si>
  <si>
    <t>subregion29</t>
  </si>
  <si>
    <t>subregion30</t>
  </si>
  <si>
    <t>subregion31</t>
  </si>
  <si>
    <t>subregion32</t>
  </si>
  <si>
    <t>subregion33</t>
  </si>
  <si>
    <t>subregion34</t>
  </si>
  <si>
    <t>subregion35</t>
  </si>
  <si>
    <t>subregion36</t>
  </si>
  <si>
    <t>subregion37</t>
  </si>
  <si>
    <t>subregion38</t>
  </si>
  <si>
    <t>subregion39</t>
  </si>
  <si>
    <t>subregion40</t>
  </si>
  <si>
    <t>subregion41</t>
  </si>
  <si>
    <t>subregion42</t>
  </si>
  <si>
    <t>subregion43</t>
  </si>
  <si>
    <t>subregion44</t>
  </si>
  <si>
    <t>subregion45</t>
  </si>
  <si>
    <t>subregion46</t>
  </si>
  <si>
    <t>subregion47</t>
  </si>
  <si>
    <t>subregion48</t>
  </si>
  <si>
    <t>subregion49</t>
  </si>
  <si>
    <t>subregion50</t>
  </si>
  <si>
    <t>subregion51</t>
  </si>
  <si>
    <t>subregion1</t>
  </si>
  <si>
    <t>Last Accessed January 9, 2024</t>
  </si>
  <si>
    <t>Time (Year)</t>
  </si>
  <si>
    <t>BEVs</t>
  </si>
  <si>
    <t>PHEVs</t>
  </si>
  <si>
    <t>PEVs</t>
  </si>
  <si>
    <t>Final LHDV</t>
  </si>
  <si>
    <t>Final MHDV</t>
  </si>
  <si>
    <t>Final HHDV</t>
  </si>
  <si>
    <t>Final Day Cab Tractor</t>
  </si>
  <si>
    <t>Final Sleeper Cab Tractor</t>
  </si>
  <si>
    <t>Freight LDV</t>
  </si>
  <si>
    <t>Freight HDV</t>
  </si>
  <si>
    <t>Percent Vehicle Sales by Vehicle Technology[LDVs,passenger,battery electric vehicle] : test</t>
  </si>
  <si>
    <t>Percent Vehicle Sales by Vehicle Technology[LDVs,passenger,natural gas vehicle] : test</t>
  </si>
  <si>
    <t>Percent Vehicle Sales by Vehicle Technology[LDVs,passenger,gasoline vehicle] : test</t>
  </si>
  <si>
    <t>Percent Vehicle Sales by Vehicle Technology[LDVs,passenger,diesel vehicle] : test</t>
  </si>
  <si>
    <t>Percent Vehicle Sales by Vehicle Technology[LDVs,passenger,plugin hybrid vehicle] : test</t>
  </si>
  <si>
    <t>Percent Vehicle Sales by Vehicle Technology[LDVs,passenger,LPG vehicle] : test</t>
  </si>
  <si>
    <t>Percent Vehicle Sales by Vehicle Technology[LDVs,passenger,hydrogen vehicle] : test</t>
  </si>
  <si>
    <t>Non ACCII standard</t>
  </si>
  <si>
    <t>Targets</t>
  </si>
  <si>
    <t>EPS Check</t>
  </si>
  <si>
    <t>Percent of PHEVs Achieved</t>
  </si>
  <si>
    <t>Percent of BEVs Achieved</t>
  </si>
  <si>
    <t>Percent of PEVs Achieved</t>
  </si>
  <si>
    <t>Calibration Values for EPA LDV Stds Applied?</t>
  </si>
  <si>
    <t>Calibration Values for EPA HDV Stds Applied?</t>
  </si>
  <si>
    <t>ICCT Data</t>
  </si>
  <si>
    <t>BET cost</t>
  </si>
  <si>
    <t>Rigid truck, 4-5</t>
  </si>
  <si>
    <t>Rigid truck, 6-7</t>
  </si>
  <si>
    <t>Rigid truck, 8</t>
  </si>
  <si>
    <t>Tractor truck, short-haul</t>
  </si>
  <si>
    <t>Tractor truck, long-haul</t>
  </si>
  <si>
    <t>Refuse truck</t>
  </si>
  <si>
    <t>Overall HDT</t>
  </si>
  <si>
    <t>Small bus, 4-5</t>
  </si>
  <si>
    <t>Transit bus, 6-8</t>
  </si>
  <si>
    <t>School bus, 6-8</t>
  </si>
  <si>
    <t>Other bus, 6-8</t>
  </si>
  <si>
    <t>Overall Bus</t>
  </si>
  <si>
    <t>Average Battery Pack Size</t>
  </si>
  <si>
    <t>Total vehicle sales - historical data and projections</t>
  </si>
  <si>
    <t>EPS Category</t>
  </si>
  <si>
    <t>Annual sales</t>
  </si>
  <si>
    <t>Passenger HDV</t>
  </si>
  <si>
    <t>VKT per vehicle</t>
  </si>
  <si>
    <t>Average of VKTpVeh</t>
  </si>
  <si>
    <t>Row Labels</t>
  </si>
  <si>
    <t>bus</t>
  </si>
  <si>
    <t>Motor Home_4_5</t>
  </si>
  <si>
    <t>Motor Home_6_7</t>
  </si>
  <si>
    <t>Motor Home_8</t>
  </si>
  <si>
    <t>Other Buses_4_5</t>
  </si>
  <si>
    <t>Other Buses_6_7</t>
  </si>
  <si>
    <t>Other Buses_8</t>
  </si>
  <si>
    <t>School Bus_4_5</t>
  </si>
  <si>
    <t>School Bus_6_7</t>
  </si>
  <si>
    <t>School Bus_8</t>
  </si>
  <si>
    <t>Transit Bus_4_5</t>
  </si>
  <si>
    <t>Transit Bus_6_7</t>
  </si>
  <si>
    <t>Transit Bus_8</t>
  </si>
  <si>
    <t>Transit Bus_Urban</t>
  </si>
  <si>
    <t>ldv</t>
  </si>
  <si>
    <t>Light Commercial Truck_2b_3</t>
  </si>
  <si>
    <t>Light Commercial Van</t>
  </si>
  <si>
    <t>Light Duty  Truck</t>
  </si>
  <si>
    <t>Motorcycle</t>
  </si>
  <si>
    <t xml:space="preserve"> Car</t>
  </si>
  <si>
    <t xml:space="preserve"> Truck_2b_3</t>
  </si>
  <si>
    <t>Refuse Truck_2b_3</t>
  </si>
  <si>
    <t>School Bus_2b_3</t>
  </si>
  <si>
    <t>Single Unit Long-haul Truck_2b_3</t>
  </si>
  <si>
    <t>Single Unit Short-haul Truck_2b_3</t>
  </si>
  <si>
    <t>Combination Long Haul Glider</t>
  </si>
  <si>
    <t>Combination Long-haul Truck_7</t>
  </si>
  <si>
    <t>Combination Long-haul Truck_8</t>
  </si>
  <si>
    <t>Combination Short Haul Glider</t>
  </si>
  <si>
    <t>Combination Short-haul Truck_7</t>
  </si>
  <si>
    <t>Combination Short-haul Truck_8</t>
  </si>
  <si>
    <t>Refuse Truck_4_5</t>
  </si>
  <si>
    <t>Refuse Truck_6_7</t>
  </si>
  <si>
    <t>Refuse Truck_8</t>
  </si>
  <si>
    <t>Single Unit Long-haul Truck_4_5</t>
  </si>
  <si>
    <t>Single Unit Long-haul Truck_6_7</t>
  </si>
  <si>
    <t>Single Unit Long-haul Truck_8</t>
  </si>
  <si>
    <t>Single Unit Short-haul Truck_4_5</t>
  </si>
  <si>
    <t>Single Unit Short-haul Truck_6_7</t>
  </si>
  <si>
    <t>Single Unit Short-haul Truck_8</t>
  </si>
  <si>
    <t>(blank)</t>
  </si>
  <si>
    <t>Grand Total</t>
  </si>
  <si>
    <t>Total Vehicle Kilometers by Vehicle Type</t>
  </si>
  <si>
    <t>EPS Vehicle Type</t>
  </si>
  <si>
    <t>Total New Vehicle Miles</t>
  </si>
  <si>
    <t>Share New Vehicle Miles by EPS Vehicle Type</t>
  </si>
  <si>
    <t>Weighted New BEV Size</t>
  </si>
  <si>
    <t>New BEV Battery Size by EPS Vehicle Type</t>
  </si>
  <si>
    <t>Annual Percent Improvement in Battery Size by Vehicle Type</t>
  </si>
  <si>
    <t>weighted freight HDVs</t>
  </si>
  <si>
    <t>weighted freight LDVs</t>
  </si>
  <si>
    <t>ref2023.d020623a</t>
  </si>
  <si>
    <t>Report</t>
  </si>
  <si>
    <t>Annual Energy Outlook 2023</t>
  </si>
  <si>
    <t>Scenario</t>
  </si>
  <si>
    <t>ref2023</t>
  </si>
  <si>
    <t>Reference</t>
  </si>
  <si>
    <t>Datekey</t>
  </si>
  <si>
    <t>d020623a</t>
  </si>
  <si>
    <t>Release Date</t>
  </si>
  <si>
    <t xml:space="preserve"> March 2023</t>
  </si>
  <si>
    <t>FTE000</t>
  </si>
  <si>
    <t>49. Freight Transportation Energy Use</t>
  </si>
  <si>
    <t>Annual</t>
  </si>
  <si>
    <t>Change</t>
  </si>
  <si>
    <t>2022–2050</t>
  </si>
  <si>
    <t xml:space="preserve"> Technology and Fuel Type</t>
  </si>
  <si>
    <t>Freight Truck Stock by Size Class 1/</t>
  </si>
  <si>
    <t xml:space="preserve">  Vehicle Miles Traveled (billion miles)</t>
  </si>
  <si>
    <t xml:space="preserve">    Light Medium</t>
  </si>
  <si>
    <t>FTE000:lm_vmt_stk_Dies</t>
  </si>
  <si>
    <t xml:space="preserve">      Diesel</t>
  </si>
  <si>
    <t>FTE000:lm_vmt_stk_Gas</t>
  </si>
  <si>
    <t xml:space="preserve">      Motor Gasoline</t>
  </si>
  <si>
    <t>FTE000:lm_vmt_stk_Liq</t>
  </si>
  <si>
    <t xml:space="preserve">      Propane</t>
  </si>
  <si>
    <t>FTE000:lm_vmt_stk_NGas</t>
  </si>
  <si>
    <t xml:space="preserve">      Compressed/Liquefied Natural Gas</t>
  </si>
  <si>
    <t>FTE000:lm_vmt_stk_eff</t>
  </si>
  <si>
    <t xml:space="preserve">      Ethanol-Flex Fuel</t>
  </si>
  <si>
    <t>FTE000:lm_vmt_stk_elec</t>
  </si>
  <si>
    <t xml:space="preserve">      Electric</t>
  </si>
  <si>
    <t>FTE000:lm_vmt_stk_pidh</t>
  </si>
  <si>
    <t xml:space="preserve">      Plug-in Diesel Hybrid</t>
  </si>
  <si>
    <t>--</t>
  </si>
  <si>
    <t>FTE000:lm_vmt_stk_pigh</t>
  </si>
  <si>
    <t xml:space="preserve">      Plug-in Gasoline Hybrid</t>
  </si>
  <si>
    <t>FTE000:lm_vmt_stk_cell</t>
  </si>
  <si>
    <t xml:space="preserve">      Fuel Cell</t>
  </si>
  <si>
    <t>FTE000:lm_vmt_stk_total</t>
  </si>
  <si>
    <t xml:space="preserve">        Light Medium Subtotal</t>
  </si>
  <si>
    <t xml:space="preserve">    Medium</t>
  </si>
  <si>
    <t>FTE000:ca_Diesel</t>
  </si>
  <si>
    <t>FTE000:ca_Gasoline</t>
  </si>
  <si>
    <t>FTE000:ca_LiquefiedPetr</t>
  </si>
  <si>
    <t>FTE000:ca_CompressedNat</t>
  </si>
  <si>
    <t>FTE000:ca_ethanolflex</t>
  </si>
  <si>
    <t>FTE000:ca_electric</t>
  </si>
  <si>
    <t>FTE000:ca_plugindiesel</t>
  </si>
  <si>
    <t>FTE000:ca_plugingasolin</t>
  </si>
  <si>
    <t>FTE000:ca_fuelcell</t>
  </si>
  <si>
    <t>FTE000:ca_MediumSubtota</t>
  </si>
  <si>
    <t xml:space="preserve">        Medium Subtotal</t>
  </si>
  <si>
    <t xml:space="preserve">    Heavy</t>
  </si>
  <si>
    <t>FTE000:da_Diesel</t>
  </si>
  <si>
    <t>FTE000:da_Gasoline</t>
  </si>
  <si>
    <t>FTE000:da_LiquefiedPetr</t>
  </si>
  <si>
    <t>FTE000:da_CompressedNat</t>
  </si>
  <si>
    <t>FTE000:da_ethanolflex</t>
  </si>
  <si>
    <t>FTE000:da_electric</t>
  </si>
  <si>
    <t>FTE000:da_plugindiesel</t>
  </si>
  <si>
    <t>FTE000:da_plugingasolin</t>
  </si>
  <si>
    <t>FTE000:da_fuelcell</t>
  </si>
  <si>
    <t>FTE000:da_HeavySubtotal</t>
  </si>
  <si>
    <t xml:space="preserve">        Heavy Subtotal</t>
  </si>
  <si>
    <t>FTE000:da_TotalVehicleM</t>
  </si>
  <si>
    <t xml:space="preserve">  Total Vehicle Miles Traveled</t>
  </si>
  <si>
    <t xml:space="preserve">  Consumption (trillion Btu)</t>
  </si>
  <si>
    <t>FTE000:lm_use_stk_Dies</t>
  </si>
  <si>
    <t>FTE000:lm_use_stk_Gas</t>
  </si>
  <si>
    <t>FTE000:lm_use_stk_Liq</t>
  </si>
  <si>
    <t>FTE000:lm_use_stk_NGas</t>
  </si>
  <si>
    <t>FTE000:lm_use_stk_flex</t>
  </si>
  <si>
    <t>FTE000:lm_use_stk_elect</t>
  </si>
  <si>
    <t>FTE000:lm_use_stk_plugd</t>
  </si>
  <si>
    <t>FTE000:lm_use_stk_plugg</t>
  </si>
  <si>
    <t>FTE000:lm_use_stk_sell</t>
  </si>
  <si>
    <t>FTE000:lm_use_stk_total</t>
  </si>
  <si>
    <t>FTE000:ea_Diesel</t>
  </si>
  <si>
    <t>FTE000:ea_Gasoline</t>
  </si>
  <si>
    <t>FTE000:ea_LiquefiedPetr</t>
  </si>
  <si>
    <t>FTE000:ea_CompressedNat</t>
  </si>
  <si>
    <t>FTE000:ea_ethanolflex</t>
  </si>
  <si>
    <t>FTE000:ea_electric</t>
  </si>
  <si>
    <t>FTE000:ea_plugindiesel</t>
  </si>
  <si>
    <t>FTE000:ea_plugingasolin</t>
  </si>
  <si>
    <t>FTE000:ea_fuelcell</t>
  </si>
  <si>
    <t>FTE000:ea_MediumSubtota</t>
  </si>
  <si>
    <t>FTE000:fa_Diesel</t>
  </si>
  <si>
    <t>FTE000:fa_Gasoline</t>
  </si>
  <si>
    <t>FTE000:fa_LiquefiedPetr</t>
  </si>
  <si>
    <t>FTE000:fa_CompressedNat</t>
  </si>
  <si>
    <t>FTE000:fa_ethanolflex</t>
  </si>
  <si>
    <t>FTE000:fa_electric</t>
  </si>
  <si>
    <t>FTE000:fa_plugindiesel</t>
  </si>
  <si>
    <t>FTE000:fa_plugingasolin</t>
  </si>
  <si>
    <t>FTE000:fa_fuelcell</t>
  </si>
  <si>
    <t>FTE000:fa_HeavySubtotal</t>
  </si>
  <si>
    <t xml:space="preserve">    Light Medium, Medium, and Heavy Total</t>
  </si>
  <si>
    <t>FTE000:ga_Diesel</t>
  </si>
  <si>
    <t>FTE000:ga_Gasoline</t>
  </si>
  <si>
    <t>FTE000:ga_LiquefiedPetr</t>
  </si>
  <si>
    <t>FTE000:ga_CompressedNat</t>
  </si>
  <si>
    <t>FTE000:ga_ethanolflex</t>
  </si>
  <si>
    <t>FTE000:ga_electric</t>
  </si>
  <si>
    <t>FTE000:ga_plugindiesel</t>
  </si>
  <si>
    <t>FTE000:ga_plugingasolin</t>
  </si>
  <si>
    <t>FTE000:ga_fuelcell</t>
  </si>
  <si>
    <t>FTE000:ga_Total</t>
  </si>
  <si>
    <t xml:space="preserve">        Total Consumption</t>
  </si>
  <si>
    <t xml:space="preserve">  Fuel Efficiency (miles per gallon)</t>
  </si>
  <si>
    <t>FTE000:lm_mpg_stk_Dies</t>
  </si>
  <si>
    <t>FTE000:lm_mpg_stk_Gas</t>
  </si>
  <si>
    <t>FTE000:lm_mpg_stk_Liq</t>
  </si>
  <si>
    <t>FTE000:lm_mpg_stk_NGas</t>
  </si>
  <si>
    <t>FTE000:lm_mpg_stk_fleck</t>
  </si>
  <si>
    <t>FTE000:lm_mpg_stk_eleck</t>
  </si>
  <si>
    <t>FTE000:lm_mpg_stk_diehy</t>
  </si>
  <si>
    <t>FTE000:lm_mpg_stk_gashy</t>
  </si>
  <si>
    <t>FTE000:lm_mpg_stk_cel</t>
  </si>
  <si>
    <t>FTE000:lm_mpg_stk_total</t>
  </si>
  <si>
    <t xml:space="preserve">        Light Medium Average</t>
  </si>
  <si>
    <t>FTE000:ha_Diesel</t>
  </si>
  <si>
    <t>FTE000:ha_Gasoline</t>
  </si>
  <si>
    <t>FTE000:ha_LiquefiedPetr</t>
  </si>
  <si>
    <t>FTE000:ha_CompressedNat</t>
  </si>
  <si>
    <t>FTE000:ha_ethanolflex</t>
  </si>
  <si>
    <t>FTE000:ha_electric</t>
  </si>
  <si>
    <t>FTE000:ha_plugindiesel</t>
  </si>
  <si>
    <t>FTE000:ha_plugingasolin</t>
  </si>
  <si>
    <t>FTE000:ha_fuelcell</t>
  </si>
  <si>
    <t>FTE000:ha_MediumAverage</t>
  </si>
  <si>
    <t xml:space="preserve">        Medium Average</t>
  </si>
  <si>
    <t>FTE000:ia_Diesel</t>
  </si>
  <si>
    <t>FTE000:ia_Gasoline</t>
  </si>
  <si>
    <t>FTE000:ia_LiquefiedPetr</t>
  </si>
  <si>
    <t>FTE000:ia_CompressedNat</t>
  </si>
  <si>
    <t>FTE000:ia_ethanolflex</t>
  </si>
  <si>
    <t>FTE000:ia_electric</t>
  </si>
  <si>
    <t>FTE000:ia_plugindiesel</t>
  </si>
  <si>
    <t>FTE000:ia_plugingasolin</t>
  </si>
  <si>
    <t>FTE000:ia_fuelcell</t>
  </si>
  <si>
    <t>FTE000:ia_HeavyAverage</t>
  </si>
  <si>
    <t xml:space="preserve">        Heavy Average</t>
  </si>
  <si>
    <t>FTE000:ia_Average</t>
  </si>
  <si>
    <t xml:space="preserve">  Average Fuel Efficiency</t>
  </si>
  <si>
    <t xml:space="preserve">  Stock (millions)</t>
  </si>
  <si>
    <t>FTE000:lm_stk_stk_Dies</t>
  </si>
  <si>
    <t>FTE000:lm_stk_stk_Gas</t>
  </si>
  <si>
    <t>FTE000:lm_stk_stk_Liq</t>
  </si>
  <si>
    <t>FTE000:lm_stk_stk_NGas</t>
  </si>
  <si>
    <t>FTE000:lm_stk_stk_flux</t>
  </si>
  <si>
    <t>FTE000:lm_stk_stk_el</t>
  </si>
  <si>
    <t>FTE000:lm_stk_stk_inDie</t>
  </si>
  <si>
    <t>FTE000:lm_stk_stk_inGas</t>
  </si>
  <si>
    <t>FTE000:lm_stk_stk_FuelC</t>
  </si>
  <si>
    <t>FTE000:lm_stk_stk_total</t>
  </si>
  <si>
    <t>FTE000:ja_Diesel</t>
  </si>
  <si>
    <t>FTE000:ja_Gasoline</t>
  </si>
  <si>
    <t>FTE000:ja_LiquefiedPetr</t>
  </si>
  <si>
    <t>FTE000:ja_CompressedNat</t>
  </si>
  <si>
    <t>FTE000:ja_ethanolflex</t>
  </si>
  <si>
    <t>FTE000:ja_electric</t>
  </si>
  <si>
    <t>FTE000:ja_plugindiesel</t>
  </si>
  <si>
    <t>FTE000:ja_plugingasolin</t>
  </si>
  <si>
    <t>FTE000:ja_fuelcell</t>
  </si>
  <si>
    <t>FTE000:ja_MediumSubtota</t>
  </si>
  <si>
    <t>FTE000:ka_Diesel</t>
  </si>
  <si>
    <t>FTE000:ka_Gasoline</t>
  </si>
  <si>
    <t>FTE000:ka_LiquefiedPetr</t>
  </si>
  <si>
    <t>FTE000:ka_CompressedNat</t>
  </si>
  <si>
    <t>FTE000:ka_ethanolflex</t>
  </si>
  <si>
    <t>FTE000:ka_electric</t>
  </si>
  <si>
    <t>FTE000:ka_plugindiesel</t>
  </si>
  <si>
    <t>FTE000:ka_plugingasolin</t>
  </si>
  <si>
    <t>FTE000:ka_fuelcell</t>
  </si>
  <si>
    <t>FTE000:ka_HeavySubtotal</t>
  </si>
  <si>
    <t>FTE000:ka_TotalStock</t>
  </si>
  <si>
    <t xml:space="preserve">  Total Stock</t>
  </si>
  <si>
    <t>New Trucks by Size Class</t>
  </si>
  <si>
    <t>FTE000:lm_mpg_new_Dies</t>
  </si>
  <si>
    <t>FTE000:lm_mpg_new_Gas</t>
  </si>
  <si>
    <t>FTE000:lm_mpg_new_Liq</t>
  </si>
  <si>
    <t>FTE000:lm_mpg_new_NGas</t>
  </si>
  <si>
    <t>FTE000:lm_mpg_new_Ethfl</t>
  </si>
  <si>
    <t>FTE000:lm_mpg_new_lectr</t>
  </si>
  <si>
    <t>FTE000:lm_mpg_new_PlgDs</t>
  </si>
  <si>
    <t>FTE000:lm_mpg_new_PlgGs</t>
  </si>
  <si>
    <t>FTE000:lm_mpg_new_FuCel</t>
  </si>
  <si>
    <t>FTE000:lm_mpg_new_total</t>
  </si>
  <si>
    <t>FTE000:ma_Diesel</t>
  </si>
  <si>
    <t>FTE000:ma_Gasoline</t>
  </si>
  <si>
    <t>FTE000:ma_LiquefiedPetr</t>
  </si>
  <si>
    <t>FTE000:ma_CompressedNat</t>
  </si>
  <si>
    <t>FTE000:ma_ethanolflex</t>
  </si>
  <si>
    <t>FTE000:ma_electric</t>
  </si>
  <si>
    <t>FTE000:ma_plugindiesel</t>
  </si>
  <si>
    <t>FTE000:ma_plugingasolin</t>
  </si>
  <si>
    <t>FTE000:ma_fuelcell</t>
  </si>
  <si>
    <t>FTE000:ma_MediumAverage</t>
  </si>
  <si>
    <t>FTE000:na_Diesel</t>
  </si>
  <si>
    <t>FTE000:na_Gasoline</t>
  </si>
  <si>
    <t>FTE000:na_LiquefiedPetr</t>
  </si>
  <si>
    <t>FTE000:na_CompressedNat</t>
  </si>
  <si>
    <t>FTE000:na_ethanolflex</t>
  </si>
  <si>
    <t>FTE000:na_electric</t>
  </si>
  <si>
    <t>FTE000:na_plugindiesel</t>
  </si>
  <si>
    <t>FTE000:na_plugingasolin</t>
  </si>
  <si>
    <t>FTE000:na_fuelcell</t>
  </si>
  <si>
    <t>FTE000:na_HeavyAverage</t>
  </si>
  <si>
    <t>FTE000:na_Average</t>
  </si>
  <si>
    <t xml:space="preserve">  Sales (thousands)</t>
  </si>
  <si>
    <t>FTE000:lm_sal_new_Dies</t>
  </si>
  <si>
    <t>FTE000:lm_sal_new_Gas</t>
  </si>
  <si>
    <t>FTE000:lm_sal_new_Liq</t>
  </si>
  <si>
    <t>FTE000:lm_sal_new_NGas</t>
  </si>
  <si>
    <t>FTE000:lm_sal_new_flxfl</t>
  </si>
  <si>
    <t>FTE000:lm_sal_new_lctrc</t>
  </si>
  <si>
    <t>FTE000:lm_sal_new_PiDH</t>
  </si>
  <si>
    <t>FTE000:lm_sal_new_PiGH</t>
  </si>
  <si>
    <t>FTE000:lm_sal_new_FlCll</t>
  </si>
  <si>
    <t>FTE000:lm_sal_new_total</t>
  </si>
  <si>
    <t>FTE000:oa_Diesel</t>
  </si>
  <si>
    <t>FTE000:oa_Gasoline</t>
  </si>
  <si>
    <t>FTE000:oa_LiquefiedPetr</t>
  </si>
  <si>
    <t>FTE000:oa_CompressedNat</t>
  </si>
  <si>
    <t>FTE000:oa_ethanolflex</t>
  </si>
  <si>
    <t>FTE000:oa_electric</t>
  </si>
  <si>
    <t>FTE000:oa_plugindiesel</t>
  </si>
  <si>
    <t>FTE000:oa_plugingasolin</t>
  </si>
  <si>
    <t>FTE000:oa_fuelcell</t>
  </si>
  <si>
    <t>FTE000:oa_MediumSubtota</t>
  </si>
  <si>
    <t>FTE000:pa_Diesel</t>
  </si>
  <si>
    <t>FTE000:pa_Gasoline</t>
  </si>
  <si>
    <t>FTE000:pa_LiquefiedPetr</t>
  </si>
  <si>
    <t>FTE000:pa_CompressedNat</t>
  </si>
  <si>
    <t>FTE000:pa_ethanolflex</t>
  </si>
  <si>
    <t>FTE000:pa_electric</t>
  </si>
  <si>
    <t>FTE000:pa_plugindiesel</t>
  </si>
  <si>
    <t>FTE000:pa_plugingasolin</t>
  </si>
  <si>
    <t>FTE000:pa_fuelcell</t>
  </si>
  <si>
    <t>FTE000:pa_HeavySubtotal</t>
  </si>
  <si>
    <t>FTE000:pa_TotalSales</t>
  </si>
  <si>
    <t xml:space="preserve">  Total Sales</t>
  </si>
  <si>
    <t>Railroads</t>
  </si>
  <si>
    <t>FTE000:qa_TonMilesbyRai</t>
  </si>
  <si>
    <t xml:space="preserve"> Ton Miles by Rail (billion)</t>
  </si>
  <si>
    <t>FTE000:qa_FuelEfficienc</t>
  </si>
  <si>
    <t xml:space="preserve"> Fuel Efficiency (ton miles per thousand Btu)</t>
  </si>
  <si>
    <t xml:space="preserve"> Fuel Consumption (trillion Btu)</t>
  </si>
  <si>
    <t>FTE000:qa_Distillate(di</t>
  </si>
  <si>
    <t xml:space="preserve">   Distillate Fuel Oil (diesel)</t>
  </si>
  <si>
    <t>FTE000:qa_ResidualOil</t>
  </si>
  <si>
    <t xml:space="preserve">   Residual Fuel Oil</t>
  </si>
  <si>
    <t>FTE000:qa_Electricity</t>
  </si>
  <si>
    <t xml:space="preserve">   Compressed Natural Gas</t>
  </si>
  <si>
    <t>FTE000:qa_ElEnGee</t>
  </si>
  <si>
    <t xml:space="preserve">   Liquefied Natural Gas</t>
  </si>
  <si>
    <t>Domestic Shipping</t>
  </si>
  <si>
    <t>FTE000:ra_TonMilesShipp</t>
  </si>
  <si>
    <t xml:space="preserve"> Ton Miles Shipping (billion)</t>
  </si>
  <si>
    <t>FTE000:ra_FuelEfficienc</t>
  </si>
  <si>
    <t>FTE000:ra_Distillate(di</t>
  </si>
  <si>
    <t>FTE000:ra_ResidualOil</t>
  </si>
  <si>
    <t>FTE000:ra_MotorGasoline</t>
  </si>
  <si>
    <t>FTE000:ra_ElEnGee</t>
  </si>
  <si>
    <t>International Shipping</t>
  </si>
  <si>
    <t>FTE000:sa_GrossTrade(bi</t>
  </si>
  <si>
    <t xml:space="preserve"> Gross Trade (billion 2012 dollars)</t>
  </si>
  <si>
    <t>FTE000:sa_Exports(billi</t>
  </si>
  <si>
    <t xml:space="preserve"> Exports (billion 2012 dollars)</t>
  </si>
  <si>
    <t>FTE000:sa_Imports(billi</t>
  </si>
  <si>
    <t xml:space="preserve"> Imports (billion 2012 dollars)</t>
  </si>
  <si>
    <t>FTE000:sa_Distillate(di</t>
  </si>
  <si>
    <t>FTE000:sa_ResidualOil</t>
  </si>
  <si>
    <t>FTE000:sa_SeeEnGee</t>
  </si>
  <si>
    <t>FTE000:sa_ElEnGee</t>
  </si>
  <si>
    <t>1/ Light Medium, Medium, and Heavy contain Class 3, Classes 4-6, and Classes 7-8, respectively.</t>
  </si>
  <si>
    <t>MPG = Miles per gallon.</t>
  </si>
  <si>
    <t>Btu = British thermal unit.</t>
  </si>
  <si>
    <t>- - = Not applicable.</t>
  </si>
  <si>
    <t>Note:  Includes estimated consumption for petroleum and other liquids.  Totals may not equal sum of components due to independent rounding.</t>
  </si>
  <si>
    <t>Data source: 2022:  U.S. Energy Information Administration (EIA),</t>
  </si>
  <si>
    <t>Short-Term Energy Outlook, November 2022, and EIA, AEO2023 National Energy Modeling System run ref2023.d020623a.</t>
  </si>
  <si>
    <t>Projections:  EIA, AEO2023 National Energy Modeling System run ref2023.d020623a.</t>
  </si>
  <si>
    <t>Average</t>
  </si>
  <si>
    <t>TKI000</t>
  </si>
  <si>
    <t>7. Transportation Sector Key Indicators and Delivered Energy Consumption</t>
  </si>
  <si>
    <t xml:space="preserve"> Key Indicators and Consumption</t>
  </si>
  <si>
    <t>Key Indicators</t>
  </si>
  <si>
    <t>Travel Indicators</t>
  </si>
  <si>
    <t xml:space="preserve"> (billion vehicle miles traveled)</t>
  </si>
  <si>
    <t>TKI000:ba_Light-DutyVeh</t>
  </si>
  <si>
    <t xml:space="preserve">   Light-Duty Vehicles less than 8,501 pounds</t>
  </si>
  <si>
    <t>TKI000:ba_CommercialLig</t>
  </si>
  <si>
    <t xml:space="preserve">   Commercial Light Trucks 1/</t>
  </si>
  <si>
    <t>TKI000:ba_FreightTrucks</t>
  </si>
  <si>
    <t xml:space="preserve">   Freight Trucks greater than 10,000 pounds</t>
  </si>
  <si>
    <t xml:space="preserve"> (billion passenger miles traveled)</t>
  </si>
  <si>
    <t>TKI000:buspassmiles</t>
  </si>
  <si>
    <t xml:space="preserve">   Bus Transportation</t>
  </si>
  <si>
    <t>TKI000:railpassmiles</t>
  </si>
  <si>
    <t xml:space="preserve">   Passenger Rail</t>
  </si>
  <si>
    <t xml:space="preserve"> (billion seat miles available)</t>
  </si>
  <si>
    <t>TKI000:ba_Air</t>
  </si>
  <si>
    <t xml:space="preserve">   Air</t>
  </si>
  <si>
    <t xml:space="preserve"> (billion ton miles traveled)</t>
  </si>
  <si>
    <t>TKI000:ba_Rail</t>
  </si>
  <si>
    <t xml:space="preserve">   Rail</t>
  </si>
  <si>
    <t>TKI000:ba_DomesticShipp</t>
  </si>
  <si>
    <t xml:space="preserve">   Domestic Shipping</t>
  </si>
  <si>
    <t>Energy Efficiency Indicators</t>
  </si>
  <si>
    <t xml:space="preserve"> (miles per gallon)</t>
  </si>
  <si>
    <t>TKI000:ca_AvgCAFEStand</t>
  </si>
  <si>
    <t xml:space="preserve">   New Light-Duty Vehicle CAFE Standard 2/</t>
  </si>
  <si>
    <t>TKI000:ca_CarCAFEStand</t>
  </si>
  <si>
    <t xml:space="preserve">     New Car 2/</t>
  </si>
  <si>
    <t>TKI000:ca_TwukCAFEStand</t>
  </si>
  <si>
    <t xml:space="preserve">     New Light Truck 2/</t>
  </si>
  <si>
    <t>TKI000:ca_NewVehCred</t>
  </si>
  <si>
    <t xml:space="preserve">   Compliance New Light-Duty Vehicle 3/</t>
  </si>
  <si>
    <t>TKI000:ca_NewCarCred</t>
  </si>
  <si>
    <t xml:space="preserve">     New Car 3/</t>
  </si>
  <si>
    <t>TKI000:ca_NewTwukCred</t>
  </si>
  <si>
    <t xml:space="preserve">     New Light Truck 3/</t>
  </si>
  <si>
    <t>TKI000:ca_TestedNewVeh</t>
  </si>
  <si>
    <t xml:space="preserve">   Tested New Light-Duty Vehicle 4/</t>
  </si>
  <si>
    <t>TKI000:ca_TestedNewCar</t>
  </si>
  <si>
    <t xml:space="preserve">     New Car 4/</t>
  </si>
  <si>
    <t>TKI000:ca_TestedNewTwuk</t>
  </si>
  <si>
    <t xml:space="preserve">     New Light Truck 4/</t>
  </si>
  <si>
    <t>TKI000:ca_OnRoadNewVeh</t>
  </si>
  <si>
    <t xml:space="preserve">   On-Road New Light-Duty Vehicle 5/</t>
  </si>
  <si>
    <t>TKI000:ca_OnRoadNewCar</t>
  </si>
  <si>
    <t xml:space="preserve">     New Car 5/</t>
  </si>
  <si>
    <t>TKI000:ca_OnRoadNewTwuk</t>
  </si>
  <si>
    <t xml:space="preserve">     New Light Truck 5/</t>
  </si>
  <si>
    <t>TKI000:ca_Light-DutySto</t>
  </si>
  <si>
    <t xml:space="preserve">   Light-Duty Stock 6/</t>
  </si>
  <si>
    <t>TKI000:ca_NewCommercial</t>
  </si>
  <si>
    <t xml:space="preserve">   New Commercial Light Truck 1/</t>
  </si>
  <si>
    <t>TKI000:ca_StockCommerci</t>
  </si>
  <si>
    <t xml:space="preserve">   Stock Commercial Light Truck 1/</t>
  </si>
  <si>
    <t>TKI000:ca_FreightTruck</t>
  </si>
  <si>
    <t xml:space="preserve">   Freight Truck</t>
  </si>
  <si>
    <t xml:space="preserve"> (seat miles per gallon)</t>
  </si>
  <si>
    <t>TKI000:ca_Aircraft</t>
  </si>
  <si>
    <t xml:space="preserve">   Aircraft</t>
  </si>
  <si>
    <t xml:space="preserve"> (ton miles/thousand Btu)</t>
  </si>
  <si>
    <t>TKI000:ca_Rail</t>
  </si>
  <si>
    <t>TKI000:ca_DomesticShipp</t>
  </si>
  <si>
    <t>Energy Use by Mode</t>
  </si>
  <si>
    <t xml:space="preserve">  (quadrillion Btu)</t>
  </si>
  <si>
    <t>TKI000:da_Light-DutyVeh</t>
  </si>
  <si>
    <t xml:space="preserve">    Light-Duty Vehicles</t>
  </si>
  <si>
    <t>TKI000:da_CommercialLig</t>
  </si>
  <si>
    <t xml:space="preserve">    Commercial Light Trucks 1/</t>
  </si>
  <si>
    <t>TKI000:da_BusTransporta</t>
  </si>
  <si>
    <t xml:space="preserve">    Bus Transportation</t>
  </si>
  <si>
    <t>TKI000:da_FreightTrucks</t>
  </si>
  <si>
    <t xml:space="preserve">    Freight Trucks</t>
  </si>
  <si>
    <t>TKI000:da_Rail,Passenge</t>
  </si>
  <si>
    <t xml:space="preserve">    Rail, Passenger</t>
  </si>
  <si>
    <t>TKI000:da_Rail,Freight</t>
  </si>
  <si>
    <t xml:space="preserve">    Rail, Freight</t>
  </si>
  <si>
    <t>TKI000:da_Shipping,Dome</t>
  </si>
  <si>
    <t xml:space="preserve">    Shipping, Domestic</t>
  </si>
  <si>
    <t>TKI000:da_Shipping,Inte</t>
  </si>
  <si>
    <t xml:space="preserve">    Shipping, International</t>
  </si>
  <si>
    <t>TKI000:da_RecreationalB</t>
  </si>
  <si>
    <t xml:space="preserve">    Recreational Boats</t>
  </si>
  <si>
    <t>TKI000:da_Air</t>
  </si>
  <si>
    <t xml:space="preserve">    Air</t>
  </si>
  <si>
    <t>TKI000:da_MilitaryUse</t>
  </si>
  <si>
    <t xml:space="preserve">    Military Use</t>
  </si>
  <si>
    <t>TKI000:da_Lubricants</t>
  </si>
  <si>
    <t xml:space="preserve">    Lubricants</t>
  </si>
  <si>
    <t>TKI000:da_PipelineFuel</t>
  </si>
  <si>
    <t xml:space="preserve">    Pipeline Fuel</t>
  </si>
  <si>
    <t>TKI000:ia_liquefactexp</t>
  </si>
  <si>
    <t xml:space="preserve">   Natural Gas Liquefaction for Export 7/</t>
  </si>
  <si>
    <t>TKI000:da_Total</t>
  </si>
  <si>
    <t xml:space="preserve">      Total</t>
  </si>
  <si>
    <t xml:space="preserve">  (million barrels per day oil equivalent)</t>
  </si>
  <si>
    <t>TKI000:ea_Light-DutyVeh</t>
  </si>
  <si>
    <t>TKI000:ea_CommercialLig</t>
  </si>
  <si>
    <t>TKI000:ea_BusTransporta</t>
  </si>
  <si>
    <t>TKI000:ea_FreightTrucks</t>
  </si>
  <si>
    <t>TKI000:ea_Rail,Passenge</t>
  </si>
  <si>
    <t>TKI000:ea_Rail,Freight</t>
  </si>
  <si>
    <t>TKI000:ea_Shipping,Dome</t>
  </si>
  <si>
    <t>TKI000:ea_Shipping,Inte</t>
  </si>
  <si>
    <t>TKI000:ea_RecreationalB</t>
  </si>
  <si>
    <t>TKI000:ea_Air</t>
  </si>
  <si>
    <t>TKI000:ea_MilitaryUse</t>
  </si>
  <si>
    <t>TKI000:ea_Lubricants</t>
  </si>
  <si>
    <t>TKI000:ea_PipelineFuel</t>
  </si>
  <si>
    <t>TKI000:da_liquefactexp</t>
  </si>
  <si>
    <t>TKI000:ea_Total</t>
  </si>
  <si>
    <t>1/ Commercial trucks have a 8,501 to 10,000 pound gross vehicle weight rating.</t>
  </si>
  <si>
    <t>2/ CAFE standard based on projected new vehicle sales.</t>
  </si>
  <si>
    <t>3/ Includes CAFE credits for alternative fueled vehicle sales and credit banking.</t>
  </si>
  <si>
    <t>4/ U.S. Environmental Protection Agency rated miles per gallon.</t>
  </si>
  <si>
    <t>5/ Tested new vehicle efficiency revised for on-road performance.</t>
  </si>
  <si>
    <t>6/ Combined "on-the-road" estimate for all cars and light trucks.</t>
  </si>
  <si>
    <t>7/ Fuel used in facilities that liquefy natural gas for export.</t>
  </si>
  <si>
    <t>CAFE = Corporate average fuel economy.</t>
  </si>
  <si>
    <t>Note:  Totals may not equal sum of components due to independent rounding.</t>
  </si>
  <si>
    <t>Data source: 2022:  U.S. Energy Information Administration (EIA), Short-Term Energy Outlook, November 2022 and EIA, AEO2023</t>
  </si>
  <si>
    <t>AEO2023 National Energy Modeling System run ref2023.d020623a. Projections:  EIA, AEO2023 National Energy Modeling System run ref2023.d020623a.</t>
  </si>
  <si>
    <t>Urban</t>
  </si>
  <si>
    <t>Orange EV T-Series</t>
  </si>
  <si>
    <t>8</t>
  </si>
  <si>
    <t>Yard Tractor</t>
  </si>
  <si>
    <t>2b-3</t>
  </si>
  <si>
    <t>Utility Truck</t>
  </si>
  <si>
    <t>SEA Electric Hino FG</t>
  </si>
  <si>
    <t>4-5</t>
  </si>
  <si>
    <t>Sea Electric F-750</t>
  </si>
  <si>
    <t>6-7</t>
  </si>
  <si>
    <t>Lion Electric Bucket Truck</t>
  </si>
  <si>
    <t>Regional</t>
  </si>
  <si>
    <t>Multi-Purpose</t>
  </si>
  <si>
    <t>New Flyer Xcelsior Charge NG</t>
  </si>
  <si>
    <t>Transit Bus</t>
  </si>
  <si>
    <t>Eldorado National Axess</t>
  </si>
  <si>
    <t>Freightliner eCascadia</t>
  </si>
  <si>
    <t>Tractor_DC</t>
  </si>
  <si>
    <t>7</t>
  </si>
  <si>
    <t>Heavy Haul</t>
  </si>
  <si>
    <t>Tractor_SC</t>
  </si>
  <si>
    <t>Tow Truck</t>
  </si>
  <si>
    <t>Lion Electric Lion8P</t>
  </si>
  <si>
    <t>Tanker Truck</t>
  </si>
  <si>
    <t>Street Sweeper</t>
  </si>
  <si>
    <t>Brightdrop EV600</t>
  </si>
  <si>
    <t>Step Van</t>
  </si>
  <si>
    <t>Lilghtning Systems Transit Cargo Van</t>
  </si>
  <si>
    <t>Sea Electric F-59</t>
  </si>
  <si>
    <t>Snow Plow</t>
  </si>
  <si>
    <t>Shuttle Bus</t>
  </si>
  <si>
    <t>GreenPower Motors AV Star</t>
  </si>
  <si>
    <t>School Bus</t>
  </si>
  <si>
    <t>Pheonix Zeus 600</t>
  </si>
  <si>
    <t>Thomas Built eC2 Jouley</t>
  </si>
  <si>
    <t>Blue Bird All American</t>
  </si>
  <si>
    <t>RV</t>
  </si>
  <si>
    <t>Refuse</t>
  </si>
  <si>
    <t>Mack LR</t>
  </si>
  <si>
    <t>Port Drayage Tractor</t>
  </si>
  <si>
    <t>BYD 8TT</t>
  </si>
  <si>
    <t>Freightliner eM2</t>
  </si>
  <si>
    <t>Flatbed/Stake Truck</t>
  </si>
  <si>
    <t>Fire Truck</t>
  </si>
  <si>
    <t>Navistar eMV</t>
  </si>
  <si>
    <t>Dump Truck</t>
  </si>
  <si>
    <t>Volvo VNR</t>
  </si>
  <si>
    <t>Cement Mixer</t>
  </si>
  <si>
    <t>MCI J4500e</t>
  </si>
  <si>
    <t>Coach Bus</t>
  </si>
  <si>
    <t>Box Truck</t>
  </si>
  <si>
    <t>Ambulance</t>
  </si>
  <si>
    <t>Envirotech Drive Systems C Series Cutaway</t>
  </si>
  <si>
    <t>Regen Use per Mile (kWh/mi)</t>
  </si>
  <si>
    <t>Energy Use per Mile - GEM 2027 (kWh/mi)</t>
  </si>
  <si>
    <t>Operation Hours</t>
  </si>
  <si>
    <t>Sales %</t>
  </si>
  <si>
    <t>Sales (unit)</t>
  </si>
  <si>
    <t>Phase II Payload Weight (lbs)</t>
  </si>
  <si>
    <t>Cruise @ Grade</t>
  </si>
  <si>
    <t>0-60</t>
  </si>
  <si>
    <t>0-30</t>
  </si>
  <si>
    <t>GEM Crr (kg/ton)</t>
  </si>
  <si>
    <t>GEM CdA</t>
  </si>
  <si>
    <t>Mrot [kg]</t>
  </si>
  <si>
    <t>GEM Weight [lb]</t>
  </si>
  <si>
    <t>GEM Weight [kg]</t>
  </si>
  <si>
    <t>Duty Cycle</t>
  </si>
  <si>
    <t>Example Vehicle</t>
  </si>
  <si>
    <t>Class</t>
  </si>
  <si>
    <t>Segment</t>
  </si>
  <si>
    <t>GEM Energy ID</t>
  </si>
  <si>
    <t>MOVES regClassID</t>
  </si>
  <si>
    <t>MOVES source TypeID</t>
  </si>
  <si>
    <t>Vehicle ID2</t>
  </si>
  <si>
    <t>Vehicle ID</t>
  </si>
  <si>
    <t>#</t>
  </si>
  <si>
    <t>kWh/day</t>
  </si>
  <si>
    <t>kWh/mi</t>
  </si>
  <si>
    <t>miles</t>
  </si>
  <si>
    <t>hours</t>
  </si>
  <si>
    <t>%</t>
  </si>
  <si>
    <t>unit</t>
  </si>
  <si>
    <t>lbs</t>
  </si>
  <si>
    <t>MPH</t>
  </si>
  <si>
    <t>sec</t>
  </si>
  <si>
    <t>kg/ton</t>
  </si>
  <si>
    <t>m^2</t>
  </si>
  <si>
    <t>kg</t>
  </si>
  <si>
    <t>ZEV Total Energy per day @ Hot Ambient Temp</t>
  </si>
  <si>
    <t>ZEV Total Energy Without Temp Effects</t>
  </si>
  <si>
    <t>BEV Total Energy per day @ Cold Ambient Temp</t>
  </si>
  <si>
    <t>ZEV HVAC Cooling Load</t>
  </si>
  <si>
    <t>BEV HVAC Heating Load</t>
  </si>
  <si>
    <t>ZEV Baseline Energy</t>
  </si>
  <si>
    <t>Battery Conditioning @ Hot Ambient Temp</t>
  </si>
  <si>
    <t>Battery Conditioning @ Cold Ambient Temp</t>
  </si>
  <si>
    <t>PTO Energy Demand</t>
  </si>
  <si>
    <t>Regenerative Braking Available Energy @ Axle</t>
  </si>
  <si>
    <t>ZEV Energy Demand @ Axle</t>
  </si>
  <si>
    <t>Daily Sizing VMT</t>
  </si>
  <si>
    <t>10 yr Average Daily Operational VMT</t>
  </si>
  <si>
    <t>Daily Operational VMT</t>
  </si>
  <si>
    <t>Average Daily Operation</t>
  </si>
  <si>
    <t>Percent Total HD Sales</t>
  </si>
  <si>
    <t>Sales Estimates</t>
  </si>
  <si>
    <t>Payload Weight</t>
  </si>
  <si>
    <t>Cruise Speed @ Grade</t>
  </si>
  <si>
    <t>Max 0-60 mph Acc Time</t>
  </si>
  <si>
    <t>Max 0-30 mph Acc Time</t>
  </si>
  <si>
    <t>Tire Rolling Resistance</t>
  </si>
  <si>
    <t>Coefficient of Drag Area</t>
  </si>
  <si>
    <t>Rotational Mass</t>
  </si>
  <si>
    <t>Typical Duty Cycle</t>
  </si>
  <si>
    <t>Vehicle Application</t>
  </si>
  <si>
    <t>Hide</t>
  </si>
  <si>
    <t>Return to Table of Contents</t>
  </si>
  <si>
    <t>Units</t>
  </si>
  <si>
    <t>Absolute Sizing VMT (90%)</t>
  </si>
  <si>
    <t>01V_Amb_Cl4-5_MP</t>
  </si>
  <si>
    <t>V_Amb_Cl4-5</t>
  </si>
  <si>
    <t>LHD_M</t>
  </si>
  <si>
    <t>02V_Amb_Cl2b-3_MP</t>
  </si>
  <si>
    <t>V_Amb_Cl2b-3</t>
  </si>
  <si>
    <t>03V_Amb_Cl4-5_U</t>
  </si>
  <si>
    <t>LHD_U</t>
  </si>
  <si>
    <t>04V_Amb_Cl2b-3_U</t>
  </si>
  <si>
    <t>05T_Box_Cl8_MP</t>
  </si>
  <si>
    <t>T_Box_Cl8</t>
  </si>
  <si>
    <t>HHD_M</t>
  </si>
  <si>
    <t>06T_Box_Cl8_R</t>
  </si>
  <si>
    <t>HHD_R</t>
  </si>
  <si>
    <t>07T_Box_Cl6-7_MP</t>
  </si>
  <si>
    <t>T_Box_Cl6-7</t>
  </si>
  <si>
    <t>MHD_M</t>
  </si>
  <si>
    <t>08T_Box_Cl6-7_R</t>
  </si>
  <si>
    <t>MHD_R</t>
  </si>
  <si>
    <t>09T_Box_Cl8_U</t>
  </si>
  <si>
    <t>HHD_U</t>
  </si>
  <si>
    <t>10T_Box_Cl6-7_U</t>
  </si>
  <si>
    <t>MHD_U</t>
  </si>
  <si>
    <t>11T_Box_Cl2b-3_U</t>
  </si>
  <si>
    <t>T_Box_Cl2b-3</t>
  </si>
  <si>
    <t>12T_Box_Cl2b-3_R</t>
  </si>
  <si>
    <t>LHD_R</t>
  </si>
  <si>
    <t>13T_Box_Cl2b-3_MP</t>
  </si>
  <si>
    <t>14T_Box_Cl4-5_U</t>
  </si>
  <si>
    <t>T_Box_Cl4-5</t>
  </si>
  <si>
    <t>15T_Box_Cl4-5_R</t>
  </si>
  <si>
    <t>16T_Box_Cl4-5_MP</t>
  </si>
  <si>
    <t>17B_Coach_Cl8_R</t>
  </si>
  <si>
    <t>B_Coach_Cl8</t>
  </si>
  <si>
    <t>18B_Coach_Cl8_MP</t>
  </si>
  <si>
    <t>19C_Mix_Cl8_MP</t>
  </si>
  <si>
    <t>C_Mix_Cl8</t>
  </si>
  <si>
    <t>Concrete Mixer</t>
  </si>
  <si>
    <t>20T_Dump_Cl8_U</t>
  </si>
  <si>
    <t>T_Dump_Cl8</t>
  </si>
  <si>
    <t>21T_Dump_Cl8_MP</t>
  </si>
  <si>
    <t>22T_Dump_Cl6-7_MP</t>
  </si>
  <si>
    <t>T_Dump_Cl6-7</t>
  </si>
  <si>
    <t>23T_Dump_Cl8_U</t>
  </si>
  <si>
    <t>24T_Dump_Cl6-7_U</t>
  </si>
  <si>
    <t>25T_Fire_Cl8_MP</t>
  </si>
  <si>
    <t>T_Fire_Cl8</t>
  </si>
  <si>
    <t>26T_Fire_Cl8_U</t>
  </si>
  <si>
    <t>27T_Flat_Cl6-7_MP</t>
  </si>
  <si>
    <t>T_Flat_Cl6-7</t>
  </si>
  <si>
    <t>28T_Flat_Cl6-7_R</t>
  </si>
  <si>
    <t>29T_Flat_Cl6-7_U</t>
  </si>
  <si>
    <t>30Tractor_DC_Cl8_MP</t>
  </si>
  <si>
    <t>Tractor_DC_Cl8</t>
  </si>
  <si>
    <t>C8_DC_LR</t>
  </si>
  <si>
    <t>31Tractor_DC_Cl6-7_MP</t>
  </si>
  <si>
    <t>Tractor_DC_Cl6-7</t>
  </si>
  <si>
    <t>C7_DC_LR</t>
  </si>
  <si>
    <t>32Tractor_DC_Cl8_U</t>
  </si>
  <si>
    <t>33Tractor_DC_Cl6-7_U</t>
  </si>
  <si>
    <t>34T_Ref_Cl8_MP</t>
  </si>
  <si>
    <t>T_Ref_Cl8</t>
  </si>
  <si>
    <t>Refuse Truck</t>
  </si>
  <si>
    <t>35T_Ref_Cl6-7_MP</t>
  </si>
  <si>
    <t>T_Ref_Cl6-7</t>
  </si>
  <si>
    <t>36T_Ref_Cl8_U</t>
  </si>
  <si>
    <t>37T_Ref_Cl6-7_U</t>
  </si>
  <si>
    <t>38RV_Cl8_R</t>
  </si>
  <si>
    <t>RV_Cl8</t>
  </si>
  <si>
    <t>39RV_Cl6-7_R</t>
  </si>
  <si>
    <t>RV_Cl6-7</t>
  </si>
  <si>
    <t>40RV_Cl4-5_R</t>
  </si>
  <si>
    <t>RV_Cl4-5</t>
  </si>
  <si>
    <t>41RV_Cl2b-3_R</t>
  </si>
  <si>
    <t>RV_Cl2b-3</t>
  </si>
  <si>
    <t>42RV_Cl8_MP</t>
  </si>
  <si>
    <t>43RV_Cl6-7_MP</t>
  </si>
  <si>
    <t>44RV_Cl4-5_MP</t>
  </si>
  <si>
    <t>45RV_Cl2b-3_MP</t>
  </si>
  <si>
    <t>46B_School_Cl8_MP</t>
  </si>
  <si>
    <t>B_School_Cl8</t>
  </si>
  <si>
    <t>47B_School_Cl6-7_MP</t>
  </si>
  <si>
    <t>B_School_Cl6-7</t>
  </si>
  <si>
    <t>48B_School_Cl4-5_MP</t>
  </si>
  <si>
    <t>B_School_Cl4-5</t>
  </si>
  <si>
    <t>49B_School_Cl2b-3_MP</t>
  </si>
  <si>
    <t>B_School_Cl2b-3</t>
  </si>
  <si>
    <t>50B_School_Cl8_U</t>
  </si>
  <si>
    <t>51B_School_Cl6-7_U</t>
  </si>
  <si>
    <t>52B_School_Cl4-5_U</t>
  </si>
  <si>
    <t>53B_School_Cl2b-3_U</t>
  </si>
  <si>
    <t>54B_Shuttle_Cl4-5_MP</t>
  </si>
  <si>
    <t>B_Shuttle_Cl4-5</t>
  </si>
  <si>
    <t>55B_Shuttle_Cl2b-3_MP</t>
  </si>
  <si>
    <t>B_Shuttle_Cl2b-3</t>
  </si>
  <si>
    <t>56B_Shuttle_Cl4-5_U</t>
  </si>
  <si>
    <t>57B_Shuttle_Cl2b-3_U</t>
  </si>
  <si>
    <t>58B_Shuttle_Cl6-7_MP</t>
  </si>
  <si>
    <t>B_Shuttle_Cl6-7</t>
  </si>
  <si>
    <t>59B_Shuttle_Cl6-7_U</t>
  </si>
  <si>
    <t>60S_Plow_Cl6-7_MP</t>
  </si>
  <si>
    <t>S_Plow_Cl6-7</t>
  </si>
  <si>
    <t>61S_Plow_Cl8_MP</t>
  </si>
  <si>
    <t>S_Plow_Cl8</t>
  </si>
  <si>
    <t>62S_Plow_Cl6-7_U</t>
  </si>
  <si>
    <t>63S_Plow_Cl8_U</t>
  </si>
  <si>
    <t>64V_Step_Cl6-7_MP</t>
  </si>
  <si>
    <t>V_Step_Cl6-7</t>
  </si>
  <si>
    <t>65V_Step_Cl4-5_MP</t>
  </si>
  <si>
    <t>V_Step_Cl4-5</t>
  </si>
  <si>
    <t>66V_Step_Cl2b-3_MP</t>
  </si>
  <si>
    <t>V_Step_Cl2b-3</t>
  </si>
  <si>
    <t>67V_Step_Cl6-7_U</t>
  </si>
  <si>
    <t>68V_Step_Cl4-5_U</t>
  </si>
  <si>
    <t>69V_Step_Cl2b-3_U</t>
  </si>
  <si>
    <t>70S_Sweep_Cl6-7_U</t>
  </si>
  <si>
    <t>S_Sweep_Cl6-7</t>
  </si>
  <si>
    <t>71T_Tanker_Cl8_R</t>
  </si>
  <si>
    <t>T_Tanker_Cl8</t>
  </si>
  <si>
    <t>72T_Tanker_Cl8_MP</t>
  </si>
  <si>
    <t>73T_Tanker_Cl8_U</t>
  </si>
  <si>
    <t>74T_Tow_Cl8_R</t>
  </si>
  <si>
    <t>T_Tow_Cl8</t>
  </si>
  <si>
    <t>75T_Tow_Cl6-7_R</t>
  </si>
  <si>
    <t>T_Tow_Cl6-7</t>
  </si>
  <si>
    <t>76T_Tow_Cl8_U</t>
  </si>
  <si>
    <t>77T_Tow_Cl6-7_U</t>
  </si>
  <si>
    <t>78Tractor_SC_Cl8_MP</t>
  </si>
  <si>
    <t>Tractor_SC_Cl8</t>
  </si>
  <si>
    <t>C8_SC_LR</t>
  </si>
  <si>
    <t>79Tractor_SC_Cl8_R</t>
  </si>
  <si>
    <t>80Tractor_DC_Cl8_HH</t>
  </si>
  <si>
    <t>C8_HH</t>
  </si>
  <si>
    <t>81Tractor_DC_Cl7_R</t>
  </si>
  <si>
    <t>Tractor_DC_Cl7</t>
  </si>
  <si>
    <t>82Tractor_DC_Cl8_R</t>
  </si>
  <si>
    <t>83Tractor_DC_Cl7_U</t>
  </si>
  <si>
    <t>84Tractor_DC_Cl8_U</t>
  </si>
  <si>
    <t>85B_Transit_Cl8_MP</t>
  </si>
  <si>
    <t>B_Transit_Cl8</t>
  </si>
  <si>
    <t>86B_Transit_Cl6-7_MP</t>
  </si>
  <si>
    <t>B_Transit_Cl6-7</t>
  </si>
  <si>
    <t>87B_Transit_Cl8_U</t>
  </si>
  <si>
    <t>88B_Transit_Cl6-7_U</t>
  </si>
  <si>
    <t>89T_Utility_Cl8_MP</t>
  </si>
  <si>
    <t>T_Utility_Cl8</t>
  </si>
  <si>
    <t>90T_Utility_Cl8_R</t>
  </si>
  <si>
    <t>91T_Utility_Cl6-7_MP</t>
  </si>
  <si>
    <t>T_Utility_Cl6-7</t>
  </si>
  <si>
    <t>92T_Utility_Cl6-7_R</t>
  </si>
  <si>
    <t>93T_Utility_Cl4-5_MP</t>
  </si>
  <si>
    <t>T_Utility_Cl4-5</t>
  </si>
  <si>
    <t>94T_Utility_Cl2b-3_MP</t>
  </si>
  <si>
    <t>T_Utility_Cl2b-3</t>
  </si>
  <si>
    <t>95T_Utility_Cl4-5_R</t>
  </si>
  <si>
    <t>96T_Utility_Cl2b-3_R</t>
  </si>
  <si>
    <t>97T_Utility_Cl8_U</t>
  </si>
  <si>
    <t>98T_Utility_Cl6-7_U</t>
  </si>
  <si>
    <t>99T_Utility_Cl4-5_U</t>
  </si>
  <si>
    <t>100T_Utility_Cl2b-3_U</t>
  </si>
  <si>
    <t>101Tractor_DC_Cl8_U</t>
  </si>
  <si>
    <t>EPS Mapping</t>
  </si>
  <si>
    <t>freight HDV</t>
  </si>
  <si>
    <t>passenger HDV</t>
  </si>
  <si>
    <t>Operation VMT (50%)</t>
  </si>
  <si>
    <t>10 yr Average Operational VMT</t>
  </si>
  <si>
    <t>Default PTO Load Only (kWh/mi)</t>
  </si>
  <si>
    <t>Default Cold Battery Conditioning (kWh/mi)</t>
  </si>
  <si>
    <t>Default Hot Battery Conditioning (kWh/mi)</t>
  </si>
  <si>
    <t>Default Baseline Energy 75 F (kWh/mi)</t>
  </si>
  <si>
    <t>Default HVAC Load Only @ 20 F (kWh/mi)</t>
  </si>
  <si>
    <t>Default HVAC Load Only @ 95 F (kWh/mi)</t>
  </si>
  <si>
    <t>Default Energy per Day 20 F HVAC (kWh/day)</t>
  </si>
  <si>
    <t>Default Energy per Day 75 F (kWh/day)</t>
  </si>
  <si>
    <t>Default Energy per Day 95 F HVAC (kWh/day)</t>
  </si>
  <si>
    <t>commercial trucks and class 3</t>
  </si>
  <si>
    <t>TFS000</t>
  </si>
  <si>
    <t>44. Transportation Fleet Car and Truck Sales by Type and Technology</t>
  </si>
  <si>
    <t>(thousands)</t>
  </si>
  <si>
    <t xml:space="preserve"> Technology Type</t>
  </si>
  <si>
    <t>New Car Sales 1/</t>
  </si>
  <si>
    <t xml:space="preserve"> Conventional Cars</t>
  </si>
  <si>
    <t>TFS000:ba_GasolineICEVe</t>
  </si>
  <si>
    <t xml:space="preserve">   Gasoline ICE Vehicles</t>
  </si>
  <si>
    <t>TFS000:ba_TDIDieselICE</t>
  </si>
  <si>
    <t xml:space="preserve">   TDI Diesel ICE</t>
  </si>
  <si>
    <t>TFS000:ba_TotalConventi</t>
  </si>
  <si>
    <t xml:space="preserve">     Total Conventional Cars</t>
  </si>
  <si>
    <t xml:space="preserve"> Alternative-Fuel Cars</t>
  </si>
  <si>
    <t>TFS000:ca_Ethanol-FlexF</t>
  </si>
  <si>
    <t xml:space="preserve">   Ethanol-Flex Fuel ICE</t>
  </si>
  <si>
    <t>TFS000:ca_100mileEV</t>
  </si>
  <si>
    <t xml:space="preserve">   100-Mile Electric Vehicle</t>
  </si>
  <si>
    <t>TFS000:ca_ElectricVehic</t>
  </si>
  <si>
    <t xml:space="preserve">   200-Mile Electric Vehicle</t>
  </si>
  <si>
    <t>TFS000:ea_FuelCellGasol</t>
  </si>
  <si>
    <t xml:space="preserve">   300-Mile Electric Vehicle</t>
  </si>
  <si>
    <t>TFS000:ca_Plug-inGasoli</t>
  </si>
  <si>
    <t xml:space="preserve">   Plug-in 20 Gasoline Hybrid</t>
  </si>
  <si>
    <t>TFS000:ca_Plug-in40Hybd</t>
  </si>
  <si>
    <t xml:space="preserve">   Plug-in 50 Gasoline Hybrid</t>
  </si>
  <si>
    <t>TFS000:ca_Electric-Dies</t>
  </si>
  <si>
    <t xml:space="preserve">   Electric-Diesel Hybrid</t>
  </si>
  <si>
    <t>TFS000:ca_Electric-Gaso</t>
  </si>
  <si>
    <t xml:space="preserve">   Electric-Gasoline Hybrid</t>
  </si>
  <si>
    <t>TFS000:ca_CompressedNat</t>
  </si>
  <si>
    <t xml:space="preserve">   Natural Gas ICE</t>
  </si>
  <si>
    <t>TFS000:da_CompressedNat</t>
  </si>
  <si>
    <t xml:space="preserve">   Natural Gas Bi-fuel</t>
  </si>
  <si>
    <t>TFS000:da_LiquefiedPetr</t>
  </si>
  <si>
    <t xml:space="preserve">   Propane ICE</t>
  </si>
  <si>
    <t>TFS000:ea_LiquefiedPetr</t>
  </si>
  <si>
    <t xml:space="preserve">   Propane Bi-fuel</t>
  </si>
  <si>
    <t>TFS000:ea_FuelCellMetha</t>
  </si>
  <si>
    <t xml:space="preserve">   Fuel Cell Methanol</t>
  </si>
  <si>
    <t>TFS000:ea_FuelCellHydro</t>
  </si>
  <si>
    <t xml:space="preserve">   Fuel Cell Hydrogen</t>
  </si>
  <si>
    <t>TFS000:ea_TotalAlternat</t>
  </si>
  <si>
    <t xml:space="preserve">     Total Alternative Cars</t>
  </si>
  <si>
    <t>TFS000:fa_PercentAltern</t>
  </si>
  <si>
    <t xml:space="preserve"> Percent Alternative Car Sales</t>
  </si>
  <si>
    <t>TFS000:fa_TotalNewCarSa</t>
  </si>
  <si>
    <t xml:space="preserve"> Total New Car Sales</t>
  </si>
  <si>
    <t>New Light Truck Sales 1/</t>
  </si>
  <si>
    <t xml:space="preserve"> Conventional Light Trucks</t>
  </si>
  <si>
    <t>TFS000:ga_GasolineICEVe</t>
  </si>
  <si>
    <t>TFS000:ga_TDIDieselICE</t>
  </si>
  <si>
    <t>TFS000:ga_TotalConventi</t>
  </si>
  <si>
    <t xml:space="preserve">     Total Conventional Light Trucks</t>
  </si>
  <si>
    <t xml:space="preserve"> Alternative-Fuel Light Trucks</t>
  </si>
  <si>
    <t>TFS000:ha_Ethanol-FlexF</t>
  </si>
  <si>
    <t>TFS000:ha_100mileEV</t>
  </si>
  <si>
    <t>TFS000:ha_ElectricVehic</t>
  </si>
  <si>
    <t>TFS000:ja_FuelCellGasol</t>
  </si>
  <si>
    <t>TFS000:ha_Plug-inGasoli</t>
  </si>
  <si>
    <t>TFS000:ha_Plug-in40Hybd</t>
  </si>
  <si>
    <t>TFS000:ha_Electric-Dies</t>
  </si>
  <si>
    <t>TFS000:ha_Electric-Gaso</t>
  </si>
  <si>
    <t>TFS000:ha_CompressedNat</t>
  </si>
  <si>
    <t>TFS000:ia_CompressedNat</t>
  </si>
  <si>
    <t>TFS000:ia_LiquefiedPetr</t>
  </si>
  <si>
    <t>TFS000:ja_LiquefiedPetr</t>
  </si>
  <si>
    <t>TFS000:ja_FuelCellMetha</t>
  </si>
  <si>
    <t>TFS000:ja_FuelCellHydro</t>
  </si>
  <si>
    <t>TFS000:ja_TotalAlternat</t>
  </si>
  <si>
    <t xml:space="preserve">     Total Alternative Light Trucks</t>
  </si>
  <si>
    <t>TFS000:ka_PercentAltern</t>
  </si>
  <si>
    <t xml:space="preserve"> Percent Alternative Light Truck Sales</t>
  </si>
  <si>
    <t>TFS000:ka_TotalNewTruck</t>
  </si>
  <si>
    <t xml:space="preserve"> Total New Light Truck Sales</t>
  </si>
  <si>
    <t>TFS000:la_TotalFleetVeh</t>
  </si>
  <si>
    <t>Total Fleet Vehicles</t>
  </si>
  <si>
    <t>Commercial Light Truck Sales 2/</t>
  </si>
  <si>
    <t>TFS000:clt_MotorGasICE</t>
  </si>
  <si>
    <t xml:space="preserve">   Motor Gasoline</t>
  </si>
  <si>
    <t>TFS000:clt_DieselTDI</t>
  </si>
  <si>
    <t xml:space="preserve">   Diesel</t>
  </si>
  <si>
    <t>TFS000:clt_propane</t>
  </si>
  <si>
    <t xml:space="preserve">   Propane</t>
  </si>
  <si>
    <t>TFS000:clt_cng_lng</t>
  </si>
  <si>
    <t xml:space="preserve">   Compressed/Liquefied Natural Gas</t>
  </si>
  <si>
    <t>TFS000:clt_eth_flex</t>
  </si>
  <si>
    <t xml:space="preserve">   Ethanol-Flex Fuel</t>
  </si>
  <si>
    <t>TFS000:clt_electric</t>
  </si>
  <si>
    <t xml:space="preserve">   Electric</t>
  </si>
  <si>
    <t>TFS000:clt_plug_gas</t>
  </si>
  <si>
    <t xml:space="preserve">   Plug-in Gasoline Hybrid</t>
  </si>
  <si>
    <t>TFS000:clt_plug_diesel</t>
  </si>
  <si>
    <t xml:space="preserve">   Plug-in Diesel Hybrid</t>
  </si>
  <si>
    <t>TFS000:clr_fuel_cell</t>
  </si>
  <si>
    <t xml:space="preserve">   Fuel Cell</t>
  </si>
  <si>
    <t>TFS000:ma_CommercialLig</t>
  </si>
  <si>
    <t xml:space="preserve">      Total Commercial Light Truck Sales</t>
  </si>
  <si>
    <t>1/ Includes all fleets of 10 or more.</t>
  </si>
  <si>
    <t>2/ Commercial trucks from 8,501 to 10,000 pounds.</t>
  </si>
  <si>
    <t>ICE = Internal combustion engine.</t>
  </si>
  <si>
    <t>TDI = Turbocharged direct injection</t>
  </si>
  <si>
    <t>- - = Not Applicable.</t>
  </si>
  <si>
    <t>Data source: U.S. Energy Information Administration, AEO2023 National Energy Modeling System run ref2023.d020623a.</t>
  </si>
  <si>
    <t>TFL000</t>
  </si>
  <si>
    <t>45. Transportation Fleet Car and Truck Stock by Type and Technology</t>
  </si>
  <si>
    <t>Car Stock 1/</t>
  </si>
  <si>
    <t>TFL000:ba_GasolineICEVe</t>
  </si>
  <si>
    <t>TFL000:ba_TDIDieselICE</t>
  </si>
  <si>
    <t>TFL000:ba_TotalConventi</t>
  </si>
  <si>
    <t>TFL000:ca_Ethanol-FlexF</t>
  </si>
  <si>
    <t>TFL000:ca_100mileEV</t>
  </si>
  <si>
    <t>TFL000:ca_ElectricVehic</t>
  </si>
  <si>
    <t>TFL000:ea_FuelCellGasol</t>
  </si>
  <si>
    <t>TFL000:ca_Plug-inGasoli</t>
  </si>
  <si>
    <t>TFL000:ca_Plug-in40Hybd</t>
  </si>
  <si>
    <t>TFL000:ca_Electric-Dies</t>
  </si>
  <si>
    <t>TFL000:ca_Electric-Gaso</t>
  </si>
  <si>
    <t>TFL000:ca_CompressedNat</t>
  </si>
  <si>
    <t>TFL000:da_CompressedNat</t>
  </si>
  <si>
    <t>TFL000:da_LiquefiedPetr</t>
  </si>
  <si>
    <t>TFL000:ea_LiquefiedPetr</t>
  </si>
  <si>
    <t>TFL000:ea_FuelCellMetha</t>
  </si>
  <si>
    <t>TFL000:ea_FuelCellHydro</t>
  </si>
  <si>
    <t>TFL000:ea_TotalAlternat</t>
  </si>
  <si>
    <t>TFL000:fa_TotalNewCarSa</t>
  </si>
  <si>
    <t xml:space="preserve"> Total Car Stock</t>
  </si>
  <si>
    <t>Light Truck Stock 1/</t>
  </si>
  <si>
    <t>TFL000:ga_GasolineICEVe</t>
  </si>
  <si>
    <t>TFL000:ga_TDIDieselICE</t>
  </si>
  <si>
    <t>TFL000:ga_TotalConventi</t>
  </si>
  <si>
    <t>TFL000:ha_Ethanol-FlexF</t>
  </si>
  <si>
    <t>TFL000:ha_100mileEV</t>
  </si>
  <si>
    <t>TFL000:ha_ElectricVehic</t>
  </si>
  <si>
    <t>TFL000:ja_FuelCellGasol</t>
  </si>
  <si>
    <t>TFL000:ha_Plug-inGasoli</t>
  </si>
  <si>
    <t>TFL000:ha_Plug-in40Hybd</t>
  </si>
  <si>
    <t>TFL000:ha_Electric-Dies</t>
  </si>
  <si>
    <t>TFL000:ha_Electric-Gaso</t>
  </si>
  <si>
    <t>TFL000:ha_CompressedNat</t>
  </si>
  <si>
    <t>TFL000:ia_CompressedNat</t>
  </si>
  <si>
    <t>TFL000:ia_LiquefiedPetr</t>
  </si>
  <si>
    <t>TFL000:ja_LiquefiedPetr</t>
  </si>
  <si>
    <t>TFL000:ja_FuelCellMetha</t>
  </si>
  <si>
    <t>TFL000:ja_FuelCellHydro</t>
  </si>
  <si>
    <t>TFL000:ja_TotalAlternat</t>
  </si>
  <si>
    <t>TFL000:ka_TotalNewTruck</t>
  </si>
  <si>
    <t xml:space="preserve"> Total Light Truck Stock</t>
  </si>
  <si>
    <t>TFL000:la_TotalFleetVeh</t>
  </si>
  <si>
    <t>Commercial Light Truck Stock 2/</t>
  </si>
  <si>
    <t>TFL000:clt_MotorGasICE</t>
  </si>
  <si>
    <t>TFL000:clt_DieselTDI</t>
  </si>
  <si>
    <t>TFL000:clt_propane</t>
  </si>
  <si>
    <t>TFL000:clt_cng_lng</t>
  </si>
  <si>
    <t>TFL000:clt_e85_or_not</t>
  </si>
  <si>
    <t>TFL000:clt_electric</t>
  </si>
  <si>
    <t>TFL000:clt_plgin_gas</t>
  </si>
  <si>
    <t>TFL000:clt_plugin_dies</t>
  </si>
  <si>
    <t>TFL000:clr_fuel_sells</t>
  </si>
  <si>
    <t>TFL000:ma_CommercialLig</t>
  </si>
  <si>
    <t xml:space="preserve">      Total Commercial Light Truck Stock</t>
  </si>
  <si>
    <t>Annual VMT from new sales</t>
  </si>
  <si>
    <t>% of EPS freight LDV category</t>
  </si>
  <si>
    <t>class 7-8 from AEO</t>
  </si>
  <si>
    <t>EPA Regulatory Group</t>
  </si>
  <si>
    <t>MY 2027 ZEV</t>
  </si>
  <si>
    <t>MY 2030 ZEV</t>
  </si>
  <si>
    <t>MY 2032 ZEV</t>
  </si>
  <si>
    <t>Sales Share</t>
  </si>
  <si>
    <t>Percent of Target Reached</t>
  </si>
  <si>
    <t>Percent Vehicle Sales by Vehicle Technology[LDVs,freight,battery electric vehicle] : test</t>
  </si>
  <si>
    <t>Percent Vehicle Sales by Vehicle Technology[LDVs,freight,natural gas vehicle] : test</t>
  </si>
  <si>
    <t>Percent Vehicle Sales by Vehicle Technology[LDVs,freight,gasoline vehicle] : test</t>
  </si>
  <si>
    <t>Percent Vehicle Sales by Vehicle Technology[LDVs,freight,diesel vehicle] : test</t>
  </si>
  <si>
    <t>Percent Vehicle Sales by Vehicle Technology[LDVs,freight,plugin hybrid vehicle] : test</t>
  </si>
  <si>
    <t>Percent Vehicle Sales by Vehicle Technology[LDVs,freight,LPG vehicle] : test</t>
  </si>
  <si>
    <t>Percent Vehicle Sales by Vehicle Technology[LDVs,freight,hydrogen vehicle] : test</t>
  </si>
  <si>
    <t>Percent Vehicle Sales by Vehicle Technology[HDVs,passenger,battery electric vehicle] : test</t>
  </si>
  <si>
    <t>Percent Vehicle Sales by Vehicle Technology[HDVs,passenger,natural gas vehicle] : test</t>
  </si>
  <si>
    <t>Percent Vehicle Sales by Vehicle Technology[HDVs,passenger,gasoline vehicle] : test</t>
  </si>
  <si>
    <t>Percent Vehicle Sales by Vehicle Technology[HDVs,passenger,diesel vehicle] : test</t>
  </si>
  <si>
    <t>Percent Vehicle Sales by Vehicle Technology[HDVs,passenger,plugin hybrid vehicle] : test</t>
  </si>
  <si>
    <t>Percent Vehicle Sales by Vehicle Technology[HDVs,passenger,LPG vehicle] : test</t>
  </si>
  <si>
    <t>Percent Vehicle Sales by Vehicle Technology[HDVs,passenger,hydrogen vehicle] : test</t>
  </si>
  <si>
    <t>Percent Vehicle Sales by Vehicle Technology[HDVs,freight,battery electric vehicle] : test</t>
  </si>
  <si>
    <t>Percent Vehicle Sales by Vehicle Technology[HDVs,freight,natural gas vehicle] : test</t>
  </si>
  <si>
    <t>Percent Vehicle Sales by Vehicle Technology[HDVs,freight,gasoline vehicle] : test</t>
  </si>
  <si>
    <t>Percent Vehicle Sales by Vehicle Technology[HDVs,freight,diesel vehicle] : test</t>
  </si>
  <si>
    <t>Percent Vehicle Sales by Vehicle Technology[HDVs,freight,plugin hybrid vehicle] : test</t>
  </si>
  <si>
    <t>Percent Vehicle Sales by Vehicle Technology[HDVs,freight,LPG vehicle] : test</t>
  </si>
  <si>
    <t>Percent Vehicle Sales by Vehicle Technology[HDVs,freight,hydrogen vehicle] : test</t>
  </si>
  <si>
    <t>Percent Vehicle Sales by Vehicle Technology[aircraft,passenger,battery electric vehicle] : test</t>
  </si>
  <si>
    <t>Percent Vehicle Sales by Vehicle Technology[aircraft,passenger,natural gas vehicle] : test</t>
  </si>
  <si>
    <t>Percent Vehicle Sales by Vehicle Technology[aircraft,passenger,gasoline vehicle] : test</t>
  </si>
  <si>
    <t>Percent Vehicle Sales by Vehicle Technology[aircraft,passenger,diesel vehicle] : test</t>
  </si>
  <si>
    <t>Percent Vehicle Sales by Vehicle Technology[aircraft,passenger,plugin hybrid vehicle] : test</t>
  </si>
  <si>
    <t>Percent Vehicle Sales by Vehicle Technology[aircraft,passenger,LPG vehicle] : test</t>
  </si>
  <si>
    <t>Percent Vehicle Sales by Vehicle Technology[aircraft,passenger,hydrogen vehicle] : test</t>
  </si>
  <si>
    <t>Percent Vehicle Sales by Vehicle Technology[aircraft,freight,battery electric vehicle] : test</t>
  </si>
  <si>
    <t>Percent Vehicle Sales by Vehicle Technology[aircraft,freight,natural gas vehicle] : test</t>
  </si>
  <si>
    <t>Percent Vehicle Sales by Vehicle Technology[aircraft,freight,gasoline vehicle] : test</t>
  </si>
  <si>
    <t>Percent Vehicle Sales by Vehicle Technology[aircraft,freight,diesel vehicle] : test</t>
  </si>
  <si>
    <t>Percent Vehicle Sales by Vehicle Technology[aircraft,freight,plugin hybrid vehicle] : test</t>
  </si>
  <si>
    <t>Percent Vehicle Sales by Vehicle Technology[aircraft,freight,LPG vehicle] : test</t>
  </si>
  <si>
    <t>Percent Vehicle Sales by Vehicle Technology[aircraft,freight,hydrogen vehicle] : test</t>
  </si>
  <si>
    <t>Percent Vehicle Sales by Vehicle Technology[rail,passenger,battery electric vehicle] : test</t>
  </si>
  <si>
    <t>Percent Vehicle Sales by Vehicle Technology[rail,passenger,natural gas vehicle] : test</t>
  </si>
  <si>
    <t>Percent Vehicle Sales by Vehicle Technology[rail,passenger,gasoline vehicle] : test</t>
  </si>
  <si>
    <t>Percent Vehicle Sales by Vehicle Technology[rail,passenger,diesel vehicle] : test</t>
  </si>
  <si>
    <t>Percent Vehicle Sales by Vehicle Technology[rail,passenger,plugin hybrid vehicle] : test</t>
  </si>
  <si>
    <t>Percent Vehicle Sales by Vehicle Technology[rail,passenger,LPG vehicle] : test</t>
  </si>
  <si>
    <t>Percent Vehicle Sales by Vehicle Technology[rail,passenger,hydrogen vehicle] : test</t>
  </si>
  <si>
    <t>Percent Vehicle Sales by Vehicle Technology[rail,freight,battery electric vehicle] : test</t>
  </si>
  <si>
    <t>Percent Vehicle Sales by Vehicle Technology[rail,freight,natural gas vehicle] : test</t>
  </si>
  <si>
    <t>Percent Vehicle Sales by Vehicle Technology[rail,freight,gasoline vehicle] : test</t>
  </si>
  <si>
    <t>Percent Vehicle Sales by Vehicle Technology[rail,freight,diesel vehicle] : test</t>
  </si>
  <si>
    <t>Percent Vehicle Sales by Vehicle Technology[rail,freight,plugin hybrid vehicle] : test</t>
  </si>
  <si>
    <t>Percent Vehicle Sales by Vehicle Technology[rail,freight,LPG vehicle] : test</t>
  </si>
  <si>
    <t>Percent Vehicle Sales by Vehicle Technology[rail,freight,hydrogen vehicle] : test</t>
  </si>
  <si>
    <t>Percent Vehicle Sales by Vehicle Technology[ships,passenger,battery electric vehicle] : test</t>
  </si>
  <si>
    <t>Percent Vehicle Sales by Vehicle Technology[ships,passenger,natural gas vehicle] : test</t>
  </si>
  <si>
    <t>Percent Vehicle Sales by Vehicle Technology[ships,passenger,gasoline vehicle] : test</t>
  </si>
  <si>
    <t>Percent Vehicle Sales by Vehicle Technology[ships,passenger,diesel vehicle] : test</t>
  </si>
  <si>
    <t>Percent Vehicle Sales by Vehicle Technology[ships,passenger,plugin hybrid vehicle] : test</t>
  </si>
  <si>
    <t>Percent Vehicle Sales by Vehicle Technology[ships,passenger,LPG vehicle] : test</t>
  </si>
  <si>
    <t>Percent Vehicle Sales by Vehicle Technology[ships,passenger,hydrogen vehicle] : test</t>
  </si>
  <si>
    <t>Percent Vehicle Sales by Vehicle Technology[ships,freight,battery electric vehicle] : test</t>
  </si>
  <si>
    <t>Percent Vehicle Sales by Vehicle Technology[ships,freight,natural gas vehicle] : test</t>
  </si>
  <si>
    <t>Percent Vehicle Sales by Vehicle Technology[ships,freight,gasoline vehicle] : test</t>
  </si>
  <si>
    <t>Percent Vehicle Sales by Vehicle Technology[ships,freight,diesel vehicle] : test</t>
  </si>
  <si>
    <t>Percent Vehicle Sales by Vehicle Technology[ships,freight,plugin hybrid vehicle] : test</t>
  </si>
  <si>
    <t>Percent Vehicle Sales by Vehicle Technology[ships,freight,LPG vehicle] : test</t>
  </si>
  <si>
    <t>Percent Vehicle Sales by Vehicle Technology[ships,freight,hydrogen vehicle] : test</t>
  </si>
  <si>
    <t>Percent Vehicle Sales by Vehicle Technology[motorbikes,passenger,battery electric vehicle] : test</t>
  </si>
  <si>
    <t>Percent Vehicle Sales by Vehicle Technology[motorbikes,passenger,natural gas vehicle] : test</t>
  </si>
  <si>
    <t>Percent Vehicle Sales by Vehicle Technology[motorbikes,passenger,gasoline vehicle] : test</t>
  </si>
  <si>
    <t>Percent Vehicle Sales by Vehicle Technology[motorbikes,passenger,diesel vehicle] : test</t>
  </si>
  <si>
    <t>Percent Vehicle Sales by Vehicle Technology[motorbikes,passenger,plugin hybrid vehicle] : test</t>
  </si>
  <si>
    <t>Percent Vehicle Sales by Vehicle Technology[motorbikes,passenger,LPG vehicle] : test</t>
  </si>
  <si>
    <t>Percent Vehicle Sales by Vehicle Technology[motorbikes,passenger,hydrogen vehicle] : test</t>
  </si>
  <si>
    <t>Percent Vehicle Sales by Vehicle Technology[motorbikes,freight,battery electric vehicle] : test</t>
  </si>
  <si>
    <t>Percent Vehicle Sales by Vehicle Technology[motorbikes,freight,natural gas vehicle] : test</t>
  </si>
  <si>
    <t>Percent Vehicle Sales by Vehicle Technology[motorbikes,freight,gasoline vehicle] : test</t>
  </si>
  <si>
    <t>Percent Vehicle Sales by Vehicle Technology[motorbikes,freight,diesel vehicle] : test</t>
  </si>
  <si>
    <t>Percent Vehicle Sales by Vehicle Technology[motorbikes,freight,plugin hybrid vehicle] : test</t>
  </si>
  <si>
    <t>Percent Vehicle Sales by Vehicle Technology[motorbikes,freight,LPG vehicle] : test</t>
  </si>
  <si>
    <t>Percent Vehicle Sales by Vehicle Technology[motorbikes,freight,hydrogen vehicle] : test</t>
  </si>
  <si>
    <t>State Passenger LDVs</t>
  </si>
  <si>
    <t>State Freight LDVs and HDVs</t>
  </si>
  <si>
    <t>Federal Tailpipe Standards, Light-Duty</t>
  </si>
  <si>
    <t>EPA</t>
  </si>
  <si>
    <t>Multi-Pollutant Emissions Standards for Model Years 2027 and Later Light-Duty and Medium-Duty Vehicles</t>
  </si>
  <si>
    <t>https://www.epa.gov/system/files/documents/2024-03/lmdv-veh-standrds-ghg-emission-frm-2024-03.pdf</t>
  </si>
  <si>
    <t>Tables 75, 77, 85, and 87</t>
  </si>
  <si>
    <t>Federal Tailpipe Standards, Heavy-Duty</t>
  </si>
  <si>
    <t>HD TRUCS Model</t>
  </si>
  <si>
    <t>https://www.epa.gov/system/files/other-files/2023-04/hd-tech-trucs-tool-2023-04.xlsm</t>
  </si>
  <si>
    <t>1_Veh Prop tab</t>
  </si>
  <si>
    <t>Greenhouse Gas Emissions Standards for Heavy-Duty Vehicles: Phase 3</t>
  </si>
  <si>
    <t>https://www.epa.gov/system/files/documents/2024-03/420r24006.pdf</t>
  </si>
  <si>
    <t>Table 2-102</t>
  </si>
  <si>
    <t xml:space="preserve">meet EPA's proposed LDV and HDV standards at the national level. See the EPA LDV Rules and </t>
  </si>
  <si>
    <t>EPA HDV Rules tabs.</t>
  </si>
  <si>
    <t>This variable implements ACCII and ACCI for states that have formally adopted these rules.</t>
  </si>
  <si>
    <t>We use the Sierra Club Clean Vehicle tracker to select which states to apply ACCII to.</t>
  </si>
  <si>
    <t>EPA's reference case for comparison</t>
  </si>
  <si>
    <t>Freight truck VMT (Class 2b-8) by fuel and market class</t>
  </si>
  <si>
    <t>AEO2023 Reference case</t>
  </si>
  <si>
    <t>Vocational</t>
  </si>
  <si>
    <t>Class 7 tractor</t>
  </si>
  <si>
    <t>Powertrain</t>
  </si>
  <si>
    <t>Class 2 pickup and van</t>
  </si>
  <si>
    <t>Class 2 vocational</t>
  </si>
  <si>
    <t>Class 3 pickup and van</t>
  </si>
  <si>
    <t>Day low</t>
  </si>
  <si>
    <t>day mid</t>
  </si>
  <si>
    <t>day high</t>
  </si>
  <si>
    <t>voc</t>
  </si>
  <si>
    <t>day low</t>
  </si>
  <si>
    <t>sleeper low</t>
  </si>
  <si>
    <t>sleeper mid</t>
  </si>
  <si>
    <t>sleeper high</t>
  </si>
  <si>
    <t>heavy-haul</t>
  </si>
  <si>
    <t>Light-Medium</t>
  </si>
  <si>
    <t>Medium-Heavy</t>
  </si>
  <si>
    <t>Heavy-heavy</t>
  </si>
  <si>
    <t>Diesel</t>
  </si>
  <si>
    <t>Gasoline</t>
  </si>
  <si>
    <t>LPG</t>
  </si>
  <si>
    <t>CNG</t>
  </si>
  <si>
    <t>Flex</t>
  </si>
  <si>
    <t>BEV</t>
  </si>
  <si>
    <t>PHEV diesel</t>
  </si>
  <si>
    <t>PHEV gasoline</t>
  </si>
  <si>
    <t>Fuel cell</t>
  </si>
  <si>
    <t>Total VMT by Class</t>
  </si>
  <si>
    <t>2b</t>
  </si>
  <si>
    <t>Percentage of HDV from class 7</t>
  </si>
  <si>
    <t>Percentage of HDV from class 8</t>
  </si>
  <si>
    <t>LHD</t>
  </si>
  <si>
    <t>HHD</t>
  </si>
  <si>
    <t>MHD</t>
  </si>
  <si>
    <t>DC</t>
  </si>
  <si>
    <t>SC</t>
  </si>
  <si>
    <t>VMT Weighted MY 2027 Sales</t>
  </si>
  <si>
    <t>VMT Weighted MY 2030 Sales</t>
  </si>
  <si>
    <t>VMT Weighted MY 2032 Sales</t>
  </si>
  <si>
    <t>Bus</t>
  </si>
  <si>
    <t>VMT Weighted</t>
  </si>
  <si>
    <t>Sales Weighted</t>
  </si>
  <si>
    <t>Sales Weighted MY 2027 Sales</t>
  </si>
  <si>
    <t>Sales Weighted MY 2030 Sales</t>
  </si>
  <si>
    <t>Sales Weighted MY 2032 Sales</t>
  </si>
  <si>
    <t>VMT Weight</t>
  </si>
  <si>
    <t>Sales:VMT Weighted Proportion</t>
  </si>
  <si>
    <t>Sales: VMT Weighted Proportion</t>
  </si>
  <si>
    <t>Annual Sales</t>
  </si>
  <si>
    <t>Percent of annual freight LDV sales</t>
  </si>
  <si>
    <t>Class 2b-3 VMT</t>
  </si>
  <si>
    <t>Class 4-8 rigid truck VMT</t>
  </si>
  <si>
    <t>Class 7-8 tractor truck VMT</t>
  </si>
  <si>
    <t>Percent of Class 4-8 truck VMT in freight LDV EPS category</t>
  </si>
  <si>
    <t>Percent of Class 4-8 truck VMT in freight HDV EPS category</t>
  </si>
  <si>
    <t>7 rigid</t>
  </si>
  <si>
    <t>7 tractor</t>
  </si>
  <si>
    <t>8 tractor</t>
  </si>
  <si>
    <t>Class 2b-3 percent of freight LDV VMT</t>
  </si>
  <si>
    <t>Class 4-8 rigid truck percent of freight LDV VMT</t>
  </si>
  <si>
    <t>Class 4-8 rigid truck percent of freight HDV VMT</t>
  </si>
  <si>
    <t>Class 7-8 tractor truck percent of freight HDV VMT</t>
  </si>
  <si>
    <t>The EPS represents class 2b-6 commercial vehicles as freight LDVs and class 7-8 commercial</t>
  </si>
  <si>
    <t>vehicles as freight HDVs. Within these broad categories, there are large differences in average</t>
  </si>
  <si>
    <t>VMT per vehicle, for example a subset of long-haul class 8 tractors represent the large majority</t>
  </si>
  <si>
    <t>For this reason, we weight the ZEV requirements by VMT instead of annual sales.</t>
  </si>
  <si>
    <t>of annual VMT and emissions for heavy trucks.</t>
  </si>
  <si>
    <t>We take the same VMT weighted approach above when calculating the ZEV sales due to EPA's</t>
  </si>
  <si>
    <t>medium- and heavy-duty truck rules.</t>
  </si>
  <si>
    <t>Updated Sales % from final EPA RIA</t>
  </si>
  <si>
    <t>EPA RIA Table 2-102</t>
  </si>
  <si>
    <t>Annual VMT from New Sales</t>
  </si>
  <si>
    <t>Final Sales Shares from Rules</t>
  </si>
  <si>
    <t>freight LDV VMT by Category</t>
  </si>
  <si>
    <t>freight HDV VMT by Category</t>
  </si>
  <si>
    <t>*only class 6 portion</t>
  </si>
  <si>
    <t>*only class 7 portion</t>
  </si>
  <si>
    <t>Meeting Targets in the EPS</t>
  </si>
  <si>
    <t>Calculating Weighted Targets</t>
  </si>
  <si>
    <t>*we take sales shares from the calculations on the hd trucs tab, as the high level tables used from the EPA RIA above are not detailed enough to pull out specific vocational vehicles</t>
  </si>
  <si>
    <t>Bus Sales Shares</t>
  </si>
  <si>
    <t>ACT Sales Shares</t>
  </si>
  <si>
    <t>AL</t>
  </si>
  <si>
    <t>Alaska</t>
  </si>
  <si>
    <t>AK</t>
  </si>
  <si>
    <t>AZ</t>
  </si>
  <si>
    <t>AR</t>
  </si>
  <si>
    <t>California</t>
  </si>
  <si>
    <t>CA</t>
  </si>
  <si>
    <t>Colorado</t>
  </si>
  <si>
    <t>CO</t>
  </si>
  <si>
    <t>CT</t>
  </si>
  <si>
    <t>Delaware</t>
  </si>
  <si>
    <t>DE</t>
  </si>
  <si>
    <t>Florida</t>
  </si>
  <si>
    <t>FL</t>
  </si>
  <si>
    <t>Georgia</t>
  </si>
  <si>
    <t>GA</t>
  </si>
  <si>
    <t>HI</t>
  </si>
  <si>
    <t>ID</t>
  </si>
  <si>
    <t>Illinois</t>
  </si>
  <si>
    <t>IL</t>
  </si>
  <si>
    <t>Indiana</t>
  </si>
  <si>
    <t>IN</t>
  </si>
  <si>
    <t>Iowa</t>
  </si>
  <si>
    <t>IA</t>
  </si>
  <si>
    <t>KS</t>
  </si>
  <si>
    <t>KY</t>
  </si>
  <si>
    <t>LA</t>
  </si>
  <si>
    <t>Maine</t>
  </si>
  <si>
    <t>ME</t>
  </si>
  <si>
    <t>MD</t>
  </si>
  <si>
    <t>MA</t>
  </si>
  <si>
    <t>MI</t>
  </si>
  <si>
    <t>Minnesota</t>
  </si>
  <si>
    <t>MN</t>
  </si>
  <si>
    <t>Mississippi</t>
  </si>
  <si>
    <t>MS</t>
  </si>
  <si>
    <t>MO</t>
  </si>
  <si>
    <t>Montana</t>
  </si>
  <si>
    <t>MT</t>
  </si>
  <si>
    <t>NE</t>
  </si>
  <si>
    <t>Nevada</t>
  </si>
  <si>
    <t>NV</t>
  </si>
  <si>
    <t>NH</t>
  </si>
  <si>
    <t>New Jersey</t>
  </si>
  <si>
    <t>NJ</t>
  </si>
  <si>
    <t>NM</t>
  </si>
  <si>
    <t>New York</t>
  </si>
  <si>
    <t>NY</t>
  </si>
  <si>
    <t>NC</t>
  </si>
  <si>
    <t>ND</t>
  </si>
  <si>
    <t>OH</t>
  </si>
  <si>
    <t>Oklahoma</t>
  </si>
  <si>
    <t>OK</t>
  </si>
  <si>
    <t>Oregon</t>
  </si>
  <si>
    <t>OR</t>
  </si>
  <si>
    <t>PA</t>
  </si>
  <si>
    <t>Rhode Island</t>
  </si>
  <si>
    <t>RI</t>
  </si>
  <si>
    <t>South Dakota</t>
  </si>
  <si>
    <t>SD</t>
  </si>
  <si>
    <t>Tennessee</t>
  </si>
  <si>
    <t>TN</t>
  </si>
  <si>
    <t>Texas</t>
  </si>
  <si>
    <t>TX</t>
  </si>
  <si>
    <t>UT</t>
  </si>
  <si>
    <t>VT</t>
  </si>
  <si>
    <t>VA</t>
  </si>
  <si>
    <t>Washington</t>
  </si>
  <si>
    <t>WA</t>
  </si>
  <si>
    <t>WV</t>
  </si>
  <si>
    <t>Wisconsin</t>
  </si>
  <si>
    <t>WI</t>
  </si>
  <si>
    <t>Wyoming</t>
  </si>
  <si>
    <t>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</si>
</sst>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0.000"/>
    <numFmt numFmtId="165" formatCode="0.0%"/>
    <numFmt numFmtId="166" formatCode="#,##0.0"/>
    <numFmt numFmtId="167" formatCode="_(* #,##0_);_(* \(#,##0\);_(* &quot;-&quot;??_);_(@_)"/>
    <numFmt numFmtId="168" formatCode="00"/>
  </numFmts>
  <fonts count="41"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sz val="11"/>
      <color theme="1"/>
      <name val="Calibri"/>
      <family val="2"/>
      <scheme val="minor"/>
    </font>
    <font>
      <sz val="8"/>
      <name val="Calibri"/>
      <family val="2"/>
      <scheme val="minor"/>
    </font>
    <font>
      <b/>
      <i/>
      <sz val="11"/>
      <color theme="1"/>
      <name val="Calibri"/>
      <family val="2"/>
      <scheme val="minor"/>
    </font>
    <font>
      <sz val="6"/>
      <name val="Arial"/>
      <family val="2"/>
    </font>
    <font>
      <sz val="10"/>
      <color theme="1"/>
      <name val="Arial"/>
      <family val="2"/>
    </font>
    <font>
      <b/>
      <sz val="11"/>
      <color rgb="FF3F3F3F"/>
      <name val="Calibri"/>
      <family val="2"/>
      <scheme val="minor"/>
    </font>
    <font>
      <b/>
      <sz val="10"/>
      <name val="Arial"/>
      <family val="2"/>
    </font>
    <font>
      <sz val="10"/>
      <name val="Arial"/>
      <family val="2"/>
    </font>
    <font>
      <b/>
      <sz val="10"/>
      <color theme="1"/>
      <name val="Arial"/>
      <family val="2"/>
    </font>
    <font>
      <i/>
      <sz val="10"/>
      <name val="Arial"/>
      <family val="2"/>
    </font>
    <font>
      <sz val="10"/>
      <color rgb="FF3F3F3F"/>
      <name val="Arial"/>
      <family val="2"/>
    </font>
    <font>
      <b/>
      <sz val="10"/>
      <color rgb="FF3F3F3F"/>
      <name val="Arial"/>
      <family val="2"/>
    </font>
    <font>
      <sz val="12"/>
      <color theme="1"/>
      <name val="Calibri"/>
      <family val="2"/>
      <scheme val="minor"/>
    </font>
    <font>
      <b/>
      <sz val="26"/>
      <color theme="1"/>
      <name val="Calibri"/>
      <family val="2"/>
      <scheme val="minor"/>
    </font>
    <font>
      <b/>
      <sz val="12"/>
      <color theme="1"/>
      <name val="Calibri"/>
      <family val="2"/>
      <scheme val="minor"/>
    </font>
    <font>
      <sz val="9"/>
      <color indexed="8"/>
      <name val="Calibri"/>
      <family val="2"/>
    </font>
    <font>
      <b/>
      <sz val="9"/>
      <color indexed="8"/>
      <name val="Calibri"/>
      <family val="2"/>
    </font>
    <font>
      <sz val="10"/>
      <name val="Calibri"/>
      <family val="2"/>
    </font>
    <font>
      <sz val="10"/>
      <color indexed="8"/>
      <name val="Arial"/>
      <family val="2"/>
    </font>
    <font>
      <sz val="8"/>
      <name val="Arial"/>
      <family val="2"/>
    </font>
    <font>
      <b/>
      <sz val="12"/>
      <color indexed="30"/>
      <name val="Calibri"/>
      <family val="2"/>
    </font>
    <font>
      <b/>
      <sz val="12"/>
      <name val="Calibri"/>
      <family val="2"/>
    </font>
    <font>
      <sz val="9"/>
      <name val="Calibri"/>
      <family val="2"/>
    </font>
    <font>
      <b/>
      <sz val="9"/>
      <name val="Calibri"/>
      <family val="2"/>
    </font>
    <font>
      <sz val="9"/>
      <name val="Calibri"/>
      <family val="2"/>
    </font>
    <font>
      <sz val="9"/>
      <color theme="1"/>
      <name val="Arial"/>
      <family val="2"/>
    </font>
    <font>
      <sz val="9"/>
      <color theme="0" tint="-4.9989318521683403E-2"/>
      <name val="Arial"/>
      <family val="2"/>
    </font>
    <font>
      <b/>
      <sz val="9"/>
      <color theme="1"/>
      <name val="Arial"/>
      <family val="2"/>
    </font>
    <font>
      <b/>
      <sz val="9"/>
      <color theme="0" tint="-4.9989318521683403E-2"/>
      <name val="Arial"/>
      <family val="2"/>
    </font>
    <font>
      <b/>
      <sz val="9"/>
      <name val="Arial"/>
      <family val="2"/>
    </font>
    <font>
      <sz val="9"/>
      <color theme="0" tint="-0.249977111117893"/>
      <name val="Arial"/>
      <family val="2"/>
    </font>
    <font>
      <u/>
      <sz val="9"/>
      <color theme="10"/>
      <name val="Arial"/>
      <family val="2"/>
    </font>
    <font>
      <sz val="9"/>
      <name val="Arial"/>
      <family val="2"/>
    </font>
    <font>
      <b/>
      <sz val="9"/>
      <color indexed="81"/>
      <name val="Tahoma"/>
      <family val="2"/>
    </font>
    <font>
      <sz val="9"/>
      <color indexed="81"/>
      <name val="Tahoma"/>
      <family val="2"/>
    </font>
    <font>
      <sz val="10"/>
      <name val="Calibri"/>
      <family val="2"/>
    </font>
    <font>
      <sz val="11"/>
      <color rgb="FF333333"/>
      <name val="Calibri"/>
      <family val="2"/>
      <scheme val="minor"/>
    </font>
  </fonts>
  <fills count="10">
    <fill>
      <patternFill patternType="none"/>
    </fill>
    <fill>
      <patternFill patternType="gray125"/>
    </fill>
    <fill>
      <patternFill patternType="solid">
        <fgColor theme="0" tint="-0.249977111117893"/>
        <bgColor indexed="64"/>
      </patternFill>
    </fill>
    <fill>
      <patternFill patternType="solid">
        <fgColor theme="8" tint="0.59999389629810485"/>
        <bgColor indexed="64"/>
      </patternFill>
    </fill>
    <fill>
      <patternFill patternType="solid">
        <fgColor theme="0" tint="-0.34998626667073579"/>
        <bgColor indexed="64"/>
      </patternFill>
    </fill>
    <fill>
      <patternFill patternType="solid">
        <fgColor rgb="FFFFFF00"/>
        <bgColor indexed="64"/>
      </patternFill>
    </fill>
    <fill>
      <patternFill patternType="solid">
        <fgColor rgb="FFF2F2F2"/>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79998168889431442"/>
        <bgColor indexed="64"/>
      </patternFill>
    </fill>
  </fills>
  <borders count="35">
    <border>
      <left/>
      <right/>
      <top/>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style="thin">
        <color indexed="8"/>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8"/>
      </top>
      <bottom style="thin">
        <color indexed="8"/>
      </bottom>
      <diagonal/>
    </border>
    <border>
      <left style="thin">
        <color indexed="64"/>
      </left>
      <right style="thin">
        <color indexed="8"/>
      </right>
      <top/>
      <bottom/>
      <diagonal/>
    </border>
    <border>
      <left style="thin">
        <color indexed="64"/>
      </left>
      <right style="thin">
        <color indexed="8"/>
      </right>
      <top/>
      <bottom style="thin">
        <color indexed="8"/>
      </bottom>
      <diagonal/>
    </border>
    <border>
      <left style="thin">
        <color indexed="64"/>
      </left>
      <right style="thin">
        <color indexed="8"/>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auto="1"/>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31">
    <xf numFmtId="0" fontId="0" fillId="0" borderId="0"/>
    <xf numFmtId="0" fontId="3" fillId="0" borderId="0" applyNumberFormat="0" applyFill="0" applyBorder="0" applyAlignment="0" applyProtection="0"/>
    <xf numFmtId="9" fontId="4" fillId="0" borderId="0" applyFont="0" applyFill="0" applyBorder="0" applyAlignment="0" applyProtection="0"/>
    <xf numFmtId="0" fontId="8" fillId="0" borderId="0"/>
    <xf numFmtId="43" fontId="4" fillId="0" borderId="0" applyFont="0" applyFill="0" applyBorder="0" applyAlignment="0" applyProtection="0"/>
    <xf numFmtId="0" fontId="9" fillId="6" borderId="21" applyNumberFormat="0" applyAlignment="0" applyProtection="0"/>
    <xf numFmtId="0" fontId="4" fillId="0" borderId="0"/>
    <xf numFmtId="0" fontId="16" fillId="0" borderId="0"/>
    <xf numFmtId="0" fontId="19" fillId="0" borderId="0"/>
    <xf numFmtId="0" fontId="20" fillId="0" borderId="23">
      <alignment wrapText="1"/>
    </xf>
    <xf numFmtId="0" fontId="24" fillId="0" borderId="0">
      <alignment horizontal="left"/>
    </xf>
    <xf numFmtId="0" fontId="20" fillId="0" borderId="24">
      <alignment wrapText="1"/>
    </xf>
    <xf numFmtId="0" fontId="19" fillId="0" borderId="25">
      <alignment wrapText="1"/>
    </xf>
    <xf numFmtId="0" fontId="19" fillId="0" borderId="26">
      <alignment wrapText="1"/>
    </xf>
    <xf numFmtId="0" fontId="19" fillId="0" borderId="0"/>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xf numFmtId="0" fontId="4" fillId="0" borderId="0"/>
    <xf numFmtId="0" fontId="19" fillId="0" borderId="0"/>
    <xf numFmtId="0" fontId="19" fillId="0" borderId="25">
      <alignment wrapText="1"/>
    </xf>
    <xf numFmtId="0" fontId="19" fillId="0" borderId="0"/>
    <xf numFmtId="0" fontId="19" fillId="0" borderId="26">
      <alignment wrapText="1"/>
    </xf>
    <xf numFmtId="0" fontId="20" fillId="0" borderId="23">
      <alignment wrapText="1"/>
    </xf>
    <xf numFmtId="0" fontId="20" fillId="0" borderId="24">
      <alignment wrapText="1"/>
    </xf>
    <xf numFmtId="0" fontId="24" fillId="0" borderId="0">
      <alignment horizontal="left"/>
    </xf>
  </cellStyleXfs>
  <cellXfs count="264">
    <xf numFmtId="0" fontId="0" fillId="0" borderId="0" xfId="0"/>
    <xf numFmtId="0" fontId="1" fillId="0" borderId="0" xfId="0" applyFont="1"/>
    <xf numFmtId="0" fontId="2" fillId="0" borderId="0" xfId="0" applyFont="1"/>
    <xf numFmtId="0" fontId="1" fillId="2" borderId="0" xfId="0" applyFont="1" applyFill="1"/>
    <xf numFmtId="0" fontId="0" fillId="0" borderId="0" xfId="0" applyAlignment="1">
      <alignment horizontal="left"/>
    </xf>
    <xf numFmtId="0" fontId="3" fillId="0" borderId="0" xfId="1"/>
    <xf numFmtId="0" fontId="1" fillId="3" borderId="0" xfId="0" applyFont="1" applyFill="1"/>
    <xf numFmtId="0" fontId="0" fillId="3" borderId="0" xfId="0" applyFill="1"/>
    <xf numFmtId="0" fontId="7" fillId="0" borderId="3" xfId="0" applyFont="1" applyBorder="1" applyAlignment="1">
      <alignment horizontal="center"/>
    </xf>
    <xf numFmtId="0" fontId="7" fillId="0" borderId="4" xfId="0" applyFont="1" applyBorder="1" applyAlignment="1">
      <alignment horizontal="center"/>
    </xf>
    <xf numFmtId="0" fontId="7" fillId="0" borderId="5" xfId="0" applyFont="1" applyBorder="1"/>
    <xf numFmtId="3" fontId="7" fillId="0" borderId="6" xfId="2" applyNumberFormat="1" applyFont="1" applyFill="1" applyBorder="1" applyProtection="1"/>
    <xf numFmtId="2" fontId="0" fillId="0" borderId="0" xfId="0" applyNumberFormat="1"/>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2" fillId="0" borderId="7" xfId="0" applyFont="1" applyBorder="1"/>
    <xf numFmtId="0" fontId="2" fillId="0" borderId="10" xfId="0" applyFont="1" applyBorder="1"/>
    <xf numFmtId="0" fontId="2" fillId="0" borderId="12" xfId="0" applyFont="1" applyBorder="1"/>
    <xf numFmtId="9" fontId="0" fillId="0" borderId="0" xfId="2" applyFont="1" applyBorder="1"/>
    <xf numFmtId="9" fontId="0" fillId="0" borderId="13" xfId="2" applyFont="1" applyBorder="1"/>
    <xf numFmtId="0" fontId="1" fillId="0" borderId="7" xfId="0" applyFont="1" applyBorder="1"/>
    <xf numFmtId="0" fontId="1" fillId="0" borderId="10" xfId="0" applyFont="1" applyBorder="1"/>
    <xf numFmtId="9" fontId="0" fillId="0" borderId="0" xfId="2" applyFont="1" applyBorder="1" applyAlignment="1"/>
    <xf numFmtId="9" fontId="0" fillId="0" borderId="13" xfId="2" applyFont="1" applyBorder="1" applyAlignment="1"/>
    <xf numFmtId="0" fontId="1" fillId="0" borderId="8" xfId="0" applyFont="1" applyBorder="1"/>
    <xf numFmtId="9" fontId="0" fillId="0" borderId="0" xfId="0" applyNumberFormat="1"/>
    <xf numFmtId="9" fontId="0" fillId="0" borderId="11" xfId="0" applyNumberFormat="1" applyBorder="1"/>
    <xf numFmtId="9" fontId="0" fillId="0" borderId="13" xfId="0" applyNumberFormat="1" applyBorder="1"/>
    <xf numFmtId="9" fontId="0" fillId="0" borderId="14" xfId="0" applyNumberFormat="1" applyBorder="1"/>
    <xf numFmtId="0" fontId="1" fillId="0" borderId="9" xfId="0" applyFont="1" applyBorder="1"/>
    <xf numFmtId="0" fontId="7" fillId="0" borderId="16" xfId="0" applyFont="1" applyBorder="1" applyAlignment="1">
      <alignment horizontal="center"/>
    </xf>
    <xf numFmtId="0" fontId="7" fillId="0" borderId="17" xfId="0" applyFont="1" applyBorder="1"/>
    <xf numFmtId="3" fontId="7" fillId="0" borderId="18" xfId="2" applyNumberFormat="1" applyFont="1" applyFill="1" applyBorder="1" applyProtection="1"/>
    <xf numFmtId="0" fontId="1" fillId="0" borderId="11" xfId="0" applyFont="1" applyBorder="1"/>
    <xf numFmtId="0" fontId="2" fillId="0" borderId="0" xfId="0" applyFont="1" applyAlignment="1">
      <alignment horizontal="right" wrapText="1"/>
    </xf>
    <xf numFmtId="1" fontId="1" fillId="0" borderId="0" xfId="0" applyNumberFormat="1" applyFont="1"/>
    <xf numFmtId="1" fontId="0" fillId="0" borderId="10" xfId="0" applyNumberFormat="1" applyBorder="1"/>
    <xf numFmtId="1" fontId="0" fillId="0" borderId="12" xfId="0" applyNumberFormat="1" applyBorder="1"/>
    <xf numFmtId="164" fontId="0" fillId="0" borderId="0" xfId="0" applyNumberFormat="1"/>
    <xf numFmtId="164" fontId="1" fillId="0" borderId="10" xfId="0" applyNumberFormat="1" applyFont="1" applyBorder="1"/>
    <xf numFmtId="0" fontId="0" fillId="0" borderId="0" xfId="0" applyAlignment="1">
      <alignment wrapText="1"/>
    </xf>
    <xf numFmtId="0" fontId="0" fillId="0" borderId="20" xfId="0" applyBorder="1"/>
    <xf numFmtId="0" fontId="1" fillId="0" borderId="19" xfId="0" applyFont="1" applyBorder="1" applyAlignment="1">
      <alignment horizontal="center" wrapText="1"/>
    </xf>
    <xf numFmtId="0" fontId="0" fillId="4" borderId="0" xfId="0" applyFill="1"/>
    <xf numFmtId="0" fontId="1" fillId="4" borderId="0" xfId="0" applyFont="1" applyFill="1"/>
    <xf numFmtId="0" fontId="0" fillId="5" borderId="0" xfId="0" applyFill="1"/>
    <xf numFmtId="2" fontId="0" fillId="5" borderId="0" xfId="0" applyNumberFormat="1" applyFill="1"/>
    <xf numFmtId="164" fontId="0" fillId="5" borderId="0" xfId="0" applyNumberFormat="1" applyFill="1"/>
    <xf numFmtId="9" fontId="0" fillId="0" borderId="0" xfId="2" applyFont="1"/>
    <xf numFmtId="11" fontId="0" fillId="0" borderId="0" xfId="0" applyNumberFormat="1"/>
    <xf numFmtId="9" fontId="0" fillId="0" borderId="0" xfId="2" applyFont="1" applyFill="1"/>
    <xf numFmtId="9" fontId="4" fillId="0" borderId="0" xfId="2" applyFont="1" applyFill="1"/>
    <xf numFmtId="0" fontId="0" fillId="0" borderId="0" xfId="2" applyNumberFormat="1" applyFont="1" applyFill="1"/>
    <xf numFmtId="11" fontId="0" fillId="0" borderId="0" xfId="2" applyNumberFormat="1" applyFont="1" applyFill="1"/>
    <xf numFmtId="0" fontId="10" fillId="7" borderId="0" xfId="0" applyFont="1" applyFill="1"/>
    <xf numFmtId="0" fontId="11" fillId="7" borderId="0" xfId="0" applyFont="1" applyFill="1"/>
    <xf numFmtId="0" fontId="8" fillId="0" borderId="0" xfId="0" applyFont="1"/>
    <xf numFmtId="0" fontId="12" fillId="0" borderId="0" xfId="0" applyFont="1"/>
    <xf numFmtId="0" fontId="11" fillId="0" borderId="0" xfId="0" applyFont="1"/>
    <xf numFmtId="0" fontId="11" fillId="8" borderId="0" xfId="0" applyFont="1" applyFill="1"/>
    <xf numFmtId="0" fontId="1" fillId="0" borderId="0" xfId="6" applyFont="1"/>
    <xf numFmtId="0" fontId="1" fillId="0" borderId="0" xfId="6" applyFont="1" applyAlignment="1">
      <alignment horizontal="center"/>
    </xf>
    <xf numFmtId="0" fontId="11" fillId="0" borderId="0" xfId="0" applyFont="1" applyAlignment="1">
      <alignment horizontal="left" indent="3"/>
    </xf>
    <xf numFmtId="0" fontId="0" fillId="0" borderId="0" xfId="0" applyAlignment="1">
      <alignment horizontal="right"/>
    </xf>
    <xf numFmtId="0" fontId="8" fillId="0" borderId="22" xfId="0" applyFont="1" applyBorder="1"/>
    <xf numFmtId="0" fontId="12" fillId="0" borderId="22" xfId="0" applyFont="1" applyBorder="1"/>
    <xf numFmtId="3" fontId="11" fillId="0" borderId="0" xfId="0" applyNumberFormat="1" applyFont="1"/>
    <xf numFmtId="3" fontId="13" fillId="0" borderId="0" xfId="0" applyNumberFormat="1" applyFont="1"/>
    <xf numFmtId="0" fontId="14" fillId="8" borderId="21" xfId="5" applyFont="1" applyFill="1"/>
    <xf numFmtId="3" fontId="15" fillId="8" borderId="21" xfId="5" applyNumberFormat="1" applyFont="1" applyFill="1"/>
    <xf numFmtId="0" fontId="16" fillId="0" borderId="0" xfId="7"/>
    <xf numFmtId="0" fontId="17" fillId="0" borderId="0" xfId="7" applyFont="1" applyAlignment="1">
      <alignment horizontal="left"/>
    </xf>
    <xf numFmtId="0" fontId="4" fillId="0" borderId="0" xfId="6"/>
    <xf numFmtId="0" fontId="18" fillId="0" borderId="0" xfId="7" applyFont="1"/>
    <xf numFmtId="1" fontId="16" fillId="0" borderId="0" xfId="7" applyNumberFormat="1"/>
    <xf numFmtId="11" fontId="16" fillId="0" borderId="0" xfId="7" applyNumberFormat="1"/>
    <xf numFmtId="165" fontId="16" fillId="0" borderId="0" xfId="2" applyNumberFormat="1" applyFont="1"/>
    <xf numFmtId="1" fontId="0" fillId="0" borderId="0" xfId="0" applyNumberFormat="1"/>
    <xf numFmtId="165" fontId="0" fillId="0" borderId="0" xfId="2" applyNumberFormat="1" applyFont="1"/>
    <xf numFmtId="0" fontId="19" fillId="0" borderId="0" xfId="8"/>
    <xf numFmtId="0" fontId="20" fillId="0" borderId="23" xfId="9">
      <alignment wrapText="1"/>
    </xf>
    <xf numFmtId="0" fontId="21" fillId="0" borderId="0" xfId="3" applyFont="1"/>
    <xf numFmtId="0" fontId="22" fillId="0" borderId="0" xfId="3" applyFont="1"/>
    <xf numFmtId="0" fontId="23" fillId="0" borderId="0" xfId="0" applyFont="1"/>
    <xf numFmtId="0" fontId="25" fillId="0" borderId="0" xfId="10" applyFont="1">
      <alignment horizontal="left"/>
    </xf>
    <xf numFmtId="0" fontId="26" fillId="0" borderId="0" xfId="0" applyFont="1"/>
    <xf numFmtId="0" fontId="27" fillId="0" borderId="0" xfId="0" applyFont="1" applyAlignment="1">
      <alignment horizontal="right"/>
    </xf>
    <xf numFmtId="0" fontId="26" fillId="0" borderId="0" xfId="8" applyFont="1"/>
    <xf numFmtId="0" fontId="26" fillId="0" borderId="0" xfId="0" applyFont="1" applyAlignment="1">
      <alignment horizontal="left"/>
    </xf>
    <xf numFmtId="0" fontId="27" fillId="0" borderId="23" xfId="9" applyFont="1">
      <alignment wrapText="1"/>
    </xf>
    <xf numFmtId="0" fontId="27" fillId="0" borderId="23" xfId="9" applyFont="1" applyAlignment="1">
      <alignment horizontal="right"/>
    </xf>
    <xf numFmtId="0" fontId="27" fillId="0" borderId="24" xfId="11" applyFont="1">
      <alignment wrapText="1"/>
    </xf>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166" fontId="27" fillId="0" borderId="24" xfId="11" applyNumberFormat="1" applyFont="1" applyAlignment="1">
      <alignment horizontal="right" wrapText="1"/>
    </xf>
    <xf numFmtId="165" fontId="27" fillId="0" borderId="24" xfId="11" applyNumberFormat="1" applyFont="1" applyAlignment="1">
      <alignment horizontal="right" wrapText="1"/>
    </xf>
    <xf numFmtId="4" fontId="26" fillId="0" borderId="25" xfId="12" applyNumberFormat="1" applyFont="1" applyAlignment="1">
      <alignment horizontal="right" wrapText="1"/>
    </xf>
    <xf numFmtId="4" fontId="27" fillId="0" borderId="24" xfId="11" applyNumberFormat="1" applyFont="1" applyAlignment="1">
      <alignment horizontal="right" wrapText="1"/>
    </xf>
    <xf numFmtId="3" fontId="26" fillId="0" borderId="25" xfId="12" applyNumberFormat="1" applyFont="1" applyAlignment="1">
      <alignment horizontal="right" wrapText="1"/>
    </xf>
    <xf numFmtId="0" fontId="0" fillId="0" borderId="26" xfId="0" applyBorder="1"/>
    <xf numFmtId="0" fontId="26" fillId="0" borderId="0" xfId="14" applyFont="1"/>
    <xf numFmtId="0" fontId="19" fillId="0" borderId="0" xfId="14"/>
    <xf numFmtId="0" fontId="19" fillId="0" borderId="26" xfId="14" applyBorder="1"/>
    <xf numFmtId="0" fontId="23" fillId="0" borderId="0" xfId="14" applyFont="1"/>
    <xf numFmtId="0" fontId="22" fillId="0" borderId="0" xfId="24" applyFont="1"/>
    <xf numFmtId="0" fontId="27" fillId="0" borderId="0" xfId="14" applyFont="1" applyAlignment="1">
      <alignment horizontal="right"/>
    </xf>
    <xf numFmtId="0" fontId="26" fillId="0" borderId="0" xfId="14" applyFont="1" applyAlignment="1">
      <alignment horizontal="left"/>
    </xf>
    <xf numFmtId="0" fontId="21" fillId="0" borderId="0" xfId="24" applyFont="1"/>
    <xf numFmtId="0" fontId="29" fillId="0" borderId="0" xfId="0" applyFont="1"/>
    <xf numFmtId="0" fontId="29" fillId="0" borderId="0" xfId="0" applyFont="1" applyAlignment="1">
      <alignment horizontal="center"/>
    </xf>
    <xf numFmtId="0" fontId="30" fillId="0" borderId="0" xfId="0" applyFont="1" applyAlignment="1">
      <alignment horizontal="center"/>
    </xf>
    <xf numFmtId="0" fontId="30" fillId="0" borderId="0" xfId="0" applyFont="1" applyAlignment="1">
      <alignment horizontal="center" vertical="center"/>
    </xf>
    <xf numFmtId="0" fontId="29" fillId="0" borderId="0" xfId="0" applyFont="1" applyAlignment="1">
      <alignment horizontal="center" vertical="center"/>
    </xf>
    <xf numFmtId="167" fontId="29" fillId="0" borderId="0" xfId="4" applyNumberFormat="1" applyFont="1" applyFill="1" applyBorder="1" applyAlignment="1">
      <alignment horizontal="center"/>
    </xf>
    <xf numFmtId="0" fontId="29" fillId="0" borderId="0" xfId="0" applyFont="1" applyAlignment="1">
      <alignment horizontal="center" wrapText="1"/>
    </xf>
    <xf numFmtId="0" fontId="29" fillId="0" borderId="0" xfId="0" applyFont="1" applyAlignment="1">
      <alignment wrapText="1"/>
    </xf>
    <xf numFmtId="0" fontId="29" fillId="0" borderId="0" xfId="0" applyFont="1" applyAlignment="1">
      <alignment horizontal="left" vertical="center"/>
    </xf>
    <xf numFmtId="10" fontId="29" fillId="0" borderId="0" xfId="0" applyNumberFormat="1" applyFont="1"/>
    <xf numFmtId="1" fontId="30" fillId="0" borderId="0" xfId="0" applyNumberFormat="1" applyFont="1" applyAlignment="1">
      <alignment horizontal="center"/>
    </xf>
    <xf numFmtId="1" fontId="29" fillId="0" borderId="0" xfId="0" applyNumberFormat="1" applyFont="1" applyAlignment="1">
      <alignment horizontal="center"/>
    </xf>
    <xf numFmtId="165" fontId="29" fillId="0" borderId="0" xfId="2" applyNumberFormat="1" applyFont="1" applyFill="1" applyBorder="1" applyAlignment="1">
      <alignment horizontal="center"/>
    </xf>
    <xf numFmtId="2" fontId="30" fillId="0" borderId="0" xfId="0" applyNumberFormat="1" applyFont="1" applyAlignment="1">
      <alignment horizontal="center"/>
    </xf>
    <xf numFmtId="1" fontId="29" fillId="0" borderId="27" xfId="0" applyNumberFormat="1" applyFont="1" applyBorder="1" applyAlignment="1">
      <alignment horizontal="center"/>
    </xf>
    <xf numFmtId="1" fontId="29" fillId="0" borderId="28" xfId="0" applyNumberFormat="1" applyFont="1" applyBorder="1" applyAlignment="1">
      <alignment horizontal="center"/>
    </xf>
    <xf numFmtId="1" fontId="29" fillId="0" borderId="29" xfId="0" applyNumberFormat="1" applyFont="1" applyBorder="1" applyAlignment="1">
      <alignment horizontal="center"/>
    </xf>
    <xf numFmtId="2" fontId="29" fillId="0" borderId="27" xfId="0" applyNumberFormat="1" applyFont="1" applyBorder="1" applyAlignment="1">
      <alignment horizontal="center"/>
    </xf>
    <xf numFmtId="2" fontId="29" fillId="0" borderId="28" xfId="0" applyNumberFormat="1" applyFont="1" applyBorder="1" applyAlignment="1">
      <alignment horizontal="center"/>
    </xf>
    <xf numFmtId="2" fontId="29" fillId="0" borderId="29" xfId="0" applyNumberFormat="1" applyFont="1" applyBorder="1" applyAlignment="1">
      <alignment horizontal="center"/>
    </xf>
    <xf numFmtId="2" fontId="29" fillId="0" borderId="30" xfId="0" applyNumberFormat="1" applyFont="1" applyBorder="1" applyAlignment="1">
      <alignment horizontal="center"/>
    </xf>
    <xf numFmtId="0" fontId="29" fillId="0" borderId="28" xfId="0" applyFont="1" applyBorder="1" applyAlignment="1">
      <alignment horizontal="center"/>
    </xf>
    <xf numFmtId="10" fontId="29" fillId="0" borderId="28" xfId="2" applyNumberFormat="1" applyFont="1" applyFill="1" applyBorder="1"/>
    <xf numFmtId="1" fontId="29" fillId="0" borderId="28" xfId="2" applyNumberFormat="1" applyFont="1" applyFill="1" applyBorder="1"/>
    <xf numFmtId="167" fontId="29" fillId="0" borderId="28" xfId="4" applyNumberFormat="1" applyFont="1" applyFill="1" applyBorder="1" applyAlignment="1">
      <alignment horizontal="center"/>
    </xf>
    <xf numFmtId="0" fontId="29" fillId="0" borderId="28" xfId="0" applyFont="1" applyBorder="1" applyAlignment="1">
      <alignment horizontal="center" wrapText="1"/>
    </xf>
    <xf numFmtId="1" fontId="29" fillId="0" borderId="28" xfId="0" applyNumberFormat="1" applyFont="1" applyBorder="1" applyAlignment="1">
      <alignment horizontal="center" wrapText="1"/>
    </xf>
    <xf numFmtId="0" fontId="29" fillId="0" borderId="28" xfId="0" applyFont="1" applyBorder="1" applyAlignment="1">
      <alignment wrapText="1"/>
    </xf>
    <xf numFmtId="167" fontId="29" fillId="0" borderId="28" xfId="4" applyNumberFormat="1" applyFont="1" applyFill="1" applyBorder="1"/>
    <xf numFmtId="0" fontId="29" fillId="0" borderId="28" xfId="0" applyFont="1" applyBorder="1"/>
    <xf numFmtId="0" fontId="29" fillId="0" borderId="28" xfId="0" applyFont="1" applyBorder="1" applyAlignment="1">
      <alignment horizontal="left" vertical="center"/>
    </xf>
    <xf numFmtId="0" fontId="29" fillId="0" borderId="28" xfId="0" quotePrefix="1" applyFont="1" applyBorder="1" applyAlignment="1">
      <alignment horizontal="center" vertical="center"/>
    </xf>
    <xf numFmtId="0" fontId="29" fillId="0" borderId="29" xfId="0" applyFont="1" applyBorder="1"/>
    <xf numFmtId="168" fontId="29" fillId="0" borderId="0" xfId="0" applyNumberFormat="1" applyFont="1" applyAlignment="1">
      <alignment horizontal="center"/>
    </xf>
    <xf numFmtId="1" fontId="29" fillId="0" borderId="30" xfId="0" applyNumberFormat="1" applyFont="1" applyBorder="1" applyAlignment="1">
      <alignment horizontal="center"/>
    </xf>
    <xf numFmtId="1" fontId="29" fillId="0" borderId="31" xfId="0" applyNumberFormat="1" applyFont="1" applyBorder="1" applyAlignment="1">
      <alignment horizontal="center"/>
    </xf>
    <xf numFmtId="2" fontId="29" fillId="0" borderId="0" xfId="0" applyNumberFormat="1" applyFont="1" applyAlignment="1">
      <alignment horizontal="center"/>
    </xf>
    <xf numFmtId="2" fontId="29" fillId="0" borderId="31" xfId="0" applyNumberFormat="1" applyFont="1" applyBorder="1" applyAlignment="1">
      <alignment horizontal="center"/>
    </xf>
    <xf numFmtId="10" fontId="29" fillId="0" borderId="0" xfId="2" applyNumberFormat="1" applyFont="1" applyFill="1" applyBorder="1"/>
    <xf numFmtId="1" fontId="29" fillId="0" borderId="0" xfId="2" applyNumberFormat="1" applyFont="1" applyFill="1" applyBorder="1"/>
    <xf numFmtId="1" fontId="29" fillId="0" borderId="0" xfId="0" applyNumberFormat="1" applyFont="1" applyAlignment="1">
      <alignment horizontal="center" wrapText="1"/>
    </xf>
    <xf numFmtId="167" fontId="29" fillId="0" borderId="0" xfId="4" applyNumberFormat="1" applyFont="1" applyFill="1" applyBorder="1"/>
    <xf numFmtId="16" fontId="29" fillId="0" borderId="0" xfId="0" applyNumberFormat="1" applyFont="1" applyAlignment="1">
      <alignment horizontal="left" vertical="center"/>
    </xf>
    <xf numFmtId="16" fontId="29" fillId="0" borderId="0" xfId="0" applyNumberFormat="1" applyFont="1" applyAlignment="1">
      <alignment horizontal="center" vertical="center"/>
    </xf>
    <xf numFmtId="0" fontId="29" fillId="0" borderId="31" xfId="0" applyFont="1" applyBorder="1"/>
    <xf numFmtId="16" fontId="29" fillId="0" borderId="0" xfId="0" quotePrefix="1" applyNumberFormat="1" applyFont="1" applyAlignment="1">
      <alignment horizontal="left" vertical="center"/>
    </xf>
    <xf numFmtId="16" fontId="29" fillId="0" borderId="0" xfId="0" quotePrefix="1" applyNumberFormat="1" applyFont="1" applyAlignment="1">
      <alignment horizontal="center" vertical="center"/>
    </xf>
    <xf numFmtId="0" fontId="29" fillId="0" borderId="0" xfId="0" quotePrefix="1" applyFont="1" applyAlignment="1">
      <alignment horizontal="center" vertical="center"/>
    </xf>
    <xf numFmtId="0" fontId="29" fillId="0" borderId="0" xfId="0" applyFont="1" applyAlignment="1">
      <alignment vertical="center"/>
    </xf>
    <xf numFmtId="1" fontId="29" fillId="0" borderId="0" xfId="0" applyNumberFormat="1" applyFont="1"/>
    <xf numFmtId="0" fontId="29" fillId="0" borderId="0" xfId="0" applyFont="1" applyAlignment="1">
      <alignment vertical="top"/>
    </xf>
    <xf numFmtId="0" fontId="31" fillId="0" borderId="0" xfId="0" applyFont="1" applyAlignment="1">
      <alignment horizontal="center" vertical="top" wrapText="1"/>
    </xf>
    <xf numFmtId="0" fontId="30" fillId="0" borderId="0" xfId="0" applyFont="1" applyAlignment="1">
      <alignment horizontal="center" vertical="top" wrapText="1"/>
    </xf>
    <xf numFmtId="0" fontId="32" fillId="0" borderId="0" xfId="0" applyFont="1" applyAlignment="1">
      <alignment horizontal="center" vertical="top" wrapText="1"/>
    </xf>
    <xf numFmtId="0" fontId="29" fillId="0" borderId="30" xfId="0" applyFont="1" applyBorder="1" applyAlignment="1">
      <alignment horizontal="center" vertical="top" wrapText="1"/>
    </xf>
    <xf numFmtId="0" fontId="29" fillId="0" borderId="0" xfId="0" applyFont="1" applyAlignment="1">
      <alignment horizontal="center" vertical="top" wrapText="1"/>
    </xf>
    <xf numFmtId="0" fontId="29" fillId="0" borderId="31" xfId="0" applyFont="1" applyBorder="1" applyAlignment="1">
      <alignment horizontal="center" vertical="top" wrapText="1"/>
    </xf>
    <xf numFmtId="0" fontId="31" fillId="0" borderId="30" xfId="0" applyFont="1" applyBorder="1" applyAlignment="1">
      <alignment horizontal="center" vertical="top" wrapText="1"/>
    </xf>
    <xf numFmtId="167" fontId="29" fillId="0" borderId="0" xfId="4" applyNumberFormat="1" applyFont="1" applyFill="1" applyBorder="1" applyAlignment="1">
      <alignment horizontal="center" vertical="top" wrapText="1"/>
    </xf>
    <xf numFmtId="0" fontId="29" fillId="0" borderId="0" xfId="0" applyFont="1" applyAlignment="1">
      <alignment horizontal="center" vertical="top"/>
    </xf>
    <xf numFmtId="0" fontId="29" fillId="0" borderId="31" xfId="0" applyFont="1" applyBorder="1" applyAlignment="1">
      <alignment vertical="top"/>
    </xf>
    <xf numFmtId="0" fontId="33" fillId="0" borderId="0" xfId="0" applyFont="1" applyAlignment="1">
      <alignment horizontal="center" vertical="center"/>
    </xf>
    <xf numFmtId="9" fontId="33" fillId="0" borderId="0" xfId="2" applyFont="1" applyFill="1" applyBorder="1" applyAlignment="1">
      <alignment horizontal="center" vertical="center"/>
    </xf>
    <xf numFmtId="0" fontId="33" fillId="0" borderId="27" xfId="0" applyFont="1" applyBorder="1" applyAlignment="1">
      <alignment horizontal="center" vertical="center"/>
    </xf>
    <xf numFmtId="0" fontId="33" fillId="0" borderId="28" xfId="0" applyFont="1" applyBorder="1" applyAlignment="1">
      <alignment horizontal="center" vertical="center"/>
    </xf>
    <xf numFmtId="0" fontId="33" fillId="0" borderId="29" xfId="0" applyFont="1" applyBorder="1" applyAlignment="1">
      <alignment horizontal="center" vertical="center"/>
    </xf>
    <xf numFmtId="9" fontId="33" fillId="0" borderId="27" xfId="0" applyNumberFormat="1" applyFont="1" applyBorder="1" applyAlignment="1">
      <alignment horizontal="center" vertical="center"/>
    </xf>
    <xf numFmtId="167" fontId="33" fillId="0" borderId="28" xfId="4" applyNumberFormat="1" applyFont="1" applyFill="1" applyBorder="1" applyAlignment="1">
      <alignment horizontal="center" vertical="center"/>
    </xf>
    <xf numFmtId="0" fontId="33" fillId="0" borderId="28" xfId="0" applyFont="1" applyBorder="1" applyAlignment="1">
      <alignment horizontal="center" vertical="center" wrapText="1"/>
    </xf>
    <xf numFmtId="9" fontId="29" fillId="0" borderId="0" xfId="2" applyFont="1" applyFill="1" applyBorder="1"/>
    <xf numFmtId="9" fontId="30" fillId="0" borderId="0" xfId="2" applyFont="1" applyFill="1" applyBorder="1" applyAlignment="1">
      <alignment horizontal="center" vertical="center"/>
    </xf>
    <xf numFmtId="0" fontId="30" fillId="0" borderId="0" xfId="0" applyFont="1" applyAlignment="1">
      <alignment vertical="center"/>
    </xf>
    <xf numFmtId="0" fontId="32" fillId="0" borderId="0" xfId="0" applyFont="1" applyAlignment="1">
      <alignment vertical="center"/>
    </xf>
    <xf numFmtId="0" fontId="31" fillId="0" borderId="30" xfId="0" applyFont="1" applyBorder="1" applyAlignment="1">
      <alignment horizontal="center" vertical="center"/>
    </xf>
    <xf numFmtId="0" fontId="31" fillId="0" borderId="0" xfId="0" applyFont="1" applyAlignment="1">
      <alignment horizontal="center" vertical="center"/>
    </xf>
    <xf numFmtId="0" fontId="31" fillId="0" borderId="31" xfId="0" applyFont="1" applyBorder="1" applyAlignment="1">
      <alignment horizontal="center" vertical="center"/>
    </xf>
    <xf numFmtId="0" fontId="31" fillId="0" borderId="31" xfId="0" applyFont="1" applyBorder="1" applyAlignment="1">
      <alignment vertical="center"/>
    </xf>
    <xf numFmtId="9" fontId="34" fillId="0" borderId="30" xfId="0" applyNumberFormat="1" applyFont="1" applyBorder="1" applyAlignment="1">
      <alignment horizontal="center"/>
    </xf>
    <xf numFmtId="0" fontId="34" fillId="0" borderId="0" xfId="0" applyFont="1" applyAlignment="1">
      <alignment horizontal="center"/>
    </xf>
    <xf numFmtId="0" fontId="34" fillId="0" borderId="0" xfId="0" applyFont="1"/>
    <xf numFmtId="167" fontId="34" fillId="0" borderId="0" xfId="4" applyNumberFormat="1" applyFont="1" applyFill="1" applyBorder="1" applyAlignment="1">
      <alignment horizontal="center"/>
    </xf>
    <xf numFmtId="0" fontId="34" fillId="0" borderId="0" xfId="0" applyFont="1" applyAlignment="1">
      <alignment horizontal="center" wrapText="1"/>
    </xf>
    <xf numFmtId="0" fontId="34" fillId="0" borderId="0" xfId="0" applyFont="1" applyAlignment="1">
      <alignment wrapText="1"/>
    </xf>
    <xf numFmtId="0" fontId="34" fillId="0" borderId="0" xfId="0" applyFont="1" applyAlignment="1">
      <alignment horizontal="left" vertical="center"/>
    </xf>
    <xf numFmtId="0" fontId="34" fillId="0" borderId="0" xfId="0" applyFont="1" applyAlignment="1">
      <alignment horizontal="center" vertical="center"/>
    </xf>
    <xf numFmtId="0" fontId="34" fillId="0" borderId="31" xfId="0" applyFont="1" applyBorder="1"/>
    <xf numFmtId="0" fontId="33" fillId="0" borderId="0" xfId="0" applyFont="1" applyAlignment="1">
      <alignment horizontal="center" vertical="center" wrapText="1"/>
    </xf>
    <xf numFmtId="9" fontId="33" fillId="0" borderId="0" xfId="2" applyFont="1" applyFill="1" applyBorder="1" applyAlignment="1">
      <alignment horizontal="center" vertical="center" wrapText="1"/>
    </xf>
    <xf numFmtId="0" fontId="33" fillId="0" borderId="32" xfId="0" applyFont="1" applyBorder="1" applyAlignment="1">
      <alignment horizontal="center" vertical="center" wrapText="1"/>
    </xf>
    <xf numFmtId="0" fontId="33" fillId="0" borderId="33" xfId="0" applyFont="1" applyBorder="1" applyAlignment="1">
      <alignment horizontal="center" vertical="center" wrapText="1"/>
    </xf>
    <xf numFmtId="0" fontId="33" fillId="0" borderId="34" xfId="0" applyFont="1" applyBorder="1" applyAlignment="1">
      <alignment horizontal="center" vertical="center" wrapText="1"/>
    </xf>
    <xf numFmtId="9" fontId="33" fillId="0" borderId="32" xfId="0" applyNumberFormat="1" applyFont="1" applyBorder="1" applyAlignment="1">
      <alignment horizontal="center" vertical="center" wrapText="1"/>
    </xf>
    <xf numFmtId="167" fontId="33" fillId="0" borderId="33" xfId="4" applyNumberFormat="1" applyFont="1" applyFill="1" applyBorder="1" applyAlignment="1">
      <alignment horizontal="center" vertical="center" wrapText="1"/>
    </xf>
    <xf numFmtId="0" fontId="29" fillId="0" borderId="0" xfId="0" applyFont="1" applyAlignment="1">
      <alignment horizontal="left" vertical="top"/>
    </xf>
    <xf numFmtId="0" fontId="31" fillId="0" borderId="0" xfId="0" applyFont="1" applyAlignment="1">
      <alignment vertical="center"/>
    </xf>
    <xf numFmtId="9" fontId="34" fillId="0" borderId="0" xfId="0" applyNumberFormat="1" applyFont="1" applyAlignment="1">
      <alignment horizontal="center"/>
    </xf>
    <xf numFmtId="0" fontId="30" fillId="0" borderId="0" xfId="0" applyFont="1" applyAlignment="1">
      <alignment horizontal="center" vertical="top"/>
    </xf>
    <xf numFmtId="0" fontId="35" fillId="0" borderId="0" xfId="1" applyFont="1" applyFill="1" applyAlignment="1">
      <alignment horizontal="left" vertical="center" wrapText="1"/>
    </xf>
    <xf numFmtId="0" fontId="36" fillId="0" borderId="0" xfId="0" applyFont="1" applyAlignment="1">
      <alignment horizontal="center"/>
    </xf>
    <xf numFmtId="0" fontId="33" fillId="5" borderId="33" xfId="0" applyFont="1" applyFill="1" applyBorder="1" applyAlignment="1">
      <alignment horizontal="center" vertical="center" wrapText="1"/>
    </xf>
    <xf numFmtId="0" fontId="33" fillId="5" borderId="0" xfId="0" applyFont="1" applyFill="1" applyAlignment="1">
      <alignment horizontal="center" vertical="center" wrapText="1"/>
    </xf>
    <xf numFmtId="0" fontId="39" fillId="0" borderId="0" xfId="24" applyFont="1"/>
    <xf numFmtId="165" fontId="0" fillId="0" borderId="0" xfId="0" applyNumberFormat="1"/>
    <xf numFmtId="9" fontId="29" fillId="0" borderId="0" xfId="2" applyFont="1" applyAlignment="1">
      <alignment horizontal="center"/>
    </xf>
    <xf numFmtId="0" fontId="19" fillId="0" borderId="26" xfId="24" applyBorder="1"/>
    <xf numFmtId="0" fontId="19" fillId="0" borderId="0" xfId="24"/>
    <xf numFmtId="0" fontId="23" fillId="0" borderId="0" xfId="24" applyFont="1"/>
    <xf numFmtId="0" fontId="26" fillId="0" borderId="0" xfId="24" applyFont="1"/>
    <xf numFmtId="0" fontId="27" fillId="0" borderId="0" xfId="24" applyFont="1" applyAlignment="1">
      <alignment horizontal="right"/>
    </xf>
    <xf numFmtId="0" fontId="26" fillId="0" borderId="0" xfId="24" applyFont="1" applyAlignment="1">
      <alignment horizontal="left"/>
    </xf>
    <xf numFmtId="0" fontId="1" fillId="0" borderId="0" xfId="0" applyFont="1" applyAlignment="1">
      <alignment wrapText="1"/>
    </xf>
    <xf numFmtId="11" fontId="0" fillId="0" borderId="0" xfId="2" applyNumberFormat="1" applyFont="1"/>
    <xf numFmtId="165" fontId="0" fillId="9" borderId="0" xfId="0" applyNumberFormat="1" applyFill="1"/>
    <xf numFmtId="9" fontId="2" fillId="0" borderId="0" xfId="2" applyFont="1"/>
    <xf numFmtId="0" fontId="18" fillId="0" borderId="22" xfId="0" applyFont="1" applyBorder="1"/>
    <xf numFmtId="0" fontId="16" fillId="0" borderId="22" xfId="0" applyFont="1" applyBorder="1"/>
    <xf numFmtId="0" fontId="0" fillId="0" borderId="10" xfId="0" applyBorder="1" applyAlignment="1">
      <alignment horizontal="centerContinuous"/>
    </xf>
    <xf numFmtId="0" fontId="0" fillId="0" borderId="0" xfId="0" applyAlignment="1">
      <alignment horizontal="centerContinuous"/>
    </xf>
    <xf numFmtId="0" fontId="0" fillId="0" borderId="11" xfId="0" applyBorder="1" applyAlignment="1">
      <alignment horizontal="centerContinuous"/>
    </xf>
    <xf numFmtId="10" fontId="0" fillId="0" borderId="0" xfId="2" applyNumberFormat="1" applyFont="1"/>
    <xf numFmtId="10" fontId="0" fillId="0" borderId="0" xfId="0" applyNumberFormat="1"/>
    <xf numFmtId="0" fontId="0" fillId="0" borderId="0" xfId="2" applyNumberFormat="1" applyFont="1"/>
    <xf numFmtId="9" fontId="0" fillId="9" borderId="0" xfId="2" applyFont="1" applyFill="1"/>
    <xf numFmtId="2" fontId="0" fillId="0" borderId="0" xfId="2" applyNumberFormat="1" applyFont="1"/>
    <xf numFmtId="0" fontId="40" fillId="0" borderId="0" xfId="0" applyFont="1"/>
    <xf numFmtId="14" fontId="0" fillId="0" borderId="0" xfId="0" applyNumberFormat="1"/>
    <xf numFmtId="0" fontId="7" fillId="0" borderId="15" xfId="0" applyFont="1" applyBorder="1" applyAlignment="1">
      <alignment horizontal="center"/>
    </xf>
    <xf numFmtId="0" fontId="7" fillId="0" borderId="1" xfId="0" applyFont="1" applyBorder="1" applyAlignment="1">
      <alignment horizontal="center"/>
    </xf>
    <xf numFmtId="0" fontId="7" fillId="0" borderId="2" xfId="0" applyFont="1" applyBorder="1" applyAlignment="1">
      <alignment horizontal="center"/>
    </xf>
    <xf numFmtId="0" fontId="1" fillId="0" borderId="7" xfId="0" applyFont="1" applyBorder="1" applyAlignment="1">
      <alignment horizontal="center" wrapText="1"/>
    </xf>
    <xf numFmtId="0" fontId="1" fillId="0" borderId="8" xfId="0" applyFont="1" applyBorder="1" applyAlignment="1">
      <alignment horizontal="center" wrapText="1"/>
    </xf>
    <xf numFmtId="0" fontId="1" fillId="0" borderId="9" xfId="0" applyFont="1" applyBorder="1" applyAlignment="1">
      <alignment horizontal="center" wrapText="1"/>
    </xf>
    <xf numFmtId="0" fontId="1" fillId="0" borderId="7" xfId="0" applyFont="1" applyBorder="1" applyAlignment="1">
      <alignment horizontal="center"/>
    </xf>
    <xf numFmtId="0" fontId="1" fillId="0" borderId="8" xfId="0" applyFont="1" applyBorder="1" applyAlignment="1">
      <alignment horizontal="center"/>
    </xf>
    <xf numFmtId="0" fontId="1" fillId="0" borderId="9" xfId="0" applyFont="1" applyBorder="1" applyAlignment="1">
      <alignment horizontal="center"/>
    </xf>
    <xf numFmtId="0" fontId="28" fillId="0" borderId="26" xfId="13" applyFont="1">
      <alignment wrapText="1"/>
    </xf>
    <xf numFmtId="0" fontId="19" fillId="0" borderId="26" xfId="14" applyBorder="1"/>
    <xf numFmtId="0" fontId="19" fillId="0" borderId="0" xfId="14"/>
    <xf numFmtId="0" fontId="26" fillId="0" borderId="0" xfId="14" applyFont="1"/>
    <xf numFmtId="0" fontId="0" fillId="0" borderId="0" xfId="0"/>
    <xf numFmtId="0" fontId="26" fillId="0" borderId="26" xfId="13" applyFont="1">
      <alignment wrapText="1"/>
    </xf>
    <xf numFmtId="0" fontId="0" fillId="0" borderId="26" xfId="0" applyBorder="1"/>
    <xf numFmtId="0" fontId="19" fillId="0" borderId="26" xfId="24" applyBorder="1"/>
    <xf numFmtId="0" fontId="19" fillId="0" borderId="0" xfId="24"/>
    <xf numFmtId="0" fontId="26" fillId="0" borderId="25" xfId="12" applyFont="1">
      <alignment wrapText="1"/>
    </xf>
    <xf numFmtId="166" fontId="26" fillId="0" borderId="25" xfId="12" applyNumberFormat="1" applyFont="1" applyAlignment="1">
      <alignment horizontal="right" wrapText="1"/>
    </xf>
    <xf numFmtId="165" fontId="26" fillId="0" borderId="25" xfId="12" applyNumberFormat="1" applyFont="1" applyAlignment="1">
      <alignment horizontal="right" wrapText="1"/>
    </xf>
    <xf numFmtId="0" fontId="27" fillId="0" borderId="24" xfId="11" applyFont="1">
      <alignment wrapText="1"/>
    </xf>
    <xf numFmtId="0" fontId="26" fillId="0" borderId="0" xfId="0" applyFont="1"/>
    <xf numFmtId="0" fontId="0" fillId="0" borderId="0" xfId="0" applyAlignment="1">
      <alignment horizontal="center"/>
    </xf>
  </cellXfs>
  <cellStyles count="31">
    <cellStyle name="Body: normal cell" xfId="12" xr:uid="{6E0D69C1-7579-4768-BC9E-CB46E3A628E1}"/>
    <cellStyle name="Body: normal cell 2" xfId="25" xr:uid="{0B374BB5-F48E-4AE7-89B7-41923F1837AD}"/>
    <cellStyle name="Body: normal cell 3" xfId="17" xr:uid="{4B2461D6-2676-48F7-BFD8-CD51D56C08A5}"/>
    <cellStyle name="Comma" xfId="4" builtinId="3"/>
    <cellStyle name="Font: Calibri, 9pt regular" xfId="8" xr:uid="{5FA8EC28-D5BA-4BA5-B321-7A0FA836A0D7}"/>
    <cellStyle name="Font: Calibri, 9pt regular 2" xfId="26" xr:uid="{AE36F5B4-3C33-4B51-AA02-D90D934ED1C2}"/>
    <cellStyle name="Font: Calibri, 9pt regular 3" xfId="18" xr:uid="{990A1D37-3269-46FD-8E44-B617F7C1FD30}"/>
    <cellStyle name="Footnotes: top row" xfId="13" xr:uid="{CFD6E002-F319-4608-B6BB-076C11234B0B}"/>
    <cellStyle name="Footnotes: top row 2" xfId="27" xr:uid="{9E27E92A-0474-4A9D-8FC0-113EB0E8AB73}"/>
    <cellStyle name="Footnotes: top row 3" xfId="19" xr:uid="{50379A3B-8BC9-46A9-A7F9-8B5313477983}"/>
    <cellStyle name="Header: bottom row" xfId="9" xr:uid="{3FC0D18F-7C68-4D4E-BAB9-66A254D3D521}"/>
    <cellStyle name="Header: bottom row 2" xfId="28" xr:uid="{946D4A76-039D-4F9F-A7D8-FE0EDC506409}"/>
    <cellStyle name="Header: bottom row 3" xfId="20" xr:uid="{B1A6E163-BF02-4EE2-BBC7-9542EE9F4261}"/>
    <cellStyle name="Hyperlink" xfId="1" builtinId="8"/>
    <cellStyle name="Normal" xfId="0" builtinId="0"/>
    <cellStyle name="Normal 2" xfId="3" xr:uid="{476271C2-5136-476B-A3AF-CCB99FE59471}"/>
    <cellStyle name="Normal 2 2" xfId="24" xr:uid="{D7B1E054-72D1-44F8-B6DE-B090E0BAC21C}"/>
    <cellStyle name="Normal 3" xfId="23" xr:uid="{86D60DC1-9144-4C25-98AA-CD10440326DD}"/>
    <cellStyle name="Normal 4" xfId="16" xr:uid="{6DB8CE63-3255-4C17-B9EC-12CE63DC92B7}"/>
    <cellStyle name="Normal 5" xfId="15" xr:uid="{D73A427D-8CE4-4B21-AD01-9083917F1F30}"/>
    <cellStyle name="Normal 6" xfId="6" xr:uid="{E2B12D69-7D41-4280-9F3E-C781A8A731C4}"/>
    <cellStyle name="Normal 7" xfId="7" xr:uid="{48AF448C-3CF7-4FA5-88CE-588C2F4CB9C8}"/>
    <cellStyle name="Normal 8" xfId="14" xr:uid="{2EEBBD64-A0C7-4870-835D-1E4A19720401}"/>
    <cellStyle name="Output" xfId="5" builtinId="21"/>
    <cellStyle name="Parent row" xfId="11" xr:uid="{90FB8930-F9AF-4A88-91E5-2CF3CC6EAB22}"/>
    <cellStyle name="Parent row 2" xfId="29" xr:uid="{71C340E2-28EE-469F-B9A4-030C4131117E}"/>
    <cellStyle name="Parent row 3" xfId="21" xr:uid="{8685B65F-6905-45D6-BD82-29FCCAD97AD2}"/>
    <cellStyle name="Percent" xfId="2" builtinId="5"/>
    <cellStyle name="Table title" xfId="10" xr:uid="{CD6AA8E8-8392-4D2A-BC56-9177D2D37534}"/>
    <cellStyle name="Table title 2" xfId="30" xr:uid="{07ACC78F-4A26-4F33-9214-3DBA3C693F82}"/>
    <cellStyle name="Table title 3" xfId="22" xr:uid="{772E729A-E09D-40A8-8C22-FE8832FC74D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6</xdr:col>
      <xdr:colOff>381473</xdr:colOff>
      <xdr:row>0</xdr:row>
      <xdr:rowOff>119939</xdr:rowOff>
    </xdr:from>
    <xdr:to>
      <xdr:col>14</xdr:col>
      <xdr:colOff>507999</xdr:colOff>
      <xdr:row>12</xdr:row>
      <xdr:rowOff>19050</xdr:rowOff>
    </xdr:to>
    <xdr:pic>
      <xdr:nvPicPr>
        <xdr:cNvPr id="2" name="Picture 1">
          <a:extLst>
            <a:ext uri="{FF2B5EF4-FFF2-40B4-BE49-F238E27FC236}">
              <a16:creationId xmlns:a16="http://schemas.microsoft.com/office/drawing/2014/main" id="{DC349A55-852D-1C02-A908-D2AA273BF20C}"/>
            </a:ext>
          </a:extLst>
        </xdr:cNvPr>
        <xdr:cNvPicPr>
          <a:picLocks noChangeAspect="1" noChangeArrowheads="1"/>
        </xdr:cNvPicPr>
      </xdr:nvPicPr>
      <xdr:blipFill rotWithShape="1">
        <a:blip xmlns:r="http://schemas.openxmlformats.org/officeDocument/2006/relationships" r:embed="rId1">
          <a:extLst>
            <a:ext uri="{28A0092B-C50C-407E-A947-70E740481C1C}">
              <a14:useLocalDpi xmlns:a14="http://schemas.microsoft.com/office/drawing/2010/main" val="0"/>
            </a:ext>
          </a:extLst>
        </a:blip>
        <a:srcRect b="65557"/>
        <a:stretch/>
      </xdr:blipFill>
      <xdr:spPr bwMode="auto">
        <a:xfrm>
          <a:off x="6906098" y="119939"/>
          <a:ext cx="5076351" cy="207081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pa.gov/system/files/documents/2024-03/lmdv-veh-standrds-ghg-emission-frm-2024-03.pdf" TargetMode="External"/><Relationship Id="rId2" Type="http://schemas.openxmlformats.org/officeDocument/2006/relationships/hyperlink" Target="https://ww2.arb.ca.gov/sites/default/files/barcu/regact/2019/act2019/fro2.pdf" TargetMode="External"/><Relationship Id="rId1" Type="http://schemas.openxmlformats.org/officeDocument/2006/relationships/hyperlink" Target="https://ww2.arb.ca.gov/sites/default/files/barcu/regact/2022/accii/acciifro1962.4.pdf"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E72620-2405-41A9-A74D-2CDDCE0D4B8D}">
  <dimension ref="A1:G83"/>
  <sheetViews>
    <sheetView workbookViewId="0"/>
  </sheetViews>
  <sheetFormatPr defaultRowHeight="14.75" x14ac:dyDescent="0.75"/>
  <cols>
    <col min="2" max="2" width="73.40625" customWidth="1"/>
    <col min="4" max="4" width="97.26953125" customWidth="1"/>
  </cols>
  <sheetData>
    <row r="1" spans="1:7" x14ac:dyDescent="0.75">
      <c r="A1" s="1" t="s">
        <v>0</v>
      </c>
      <c r="B1" s="238" t="s">
        <v>1348</v>
      </c>
      <c r="C1" s="239">
        <v>45475</v>
      </c>
      <c r="F1" s="238" t="s">
        <v>2</v>
      </c>
      <c r="G1" s="238" t="s">
        <v>1341</v>
      </c>
    </row>
    <row r="2" spans="1:7" x14ac:dyDescent="0.75">
      <c r="B2" t="str">
        <f>_xlfn.XLOOKUP(B1,F:F,G:G)</f>
        <v>CO</v>
      </c>
      <c r="F2" s="238" t="s">
        <v>1342</v>
      </c>
      <c r="G2" s="238" t="s">
        <v>1343</v>
      </c>
    </row>
    <row r="3" spans="1:7" x14ac:dyDescent="0.75">
      <c r="A3" s="1" t="s">
        <v>58</v>
      </c>
      <c r="B3" s="3" t="s">
        <v>1238</v>
      </c>
      <c r="D3" s="3" t="s">
        <v>1240</v>
      </c>
      <c r="F3" s="238" t="s">
        <v>3</v>
      </c>
      <c r="G3" s="238" t="s">
        <v>1344</v>
      </c>
    </row>
    <row r="4" spans="1:7" x14ac:dyDescent="0.75">
      <c r="B4" t="s">
        <v>44</v>
      </c>
      <c r="D4" t="s">
        <v>1241</v>
      </c>
      <c r="F4" s="238" t="s">
        <v>4</v>
      </c>
      <c r="G4" s="238" t="s">
        <v>1345</v>
      </c>
    </row>
    <row r="5" spans="1:7" x14ac:dyDescent="0.75">
      <c r="B5" s="4">
        <v>2022</v>
      </c>
      <c r="D5" s="4">
        <v>2024</v>
      </c>
      <c r="F5" s="238" t="s">
        <v>1346</v>
      </c>
      <c r="G5" s="238" t="s">
        <v>1347</v>
      </c>
    </row>
    <row r="6" spans="1:7" x14ac:dyDescent="0.75">
      <c r="B6" t="s">
        <v>45</v>
      </c>
      <c r="D6" t="s">
        <v>1242</v>
      </c>
      <c r="F6" s="238" t="s">
        <v>1348</v>
      </c>
      <c r="G6" s="238" t="s">
        <v>1349</v>
      </c>
    </row>
    <row r="7" spans="1:7" x14ac:dyDescent="0.75">
      <c r="B7" s="5" t="s">
        <v>46</v>
      </c>
      <c r="D7" s="5" t="s">
        <v>1243</v>
      </c>
      <c r="F7" s="238" t="s">
        <v>5</v>
      </c>
      <c r="G7" s="238" t="s">
        <v>1350</v>
      </c>
    </row>
    <row r="8" spans="1:7" x14ac:dyDescent="0.75">
      <c r="B8" t="s">
        <v>50</v>
      </c>
      <c r="D8" t="s">
        <v>1244</v>
      </c>
      <c r="F8" s="238" t="s">
        <v>1351</v>
      </c>
      <c r="G8" s="238" t="s">
        <v>1352</v>
      </c>
    </row>
    <row r="9" spans="1:7" x14ac:dyDescent="0.75">
      <c r="F9" s="238" t="s">
        <v>1353</v>
      </c>
      <c r="G9" s="238" t="s">
        <v>1354</v>
      </c>
    </row>
    <row r="10" spans="1:7" x14ac:dyDescent="0.75">
      <c r="B10" s="3" t="s">
        <v>1239</v>
      </c>
      <c r="D10" s="3" t="s">
        <v>1245</v>
      </c>
      <c r="F10" s="238" t="s">
        <v>1355</v>
      </c>
      <c r="G10" s="238" t="s">
        <v>1356</v>
      </c>
    </row>
    <row r="11" spans="1:7" x14ac:dyDescent="0.75">
      <c r="B11" t="s">
        <v>44</v>
      </c>
      <c r="D11" t="s">
        <v>1241</v>
      </c>
      <c r="F11" s="238" t="s">
        <v>7</v>
      </c>
      <c r="G11" s="238" t="s">
        <v>1357</v>
      </c>
    </row>
    <row r="12" spans="1:7" x14ac:dyDescent="0.75">
      <c r="B12" s="4">
        <v>2022</v>
      </c>
      <c r="D12" s="4">
        <v>2024</v>
      </c>
      <c r="F12" s="238" t="s">
        <v>8</v>
      </c>
      <c r="G12" s="238" t="s">
        <v>1358</v>
      </c>
    </row>
    <row r="13" spans="1:7" x14ac:dyDescent="0.75">
      <c r="B13" t="s">
        <v>48</v>
      </c>
      <c r="D13" t="s">
        <v>1242</v>
      </c>
      <c r="F13" s="238" t="s">
        <v>1359</v>
      </c>
      <c r="G13" s="238" t="s">
        <v>1360</v>
      </c>
    </row>
    <row r="14" spans="1:7" x14ac:dyDescent="0.75">
      <c r="B14" s="5" t="s">
        <v>47</v>
      </c>
      <c r="D14" s="5" t="s">
        <v>1243</v>
      </c>
      <c r="F14" s="238" t="s">
        <v>1361</v>
      </c>
      <c r="G14" s="238" t="s">
        <v>1362</v>
      </c>
    </row>
    <row r="15" spans="1:7" x14ac:dyDescent="0.75">
      <c r="B15" t="s">
        <v>49</v>
      </c>
      <c r="D15" t="s">
        <v>1244</v>
      </c>
      <c r="F15" s="238" t="s">
        <v>1363</v>
      </c>
      <c r="G15" s="238" t="s">
        <v>1364</v>
      </c>
    </row>
    <row r="16" spans="1:7" x14ac:dyDescent="0.75">
      <c r="F16" s="238" t="s">
        <v>9</v>
      </c>
      <c r="G16" s="238" t="s">
        <v>1365</v>
      </c>
    </row>
    <row r="17" spans="2:7" x14ac:dyDescent="0.75">
      <c r="B17" s="3" t="s">
        <v>130</v>
      </c>
      <c r="D17" t="s">
        <v>1241</v>
      </c>
      <c r="F17" s="238" t="s">
        <v>10</v>
      </c>
      <c r="G17" s="238" t="s">
        <v>1366</v>
      </c>
    </row>
    <row r="18" spans="2:7" x14ac:dyDescent="0.75">
      <c r="B18" t="s">
        <v>108</v>
      </c>
      <c r="D18" s="4">
        <v>2023</v>
      </c>
      <c r="F18" s="238" t="s">
        <v>11</v>
      </c>
      <c r="G18" s="238" t="s">
        <v>1367</v>
      </c>
    </row>
    <row r="19" spans="2:7" x14ac:dyDescent="0.75">
      <c r="B19" s="4" t="s">
        <v>109</v>
      </c>
      <c r="D19" t="s">
        <v>1246</v>
      </c>
      <c r="F19" s="238" t="s">
        <v>1368</v>
      </c>
      <c r="G19" s="238" t="s">
        <v>1369</v>
      </c>
    </row>
    <row r="20" spans="2:7" x14ac:dyDescent="0.75">
      <c r="B20" t="s">
        <v>104</v>
      </c>
      <c r="D20" s="5" t="s">
        <v>1247</v>
      </c>
      <c r="F20" s="238" t="s">
        <v>12</v>
      </c>
      <c r="G20" s="238" t="s">
        <v>1370</v>
      </c>
    </row>
    <row r="21" spans="2:7" x14ac:dyDescent="0.75">
      <c r="B21" s="5" t="s">
        <v>103</v>
      </c>
      <c r="D21" t="s">
        <v>1248</v>
      </c>
      <c r="F21" s="238" t="s">
        <v>13</v>
      </c>
      <c r="G21" s="238" t="s">
        <v>1371</v>
      </c>
    </row>
    <row r="22" spans="2:7" x14ac:dyDescent="0.75">
      <c r="B22" s="5" t="s">
        <v>105</v>
      </c>
      <c r="C22" t="s">
        <v>113</v>
      </c>
      <c r="F22" s="238" t="s">
        <v>14</v>
      </c>
      <c r="G22" s="238" t="s">
        <v>1372</v>
      </c>
    </row>
    <row r="23" spans="2:7" x14ac:dyDescent="0.75">
      <c r="B23" s="5" t="s">
        <v>106</v>
      </c>
      <c r="D23" t="s">
        <v>1241</v>
      </c>
      <c r="F23" s="238" t="s">
        <v>1373</v>
      </c>
      <c r="G23" s="238" t="s">
        <v>1374</v>
      </c>
    </row>
    <row r="24" spans="2:7" x14ac:dyDescent="0.75">
      <c r="B24" s="5" t="s">
        <v>107</v>
      </c>
      <c r="C24" t="s">
        <v>113</v>
      </c>
      <c r="D24" s="4">
        <v>2024</v>
      </c>
      <c r="F24" s="238" t="s">
        <v>1375</v>
      </c>
      <c r="G24" s="238" t="s">
        <v>1376</v>
      </c>
    </row>
    <row r="25" spans="2:7" x14ac:dyDescent="0.75">
      <c r="B25" s="5" t="s">
        <v>110</v>
      </c>
      <c r="D25" t="s">
        <v>1249</v>
      </c>
      <c r="F25" s="238" t="s">
        <v>15</v>
      </c>
      <c r="G25" s="238" t="s">
        <v>1377</v>
      </c>
    </row>
    <row r="26" spans="2:7" x14ac:dyDescent="0.75">
      <c r="D26" s="5" t="s">
        <v>1250</v>
      </c>
      <c r="F26" s="238" t="s">
        <v>1378</v>
      </c>
      <c r="G26" s="238" t="s">
        <v>1379</v>
      </c>
    </row>
    <row r="27" spans="2:7" x14ac:dyDescent="0.75">
      <c r="B27" s="3" t="s">
        <v>131</v>
      </c>
      <c r="D27" t="s">
        <v>1251</v>
      </c>
      <c r="F27" s="238" t="s">
        <v>16</v>
      </c>
      <c r="G27" s="238" t="s">
        <v>1380</v>
      </c>
    </row>
    <row r="28" spans="2:7" x14ac:dyDescent="0.75">
      <c r="B28" t="s">
        <v>135</v>
      </c>
      <c r="F28" s="238" t="s">
        <v>1381</v>
      </c>
      <c r="G28" s="238" t="s">
        <v>1382</v>
      </c>
    </row>
    <row r="29" spans="2:7" x14ac:dyDescent="0.75">
      <c r="B29" s="4">
        <v>2023</v>
      </c>
      <c r="F29" s="238" t="s">
        <v>17</v>
      </c>
      <c r="G29" s="238" t="s">
        <v>1383</v>
      </c>
    </row>
    <row r="30" spans="2:7" x14ac:dyDescent="0.75">
      <c r="B30" t="s">
        <v>136</v>
      </c>
      <c r="F30" s="238" t="s">
        <v>1384</v>
      </c>
      <c r="G30" s="238" t="s">
        <v>1385</v>
      </c>
    </row>
    <row r="31" spans="2:7" x14ac:dyDescent="0.75">
      <c r="B31" s="5" t="s">
        <v>137</v>
      </c>
      <c r="F31" s="238" t="s">
        <v>18</v>
      </c>
      <c r="G31" s="238" t="s">
        <v>1386</v>
      </c>
    </row>
    <row r="32" spans="2:7" x14ac:dyDescent="0.75">
      <c r="B32" t="s">
        <v>189</v>
      </c>
      <c r="F32" s="238" t="s">
        <v>1387</v>
      </c>
      <c r="G32" s="238" t="s">
        <v>1388</v>
      </c>
    </row>
    <row r="33" spans="2:7" x14ac:dyDescent="0.75">
      <c r="B33" s="5"/>
      <c r="F33" s="238" t="s">
        <v>19</v>
      </c>
      <c r="G33" s="238" t="s">
        <v>1389</v>
      </c>
    </row>
    <row r="34" spans="2:7" x14ac:dyDescent="0.75">
      <c r="B34" s="3" t="s">
        <v>111</v>
      </c>
      <c r="F34" s="238" t="s">
        <v>20</v>
      </c>
      <c r="G34" s="238" t="s">
        <v>1390</v>
      </c>
    </row>
    <row r="35" spans="2:7" x14ac:dyDescent="0.75">
      <c r="B35" t="s">
        <v>112</v>
      </c>
      <c r="F35" s="238" t="s">
        <v>21</v>
      </c>
      <c r="G35" s="238" t="s">
        <v>1391</v>
      </c>
    </row>
    <row r="36" spans="2:7" x14ac:dyDescent="0.75">
      <c r="B36" s="4">
        <v>2022</v>
      </c>
      <c r="F36" s="238" t="s">
        <v>1392</v>
      </c>
      <c r="G36" s="238" t="s">
        <v>1393</v>
      </c>
    </row>
    <row r="37" spans="2:7" x14ac:dyDescent="0.75">
      <c r="B37" t="s">
        <v>86</v>
      </c>
      <c r="F37" s="238" t="s">
        <v>1394</v>
      </c>
      <c r="G37" s="238" t="s">
        <v>1395</v>
      </c>
    </row>
    <row r="38" spans="2:7" x14ac:dyDescent="0.75">
      <c r="B38" s="5" t="s">
        <v>84</v>
      </c>
      <c r="F38" s="238" t="s">
        <v>22</v>
      </c>
      <c r="G38" s="238" t="s">
        <v>1396</v>
      </c>
    </row>
    <row r="39" spans="2:7" x14ac:dyDescent="0.75">
      <c r="B39" s="5"/>
      <c r="F39" s="238" t="s">
        <v>1397</v>
      </c>
      <c r="G39" s="238" t="s">
        <v>1398</v>
      </c>
    </row>
    <row r="40" spans="2:7" x14ac:dyDescent="0.75">
      <c r="B40" s="3" t="s">
        <v>114</v>
      </c>
      <c r="F40" s="238" t="s">
        <v>23</v>
      </c>
      <c r="G40" s="238" t="s">
        <v>1294</v>
      </c>
    </row>
    <row r="41" spans="2:7" x14ac:dyDescent="0.75">
      <c r="B41" t="s">
        <v>115</v>
      </c>
      <c r="F41" s="238" t="s">
        <v>1399</v>
      </c>
      <c r="G41" s="238" t="s">
        <v>1400</v>
      </c>
    </row>
    <row r="42" spans="2:7" x14ac:dyDescent="0.75">
      <c r="B42" s="4">
        <v>2022</v>
      </c>
      <c r="F42" s="238" t="s">
        <v>1401</v>
      </c>
      <c r="G42" s="238" t="s">
        <v>1402</v>
      </c>
    </row>
    <row r="43" spans="2:7" x14ac:dyDescent="0.75">
      <c r="B43" t="s">
        <v>116</v>
      </c>
      <c r="F43" s="238" t="s">
        <v>1403</v>
      </c>
      <c r="G43" s="238" t="s">
        <v>1404</v>
      </c>
    </row>
    <row r="44" spans="2:7" x14ac:dyDescent="0.75">
      <c r="B44" s="5" t="s">
        <v>117</v>
      </c>
      <c r="F44" s="238" t="s">
        <v>24</v>
      </c>
      <c r="G44" s="238" t="s">
        <v>1405</v>
      </c>
    </row>
    <row r="45" spans="2:7" x14ac:dyDescent="0.75">
      <c r="B45" s="5"/>
      <c r="F45" s="238" t="s">
        <v>25</v>
      </c>
      <c r="G45" s="238" t="s">
        <v>1406</v>
      </c>
    </row>
    <row r="46" spans="2:7" x14ac:dyDescent="0.75">
      <c r="B46" s="3" t="s">
        <v>118</v>
      </c>
      <c r="F46" s="238" t="s">
        <v>26</v>
      </c>
      <c r="G46" s="238" t="s">
        <v>1407</v>
      </c>
    </row>
    <row r="47" spans="2:7" x14ac:dyDescent="0.75">
      <c r="B47" t="s">
        <v>112</v>
      </c>
      <c r="F47" s="238" t="s">
        <v>1408</v>
      </c>
      <c r="G47" s="238" t="s">
        <v>1409</v>
      </c>
    </row>
    <row r="48" spans="2:7" x14ac:dyDescent="0.75">
      <c r="B48" s="4">
        <v>2017</v>
      </c>
      <c r="F48" s="238" t="s">
        <v>27</v>
      </c>
      <c r="G48" s="238" t="s">
        <v>1410</v>
      </c>
    </row>
    <row r="49" spans="1:7" x14ac:dyDescent="0.75">
      <c r="B49" t="s">
        <v>119</v>
      </c>
      <c r="F49" s="238" t="s">
        <v>1411</v>
      </c>
      <c r="G49" s="238" t="s">
        <v>1412</v>
      </c>
    </row>
    <row r="50" spans="1:7" x14ac:dyDescent="0.75">
      <c r="B50" s="5" t="s">
        <v>120</v>
      </c>
      <c r="F50" s="238" t="s">
        <v>1413</v>
      </c>
      <c r="G50" s="238" t="s">
        <v>1414</v>
      </c>
    </row>
    <row r="51" spans="1:7" x14ac:dyDescent="0.75">
      <c r="B51" s="5"/>
    </row>
    <row r="52" spans="1:7" x14ac:dyDescent="0.75">
      <c r="A52" s="1" t="s">
        <v>1</v>
      </c>
    </row>
    <row r="53" spans="1:7" x14ac:dyDescent="0.75">
      <c r="A53" t="s">
        <v>38</v>
      </c>
    </row>
    <row r="54" spans="1:7" x14ac:dyDescent="0.75">
      <c r="A54" t="s">
        <v>39</v>
      </c>
    </row>
    <row r="55" spans="1:7" x14ac:dyDescent="0.75">
      <c r="A55" t="s">
        <v>40</v>
      </c>
    </row>
    <row r="56" spans="1:7" x14ac:dyDescent="0.75">
      <c r="A56" t="s">
        <v>41</v>
      </c>
    </row>
    <row r="57" spans="1:7" x14ac:dyDescent="0.75">
      <c r="A57" t="s">
        <v>42</v>
      </c>
    </row>
    <row r="58" spans="1:7" x14ac:dyDescent="0.75">
      <c r="A58" t="s">
        <v>43</v>
      </c>
    </row>
    <row r="60" spans="1:7" x14ac:dyDescent="0.75">
      <c r="A60" t="s">
        <v>124</v>
      </c>
    </row>
    <row r="61" spans="1:7" x14ac:dyDescent="0.75">
      <c r="A61" t="s">
        <v>123</v>
      </c>
    </row>
    <row r="63" spans="1:7" x14ac:dyDescent="0.75">
      <c r="A63" s="6" t="s">
        <v>57</v>
      </c>
      <c r="B63" s="7"/>
    </row>
    <row r="64" spans="1:7" x14ac:dyDescent="0.75">
      <c r="A64" t="s">
        <v>1254</v>
      </c>
    </row>
    <row r="65" spans="1:1" x14ac:dyDescent="0.75">
      <c r="A65" t="s">
        <v>1255</v>
      </c>
    </row>
    <row r="67" spans="1:1" x14ac:dyDescent="0.75">
      <c r="A67" t="s">
        <v>132</v>
      </c>
    </row>
    <row r="68" spans="1:1" x14ac:dyDescent="0.75">
      <c r="A68" t="s">
        <v>1252</v>
      </c>
    </row>
    <row r="69" spans="1:1" x14ac:dyDescent="0.75">
      <c r="A69" t="s">
        <v>1253</v>
      </c>
    </row>
    <row r="71" spans="1:1" x14ac:dyDescent="0.75">
      <c r="A71" t="s">
        <v>99</v>
      </c>
    </row>
    <row r="72" spans="1:1" x14ac:dyDescent="0.75">
      <c r="A72" t="s">
        <v>100</v>
      </c>
    </row>
    <row r="73" spans="1:1" x14ac:dyDescent="0.75">
      <c r="A73" t="s">
        <v>1321</v>
      </c>
    </row>
    <row r="74" spans="1:1" x14ac:dyDescent="0.75">
      <c r="A74" t="s">
        <v>1322</v>
      </c>
    </row>
    <row r="75" spans="1:1" x14ac:dyDescent="0.75">
      <c r="A75" t="s">
        <v>1323</v>
      </c>
    </row>
    <row r="76" spans="1:1" x14ac:dyDescent="0.75">
      <c r="A76" t="s">
        <v>1325</v>
      </c>
    </row>
    <row r="77" spans="1:1" x14ac:dyDescent="0.75">
      <c r="A77" t="s">
        <v>1324</v>
      </c>
    </row>
    <row r="79" spans="1:1" x14ac:dyDescent="0.75">
      <c r="A79" t="s">
        <v>1326</v>
      </c>
    </row>
    <row r="80" spans="1:1" x14ac:dyDescent="0.75">
      <c r="A80" t="s">
        <v>1327</v>
      </c>
    </row>
    <row r="82" spans="1:1" x14ac:dyDescent="0.75">
      <c r="A82" t="s">
        <v>101</v>
      </c>
    </row>
    <row r="83" spans="1:1" x14ac:dyDescent="0.75">
      <c r="A83" t="s">
        <v>102</v>
      </c>
    </row>
  </sheetData>
  <hyperlinks>
    <hyperlink ref="B7" r:id="rId1" xr:uid="{F8140FB2-3B51-496C-8576-F4F6562F8462}"/>
    <hyperlink ref="B14" r:id="rId2" xr:uid="{3D2CD21D-33E6-424A-BD81-8FDF9741231A}"/>
    <hyperlink ref="D7" r:id="rId3" xr:uid="{C0A8DEEE-0A6D-4D4B-95C7-368F0A7C14D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88944D-E467-433E-B1C2-A8908F9CD6D1}">
  <dimension ref="A1:AF53"/>
  <sheetViews>
    <sheetView topLeftCell="A52" workbookViewId="0">
      <selection activeCell="F62" sqref="F62"/>
    </sheetView>
  </sheetViews>
  <sheetFormatPr defaultRowHeight="14.75" x14ac:dyDescent="0.75"/>
  <cols>
    <col min="1" max="1" width="36.40625" customWidth="1"/>
    <col min="2" max="2" width="10.7265625" customWidth="1"/>
    <col min="3" max="3" width="20" bestFit="1" customWidth="1"/>
    <col min="13" max="13" width="9.86328125" bestFit="1" customWidth="1"/>
    <col min="18" max="18" width="9.86328125" bestFit="1" customWidth="1"/>
  </cols>
  <sheetData>
    <row r="1" spans="1:32" x14ac:dyDescent="0.75">
      <c r="A1" s="20" t="s">
        <v>76</v>
      </c>
      <c r="B1" s="13"/>
      <c r="C1" s="13"/>
      <c r="D1" s="13"/>
      <c r="E1" s="13"/>
      <c r="F1" s="14"/>
    </row>
    <row r="2" spans="1:32" x14ac:dyDescent="0.75">
      <c r="A2" s="21" t="s">
        <v>77</v>
      </c>
      <c r="F2" s="16"/>
    </row>
    <row r="3" spans="1:32" x14ac:dyDescent="0.75">
      <c r="A3" s="21" t="s">
        <v>121</v>
      </c>
      <c r="F3" s="16"/>
    </row>
    <row r="4" spans="1:32" x14ac:dyDescent="0.75">
      <c r="A4" s="22" t="s">
        <v>122</v>
      </c>
      <c r="B4" s="18"/>
      <c r="C4" s="18"/>
      <c r="D4" s="18"/>
      <c r="E4" s="18"/>
      <c r="F4" s="19"/>
    </row>
    <row r="6" spans="1:32" x14ac:dyDescent="0.75">
      <c r="A6" s="25" t="s">
        <v>59</v>
      </c>
      <c r="B6" s="13"/>
      <c r="C6" s="13" t="s">
        <v>79</v>
      </c>
      <c r="D6" s="13"/>
      <c r="E6" s="13"/>
      <c r="F6" s="14"/>
    </row>
    <row r="7" spans="1:32" x14ac:dyDescent="0.75">
      <c r="A7" s="15" t="s">
        <v>51</v>
      </c>
      <c r="B7" t="s">
        <v>83</v>
      </c>
      <c r="C7" t="s">
        <v>60</v>
      </c>
      <c r="F7" s="16"/>
    </row>
    <row r="8" spans="1:32" x14ac:dyDescent="0.75">
      <c r="A8" s="15" t="s">
        <v>52</v>
      </c>
      <c r="B8" t="s">
        <v>82</v>
      </c>
      <c r="C8" t="s">
        <v>62</v>
      </c>
      <c r="F8" s="16"/>
    </row>
    <row r="9" spans="1:32" x14ac:dyDescent="0.75">
      <c r="A9" s="15" t="s">
        <v>53</v>
      </c>
      <c r="C9" t="s">
        <v>78</v>
      </c>
      <c r="F9" s="16"/>
    </row>
    <row r="10" spans="1:32" x14ac:dyDescent="0.75">
      <c r="A10" s="15" t="s">
        <v>54</v>
      </c>
      <c r="B10" t="s">
        <v>81</v>
      </c>
      <c r="C10" t="s">
        <v>61</v>
      </c>
      <c r="F10" s="16"/>
    </row>
    <row r="11" spans="1:32" x14ac:dyDescent="0.75">
      <c r="A11" s="15" t="s">
        <v>55</v>
      </c>
      <c r="B11" t="s">
        <v>80</v>
      </c>
      <c r="C11" t="s">
        <v>63</v>
      </c>
      <c r="F11" s="16"/>
    </row>
    <row r="12" spans="1:32" x14ac:dyDescent="0.75">
      <c r="A12" s="17" t="s">
        <v>56</v>
      </c>
      <c r="B12" s="18"/>
      <c r="C12" s="18" t="s">
        <v>78</v>
      </c>
      <c r="D12" s="18"/>
      <c r="E12" s="18"/>
      <c r="F12" s="19"/>
    </row>
    <row r="14" spans="1:32" x14ac:dyDescent="0.75">
      <c r="A14" s="25" t="s">
        <v>75</v>
      </c>
      <c r="B14" s="29"/>
      <c r="C14" s="29"/>
      <c r="D14" s="29"/>
      <c r="E14" s="29"/>
      <c r="F14" s="13"/>
      <c r="G14" s="13"/>
      <c r="H14" s="13"/>
      <c r="I14" s="13"/>
      <c r="J14" s="13"/>
      <c r="K14" s="13"/>
      <c r="L14" s="13"/>
      <c r="M14" s="13"/>
      <c r="N14" s="13"/>
      <c r="O14" s="13"/>
      <c r="P14" s="13"/>
      <c r="Q14" s="13"/>
      <c r="R14" s="13"/>
      <c r="S14" s="13"/>
      <c r="T14" s="13"/>
      <c r="U14" s="13"/>
      <c r="V14" s="13"/>
      <c r="W14" s="13"/>
      <c r="X14" s="13"/>
      <c r="Y14" s="13"/>
      <c r="Z14" s="13"/>
      <c r="AA14" s="13"/>
      <c r="AB14" s="13"/>
      <c r="AC14" s="13"/>
      <c r="AD14" s="13"/>
      <c r="AE14" s="13"/>
      <c r="AF14" s="14"/>
    </row>
    <row r="15" spans="1:32" x14ac:dyDescent="0.75">
      <c r="A15" s="15" t="s">
        <v>64</v>
      </c>
      <c r="B15">
        <v>2020</v>
      </c>
      <c r="C15">
        <v>2021</v>
      </c>
      <c r="D15">
        <v>2022</v>
      </c>
      <c r="E15">
        <v>2023</v>
      </c>
      <c r="F15">
        <v>2024</v>
      </c>
      <c r="G15">
        <v>2025</v>
      </c>
      <c r="H15">
        <v>2026</v>
      </c>
      <c r="I15">
        <v>2027</v>
      </c>
      <c r="J15">
        <v>2028</v>
      </c>
      <c r="K15">
        <v>2029</v>
      </c>
      <c r="L15">
        <v>2030</v>
      </c>
      <c r="M15">
        <v>2031</v>
      </c>
      <c r="N15">
        <v>2032</v>
      </c>
      <c r="O15">
        <v>2033</v>
      </c>
      <c r="P15">
        <v>2034</v>
      </c>
      <c r="Q15">
        <v>2035</v>
      </c>
      <c r="R15">
        <v>2036</v>
      </c>
      <c r="S15">
        <v>2037</v>
      </c>
      <c r="T15">
        <v>2038</v>
      </c>
      <c r="U15">
        <v>2039</v>
      </c>
      <c r="V15">
        <v>2040</v>
      </c>
      <c r="W15">
        <v>2041</v>
      </c>
      <c r="X15">
        <v>2042</v>
      </c>
      <c r="Y15">
        <v>2043</v>
      </c>
      <c r="Z15">
        <v>2044</v>
      </c>
      <c r="AA15">
        <v>2045</v>
      </c>
      <c r="AB15">
        <v>2046</v>
      </c>
      <c r="AC15">
        <v>2047</v>
      </c>
      <c r="AD15">
        <v>2048</v>
      </c>
      <c r="AE15">
        <v>2049</v>
      </c>
      <c r="AF15" s="16">
        <v>2050</v>
      </c>
    </row>
    <row r="16" spans="1:32" x14ac:dyDescent="0.75">
      <c r="A16" s="15" t="s">
        <v>91</v>
      </c>
      <c r="B16" s="27">
        <f t="shared" ref="B16:G16" si="0">(B15-2018)/(2025-2018)*(0.22-0.045)+0.045</f>
        <v>9.5000000000000001E-2</v>
      </c>
      <c r="C16" s="27">
        <f t="shared" si="0"/>
        <v>0.12</v>
      </c>
      <c r="D16" s="27">
        <f t="shared" si="0"/>
        <v>0.14499999999999999</v>
      </c>
      <c r="E16" s="27">
        <f t="shared" si="0"/>
        <v>0.16999999999999998</v>
      </c>
      <c r="F16" s="27">
        <f t="shared" si="0"/>
        <v>0.19500000000000001</v>
      </c>
      <c r="G16" s="27">
        <f t="shared" si="0"/>
        <v>0.21999999999999997</v>
      </c>
      <c r="H16" s="27">
        <v>0.22</v>
      </c>
      <c r="I16" s="27">
        <v>0.22</v>
      </c>
      <c r="J16" s="27">
        <v>0.22</v>
      </c>
      <c r="K16" s="27">
        <v>0.22</v>
      </c>
      <c r="L16" s="27">
        <v>0.22</v>
      </c>
      <c r="M16" s="27">
        <v>0.22</v>
      </c>
      <c r="N16" s="27">
        <v>0.22</v>
      </c>
      <c r="O16" s="27">
        <v>0.22</v>
      </c>
      <c r="P16" s="27">
        <v>0.22</v>
      </c>
      <c r="Q16" s="27">
        <v>0.22</v>
      </c>
      <c r="R16" s="30">
        <f>Q16</f>
        <v>0.22</v>
      </c>
      <c r="S16" s="30">
        <f t="shared" ref="S16:AF16" si="1">R16</f>
        <v>0.22</v>
      </c>
      <c r="T16" s="30">
        <f t="shared" si="1"/>
        <v>0.22</v>
      </c>
      <c r="U16" s="30">
        <f t="shared" si="1"/>
        <v>0.22</v>
      </c>
      <c r="V16" s="30">
        <f t="shared" si="1"/>
        <v>0.22</v>
      </c>
      <c r="W16" s="30">
        <f t="shared" si="1"/>
        <v>0.22</v>
      </c>
      <c r="X16" s="30">
        <f t="shared" si="1"/>
        <v>0.22</v>
      </c>
      <c r="Y16" s="30">
        <f t="shared" si="1"/>
        <v>0.22</v>
      </c>
      <c r="Z16" s="30">
        <f t="shared" si="1"/>
        <v>0.22</v>
      </c>
      <c r="AA16" s="30">
        <f t="shared" si="1"/>
        <v>0.22</v>
      </c>
      <c r="AB16" s="30">
        <f t="shared" si="1"/>
        <v>0.22</v>
      </c>
      <c r="AC16" s="30">
        <f t="shared" si="1"/>
        <v>0.22</v>
      </c>
      <c r="AD16" s="30">
        <f t="shared" si="1"/>
        <v>0.22</v>
      </c>
      <c r="AE16" s="30">
        <f t="shared" si="1"/>
        <v>0.22</v>
      </c>
      <c r="AF16" s="31">
        <f t="shared" si="1"/>
        <v>0.22</v>
      </c>
    </row>
    <row r="17" spans="1:32" x14ac:dyDescent="0.75">
      <c r="A17" s="15" t="s">
        <v>87</v>
      </c>
      <c r="B17" s="27">
        <f t="shared" ref="B17:G17" si="2">B16</f>
        <v>9.5000000000000001E-2</v>
      </c>
      <c r="C17" s="27">
        <f t="shared" si="2"/>
        <v>0.12</v>
      </c>
      <c r="D17" s="27">
        <f t="shared" si="2"/>
        <v>0.14499999999999999</v>
      </c>
      <c r="E17" s="27">
        <f t="shared" si="2"/>
        <v>0.16999999999999998</v>
      </c>
      <c r="F17" s="27">
        <f t="shared" si="2"/>
        <v>0.19500000000000001</v>
      </c>
      <c r="G17" s="27">
        <f t="shared" si="2"/>
        <v>0.21999999999999997</v>
      </c>
      <c r="H17" s="27">
        <v>0.35</v>
      </c>
      <c r="I17" s="27">
        <v>0.43</v>
      </c>
      <c r="J17" s="27">
        <v>0.51</v>
      </c>
      <c r="K17" s="27">
        <v>0.59</v>
      </c>
      <c r="L17" s="27">
        <v>0.68</v>
      </c>
      <c r="M17" s="27">
        <v>0.76</v>
      </c>
      <c r="N17" s="27">
        <v>0.82</v>
      </c>
      <c r="O17" s="27">
        <v>0.88</v>
      </c>
      <c r="P17" s="27">
        <v>0.94</v>
      </c>
      <c r="Q17" s="27">
        <v>1</v>
      </c>
      <c r="R17" s="30">
        <f t="shared" ref="R17:AF20" si="3">Q17</f>
        <v>1</v>
      </c>
      <c r="S17" s="30">
        <f t="shared" si="3"/>
        <v>1</v>
      </c>
      <c r="T17" s="30">
        <f t="shared" si="3"/>
        <v>1</v>
      </c>
      <c r="U17" s="30">
        <f t="shared" si="3"/>
        <v>1</v>
      </c>
      <c r="V17" s="30">
        <f t="shared" si="3"/>
        <v>1</v>
      </c>
      <c r="W17" s="30">
        <f t="shared" si="3"/>
        <v>1</v>
      </c>
      <c r="X17" s="30">
        <f t="shared" si="3"/>
        <v>1</v>
      </c>
      <c r="Y17" s="30">
        <f t="shared" si="3"/>
        <v>1</v>
      </c>
      <c r="Z17" s="30">
        <f t="shared" si="3"/>
        <v>1</v>
      </c>
      <c r="AA17" s="30">
        <f t="shared" si="3"/>
        <v>1</v>
      </c>
      <c r="AB17" s="30">
        <f t="shared" si="3"/>
        <v>1</v>
      </c>
      <c r="AC17" s="30">
        <f t="shared" si="3"/>
        <v>1</v>
      </c>
      <c r="AD17" s="30">
        <f t="shared" si="3"/>
        <v>1</v>
      </c>
      <c r="AE17" s="30">
        <f t="shared" si="3"/>
        <v>1</v>
      </c>
      <c r="AF17" s="31">
        <f t="shared" si="3"/>
        <v>1</v>
      </c>
    </row>
    <row r="18" spans="1:32" x14ac:dyDescent="0.75">
      <c r="A18" s="15" t="s">
        <v>88</v>
      </c>
      <c r="B18" s="27">
        <v>0</v>
      </c>
      <c r="C18" s="27">
        <v>0</v>
      </c>
      <c r="D18" s="27">
        <v>0</v>
      </c>
      <c r="E18" s="27">
        <v>0</v>
      </c>
      <c r="F18" s="27">
        <v>0.05</v>
      </c>
      <c r="G18" s="27">
        <v>7.0000000000000007E-2</v>
      </c>
      <c r="H18" s="23">
        <v>0.1</v>
      </c>
      <c r="I18" s="23">
        <v>0.15</v>
      </c>
      <c r="J18" s="23">
        <v>0.2</v>
      </c>
      <c r="K18" s="23">
        <v>0.25</v>
      </c>
      <c r="L18" s="23">
        <v>0.3</v>
      </c>
      <c r="M18" s="23">
        <v>0.35</v>
      </c>
      <c r="N18" s="23">
        <v>0.4</v>
      </c>
      <c r="O18" s="23">
        <v>0.45</v>
      </c>
      <c r="P18" s="23">
        <v>0.5</v>
      </c>
      <c r="Q18" s="23">
        <v>0.55000000000000004</v>
      </c>
      <c r="R18" s="30">
        <f t="shared" si="3"/>
        <v>0.55000000000000004</v>
      </c>
      <c r="S18" s="30">
        <f t="shared" si="3"/>
        <v>0.55000000000000004</v>
      </c>
      <c r="T18" s="30">
        <f t="shared" si="3"/>
        <v>0.55000000000000004</v>
      </c>
      <c r="U18" s="30">
        <f t="shared" si="3"/>
        <v>0.55000000000000004</v>
      </c>
      <c r="V18" s="30">
        <f t="shared" si="3"/>
        <v>0.55000000000000004</v>
      </c>
      <c r="W18" s="30">
        <f t="shared" si="3"/>
        <v>0.55000000000000004</v>
      </c>
      <c r="X18" s="30">
        <f t="shared" si="3"/>
        <v>0.55000000000000004</v>
      </c>
      <c r="Y18" s="30">
        <f t="shared" si="3"/>
        <v>0.55000000000000004</v>
      </c>
      <c r="Z18" s="30">
        <f t="shared" si="3"/>
        <v>0.55000000000000004</v>
      </c>
      <c r="AA18" s="30">
        <f t="shared" si="3"/>
        <v>0.55000000000000004</v>
      </c>
      <c r="AB18" s="30">
        <f t="shared" si="3"/>
        <v>0.55000000000000004</v>
      </c>
      <c r="AC18" s="30">
        <f t="shared" si="3"/>
        <v>0.55000000000000004</v>
      </c>
      <c r="AD18" s="30">
        <f t="shared" si="3"/>
        <v>0.55000000000000004</v>
      </c>
      <c r="AE18" s="30">
        <f t="shared" si="3"/>
        <v>0.55000000000000004</v>
      </c>
      <c r="AF18" s="31">
        <f t="shared" si="3"/>
        <v>0.55000000000000004</v>
      </c>
    </row>
    <row r="19" spans="1:32" x14ac:dyDescent="0.75">
      <c r="A19" s="15" t="s">
        <v>89</v>
      </c>
      <c r="B19" s="27">
        <v>0</v>
      </c>
      <c r="C19" s="27">
        <v>0</v>
      </c>
      <c r="D19" s="27">
        <v>0</v>
      </c>
      <c r="E19" s="27">
        <v>0</v>
      </c>
      <c r="F19" s="27">
        <v>0.09</v>
      </c>
      <c r="G19" s="27">
        <v>0.11</v>
      </c>
      <c r="H19" s="23">
        <v>0.13</v>
      </c>
      <c r="I19" s="23">
        <v>0.2</v>
      </c>
      <c r="J19" s="23">
        <v>0.3</v>
      </c>
      <c r="K19" s="23">
        <v>0.4</v>
      </c>
      <c r="L19" s="23">
        <v>0.5</v>
      </c>
      <c r="M19" s="23">
        <v>0.55000000000000004</v>
      </c>
      <c r="N19" s="23">
        <v>0.6</v>
      </c>
      <c r="O19" s="23">
        <v>0.65</v>
      </c>
      <c r="P19" s="23">
        <v>0.7</v>
      </c>
      <c r="Q19" s="23">
        <v>0.75</v>
      </c>
      <c r="R19" s="30">
        <f t="shared" si="3"/>
        <v>0.75</v>
      </c>
      <c r="S19" s="30">
        <f t="shared" si="3"/>
        <v>0.75</v>
      </c>
      <c r="T19" s="30">
        <f t="shared" si="3"/>
        <v>0.75</v>
      </c>
      <c r="U19" s="30">
        <f t="shared" si="3"/>
        <v>0.75</v>
      </c>
      <c r="V19" s="30">
        <f t="shared" si="3"/>
        <v>0.75</v>
      </c>
      <c r="W19" s="30">
        <f t="shared" si="3"/>
        <v>0.75</v>
      </c>
      <c r="X19" s="30">
        <f t="shared" si="3"/>
        <v>0.75</v>
      </c>
      <c r="Y19" s="30">
        <f t="shared" si="3"/>
        <v>0.75</v>
      </c>
      <c r="Z19" s="30">
        <f t="shared" si="3"/>
        <v>0.75</v>
      </c>
      <c r="AA19" s="30">
        <f t="shared" si="3"/>
        <v>0.75</v>
      </c>
      <c r="AB19" s="30">
        <f t="shared" si="3"/>
        <v>0.75</v>
      </c>
      <c r="AC19" s="30">
        <f t="shared" si="3"/>
        <v>0.75</v>
      </c>
      <c r="AD19" s="30">
        <f t="shared" si="3"/>
        <v>0.75</v>
      </c>
      <c r="AE19" s="30">
        <f t="shared" si="3"/>
        <v>0.75</v>
      </c>
      <c r="AF19" s="31">
        <f t="shared" si="3"/>
        <v>0.75</v>
      </c>
    </row>
    <row r="20" spans="1:32" x14ac:dyDescent="0.75">
      <c r="A20" s="17" t="s">
        <v>90</v>
      </c>
      <c r="B20" s="28">
        <v>0</v>
      </c>
      <c r="C20" s="28">
        <v>0</v>
      </c>
      <c r="D20" s="28">
        <v>0</v>
      </c>
      <c r="E20" s="28">
        <v>0</v>
      </c>
      <c r="F20" s="28">
        <v>0.05</v>
      </c>
      <c r="G20" s="28">
        <v>7.0000000000000007E-2</v>
      </c>
      <c r="H20" s="24">
        <v>0.1</v>
      </c>
      <c r="I20" s="24">
        <v>0.15</v>
      </c>
      <c r="J20" s="24">
        <v>0.2</v>
      </c>
      <c r="K20" s="24">
        <v>0.25</v>
      </c>
      <c r="L20" s="24">
        <v>0.3</v>
      </c>
      <c r="M20" s="24">
        <v>0.35</v>
      </c>
      <c r="N20" s="24">
        <v>0.4</v>
      </c>
      <c r="O20" s="24">
        <v>0.4</v>
      </c>
      <c r="P20" s="24">
        <v>0.4</v>
      </c>
      <c r="Q20" s="24">
        <v>0.4</v>
      </c>
      <c r="R20" s="32">
        <f t="shared" si="3"/>
        <v>0.4</v>
      </c>
      <c r="S20" s="32">
        <f t="shared" si="3"/>
        <v>0.4</v>
      </c>
      <c r="T20" s="32">
        <f t="shared" si="3"/>
        <v>0.4</v>
      </c>
      <c r="U20" s="32">
        <f t="shared" si="3"/>
        <v>0.4</v>
      </c>
      <c r="V20" s="32">
        <f t="shared" si="3"/>
        <v>0.4</v>
      </c>
      <c r="W20" s="32">
        <f t="shared" si="3"/>
        <v>0.4</v>
      </c>
      <c r="X20" s="32">
        <f t="shared" si="3"/>
        <v>0.4</v>
      </c>
      <c r="Y20" s="32">
        <f t="shared" si="3"/>
        <v>0.4</v>
      </c>
      <c r="Z20" s="32">
        <f t="shared" si="3"/>
        <v>0.4</v>
      </c>
      <c r="AA20" s="32">
        <f t="shared" si="3"/>
        <v>0.4</v>
      </c>
      <c r="AB20" s="32">
        <f t="shared" si="3"/>
        <v>0.4</v>
      </c>
      <c r="AC20" s="32">
        <f t="shared" si="3"/>
        <v>0.4</v>
      </c>
      <c r="AD20" s="32">
        <f t="shared" si="3"/>
        <v>0.4</v>
      </c>
      <c r="AE20" s="32">
        <f t="shared" si="3"/>
        <v>0.4</v>
      </c>
      <c r="AF20" s="33">
        <f t="shared" si="3"/>
        <v>0.4</v>
      </c>
    </row>
    <row r="22" spans="1:32" x14ac:dyDescent="0.75">
      <c r="A22" t="s">
        <v>1309</v>
      </c>
      <c r="C22">
        <f>SUM('AEO by Class'!B3:B4)</f>
        <v>162858256786</v>
      </c>
      <c r="D22">
        <f>SUM('AEO by Class'!C3:C4)</f>
        <v>171035865319</v>
      </c>
      <c r="E22">
        <f>SUM('AEO by Class'!D3:D4)</f>
        <v>173544893263</v>
      </c>
      <c r="F22">
        <f>SUM('AEO by Class'!E3:E4)</f>
        <v>175151360297</v>
      </c>
      <c r="G22">
        <f>SUM('AEO by Class'!F3:F4)</f>
        <v>176642088958</v>
      </c>
      <c r="H22">
        <f>SUM('AEO by Class'!G3:G4)</f>
        <v>179046425003</v>
      </c>
      <c r="I22">
        <f>SUM('AEO by Class'!H3:H4)</f>
        <v>181640723246</v>
      </c>
      <c r="J22">
        <f>SUM('AEO by Class'!I3:I4)</f>
        <v>184184673851</v>
      </c>
      <c r="K22">
        <f>SUM('AEO by Class'!J3:J4)</f>
        <v>186581922334</v>
      </c>
      <c r="L22">
        <f>SUM('AEO by Class'!K3:K4)</f>
        <v>189068256529</v>
      </c>
      <c r="M22">
        <f>SUM('AEO by Class'!L3:L4)</f>
        <v>191650262835</v>
      </c>
      <c r="N22">
        <f>SUM('AEO by Class'!M3:M4)</f>
        <v>194501761415</v>
      </c>
      <c r="O22">
        <f>SUM('AEO by Class'!N3:N4)</f>
        <v>197434006647</v>
      </c>
      <c r="P22">
        <f>SUM('AEO by Class'!O3:O4)</f>
        <v>200304540927</v>
      </c>
      <c r="Q22">
        <f>SUM('AEO by Class'!P3:P4)</f>
        <v>203205786762</v>
      </c>
      <c r="R22">
        <f>SUM('AEO by Class'!Q3:Q4)</f>
        <v>206021038651</v>
      </c>
      <c r="S22">
        <f>SUM('AEO by Class'!R3:R4)</f>
        <v>208918487676</v>
      </c>
      <c r="T22">
        <f>SUM('AEO by Class'!S3:S4)</f>
        <v>211902862668</v>
      </c>
      <c r="U22">
        <f>SUM('AEO by Class'!T3:T4)</f>
        <v>214990837582</v>
      </c>
      <c r="V22">
        <f>SUM('AEO by Class'!U3:U4)</f>
        <v>218136358796</v>
      </c>
      <c r="W22">
        <f>SUM('AEO by Class'!V3:V4)</f>
        <v>221493213710</v>
      </c>
      <c r="X22">
        <f>SUM('AEO by Class'!W3:W4)</f>
        <v>224978160109</v>
      </c>
      <c r="Y22">
        <f>SUM('AEO by Class'!X3:X4)</f>
        <v>228368844922</v>
      </c>
      <c r="Z22">
        <f>SUM('AEO by Class'!Y3:Y4)</f>
        <v>231664445877</v>
      </c>
      <c r="AA22">
        <f>SUM('AEO by Class'!Z3:Z4)</f>
        <v>234914485683</v>
      </c>
      <c r="AB22">
        <f>SUM('AEO by Class'!AA3:AA4)</f>
        <v>238389095450</v>
      </c>
      <c r="AC22">
        <f>SUM('AEO by Class'!AB3:AB4)</f>
        <v>242133297894</v>
      </c>
      <c r="AD22">
        <f>SUM('AEO by Class'!AC3:AC4)</f>
        <v>245932140959</v>
      </c>
      <c r="AE22">
        <f>SUM('AEO by Class'!AD3:AD4)</f>
        <v>249756763542</v>
      </c>
      <c r="AF22">
        <f>SUM('AEO by Class'!AE3:AE4)</f>
        <v>253966556134</v>
      </c>
    </row>
    <row r="23" spans="1:32" x14ac:dyDescent="0.75">
      <c r="A23" t="s">
        <v>1310</v>
      </c>
      <c r="C23">
        <f>SUM('AEO by Class'!B5:B8)</f>
        <v>60343802126</v>
      </c>
      <c r="D23">
        <f>SUM('AEO by Class'!C5:C8)</f>
        <v>61265916527</v>
      </c>
      <c r="E23">
        <f>SUM('AEO by Class'!D5:D8)</f>
        <v>60770468811</v>
      </c>
      <c r="F23">
        <f>SUM('AEO by Class'!E5:E8)</f>
        <v>60621853767</v>
      </c>
      <c r="G23">
        <f>SUM('AEO by Class'!F5:F8)</f>
        <v>60956381365</v>
      </c>
      <c r="H23">
        <f>SUM('AEO by Class'!G5:G8)</f>
        <v>61694583706</v>
      </c>
      <c r="I23">
        <f>SUM('AEO by Class'!H5:H8)</f>
        <v>62460976106</v>
      </c>
      <c r="J23">
        <f>SUM('AEO by Class'!I5:I8)</f>
        <v>63287516270</v>
      </c>
      <c r="K23">
        <f>SUM('AEO by Class'!J5:J8)</f>
        <v>64038617557</v>
      </c>
      <c r="L23">
        <f>SUM('AEO by Class'!K5:K8)</f>
        <v>64741960588</v>
      </c>
      <c r="M23">
        <f>SUM('AEO by Class'!L5:L8)</f>
        <v>65547854691</v>
      </c>
      <c r="N23">
        <f>SUM('AEO by Class'!M5:M8)</f>
        <v>66635051943</v>
      </c>
      <c r="O23">
        <f>SUM('AEO by Class'!N5:N8)</f>
        <v>67586687279</v>
      </c>
      <c r="P23">
        <f>SUM('AEO by Class'!O5:O8)</f>
        <v>68516456210</v>
      </c>
      <c r="Q23">
        <f>SUM('AEO by Class'!P5:P8)</f>
        <v>69507951791</v>
      </c>
      <c r="R23">
        <f>SUM('AEO by Class'!Q5:Q8)</f>
        <v>70404648529</v>
      </c>
      <c r="S23">
        <f>SUM('AEO by Class'!R5:R8)</f>
        <v>71452534590</v>
      </c>
      <c r="T23">
        <f>SUM('AEO by Class'!S5:S8)</f>
        <v>72457945271</v>
      </c>
      <c r="U23">
        <f>SUM('AEO by Class'!T5:T8)</f>
        <v>73521971417</v>
      </c>
      <c r="V23">
        <f>SUM('AEO by Class'!U5:U8)</f>
        <v>74640424532</v>
      </c>
      <c r="W23">
        <f>SUM('AEO by Class'!V5:V8)</f>
        <v>75781826114</v>
      </c>
      <c r="X23">
        <f>SUM('AEO by Class'!W5:W8)</f>
        <v>76955216837</v>
      </c>
      <c r="Y23">
        <f>SUM('AEO by Class'!X5:X8)</f>
        <v>78155468332</v>
      </c>
      <c r="Z23">
        <f>SUM('AEO by Class'!Y5:Y8)</f>
        <v>79318177935</v>
      </c>
      <c r="AA23">
        <f>SUM('AEO by Class'!Z5:Z8)</f>
        <v>80359643678</v>
      </c>
      <c r="AB23">
        <f>SUM('AEO by Class'!AA5:AA8)</f>
        <v>81435590132</v>
      </c>
      <c r="AC23">
        <f>SUM('AEO by Class'!AB5:AB8)</f>
        <v>82557450134</v>
      </c>
      <c r="AD23">
        <f>SUM('AEO by Class'!AC5:AC8)</f>
        <v>83650369190</v>
      </c>
      <c r="AE23">
        <f>SUM('AEO by Class'!AD5:AD8)</f>
        <v>84801770699</v>
      </c>
      <c r="AF23">
        <f>SUM('AEO by Class'!AE5:AE8)</f>
        <v>86169767894</v>
      </c>
    </row>
    <row r="24" spans="1:32" x14ac:dyDescent="0.75">
      <c r="A24" t="s">
        <v>1311</v>
      </c>
      <c r="C24">
        <f>SUM('AEO by Class'!B9:B10)</f>
        <v>181451501319</v>
      </c>
      <c r="D24">
        <f>SUM('AEO by Class'!C9:C10)</f>
        <v>185622287850</v>
      </c>
      <c r="E24">
        <f>SUM('AEO by Class'!D9:D10)</f>
        <v>185197254875</v>
      </c>
      <c r="F24">
        <f>SUM('AEO by Class'!E9:E10)</f>
        <v>185421480578</v>
      </c>
      <c r="G24">
        <f>SUM('AEO by Class'!F9:F10)</f>
        <v>186898742848</v>
      </c>
      <c r="H24">
        <f>SUM('AEO by Class'!G9:G10)</f>
        <v>189159842657</v>
      </c>
      <c r="I24">
        <f>SUM('AEO by Class'!H9:H10)</f>
        <v>191006166106</v>
      </c>
      <c r="J24">
        <f>SUM('AEO by Class'!I9:I10)</f>
        <v>192510372713</v>
      </c>
      <c r="K24">
        <f>SUM('AEO by Class'!J9:J10)</f>
        <v>193403876675</v>
      </c>
      <c r="L24">
        <f>SUM('AEO by Class'!K9:K10)</f>
        <v>193836505715</v>
      </c>
      <c r="M24">
        <f>SUM('AEO by Class'!L9:L10)</f>
        <v>194356568224</v>
      </c>
      <c r="N24">
        <f>SUM('AEO by Class'!M9:M10)</f>
        <v>195360161244</v>
      </c>
      <c r="O24">
        <f>SUM('AEO by Class'!N9:N10)</f>
        <v>195957119918</v>
      </c>
      <c r="P24">
        <f>SUM('AEO by Class'!O9:O10)</f>
        <v>196452901255</v>
      </c>
      <c r="Q24">
        <f>SUM('AEO by Class'!P9:P10)</f>
        <v>197071770052</v>
      </c>
      <c r="R24">
        <f>SUM('AEO by Class'!Q9:Q10)</f>
        <v>197384353091</v>
      </c>
      <c r="S24">
        <f>SUM('AEO by Class'!R9:R10)</f>
        <v>198010882704</v>
      </c>
      <c r="T24">
        <f>SUM('AEO by Class'!S9:S10)</f>
        <v>198678021958</v>
      </c>
      <c r="U24">
        <f>SUM('AEO by Class'!T9:T10)</f>
        <v>199223960287</v>
      </c>
      <c r="V24">
        <f>SUM('AEO by Class'!U9:U10)</f>
        <v>199883512408</v>
      </c>
      <c r="W24">
        <f>SUM('AEO by Class'!V9:V10)</f>
        <v>200520305295</v>
      </c>
      <c r="X24">
        <f>SUM('AEO by Class'!W9:W10)</f>
        <v>201276857928</v>
      </c>
      <c r="Y24">
        <f>SUM('AEO by Class'!X9:X10)</f>
        <v>201943305171</v>
      </c>
      <c r="Z24">
        <f>SUM('AEO by Class'!Y9:Y10)</f>
        <v>202405862723</v>
      </c>
      <c r="AA24">
        <f>SUM('AEO by Class'!Z9:Z10)</f>
        <v>202528104010</v>
      </c>
      <c r="AB24">
        <f>SUM('AEO by Class'!AA9:AA10)</f>
        <v>202671301677</v>
      </c>
      <c r="AC24">
        <f>SUM('AEO by Class'!AB9:AB10)</f>
        <v>202825983331</v>
      </c>
      <c r="AD24">
        <f>SUM('AEO by Class'!AC9:AC10)</f>
        <v>202857798998</v>
      </c>
      <c r="AE24">
        <f>SUM('AEO by Class'!AD9:AD10)</f>
        <v>202995764719</v>
      </c>
      <c r="AF24">
        <f>SUM('AEO by Class'!AE9:AE10)</f>
        <v>203649410349</v>
      </c>
    </row>
    <row r="26" spans="1:32" x14ac:dyDescent="0.75">
      <c r="A26" t="s">
        <v>1312</v>
      </c>
      <c r="C26" s="53">
        <f>SUM('AEO by Class'!B5:B7)/SUM('AEO by Class'!B5:B8)</f>
        <v>0.97399342957006296</v>
      </c>
      <c r="D26" s="53">
        <f>SUM('AEO by Class'!C5:C7)/SUM('AEO by Class'!C5:C8)</f>
        <v>0.97438177853246821</v>
      </c>
      <c r="E26" s="53">
        <f>SUM('AEO by Class'!D5:D7)/SUM('AEO by Class'!D5:D8)</f>
        <v>0.97470041794836859</v>
      </c>
      <c r="F26" s="53">
        <f>SUM('AEO by Class'!E5:E7)/SUM('AEO by Class'!E5:E8)</f>
        <v>0.97497706050312571</v>
      </c>
      <c r="G26" s="53">
        <f>SUM('AEO by Class'!F5:F7)/SUM('AEO by Class'!F5:F8)</f>
        <v>0.9752052547058212</v>
      </c>
      <c r="H26" s="53">
        <f>SUM('AEO by Class'!G5:G7)/SUM('AEO by Class'!G5:G8)</f>
        <v>0.97543855500798793</v>
      </c>
      <c r="I26" s="53">
        <f>SUM('AEO by Class'!H5:H7)/SUM('AEO by Class'!H5:H8)</f>
        <v>0.97570204653183101</v>
      </c>
      <c r="J26" s="53">
        <f>SUM('AEO by Class'!I5:I7)/SUM('AEO by Class'!I5:I8)</f>
        <v>0.97600378813222777</v>
      </c>
      <c r="K26" s="53">
        <f>SUM('AEO by Class'!J5:J7)/SUM('AEO by Class'!J5:J8)</f>
        <v>0.97633142222892477</v>
      </c>
      <c r="L26" s="53">
        <f>SUM('AEO by Class'!K5:K7)/SUM('AEO by Class'!K5:K8)</f>
        <v>0.97666499767262194</v>
      </c>
      <c r="M26" s="53">
        <f>SUM('AEO by Class'!L5:L7)/SUM('AEO by Class'!L5:L8)</f>
        <v>0.97698892042904495</v>
      </c>
      <c r="N26" s="53">
        <f>SUM('AEO by Class'!M5:M7)/SUM('AEO by Class'!M5:M8)</f>
        <v>0.97732770343914011</v>
      </c>
      <c r="O26" s="53">
        <f>SUM('AEO by Class'!N5:N7)/SUM('AEO by Class'!N5:N8)</f>
        <v>0.97765304408595732</v>
      </c>
      <c r="P26" s="53">
        <f>SUM('AEO by Class'!O5:O7)/SUM('AEO by Class'!O5:O8)</f>
        <v>0.97796609810973179</v>
      </c>
      <c r="Q26" s="53">
        <f>SUM('AEO by Class'!P5:P7)/SUM('AEO by Class'!P5:P8)</f>
        <v>0.97826613135512352</v>
      </c>
      <c r="R26" s="53">
        <f>SUM('AEO by Class'!Q5:Q7)/SUM('AEO by Class'!Q5:Q8)</f>
        <v>0.97855336237666113</v>
      </c>
      <c r="S26" s="53">
        <f>SUM('AEO by Class'!R5:R7)/SUM('AEO by Class'!R5:R8)</f>
        <v>0.9788391933655548</v>
      </c>
      <c r="T26" s="53">
        <f>SUM('AEO by Class'!S5:S7)/SUM('AEO by Class'!S5:S8)</f>
        <v>0.97909778967185035</v>
      </c>
      <c r="U26" s="53">
        <f>SUM('AEO by Class'!T5:T7)/SUM('AEO by Class'!T5:T8)</f>
        <v>0.97938743971642761</v>
      </c>
      <c r="V26" s="53">
        <f>SUM('AEO by Class'!U5:U7)/SUM('AEO by Class'!U5:U8)</f>
        <v>0.97967228590253375</v>
      </c>
      <c r="W26" s="53">
        <f>SUM('AEO by Class'!V5:V7)/SUM('AEO by Class'!V5:V8)</f>
        <v>0.97996078928323094</v>
      </c>
      <c r="X26" s="53">
        <f>SUM('AEO by Class'!W5:W7)/SUM('AEO by Class'!W5:W8)</f>
        <v>0.98022728375617529</v>
      </c>
      <c r="Y26" s="53">
        <f>SUM('AEO by Class'!X5:X7)/SUM('AEO by Class'!X5:X8)</f>
        <v>0.98049734909750497</v>
      </c>
      <c r="Z26" s="53">
        <f>SUM('AEO by Class'!Y5:Y7)/SUM('AEO by Class'!Y5:Y8)</f>
        <v>0.98076514176548202</v>
      </c>
      <c r="AA26" s="53">
        <f>SUM('AEO by Class'!Z5:Z7)/SUM('AEO by Class'!Z5:Z8)</f>
        <v>0.98102325628632059</v>
      </c>
      <c r="AB26" s="53">
        <f>SUM('AEO by Class'!AA5:AA7)/SUM('AEO by Class'!AA5:AA8)</f>
        <v>0.98128138536812781</v>
      </c>
      <c r="AC26" s="53">
        <f>SUM('AEO by Class'!AB5:AB7)/SUM('AEO by Class'!AB5:AB8)</f>
        <v>0.98154309417833552</v>
      </c>
      <c r="AD26" s="53">
        <f>SUM('AEO by Class'!AC5:AC7)/SUM('AEO by Class'!AC5:AC8)</f>
        <v>0.98179848779218515</v>
      </c>
      <c r="AE26" s="53">
        <f>SUM('AEO by Class'!AD5:AD7)/SUM('AEO by Class'!AD5:AD8)</f>
        <v>0.98204846511515176</v>
      </c>
      <c r="AF26" s="53">
        <f>SUM('AEO by Class'!AE5:AE7)/SUM('AEO by Class'!AE5:AE8)</f>
        <v>0.982288809761245</v>
      </c>
    </row>
    <row r="27" spans="1:32" x14ac:dyDescent="0.75">
      <c r="A27" t="s">
        <v>1313</v>
      </c>
      <c r="C27" s="53">
        <f>1-C26</f>
        <v>2.6006570429937037E-2</v>
      </c>
      <c r="D27" s="53">
        <f t="shared" ref="D27:AF27" si="4">1-D26</f>
        <v>2.5618221467531788E-2</v>
      </c>
      <c r="E27" s="53">
        <f t="shared" si="4"/>
        <v>2.5299582051631408E-2</v>
      </c>
      <c r="F27" s="53">
        <f t="shared" si="4"/>
        <v>2.5022939496874286E-2</v>
      </c>
      <c r="G27" s="53">
        <f t="shared" si="4"/>
        <v>2.4794745294178799E-2</v>
      </c>
      <c r="H27" s="53">
        <f t="shared" si="4"/>
        <v>2.4561444992012071E-2</v>
      </c>
      <c r="I27" s="53">
        <f t="shared" si="4"/>
        <v>2.4297953468168987E-2</v>
      </c>
      <c r="J27" s="53">
        <f t="shared" si="4"/>
        <v>2.3996211867772232E-2</v>
      </c>
      <c r="K27" s="53">
        <f t="shared" si="4"/>
        <v>2.3668577771075228E-2</v>
      </c>
      <c r="L27" s="53">
        <f t="shared" si="4"/>
        <v>2.3335002327378063E-2</v>
      </c>
      <c r="M27" s="53">
        <f t="shared" si="4"/>
        <v>2.3011079570955051E-2</v>
      </c>
      <c r="N27" s="53">
        <f t="shared" si="4"/>
        <v>2.2672296560859895E-2</v>
      </c>
      <c r="O27" s="53">
        <f t="shared" si="4"/>
        <v>2.2346955914042677E-2</v>
      </c>
      <c r="P27" s="53">
        <f t="shared" si="4"/>
        <v>2.2033901890268215E-2</v>
      </c>
      <c r="Q27" s="53">
        <f t="shared" si="4"/>
        <v>2.1733868644876475E-2</v>
      </c>
      <c r="R27" s="53">
        <f t="shared" si="4"/>
        <v>2.1446637623338871E-2</v>
      </c>
      <c r="S27" s="53">
        <f t="shared" si="4"/>
        <v>2.1160806634445195E-2</v>
      </c>
      <c r="T27" s="53">
        <f t="shared" si="4"/>
        <v>2.0902210328149651E-2</v>
      </c>
      <c r="U27" s="53">
        <f t="shared" si="4"/>
        <v>2.061256028357239E-2</v>
      </c>
      <c r="V27" s="53">
        <f t="shared" si="4"/>
        <v>2.0327714097466254E-2</v>
      </c>
      <c r="W27" s="53">
        <f t="shared" si="4"/>
        <v>2.0039210716769063E-2</v>
      </c>
      <c r="X27" s="53">
        <f t="shared" si="4"/>
        <v>1.9772716243824706E-2</v>
      </c>
      <c r="Y27" s="53">
        <f t="shared" si="4"/>
        <v>1.9502650902495033E-2</v>
      </c>
      <c r="Z27" s="53">
        <f t="shared" si="4"/>
        <v>1.9234858234517982E-2</v>
      </c>
      <c r="AA27" s="53">
        <f t="shared" si="4"/>
        <v>1.8976743713679411E-2</v>
      </c>
      <c r="AB27" s="53">
        <f t="shared" si="4"/>
        <v>1.8718614631872188E-2</v>
      </c>
      <c r="AC27" s="53">
        <f t="shared" si="4"/>
        <v>1.8456905821664482E-2</v>
      </c>
      <c r="AD27" s="53">
        <f t="shared" si="4"/>
        <v>1.8201512207814852E-2</v>
      </c>
      <c r="AE27" s="53">
        <f t="shared" si="4"/>
        <v>1.7951534884848241E-2</v>
      </c>
      <c r="AF27" s="53">
        <f t="shared" si="4"/>
        <v>1.7711190238755004E-2</v>
      </c>
    </row>
    <row r="29" spans="1:32" x14ac:dyDescent="0.75">
      <c r="A29" t="s">
        <v>1317</v>
      </c>
      <c r="C29" s="53">
        <f>C22/SUM(C22,C23*C26)</f>
        <v>0.73481142207366135</v>
      </c>
      <c r="D29" s="53">
        <f t="shared" ref="D29:AF29" si="5">D22/SUM(D22,D23*D26)</f>
        <v>0.74127417978219723</v>
      </c>
      <c r="E29" s="53">
        <f t="shared" si="5"/>
        <v>0.74553854674331921</v>
      </c>
      <c r="F29" s="53">
        <f t="shared" si="5"/>
        <v>0.74769121441064412</v>
      </c>
      <c r="G29" s="53">
        <f t="shared" si="5"/>
        <v>0.74820737612823907</v>
      </c>
      <c r="H29" s="53">
        <f t="shared" si="5"/>
        <v>0.74844142817917036</v>
      </c>
      <c r="I29" s="53">
        <f t="shared" si="5"/>
        <v>0.74877446237778833</v>
      </c>
      <c r="J29" s="53">
        <f t="shared" si="5"/>
        <v>0.74885964940774741</v>
      </c>
      <c r="K29" s="53">
        <f t="shared" si="5"/>
        <v>0.74900963250120289</v>
      </c>
      <c r="L29" s="53">
        <f t="shared" si="5"/>
        <v>0.74938033574885499</v>
      </c>
      <c r="M29" s="53">
        <f t="shared" si="5"/>
        <v>0.74954210086287232</v>
      </c>
      <c r="N29" s="53">
        <f t="shared" si="5"/>
        <v>0.7491612114249121</v>
      </c>
      <c r="O29" s="53">
        <f t="shared" si="5"/>
        <v>0.74924577434472572</v>
      </c>
      <c r="P29" s="53">
        <f t="shared" si="5"/>
        <v>0.74933058100409178</v>
      </c>
      <c r="Q29" s="53">
        <f t="shared" si="5"/>
        <v>0.74927541514132256</v>
      </c>
      <c r="R29" s="53">
        <f t="shared" si="5"/>
        <v>0.74939701708796347</v>
      </c>
      <c r="S29" s="53">
        <f t="shared" si="5"/>
        <v>0.74919032898697491</v>
      </c>
      <c r="T29" s="53">
        <f t="shared" si="5"/>
        <v>0.74918031490485637</v>
      </c>
      <c r="U29" s="53">
        <f t="shared" si="5"/>
        <v>0.74910395642487793</v>
      </c>
      <c r="V29" s="53">
        <f t="shared" si="5"/>
        <v>0.7489415734849606</v>
      </c>
      <c r="W29" s="53">
        <f t="shared" si="5"/>
        <v>0.74890413145208234</v>
      </c>
      <c r="X29" s="53">
        <f t="shared" si="5"/>
        <v>0.74889930291880147</v>
      </c>
      <c r="Y29" s="53">
        <f t="shared" si="5"/>
        <v>0.74875012847799738</v>
      </c>
      <c r="Z29" s="53">
        <f t="shared" si="5"/>
        <v>0.7486160706646503</v>
      </c>
      <c r="AA29" s="53">
        <f t="shared" si="5"/>
        <v>0.74873342112160668</v>
      </c>
      <c r="AB29" s="53">
        <f t="shared" si="5"/>
        <v>0.74894392924152842</v>
      </c>
      <c r="AC29" s="53">
        <f t="shared" si="5"/>
        <v>0.74925132572081576</v>
      </c>
      <c r="AD29" s="53">
        <f t="shared" si="5"/>
        <v>0.74965610175272923</v>
      </c>
      <c r="AE29" s="53">
        <f t="shared" si="5"/>
        <v>0.74993875837147139</v>
      </c>
      <c r="AF29" s="53">
        <f t="shared" si="5"/>
        <v>0.75002640197546133</v>
      </c>
    </row>
    <row r="30" spans="1:32" x14ac:dyDescent="0.75">
      <c r="A30" t="s">
        <v>1318</v>
      </c>
      <c r="C30" s="53">
        <f>1-C29</f>
        <v>0.26518857792633865</v>
      </c>
      <c r="D30" s="53">
        <f t="shared" ref="D30:AF30" si="6">1-D29</f>
        <v>0.25872582021780277</v>
      </c>
      <c r="E30" s="53">
        <f t="shared" si="6"/>
        <v>0.25446145325668079</v>
      </c>
      <c r="F30" s="53">
        <f t="shared" si="6"/>
        <v>0.25230878558935588</v>
      </c>
      <c r="G30" s="53">
        <f t="shared" si="6"/>
        <v>0.25179262387176093</v>
      </c>
      <c r="H30" s="53">
        <f t="shared" si="6"/>
        <v>0.25155857182082964</v>
      </c>
      <c r="I30" s="53">
        <f t="shared" si="6"/>
        <v>0.25122553762221167</v>
      </c>
      <c r="J30" s="53">
        <f t="shared" si="6"/>
        <v>0.25114035059225259</v>
      </c>
      <c r="K30" s="53">
        <f t="shared" si="6"/>
        <v>0.25099036749879711</v>
      </c>
      <c r="L30" s="53">
        <f t="shared" si="6"/>
        <v>0.25061966425114501</v>
      </c>
      <c r="M30" s="53">
        <f t="shared" si="6"/>
        <v>0.25045789913712768</v>
      </c>
      <c r="N30" s="53">
        <f t="shared" si="6"/>
        <v>0.2508387885750879</v>
      </c>
      <c r="O30" s="53">
        <f t="shared" si="6"/>
        <v>0.25075422565527428</v>
      </c>
      <c r="P30" s="53">
        <f t="shared" si="6"/>
        <v>0.25066941899590822</v>
      </c>
      <c r="Q30" s="53">
        <f t="shared" si="6"/>
        <v>0.25072458485867744</v>
      </c>
      <c r="R30" s="53">
        <f t="shared" si="6"/>
        <v>0.25060298291203653</v>
      </c>
      <c r="S30" s="53">
        <f t="shared" si="6"/>
        <v>0.25080967101302509</v>
      </c>
      <c r="T30" s="53">
        <f t="shared" si="6"/>
        <v>0.25081968509514363</v>
      </c>
      <c r="U30" s="53">
        <f t="shared" si="6"/>
        <v>0.25089604357512207</v>
      </c>
      <c r="V30" s="53">
        <f t="shared" si="6"/>
        <v>0.2510584265150394</v>
      </c>
      <c r="W30" s="53">
        <f t="shared" si="6"/>
        <v>0.25109586854791766</v>
      </c>
      <c r="X30" s="53">
        <f t="shared" si="6"/>
        <v>0.25110069708119853</v>
      </c>
      <c r="Y30" s="53">
        <f t="shared" si="6"/>
        <v>0.25124987152200262</v>
      </c>
      <c r="Z30" s="53">
        <f t="shared" si="6"/>
        <v>0.2513839293353497</v>
      </c>
      <c r="AA30" s="53">
        <f t="shared" si="6"/>
        <v>0.25126657887839332</v>
      </c>
      <c r="AB30" s="53">
        <f t="shared" si="6"/>
        <v>0.25105607075847158</v>
      </c>
      <c r="AC30" s="53">
        <f t="shared" si="6"/>
        <v>0.25074867427918424</v>
      </c>
      <c r="AD30" s="53">
        <f t="shared" si="6"/>
        <v>0.25034389824727077</v>
      </c>
      <c r="AE30" s="53">
        <f t="shared" si="6"/>
        <v>0.25006124162852861</v>
      </c>
      <c r="AF30" s="53">
        <f t="shared" si="6"/>
        <v>0.24997359802453867</v>
      </c>
    </row>
    <row r="31" spans="1:32" x14ac:dyDescent="0.75">
      <c r="A31" t="s">
        <v>1319</v>
      </c>
      <c r="C31" s="53">
        <f>(C23*C27)/SUM(C23*C27,C24)</f>
        <v>8.5746266307587214E-3</v>
      </c>
      <c r="D31" s="53">
        <f t="shared" ref="D31:AF31" si="7">(D23*D27)/SUM(D23*D27,D24)</f>
        <v>8.3845751799425973E-3</v>
      </c>
      <c r="E31" s="53">
        <f t="shared" si="7"/>
        <v>8.2334310553413611E-3</v>
      </c>
      <c r="F31" s="53">
        <f t="shared" si="7"/>
        <v>8.1146347488336226E-3</v>
      </c>
      <c r="G31" s="53">
        <f t="shared" si="7"/>
        <v>8.0218503292793335E-3</v>
      </c>
      <c r="H31" s="53">
        <f t="shared" si="7"/>
        <v>7.9470666093266178E-3</v>
      </c>
      <c r="I31" s="53">
        <f t="shared" si="7"/>
        <v>7.8830439441871306E-3</v>
      </c>
      <c r="J31" s="53">
        <f t="shared" si="7"/>
        <v>7.8269763173361619E-3</v>
      </c>
      <c r="K31" s="53">
        <f t="shared" si="7"/>
        <v>7.7760428302134244E-3</v>
      </c>
      <c r="L31" s="53">
        <f t="shared" si="7"/>
        <v>7.7336831074216314E-3</v>
      </c>
      <c r="M31" s="53">
        <f t="shared" si="7"/>
        <v>7.7008536881767115E-3</v>
      </c>
      <c r="N31" s="53">
        <f t="shared" si="7"/>
        <v>7.6739092565390899E-3</v>
      </c>
      <c r="O31" s="53">
        <f t="shared" si="7"/>
        <v>7.6486353434351076E-3</v>
      </c>
      <c r="P31" s="53">
        <f t="shared" si="7"/>
        <v>7.6261121029012518E-3</v>
      </c>
      <c r="Q31" s="53">
        <f t="shared" si="7"/>
        <v>7.6073022502953407E-3</v>
      </c>
      <c r="R31" s="53">
        <f t="shared" si="7"/>
        <v>7.5916857033980741E-3</v>
      </c>
      <c r="S31" s="53">
        <f t="shared" si="7"/>
        <v>7.5780446760008715E-3</v>
      </c>
      <c r="T31" s="53">
        <f t="shared" si="7"/>
        <v>7.5653723778320815E-3</v>
      </c>
      <c r="U31" s="53">
        <f t="shared" si="7"/>
        <v>7.5494685823464065E-3</v>
      </c>
      <c r="V31" s="53">
        <f t="shared" si="7"/>
        <v>7.5335815373240734E-3</v>
      </c>
      <c r="W31" s="53">
        <f t="shared" si="7"/>
        <v>7.5164133352764173E-3</v>
      </c>
      <c r="X31" s="53">
        <f t="shared" si="7"/>
        <v>7.5030825135913937E-3</v>
      </c>
      <c r="Y31" s="53">
        <f t="shared" si="7"/>
        <v>7.4913118089481642E-3</v>
      </c>
      <c r="Z31" s="53">
        <f t="shared" si="7"/>
        <v>7.481304427968875E-3</v>
      </c>
      <c r="AA31" s="53">
        <f t="shared" si="7"/>
        <v>7.4733713889194578E-3</v>
      </c>
      <c r="AB31" s="53">
        <f t="shared" si="7"/>
        <v>7.4651998275237141E-3</v>
      </c>
      <c r="AC31" s="53">
        <f t="shared" si="7"/>
        <v>7.4566040252051716E-3</v>
      </c>
      <c r="AD31" s="53">
        <f t="shared" si="7"/>
        <v>7.4496551405745046E-3</v>
      </c>
      <c r="AE31" s="53">
        <f t="shared" si="7"/>
        <v>7.4434587660748173E-3</v>
      </c>
      <c r="AF31" s="53">
        <f t="shared" si="7"/>
        <v>7.4383567270127236E-3</v>
      </c>
    </row>
    <row r="32" spans="1:32" x14ac:dyDescent="0.75">
      <c r="A32" t="s">
        <v>1320</v>
      </c>
      <c r="C32" s="53">
        <f>1-C31</f>
        <v>0.9914253733692413</v>
      </c>
      <c r="D32" s="53">
        <f t="shared" ref="D32:AF32" si="8">1-D31</f>
        <v>0.99161542482005738</v>
      </c>
      <c r="E32" s="53">
        <f t="shared" si="8"/>
        <v>0.99176656894465864</v>
      </c>
      <c r="F32" s="53">
        <f t="shared" si="8"/>
        <v>0.99188536525116633</v>
      </c>
      <c r="G32" s="53">
        <f t="shared" si="8"/>
        <v>0.99197814967072062</v>
      </c>
      <c r="H32" s="53">
        <f t="shared" si="8"/>
        <v>0.99205293339067335</v>
      </c>
      <c r="I32" s="53">
        <f t="shared" si="8"/>
        <v>0.99211695605581285</v>
      </c>
      <c r="J32" s="53">
        <f t="shared" si="8"/>
        <v>0.9921730236826638</v>
      </c>
      <c r="K32" s="53">
        <f t="shared" si="8"/>
        <v>0.99222395716978662</v>
      </c>
      <c r="L32" s="53">
        <f t="shared" si="8"/>
        <v>0.99226631689257838</v>
      </c>
      <c r="M32" s="53">
        <f t="shared" si="8"/>
        <v>0.99229914631182325</v>
      </c>
      <c r="N32" s="53">
        <f t="shared" si="8"/>
        <v>0.9923260907434609</v>
      </c>
      <c r="O32" s="53">
        <f t="shared" si="8"/>
        <v>0.99235136465656493</v>
      </c>
      <c r="P32" s="53">
        <f t="shared" si="8"/>
        <v>0.99237388789709879</v>
      </c>
      <c r="Q32" s="53">
        <f t="shared" si="8"/>
        <v>0.99239269774970462</v>
      </c>
      <c r="R32" s="53">
        <f t="shared" si="8"/>
        <v>0.99240831429660192</v>
      </c>
      <c r="S32" s="53">
        <f t="shared" si="8"/>
        <v>0.99242195532399913</v>
      </c>
      <c r="T32" s="53">
        <f t="shared" si="8"/>
        <v>0.99243462762216794</v>
      </c>
      <c r="U32" s="53">
        <f t="shared" si="8"/>
        <v>0.9924505314176536</v>
      </c>
      <c r="V32" s="53">
        <f t="shared" si="8"/>
        <v>0.99246641846267591</v>
      </c>
      <c r="W32" s="53">
        <f t="shared" si="8"/>
        <v>0.99248358666472358</v>
      </c>
      <c r="X32" s="53">
        <f t="shared" si="8"/>
        <v>0.99249691748640856</v>
      </c>
      <c r="Y32" s="53">
        <f t="shared" si="8"/>
        <v>0.99250868819105187</v>
      </c>
      <c r="Z32" s="53">
        <f t="shared" si="8"/>
        <v>0.9925186955720311</v>
      </c>
      <c r="AA32" s="53">
        <f t="shared" si="8"/>
        <v>0.99252662861108054</v>
      </c>
      <c r="AB32" s="53">
        <f t="shared" si="8"/>
        <v>0.99253480017247631</v>
      </c>
      <c r="AC32" s="53">
        <f t="shared" si="8"/>
        <v>0.9925433959747948</v>
      </c>
      <c r="AD32" s="53">
        <f t="shared" si="8"/>
        <v>0.9925503448594255</v>
      </c>
      <c r="AE32" s="53">
        <f t="shared" si="8"/>
        <v>0.99255654123392523</v>
      </c>
      <c r="AF32" s="53">
        <f t="shared" si="8"/>
        <v>0.99256164327298724</v>
      </c>
    </row>
    <row r="35" spans="1:32" s="1" customFormat="1" x14ac:dyDescent="0.75">
      <c r="A35" s="25" t="s">
        <v>72</v>
      </c>
      <c r="B35" s="29"/>
      <c r="C35" s="29"/>
      <c r="D35" s="34"/>
    </row>
    <row r="36" spans="1:32" x14ac:dyDescent="0.75">
      <c r="A36" s="26" t="s">
        <v>73</v>
      </c>
      <c r="D36" s="16"/>
    </row>
    <row r="37" spans="1:32" x14ac:dyDescent="0.75">
      <c r="A37" s="240" t="s">
        <v>65</v>
      </c>
      <c r="B37" s="241"/>
      <c r="C37" s="242"/>
      <c r="D37" s="16"/>
    </row>
    <row r="38" spans="1:32" x14ac:dyDescent="0.75">
      <c r="A38" s="35"/>
      <c r="B38" s="8"/>
      <c r="C38" s="8"/>
      <c r="D38" s="16"/>
    </row>
    <row r="39" spans="1:32" x14ac:dyDescent="0.75">
      <c r="A39" s="35" t="s">
        <v>66</v>
      </c>
      <c r="B39" s="9" t="s">
        <v>66</v>
      </c>
      <c r="C39" s="9" t="s">
        <v>67</v>
      </c>
      <c r="D39" s="16"/>
    </row>
    <row r="40" spans="1:32" x14ac:dyDescent="0.75">
      <c r="A40" s="35" t="s">
        <v>68</v>
      </c>
      <c r="B40" s="9" t="s">
        <v>69</v>
      </c>
      <c r="C40" s="9" t="s">
        <v>70</v>
      </c>
      <c r="D40" s="16"/>
    </row>
    <row r="41" spans="1:32" x14ac:dyDescent="0.75">
      <c r="A41" s="35"/>
      <c r="B41" s="9" t="s">
        <v>71</v>
      </c>
      <c r="C41" s="9" t="s">
        <v>66</v>
      </c>
      <c r="D41" s="16"/>
    </row>
    <row r="42" spans="1:32" x14ac:dyDescent="0.75">
      <c r="A42" s="36"/>
      <c r="B42" s="10"/>
      <c r="C42" s="10"/>
      <c r="D42" s="16"/>
    </row>
    <row r="43" spans="1:32" x14ac:dyDescent="0.75">
      <c r="A43" s="37">
        <v>441729.57892933337</v>
      </c>
      <c r="B43" s="11">
        <v>420505.54779706453</v>
      </c>
      <c r="C43" s="11">
        <v>967456.95259556803</v>
      </c>
      <c r="D43" s="19"/>
    </row>
    <row r="45" spans="1:32" x14ac:dyDescent="0.75">
      <c r="A45" s="1" t="s">
        <v>74</v>
      </c>
    </row>
    <row r="46" spans="1:32" x14ac:dyDescent="0.75">
      <c r="A46" t="s">
        <v>64</v>
      </c>
      <c r="B46">
        <v>2020</v>
      </c>
      <c r="C46">
        <v>2021</v>
      </c>
      <c r="D46">
        <v>2022</v>
      </c>
      <c r="E46">
        <v>2023</v>
      </c>
      <c r="F46">
        <v>2024</v>
      </c>
      <c r="G46">
        <v>2025</v>
      </c>
      <c r="H46">
        <v>2026</v>
      </c>
      <c r="I46">
        <v>2027</v>
      </c>
      <c r="J46">
        <v>2028</v>
      </c>
      <c r="K46">
        <v>2029</v>
      </c>
      <c r="L46">
        <v>2030</v>
      </c>
      <c r="M46">
        <v>2031</v>
      </c>
      <c r="N46">
        <v>2032</v>
      </c>
      <c r="O46">
        <v>2033</v>
      </c>
      <c r="P46">
        <v>2034</v>
      </c>
      <c r="Q46">
        <v>2035</v>
      </c>
      <c r="R46">
        <v>2036</v>
      </c>
      <c r="S46">
        <v>2037</v>
      </c>
      <c r="T46">
        <v>2038</v>
      </c>
      <c r="U46">
        <v>2039</v>
      </c>
      <c r="V46">
        <v>2040</v>
      </c>
      <c r="W46">
        <v>2041</v>
      </c>
      <c r="X46">
        <v>2042</v>
      </c>
      <c r="Y46">
        <v>2043</v>
      </c>
      <c r="Z46">
        <v>2044</v>
      </c>
      <c r="AA46">
        <v>2045</v>
      </c>
      <c r="AB46">
        <v>2046</v>
      </c>
      <c r="AC46">
        <v>2047</v>
      </c>
      <c r="AD46">
        <v>2048</v>
      </c>
      <c r="AE46">
        <v>2049</v>
      </c>
      <c r="AF46">
        <v>2050</v>
      </c>
    </row>
    <row r="47" spans="1:32" x14ac:dyDescent="0.75">
      <c r="A47" t="s">
        <v>93</v>
      </c>
      <c r="B47" s="12">
        <f t="shared" ref="B47:AF47" si="9">B16</f>
        <v>9.5000000000000001E-2</v>
      </c>
      <c r="C47" s="12">
        <f t="shared" si="9"/>
        <v>0.12</v>
      </c>
      <c r="D47" s="12">
        <f t="shared" si="9"/>
        <v>0.14499999999999999</v>
      </c>
      <c r="E47" s="12">
        <f t="shared" si="9"/>
        <v>0.16999999999999998</v>
      </c>
      <c r="F47" s="12">
        <f t="shared" si="9"/>
        <v>0.19500000000000001</v>
      </c>
      <c r="G47" s="12">
        <f t="shared" si="9"/>
        <v>0.21999999999999997</v>
      </c>
      <c r="H47" s="12">
        <f t="shared" si="9"/>
        <v>0.22</v>
      </c>
      <c r="I47" s="12">
        <f t="shared" si="9"/>
        <v>0.22</v>
      </c>
      <c r="J47" s="12">
        <f t="shared" si="9"/>
        <v>0.22</v>
      </c>
      <c r="K47" s="12">
        <f t="shared" si="9"/>
        <v>0.22</v>
      </c>
      <c r="L47" s="12">
        <f t="shared" si="9"/>
        <v>0.22</v>
      </c>
      <c r="M47" s="12">
        <f t="shared" si="9"/>
        <v>0.22</v>
      </c>
      <c r="N47" s="12">
        <f t="shared" si="9"/>
        <v>0.22</v>
      </c>
      <c r="O47" s="12">
        <f t="shared" si="9"/>
        <v>0.22</v>
      </c>
      <c r="P47" s="12">
        <f t="shared" si="9"/>
        <v>0.22</v>
      </c>
      <c r="Q47" s="12">
        <f t="shared" si="9"/>
        <v>0.22</v>
      </c>
      <c r="R47" s="12">
        <f t="shared" si="9"/>
        <v>0.22</v>
      </c>
      <c r="S47" s="12">
        <f t="shared" si="9"/>
        <v>0.22</v>
      </c>
      <c r="T47" s="12">
        <f t="shared" si="9"/>
        <v>0.22</v>
      </c>
      <c r="U47" s="12">
        <f t="shared" si="9"/>
        <v>0.22</v>
      </c>
      <c r="V47" s="12">
        <f t="shared" si="9"/>
        <v>0.22</v>
      </c>
      <c r="W47" s="12">
        <f t="shared" si="9"/>
        <v>0.22</v>
      </c>
      <c r="X47" s="12">
        <f t="shared" si="9"/>
        <v>0.22</v>
      </c>
      <c r="Y47" s="12">
        <f t="shared" si="9"/>
        <v>0.22</v>
      </c>
      <c r="Z47" s="12">
        <f t="shared" si="9"/>
        <v>0.22</v>
      </c>
      <c r="AA47" s="12">
        <f t="shared" si="9"/>
        <v>0.22</v>
      </c>
      <c r="AB47" s="12">
        <f t="shared" si="9"/>
        <v>0.22</v>
      </c>
      <c r="AC47" s="12">
        <f t="shared" si="9"/>
        <v>0.22</v>
      </c>
      <c r="AD47" s="12">
        <f t="shared" si="9"/>
        <v>0.22</v>
      </c>
      <c r="AE47" s="12">
        <f t="shared" si="9"/>
        <v>0.22</v>
      </c>
      <c r="AF47" s="12">
        <f t="shared" si="9"/>
        <v>0.22</v>
      </c>
    </row>
    <row r="48" spans="1:32" x14ac:dyDescent="0.75">
      <c r="A48" t="s">
        <v>92</v>
      </c>
      <c r="B48" s="12">
        <f t="shared" ref="B48:AF48" si="10">B17</f>
        <v>9.5000000000000001E-2</v>
      </c>
      <c r="C48" s="12">
        <f t="shared" si="10"/>
        <v>0.12</v>
      </c>
      <c r="D48" s="12">
        <f t="shared" si="10"/>
        <v>0.14499999999999999</v>
      </c>
      <c r="E48" s="12">
        <f t="shared" si="10"/>
        <v>0.16999999999999998</v>
      </c>
      <c r="F48" s="12">
        <f t="shared" si="10"/>
        <v>0.19500000000000001</v>
      </c>
      <c r="G48" s="12">
        <f t="shared" si="10"/>
        <v>0.21999999999999997</v>
      </c>
      <c r="H48" s="12">
        <f t="shared" si="10"/>
        <v>0.35</v>
      </c>
      <c r="I48" s="12">
        <f t="shared" si="10"/>
        <v>0.43</v>
      </c>
      <c r="J48" s="12">
        <f t="shared" si="10"/>
        <v>0.51</v>
      </c>
      <c r="K48" s="12">
        <f t="shared" si="10"/>
        <v>0.59</v>
      </c>
      <c r="L48" s="12">
        <f t="shared" si="10"/>
        <v>0.68</v>
      </c>
      <c r="M48" s="12">
        <f t="shared" si="10"/>
        <v>0.76</v>
      </c>
      <c r="N48" s="12">
        <f t="shared" si="10"/>
        <v>0.82</v>
      </c>
      <c r="O48" s="12">
        <f t="shared" si="10"/>
        <v>0.88</v>
      </c>
      <c r="P48" s="12">
        <f t="shared" si="10"/>
        <v>0.94</v>
      </c>
      <c r="Q48" s="12">
        <f t="shared" si="10"/>
        <v>1</v>
      </c>
      <c r="R48" s="12">
        <f t="shared" si="10"/>
        <v>1</v>
      </c>
      <c r="S48" s="12">
        <f t="shared" si="10"/>
        <v>1</v>
      </c>
      <c r="T48" s="12">
        <f t="shared" si="10"/>
        <v>1</v>
      </c>
      <c r="U48" s="12">
        <f t="shared" si="10"/>
        <v>1</v>
      </c>
      <c r="V48" s="12">
        <f t="shared" si="10"/>
        <v>1</v>
      </c>
      <c r="W48" s="12">
        <f t="shared" si="10"/>
        <v>1</v>
      </c>
      <c r="X48" s="12">
        <f t="shared" si="10"/>
        <v>1</v>
      </c>
      <c r="Y48" s="12">
        <f t="shared" si="10"/>
        <v>1</v>
      </c>
      <c r="Z48" s="12">
        <f t="shared" si="10"/>
        <v>1</v>
      </c>
      <c r="AA48" s="12">
        <f t="shared" si="10"/>
        <v>1</v>
      </c>
      <c r="AB48" s="12">
        <f t="shared" si="10"/>
        <v>1</v>
      </c>
      <c r="AC48" s="12">
        <f t="shared" si="10"/>
        <v>1</v>
      </c>
      <c r="AD48" s="12">
        <f t="shared" si="10"/>
        <v>1</v>
      </c>
      <c r="AE48" s="12">
        <f t="shared" si="10"/>
        <v>1</v>
      </c>
      <c r="AF48" s="12">
        <f t="shared" si="10"/>
        <v>1</v>
      </c>
    </row>
    <row r="49" spans="1:32" x14ac:dyDescent="0.75">
      <c r="A49" t="s">
        <v>52</v>
      </c>
      <c r="B49" s="12">
        <v>0</v>
      </c>
      <c r="C49" s="12">
        <v>0</v>
      </c>
      <c r="D49" s="12">
        <v>0</v>
      </c>
      <c r="E49" s="12">
        <v>0</v>
      </c>
      <c r="F49" s="12">
        <f t="shared" ref="F49:AF49" si="11">($A$43*0+$B$43*F19)/($C$43)</f>
        <v>3.9118535662182166E-2</v>
      </c>
      <c r="G49" s="12">
        <f t="shared" si="11"/>
        <v>4.7811543587111538E-2</v>
      </c>
      <c r="H49" s="12">
        <f t="shared" si="11"/>
        <v>5.6504551512040903E-2</v>
      </c>
      <c r="I49" s="12">
        <f t="shared" si="11"/>
        <v>8.6930079249293704E-2</v>
      </c>
      <c r="J49" s="12">
        <f t="shared" si="11"/>
        <v>0.13039511887394054</v>
      </c>
      <c r="K49" s="12">
        <f t="shared" si="11"/>
        <v>0.17386015849858741</v>
      </c>
      <c r="L49" s="12">
        <f t="shared" si="11"/>
        <v>0.21732519812323425</v>
      </c>
      <c r="M49" s="12">
        <f t="shared" si="11"/>
        <v>0.23905771793555769</v>
      </c>
      <c r="N49" s="12">
        <f t="shared" si="11"/>
        <v>0.26079023774788107</v>
      </c>
      <c r="O49" s="12">
        <f t="shared" si="11"/>
        <v>0.28252275756020451</v>
      </c>
      <c r="P49" s="12">
        <f t="shared" si="11"/>
        <v>0.30425527737252789</v>
      </c>
      <c r="Q49" s="12">
        <f t="shared" si="11"/>
        <v>0.32598779718485138</v>
      </c>
      <c r="R49" s="12">
        <f t="shared" si="11"/>
        <v>0.32598779718485138</v>
      </c>
      <c r="S49" s="12">
        <f t="shared" si="11"/>
        <v>0.32598779718485138</v>
      </c>
      <c r="T49" s="12">
        <f t="shared" si="11"/>
        <v>0.32598779718485138</v>
      </c>
      <c r="U49" s="12">
        <f t="shared" si="11"/>
        <v>0.32598779718485138</v>
      </c>
      <c r="V49" s="12">
        <f t="shared" si="11"/>
        <v>0.32598779718485138</v>
      </c>
      <c r="W49" s="12">
        <f t="shared" si="11"/>
        <v>0.32598779718485138</v>
      </c>
      <c r="X49" s="12">
        <f t="shared" si="11"/>
        <v>0.32598779718485138</v>
      </c>
      <c r="Y49" s="12">
        <f t="shared" si="11"/>
        <v>0.32598779718485138</v>
      </c>
      <c r="Z49" s="12">
        <f t="shared" si="11"/>
        <v>0.32598779718485138</v>
      </c>
      <c r="AA49" s="12">
        <f t="shared" si="11"/>
        <v>0.32598779718485138</v>
      </c>
      <c r="AB49" s="12">
        <f t="shared" si="11"/>
        <v>0.32598779718485138</v>
      </c>
      <c r="AC49" s="12">
        <f t="shared" si="11"/>
        <v>0.32598779718485138</v>
      </c>
      <c r="AD49" s="12">
        <f t="shared" si="11"/>
        <v>0.32598779718485138</v>
      </c>
      <c r="AE49" s="12">
        <f t="shared" si="11"/>
        <v>0.32598779718485138</v>
      </c>
      <c r="AF49" s="12">
        <f t="shared" si="11"/>
        <v>0.32598779718485138</v>
      </c>
    </row>
    <row r="50" spans="1:32" x14ac:dyDescent="0.75">
      <c r="A50" t="s">
        <v>53</v>
      </c>
      <c r="B50" s="12">
        <v>0</v>
      </c>
      <c r="C50" s="12">
        <v>0</v>
      </c>
      <c r="D50" s="12">
        <v>0</v>
      </c>
      <c r="E50" s="12">
        <v>0</v>
      </c>
      <c r="F50" s="12">
        <v>0</v>
      </c>
      <c r="G50" s="12">
        <v>0</v>
      </c>
      <c r="H50" s="12">
        <v>0</v>
      </c>
      <c r="I50" s="12">
        <v>0</v>
      </c>
      <c r="J50" s="12">
        <v>0</v>
      </c>
      <c r="K50" s="12">
        <v>0</v>
      </c>
      <c r="L50" s="12">
        <v>0</v>
      </c>
      <c r="M50" s="12">
        <v>0</v>
      </c>
      <c r="N50" s="12">
        <v>0</v>
      </c>
      <c r="O50" s="12">
        <v>0</v>
      </c>
      <c r="P50" s="12">
        <v>0</v>
      </c>
      <c r="Q50" s="12">
        <v>0</v>
      </c>
      <c r="R50" s="12">
        <v>0</v>
      </c>
      <c r="S50" s="12">
        <v>0</v>
      </c>
      <c r="T50" s="12">
        <v>0</v>
      </c>
      <c r="U50" s="12">
        <v>0</v>
      </c>
      <c r="V50" s="12">
        <v>0</v>
      </c>
      <c r="W50" s="12">
        <v>0</v>
      </c>
      <c r="X50" s="12">
        <v>0</v>
      </c>
      <c r="Y50" s="12">
        <v>0</v>
      </c>
      <c r="Z50" s="12">
        <v>0</v>
      </c>
      <c r="AA50" s="12">
        <v>0</v>
      </c>
      <c r="AB50" s="12">
        <v>0</v>
      </c>
      <c r="AC50" s="12">
        <v>0</v>
      </c>
      <c r="AD50" s="12">
        <v>0</v>
      </c>
      <c r="AE50" s="12">
        <v>0</v>
      </c>
      <c r="AF50" s="12">
        <v>0</v>
      </c>
    </row>
    <row r="51" spans="1:32" x14ac:dyDescent="0.75">
      <c r="A51" t="s">
        <v>54</v>
      </c>
      <c r="B51" s="12">
        <v>0</v>
      </c>
      <c r="C51" s="12">
        <v>0</v>
      </c>
      <c r="D51" s="12">
        <v>0</v>
      </c>
      <c r="E51" s="12">
        <v>0</v>
      </c>
      <c r="F51" s="12">
        <f>F18*F29+F19*F30</f>
        <v>6.0092351423574233E-2</v>
      </c>
      <c r="G51" s="12">
        <f t="shared" ref="G51:AF51" si="12">G18*G29+G19*G30</f>
        <v>8.007170495487044E-2</v>
      </c>
      <c r="H51" s="12">
        <f t="shared" si="12"/>
        <v>0.10754675715462489</v>
      </c>
      <c r="I51" s="12">
        <f t="shared" si="12"/>
        <v>0.16256127688111058</v>
      </c>
      <c r="J51" s="12">
        <f t="shared" si="12"/>
        <v>0.22511403505922528</v>
      </c>
      <c r="K51" s="12">
        <f t="shared" si="12"/>
        <v>0.28764855512481957</v>
      </c>
      <c r="L51" s="12">
        <f t="shared" si="12"/>
        <v>0.35012393285022902</v>
      </c>
      <c r="M51" s="12">
        <f t="shared" si="12"/>
        <v>0.40009157982742549</v>
      </c>
      <c r="N51" s="12">
        <f t="shared" si="12"/>
        <v>0.4501677577150176</v>
      </c>
      <c r="O51" s="12">
        <f t="shared" si="12"/>
        <v>0.5001508451310549</v>
      </c>
      <c r="P51" s="12">
        <f t="shared" si="12"/>
        <v>0.5501338837991816</v>
      </c>
      <c r="Q51" s="12">
        <f t="shared" si="12"/>
        <v>0.60014491697173544</v>
      </c>
      <c r="R51" s="12">
        <f t="shared" si="12"/>
        <v>0.60012059658240735</v>
      </c>
      <c r="S51" s="12">
        <f t="shared" si="12"/>
        <v>0.600161934202605</v>
      </c>
      <c r="T51" s="12">
        <f t="shared" si="12"/>
        <v>0.60016393701902881</v>
      </c>
      <c r="U51" s="12">
        <f t="shared" si="12"/>
        <v>0.60017920871502439</v>
      </c>
      <c r="V51" s="12">
        <f t="shared" si="12"/>
        <v>0.60021168530300795</v>
      </c>
      <c r="W51" s="12">
        <f t="shared" si="12"/>
        <v>0.60021917370958355</v>
      </c>
      <c r="X51" s="12">
        <f t="shared" si="12"/>
        <v>0.60022013941623975</v>
      </c>
      <c r="Y51" s="12">
        <f t="shared" si="12"/>
        <v>0.60024997430440052</v>
      </c>
      <c r="Z51" s="12">
        <f t="shared" si="12"/>
        <v>0.6002767858670699</v>
      </c>
      <c r="AA51" s="12">
        <f t="shared" si="12"/>
        <v>0.60025331577567864</v>
      </c>
      <c r="AB51" s="12">
        <f t="shared" si="12"/>
        <v>0.60021121415169432</v>
      </c>
      <c r="AC51" s="12">
        <f t="shared" si="12"/>
        <v>0.60014973485583689</v>
      </c>
      <c r="AD51" s="12">
        <f t="shared" si="12"/>
        <v>0.60006877964945415</v>
      </c>
      <c r="AE51" s="12">
        <f t="shared" si="12"/>
        <v>0.60001224832570577</v>
      </c>
      <c r="AF51" s="12">
        <f t="shared" si="12"/>
        <v>0.5999947196049078</v>
      </c>
    </row>
    <row r="52" spans="1:32" x14ac:dyDescent="0.75">
      <c r="A52" t="s">
        <v>55</v>
      </c>
      <c r="B52" s="12">
        <v>0</v>
      </c>
      <c r="C52" s="12">
        <v>0</v>
      </c>
      <c r="D52" s="12">
        <v>0</v>
      </c>
      <c r="E52" s="12">
        <v>0</v>
      </c>
      <c r="F52" s="12">
        <f>F19*F31+F20*F32</f>
        <v>5.0324585389953345E-2</v>
      </c>
      <c r="G52" s="12">
        <f t="shared" ref="G52:AF52" si="13">G19*G31+G20*G32</f>
        <v>7.0320874013171178E-2</v>
      </c>
      <c r="H52" s="12">
        <f t="shared" si="13"/>
        <v>0.10023841199827981</v>
      </c>
      <c r="I52" s="12">
        <f t="shared" si="13"/>
        <v>0.15039415219720934</v>
      </c>
      <c r="J52" s="12">
        <f t="shared" si="13"/>
        <v>0.20078269763173362</v>
      </c>
      <c r="K52" s="12">
        <f t="shared" si="13"/>
        <v>0.25116640642453203</v>
      </c>
      <c r="L52" s="12">
        <f t="shared" si="13"/>
        <v>0.30154673662148429</v>
      </c>
      <c r="M52" s="12">
        <f t="shared" si="13"/>
        <v>0.35154017073763533</v>
      </c>
      <c r="N52" s="12">
        <f t="shared" si="13"/>
        <v>0.40153478185130786</v>
      </c>
      <c r="O52" s="12">
        <f t="shared" si="13"/>
        <v>0.40191215883585885</v>
      </c>
      <c r="P52" s="12">
        <f t="shared" si="13"/>
        <v>0.40228783363087045</v>
      </c>
      <c r="Q52" s="12">
        <f t="shared" si="13"/>
        <v>0.40266255578760335</v>
      </c>
      <c r="R52" s="12">
        <f t="shared" si="13"/>
        <v>0.40265708999618932</v>
      </c>
      <c r="S52" s="12">
        <f t="shared" si="13"/>
        <v>0.40265231563660031</v>
      </c>
      <c r="T52" s="12">
        <f t="shared" si="13"/>
        <v>0.40264788033224125</v>
      </c>
      <c r="U52" s="12">
        <f t="shared" si="13"/>
        <v>0.40264231400382128</v>
      </c>
      <c r="V52" s="12">
        <f t="shared" si="13"/>
        <v>0.40263675353806344</v>
      </c>
      <c r="W52" s="12">
        <f t="shared" si="13"/>
        <v>0.40263074466734672</v>
      </c>
      <c r="X52" s="12">
        <f t="shared" si="13"/>
        <v>0.40262607887975699</v>
      </c>
      <c r="Y52" s="12">
        <f t="shared" si="13"/>
        <v>0.40262195913313187</v>
      </c>
      <c r="Z52" s="12">
        <f t="shared" si="13"/>
        <v>0.40261845654978912</v>
      </c>
      <c r="AA52" s="12">
        <f t="shared" si="13"/>
        <v>0.40261567998612185</v>
      </c>
      <c r="AB52" s="12">
        <f t="shared" si="13"/>
        <v>0.40261281993963333</v>
      </c>
      <c r="AC52" s="12">
        <f t="shared" si="13"/>
        <v>0.40260981140882179</v>
      </c>
      <c r="AD52" s="12">
        <f t="shared" si="13"/>
        <v>0.4026073792992011</v>
      </c>
      <c r="AE52" s="12">
        <f t="shared" si="13"/>
        <v>0.40260521056812626</v>
      </c>
      <c r="AF52" s="12">
        <f t="shared" si="13"/>
        <v>0.40260342485445444</v>
      </c>
    </row>
    <row r="53" spans="1:32" x14ac:dyDescent="0.75">
      <c r="A53" t="s">
        <v>56</v>
      </c>
      <c r="B53" s="12">
        <v>0</v>
      </c>
      <c r="C53" s="12">
        <v>0</v>
      </c>
      <c r="D53" s="12">
        <v>0</v>
      </c>
      <c r="E53" s="12">
        <v>0</v>
      </c>
      <c r="F53" s="12">
        <v>0</v>
      </c>
      <c r="G53" s="12">
        <v>0</v>
      </c>
      <c r="H53" s="12">
        <v>0</v>
      </c>
      <c r="I53" s="12">
        <v>0</v>
      </c>
      <c r="J53" s="12">
        <v>0</v>
      </c>
      <c r="K53" s="12">
        <v>0</v>
      </c>
      <c r="L53" s="12">
        <v>0</v>
      </c>
      <c r="M53" s="12">
        <v>0</v>
      </c>
      <c r="N53" s="12">
        <v>0</v>
      </c>
      <c r="O53" s="12">
        <v>0</v>
      </c>
      <c r="P53" s="12">
        <v>0</v>
      </c>
      <c r="Q53" s="12">
        <v>0</v>
      </c>
      <c r="R53" s="12">
        <v>0</v>
      </c>
      <c r="S53" s="12">
        <v>0</v>
      </c>
      <c r="T53" s="12">
        <v>0</v>
      </c>
      <c r="U53" s="12">
        <v>0</v>
      </c>
      <c r="V53" s="12">
        <v>0</v>
      </c>
      <c r="W53" s="12">
        <v>0</v>
      </c>
      <c r="X53" s="12">
        <v>0</v>
      </c>
      <c r="Y53" s="12">
        <v>0</v>
      </c>
      <c r="Z53" s="12">
        <v>0</v>
      </c>
      <c r="AA53" s="12">
        <v>0</v>
      </c>
      <c r="AB53" s="12">
        <v>0</v>
      </c>
      <c r="AC53" s="12">
        <v>0</v>
      </c>
      <c r="AD53" s="12">
        <v>0</v>
      </c>
      <c r="AE53" s="12">
        <v>0</v>
      </c>
      <c r="AF53" s="12">
        <v>0</v>
      </c>
    </row>
  </sheetData>
  <mergeCells count="1">
    <mergeCell ref="A37:C37"/>
  </mergeCells>
  <phoneticPr fontId="5" type="noConversion"/>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6F5449-F3A1-4813-BA11-5AF596F8837D}">
  <dimension ref="A1:AF73"/>
  <sheetViews>
    <sheetView topLeftCell="A57" workbookViewId="0">
      <selection activeCell="A14" sqref="A14:A73"/>
    </sheetView>
  </sheetViews>
  <sheetFormatPr defaultRowHeight="14.75" x14ac:dyDescent="0.75"/>
  <cols>
    <col min="1" max="1" width="30" customWidth="1"/>
    <col min="2" max="2" width="25" style="43" customWidth="1"/>
    <col min="3" max="3" width="21.54296875" customWidth="1"/>
    <col min="4" max="4" width="8.7265625" customWidth="1"/>
    <col min="5" max="6" width="12" customWidth="1"/>
    <col min="7" max="7" width="10.40625" bestFit="1" customWidth="1"/>
    <col min="8" max="8" width="12.26953125" bestFit="1" customWidth="1"/>
    <col min="12" max="12" width="12.26953125" bestFit="1" customWidth="1"/>
  </cols>
  <sheetData>
    <row r="1" spans="1:32" x14ac:dyDescent="0.75">
      <c r="B1" s="40">
        <v>2020</v>
      </c>
      <c r="C1" s="1">
        <v>2021</v>
      </c>
      <c r="D1" s="1">
        <v>2022</v>
      </c>
      <c r="E1" s="1">
        <v>2023</v>
      </c>
      <c r="F1" s="1">
        <v>2024</v>
      </c>
      <c r="G1" s="1">
        <v>2025</v>
      </c>
      <c r="H1" s="1">
        <v>2026</v>
      </c>
      <c r="I1" s="1">
        <v>2027</v>
      </c>
      <c r="J1" s="1">
        <v>2028</v>
      </c>
      <c r="K1" s="1">
        <v>2029</v>
      </c>
      <c r="L1" s="1">
        <v>2030</v>
      </c>
      <c r="M1" s="1">
        <v>2031</v>
      </c>
      <c r="N1" s="1">
        <v>2032</v>
      </c>
      <c r="O1" s="1">
        <v>2033</v>
      </c>
      <c r="P1" s="1">
        <v>2034</v>
      </c>
      <c r="Q1" s="1">
        <v>2035</v>
      </c>
      <c r="R1" s="1">
        <v>2036</v>
      </c>
      <c r="S1" s="1">
        <v>2037</v>
      </c>
      <c r="T1" s="1">
        <v>2038</v>
      </c>
      <c r="U1" s="1">
        <v>2039</v>
      </c>
      <c r="V1" s="1">
        <v>2040</v>
      </c>
      <c r="W1" s="1">
        <v>2041</v>
      </c>
      <c r="X1" s="1">
        <v>2042</v>
      </c>
      <c r="Y1" s="1">
        <v>2043</v>
      </c>
      <c r="Z1" s="1">
        <v>2044</v>
      </c>
      <c r="AA1" s="1">
        <v>2045</v>
      </c>
      <c r="AB1" s="1">
        <v>2046</v>
      </c>
      <c r="AC1" s="1">
        <v>2047</v>
      </c>
      <c r="AD1" s="1">
        <v>2048</v>
      </c>
      <c r="AE1" s="1">
        <v>2049</v>
      </c>
      <c r="AF1" s="1">
        <v>2050</v>
      </c>
    </row>
    <row r="2" spans="1:32" x14ac:dyDescent="0.75">
      <c r="A2" t="s">
        <v>93</v>
      </c>
      <c r="B2" s="43">
        <f>'EPS Vehicle Class Mapping'!B47</f>
        <v>9.5000000000000001E-2</v>
      </c>
      <c r="C2" s="12">
        <f>'EPS Vehicle Class Mapping'!C47</f>
        <v>0.12</v>
      </c>
      <c r="D2" s="12">
        <f>'EPS Vehicle Class Mapping'!D47</f>
        <v>0.14499999999999999</v>
      </c>
      <c r="E2" s="12">
        <f>'EPS Vehicle Class Mapping'!E47</f>
        <v>0.16999999999999998</v>
      </c>
      <c r="F2" s="12">
        <f>'EPS Vehicle Class Mapping'!F47</f>
        <v>0.19500000000000001</v>
      </c>
      <c r="G2" s="12">
        <f>'EPS Vehicle Class Mapping'!G47</f>
        <v>0.21999999999999997</v>
      </c>
      <c r="H2" s="12">
        <f>'EPS Vehicle Class Mapping'!H47</f>
        <v>0.22</v>
      </c>
      <c r="I2" s="12">
        <f>'EPS Vehicle Class Mapping'!I47</f>
        <v>0.22</v>
      </c>
      <c r="J2" s="12">
        <f>'EPS Vehicle Class Mapping'!J47</f>
        <v>0.22</v>
      </c>
      <c r="K2" s="12">
        <f>'EPS Vehicle Class Mapping'!K47</f>
        <v>0.22</v>
      </c>
      <c r="L2" s="12">
        <f>'EPS Vehicle Class Mapping'!L47</f>
        <v>0.22</v>
      </c>
      <c r="M2" s="12">
        <f>'EPS Vehicle Class Mapping'!M47</f>
        <v>0.22</v>
      </c>
      <c r="N2" s="12">
        <f>'EPS Vehicle Class Mapping'!N47</f>
        <v>0.22</v>
      </c>
      <c r="O2" s="12">
        <f>'EPS Vehicle Class Mapping'!O47</f>
        <v>0.22</v>
      </c>
      <c r="P2" s="12">
        <f>'EPS Vehicle Class Mapping'!P47</f>
        <v>0.22</v>
      </c>
      <c r="Q2" s="12">
        <f>'EPS Vehicle Class Mapping'!Q47</f>
        <v>0.22</v>
      </c>
      <c r="R2" s="12">
        <f>'EPS Vehicle Class Mapping'!R47</f>
        <v>0.22</v>
      </c>
      <c r="S2" s="12">
        <f>'EPS Vehicle Class Mapping'!S47</f>
        <v>0.22</v>
      </c>
      <c r="T2" s="12">
        <f>'EPS Vehicle Class Mapping'!T47</f>
        <v>0.22</v>
      </c>
      <c r="U2" s="12">
        <f>'EPS Vehicle Class Mapping'!U47</f>
        <v>0.22</v>
      </c>
      <c r="V2" s="12">
        <f>'EPS Vehicle Class Mapping'!V47</f>
        <v>0.22</v>
      </c>
      <c r="W2" s="12">
        <f>'EPS Vehicle Class Mapping'!W47</f>
        <v>0.22</v>
      </c>
      <c r="X2" s="12">
        <f>'EPS Vehicle Class Mapping'!X47</f>
        <v>0.22</v>
      </c>
      <c r="Y2" s="12">
        <f>'EPS Vehicle Class Mapping'!Y47</f>
        <v>0.22</v>
      </c>
      <c r="Z2" s="12">
        <f>'EPS Vehicle Class Mapping'!Z47</f>
        <v>0.22</v>
      </c>
      <c r="AA2" s="12">
        <f>'EPS Vehicle Class Mapping'!AA47</f>
        <v>0.22</v>
      </c>
      <c r="AB2" s="12">
        <f>'EPS Vehicle Class Mapping'!AB47</f>
        <v>0.22</v>
      </c>
      <c r="AC2" s="12">
        <f>'EPS Vehicle Class Mapping'!AC47</f>
        <v>0.22</v>
      </c>
      <c r="AD2" s="12">
        <f>'EPS Vehicle Class Mapping'!AD47</f>
        <v>0.22</v>
      </c>
      <c r="AE2" s="12">
        <f>'EPS Vehicle Class Mapping'!AE47</f>
        <v>0.22</v>
      </c>
      <c r="AF2" s="12">
        <f>'EPS Vehicle Class Mapping'!AF47</f>
        <v>0.22</v>
      </c>
    </row>
    <row r="3" spans="1:32" x14ac:dyDescent="0.75">
      <c r="A3" t="s">
        <v>96</v>
      </c>
      <c r="B3" s="43">
        <f>'EPS Vehicle Class Mapping'!B48</f>
        <v>9.5000000000000001E-2</v>
      </c>
      <c r="C3" s="12">
        <f>'EPS Vehicle Class Mapping'!C48</f>
        <v>0.12</v>
      </c>
      <c r="D3" s="12">
        <f>'EPS Vehicle Class Mapping'!D48</f>
        <v>0.14499999999999999</v>
      </c>
      <c r="E3" s="12">
        <f>'EPS Vehicle Class Mapping'!E48</f>
        <v>0.16999999999999998</v>
      </c>
      <c r="F3" s="12">
        <f>'EPS Vehicle Class Mapping'!F48</f>
        <v>0.19500000000000001</v>
      </c>
      <c r="G3" s="12">
        <f>'EPS Vehicle Class Mapping'!G48</f>
        <v>0.21999999999999997</v>
      </c>
      <c r="H3" s="12">
        <f>'EPS Vehicle Class Mapping'!H48</f>
        <v>0.35</v>
      </c>
      <c r="I3" s="12">
        <f>'EPS Vehicle Class Mapping'!I48</f>
        <v>0.43</v>
      </c>
      <c r="J3" s="12">
        <f>'EPS Vehicle Class Mapping'!J48</f>
        <v>0.51</v>
      </c>
      <c r="K3" s="12">
        <f>'EPS Vehicle Class Mapping'!K48</f>
        <v>0.59</v>
      </c>
      <c r="L3" s="12">
        <f>'EPS Vehicle Class Mapping'!L48</f>
        <v>0.68</v>
      </c>
      <c r="M3" s="12">
        <f>'EPS Vehicle Class Mapping'!M48</f>
        <v>0.76</v>
      </c>
      <c r="N3" s="12">
        <f>'EPS Vehicle Class Mapping'!N48</f>
        <v>0.82</v>
      </c>
      <c r="O3" s="12">
        <f>'EPS Vehicle Class Mapping'!O48</f>
        <v>0.88</v>
      </c>
      <c r="P3" s="12">
        <f>'EPS Vehicle Class Mapping'!P48</f>
        <v>0.94</v>
      </c>
      <c r="Q3" s="12">
        <f>'EPS Vehicle Class Mapping'!Q48</f>
        <v>1</v>
      </c>
      <c r="R3" s="12">
        <f>'EPS Vehicle Class Mapping'!R48</f>
        <v>1</v>
      </c>
      <c r="S3" s="12">
        <f>'EPS Vehicle Class Mapping'!S48</f>
        <v>1</v>
      </c>
      <c r="T3" s="12">
        <f>'EPS Vehicle Class Mapping'!T48</f>
        <v>1</v>
      </c>
      <c r="U3" s="12">
        <f>'EPS Vehicle Class Mapping'!U48</f>
        <v>1</v>
      </c>
      <c r="V3" s="12">
        <f>'EPS Vehicle Class Mapping'!V48</f>
        <v>1</v>
      </c>
      <c r="W3" s="12">
        <f>'EPS Vehicle Class Mapping'!W48</f>
        <v>1</v>
      </c>
      <c r="X3" s="12">
        <f>'EPS Vehicle Class Mapping'!X48</f>
        <v>1</v>
      </c>
      <c r="Y3" s="12">
        <f>'EPS Vehicle Class Mapping'!Y48</f>
        <v>1</v>
      </c>
      <c r="Z3" s="12">
        <f>'EPS Vehicle Class Mapping'!Z48</f>
        <v>1</v>
      </c>
      <c r="AA3" s="12">
        <f>'EPS Vehicle Class Mapping'!AA48</f>
        <v>1</v>
      </c>
      <c r="AB3" s="12">
        <f>'EPS Vehicle Class Mapping'!AB48</f>
        <v>1</v>
      </c>
      <c r="AC3" s="12">
        <f>'EPS Vehicle Class Mapping'!AC48</f>
        <v>1</v>
      </c>
      <c r="AD3" s="12">
        <f>'EPS Vehicle Class Mapping'!AD48</f>
        <v>1</v>
      </c>
      <c r="AE3" s="12">
        <f>'EPS Vehicle Class Mapping'!AE48</f>
        <v>1</v>
      </c>
      <c r="AF3" s="12">
        <f>'EPS Vehicle Class Mapping'!AF48</f>
        <v>1</v>
      </c>
    </row>
    <row r="4" spans="1:32" x14ac:dyDescent="0.75">
      <c r="A4" s="50" t="s">
        <v>134</v>
      </c>
      <c r="B4" s="43">
        <f>B3</f>
        <v>9.5000000000000001E-2</v>
      </c>
      <c r="C4" s="12">
        <f t="shared" ref="C4:N4" si="0">C3</f>
        <v>0.12</v>
      </c>
      <c r="D4" s="12">
        <f t="shared" si="0"/>
        <v>0.14499999999999999</v>
      </c>
      <c r="E4" s="12">
        <f t="shared" si="0"/>
        <v>0.16999999999999998</v>
      </c>
      <c r="F4" s="12">
        <f t="shared" si="0"/>
        <v>0.19500000000000001</v>
      </c>
      <c r="G4" s="12">
        <f t="shared" si="0"/>
        <v>0.21999999999999997</v>
      </c>
      <c r="H4" s="12">
        <f t="shared" si="0"/>
        <v>0.35</v>
      </c>
      <c r="I4" s="12">
        <f t="shared" si="0"/>
        <v>0.43</v>
      </c>
      <c r="J4" s="12">
        <f t="shared" si="0"/>
        <v>0.51</v>
      </c>
      <c r="K4" s="12">
        <f t="shared" si="0"/>
        <v>0.59</v>
      </c>
      <c r="L4" s="12">
        <f t="shared" si="0"/>
        <v>0.68</v>
      </c>
      <c r="M4" s="12">
        <f t="shared" si="0"/>
        <v>0.76</v>
      </c>
      <c r="N4" s="12">
        <f t="shared" si="0"/>
        <v>0.82</v>
      </c>
      <c r="O4" s="12">
        <f>$N$4</f>
        <v>0.82</v>
      </c>
      <c r="P4" s="12">
        <f t="shared" ref="P4:AF4" si="1">$N$4</f>
        <v>0.82</v>
      </c>
      <c r="Q4" s="12">
        <f t="shared" si="1"/>
        <v>0.82</v>
      </c>
      <c r="R4" s="12">
        <f t="shared" si="1"/>
        <v>0.82</v>
      </c>
      <c r="S4" s="12">
        <f t="shared" si="1"/>
        <v>0.82</v>
      </c>
      <c r="T4" s="12">
        <f t="shared" si="1"/>
        <v>0.82</v>
      </c>
      <c r="U4" s="12">
        <f t="shared" si="1"/>
        <v>0.82</v>
      </c>
      <c r="V4" s="12">
        <f t="shared" si="1"/>
        <v>0.82</v>
      </c>
      <c r="W4" s="12">
        <f t="shared" si="1"/>
        <v>0.82</v>
      </c>
      <c r="X4" s="12">
        <f t="shared" si="1"/>
        <v>0.82</v>
      </c>
      <c r="Y4" s="12">
        <f t="shared" si="1"/>
        <v>0.82</v>
      </c>
      <c r="Z4" s="12">
        <f t="shared" si="1"/>
        <v>0.82</v>
      </c>
      <c r="AA4" s="12">
        <f t="shared" si="1"/>
        <v>0.82</v>
      </c>
      <c r="AB4" s="12">
        <f t="shared" si="1"/>
        <v>0.82</v>
      </c>
      <c r="AC4" s="12">
        <f t="shared" si="1"/>
        <v>0.82</v>
      </c>
      <c r="AD4" s="12">
        <f t="shared" si="1"/>
        <v>0.82</v>
      </c>
      <c r="AE4" s="12">
        <f t="shared" si="1"/>
        <v>0.82</v>
      </c>
      <c r="AF4" s="12">
        <f t="shared" si="1"/>
        <v>0.82</v>
      </c>
    </row>
    <row r="5" spans="1:32" x14ac:dyDescent="0.75">
      <c r="A5" t="s">
        <v>52</v>
      </c>
      <c r="B5" s="43">
        <f>'EPS Vehicle Class Mapping'!B49</f>
        <v>0</v>
      </c>
      <c r="C5" s="12">
        <f>'EPS Vehicle Class Mapping'!C49</f>
        <v>0</v>
      </c>
      <c r="D5" s="12">
        <f>'EPS Vehicle Class Mapping'!D49</f>
        <v>0</v>
      </c>
      <c r="E5" s="12">
        <f>'EPS Vehicle Class Mapping'!E49</f>
        <v>0</v>
      </c>
      <c r="F5" s="12">
        <f>'EPS Vehicle Class Mapping'!F49</f>
        <v>3.9118535662182166E-2</v>
      </c>
      <c r="G5" s="12">
        <f>'EPS Vehicle Class Mapping'!G49</f>
        <v>4.7811543587111538E-2</v>
      </c>
      <c r="H5" s="12">
        <f>'EPS Vehicle Class Mapping'!H49</f>
        <v>5.6504551512040903E-2</v>
      </c>
      <c r="I5" s="12">
        <f>'EPS Vehicle Class Mapping'!I49</f>
        <v>8.6930079249293704E-2</v>
      </c>
      <c r="J5" s="12">
        <f>'EPS Vehicle Class Mapping'!J49</f>
        <v>0.13039511887394054</v>
      </c>
      <c r="K5" s="12">
        <f>'EPS Vehicle Class Mapping'!K49</f>
        <v>0.17386015849858741</v>
      </c>
      <c r="L5" s="12">
        <f>'EPS Vehicle Class Mapping'!L49</f>
        <v>0.21732519812323425</v>
      </c>
      <c r="M5" s="12">
        <f>'EPS Vehicle Class Mapping'!M49</f>
        <v>0.23905771793555769</v>
      </c>
      <c r="N5" s="12">
        <f>'EPS Vehicle Class Mapping'!N49</f>
        <v>0.26079023774788107</v>
      </c>
      <c r="O5" s="12">
        <f>'EPS Vehicle Class Mapping'!O49</f>
        <v>0.28252275756020451</v>
      </c>
      <c r="P5" s="12">
        <f>'EPS Vehicle Class Mapping'!P49</f>
        <v>0.30425527737252789</v>
      </c>
      <c r="Q5" s="12">
        <f>'EPS Vehicle Class Mapping'!Q49</f>
        <v>0.32598779718485138</v>
      </c>
      <c r="R5" s="12">
        <f>'EPS Vehicle Class Mapping'!R49</f>
        <v>0.32598779718485138</v>
      </c>
      <c r="S5" s="12">
        <f>'EPS Vehicle Class Mapping'!S49</f>
        <v>0.32598779718485138</v>
      </c>
      <c r="T5" s="12">
        <f>'EPS Vehicle Class Mapping'!T49</f>
        <v>0.32598779718485138</v>
      </c>
      <c r="U5" s="12">
        <f>'EPS Vehicle Class Mapping'!U49</f>
        <v>0.32598779718485138</v>
      </c>
      <c r="V5" s="12">
        <f>'EPS Vehicle Class Mapping'!V49</f>
        <v>0.32598779718485138</v>
      </c>
      <c r="W5" s="12">
        <f>'EPS Vehicle Class Mapping'!W49</f>
        <v>0.32598779718485138</v>
      </c>
      <c r="X5" s="12">
        <f>'EPS Vehicle Class Mapping'!X49</f>
        <v>0.32598779718485138</v>
      </c>
      <c r="Y5" s="12">
        <f>'EPS Vehicle Class Mapping'!Y49</f>
        <v>0.32598779718485138</v>
      </c>
      <c r="Z5" s="12">
        <f>'EPS Vehicle Class Mapping'!Z49</f>
        <v>0.32598779718485138</v>
      </c>
      <c r="AA5" s="12">
        <f>'EPS Vehicle Class Mapping'!AA49</f>
        <v>0.32598779718485138</v>
      </c>
      <c r="AB5" s="12">
        <f>'EPS Vehicle Class Mapping'!AB49</f>
        <v>0.32598779718485138</v>
      </c>
      <c r="AC5" s="12">
        <f>'EPS Vehicle Class Mapping'!AC49</f>
        <v>0.32598779718485138</v>
      </c>
      <c r="AD5" s="12">
        <f>'EPS Vehicle Class Mapping'!AD49</f>
        <v>0.32598779718485138</v>
      </c>
      <c r="AE5" s="12">
        <f>'EPS Vehicle Class Mapping'!AE49</f>
        <v>0.32598779718485138</v>
      </c>
      <c r="AF5" s="12">
        <f>'EPS Vehicle Class Mapping'!AF49</f>
        <v>0.32598779718485138</v>
      </c>
    </row>
    <row r="6" spans="1:32" x14ac:dyDescent="0.75">
      <c r="A6" t="s">
        <v>53</v>
      </c>
      <c r="B6" s="43">
        <f>'EPS Vehicle Class Mapping'!B50</f>
        <v>0</v>
      </c>
      <c r="C6" s="12">
        <f>'EPS Vehicle Class Mapping'!C50</f>
        <v>0</v>
      </c>
      <c r="D6" s="12">
        <f>'EPS Vehicle Class Mapping'!D50</f>
        <v>0</v>
      </c>
      <c r="E6" s="12">
        <f>'EPS Vehicle Class Mapping'!E50</f>
        <v>0</v>
      </c>
      <c r="F6" s="12">
        <f>'EPS Vehicle Class Mapping'!F50</f>
        <v>0</v>
      </c>
      <c r="G6" s="12">
        <f>'EPS Vehicle Class Mapping'!G50</f>
        <v>0</v>
      </c>
      <c r="H6" s="12">
        <f>'EPS Vehicle Class Mapping'!H50</f>
        <v>0</v>
      </c>
      <c r="I6" s="12">
        <f>'EPS Vehicle Class Mapping'!I50</f>
        <v>0</v>
      </c>
      <c r="J6" s="12">
        <f>'EPS Vehicle Class Mapping'!J50</f>
        <v>0</v>
      </c>
      <c r="K6" s="12">
        <f>'EPS Vehicle Class Mapping'!K50</f>
        <v>0</v>
      </c>
      <c r="L6" s="12">
        <f>'EPS Vehicle Class Mapping'!L50</f>
        <v>0</v>
      </c>
      <c r="M6" s="12">
        <f>'EPS Vehicle Class Mapping'!M50</f>
        <v>0</v>
      </c>
      <c r="N6" s="12">
        <f>'EPS Vehicle Class Mapping'!N50</f>
        <v>0</v>
      </c>
      <c r="O6" s="12">
        <f>'EPS Vehicle Class Mapping'!O50</f>
        <v>0</v>
      </c>
      <c r="P6" s="12">
        <f>'EPS Vehicle Class Mapping'!P50</f>
        <v>0</v>
      </c>
      <c r="Q6" s="12">
        <f>'EPS Vehicle Class Mapping'!Q50</f>
        <v>0</v>
      </c>
      <c r="R6" s="12">
        <f>'EPS Vehicle Class Mapping'!R50</f>
        <v>0</v>
      </c>
      <c r="S6" s="12">
        <f>'EPS Vehicle Class Mapping'!S50</f>
        <v>0</v>
      </c>
      <c r="T6" s="12">
        <f>'EPS Vehicle Class Mapping'!T50</f>
        <v>0</v>
      </c>
      <c r="U6" s="12">
        <f>'EPS Vehicle Class Mapping'!U50</f>
        <v>0</v>
      </c>
      <c r="V6" s="12">
        <f>'EPS Vehicle Class Mapping'!V50</f>
        <v>0</v>
      </c>
      <c r="W6" s="12">
        <f>'EPS Vehicle Class Mapping'!W50</f>
        <v>0</v>
      </c>
      <c r="X6" s="12">
        <f>'EPS Vehicle Class Mapping'!X50</f>
        <v>0</v>
      </c>
      <c r="Y6" s="12">
        <f>'EPS Vehicle Class Mapping'!Y50</f>
        <v>0</v>
      </c>
      <c r="Z6" s="12">
        <f>'EPS Vehicle Class Mapping'!Z50</f>
        <v>0</v>
      </c>
      <c r="AA6" s="12">
        <f>'EPS Vehicle Class Mapping'!AA50</f>
        <v>0</v>
      </c>
      <c r="AB6" s="12">
        <f>'EPS Vehicle Class Mapping'!AB50</f>
        <v>0</v>
      </c>
      <c r="AC6" s="12">
        <f>'EPS Vehicle Class Mapping'!AC50</f>
        <v>0</v>
      </c>
      <c r="AD6" s="12">
        <f>'EPS Vehicle Class Mapping'!AD50</f>
        <v>0</v>
      </c>
      <c r="AE6" s="12">
        <f>'EPS Vehicle Class Mapping'!AE50</f>
        <v>0</v>
      </c>
      <c r="AF6" s="12">
        <f>'EPS Vehicle Class Mapping'!AF50</f>
        <v>0</v>
      </c>
    </row>
    <row r="7" spans="1:32" x14ac:dyDescent="0.75">
      <c r="A7" t="s">
        <v>54</v>
      </c>
      <c r="B7" s="43">
        <f>'EPS Vehicle Class Mapping'!B51</f>
        <v>0</v>
      </c>
      <c r="C7" s="12">
        <f>'EPS Vehicle Class Mapping'!C51</f>
        <v>0</v>
      </c>
      <c r="D7" s="12">
        <f>'EPS Vehicle Class Mapping'!D51</f>
        <v>0</v>
      </c>
      <c r="E7" s="12">
        <f>'EPS Vehicle Class Mapping'!E51</f>
        <v>0</v>
      </c>
      <c r="F7" s="12">
        <f>'EPS Vehicle Class Mapping'!F51</f>
        <v>6.0092351423574233E-2</v>
      </c>
      <c r="G7" s="12">
        <f>'EPS Vehicle Class Mapping'!G51</f>
        <v>8.007170495487044E-2</v>
      </c>
      <c r="H7" s="12">
        <f>'EPS Vehicle Class Mapping'!H51</f>
        <v>0.10754675715462489</v>
      </c>
      <c r="I7" s="12">
        <f>'EPS Vehicle Class Mapping'!I51</f>
        <v>0.16256127688111058</v>
      </c>
      <c r="J7" s="12">
        <f>'EPS Vehicle Class Mapping'!J51</f>
        <v>0.22511403505922528</v>
      </c>
      <c r="K7" s="12">
        <f>'EPS Vehicle Class Mapping'!K51</f>
        <v>0.28764855512481957</v>
      </c>
      <c r="L7" s="12">
        <f>'EPS Vehicle Class Mapping'!L51</f>
        <v>0.35012393285022902</v>
      </c>
      <c r="M7" s="12">
        <f>'EPS Vehicle Class Mapping'!M51</f>
        <v>0.40009157982742549</v>
      </c>
      <c r="N7" s="12">
        <f>'EPS Vehicle Class Mapping'!N51</f>
        <v>0.4501677577150176</v>
      </c>
      <c r="O7" s="12">
        <f>'EPS Vehicle Class Mapping'!O51</f>
        <v>0.5001508451310549</v>
      </c>
      <c r="P7" s="12">
        <f>'EPS Vehicle Class Mapping'!P51</f>
        <v>0.5501338837991816</v>
      </c>
      <c r="Q7" s="12">
        <f>'EPS Vehicle Class Mapping'!Q51</f>
        <v>0.60014491697173544</v>
      </c>
      <c r="R7" s="12">
        <f>'EPS Vehicle Class Mapping'!R51</f>
        <v>0.60012059658240735</v>
      </c>
      <c r="S7" s="12">
        <f>'EPS Vehicle Class Mapping'!S51</f>
        <v>0.600161934202605</v>
      </c>
      <c r="T7" s="12">
        <f>'EPS Vehicle Class Mapping'!T51</f>
        <v>0.60016393701902881</v>
      </c>
      <c r="U7" s="12">
        <f>'EPS Vehicle Class Mapping'!U51</f>
        <v>0.60017920871502439</v>
      </c>
      <c r="V7" s="12">
        <f>'EPS Vehicle Class Mapping'!V51</f>
        <v>0.60021168530300795</v>
      </c>
      <c r="W7" s="12">
        <f>'EPS Vehicle Class Mapping'!W51</f>
        <v>0.60021917370958355</v>
      </c>
      <c r="X7" s="12">
        <f>'EPS Vehicle Class Mapping'!X51</f>
        <v>0.60022013941623975</v>
      </c>
      <c r="Y7" s="12">
        <f>'EPS Vehicle Class Mapping'!Y51</f>
        <v>0.60024997430440052</v>
      </c>
      <c r="Z7" s="12">
        <f>'EPS Vehicle Class Mapping'!Z51</f>
        <v>0.6002767858670699</v>
      </c>
      <c r="AA7" s="12">
        <f>'EPS Vehicle Class Mapping'!AA51</f>
        <v>0.60025331577567864</v>
      </c>
      <c r="AB7" s="12">
        <f>'EPS Vehicle Class Mapping'!AB51</f>
        <v>0.60021121415169432</v>
      </c>
      <c r="AC7" s="12">
        <f>'EPS Vehicle Class Mapping'!AC51</f>
        <v>0.60014973485583689</v>
      </c>
      <c r="AD7" s="12">
        <f>'EPS Vehicle Class Mapping'!AD51</f>
        <v>0.60006877964945415</v>
      </c>
      <c r="AE7" s="12">
        <f>'EPS Vehicle Class Mapping'!AE51</f>
        <v>0.60001224832570577</v>
      </c>
      <c r="AF7" s="12">
        <f>'EPS Vehicle Class Mapping'!AF51</f>
        <v>0.5999947196049078</v>
      </c>
    </row>
    <row r="8" spans="1:32" x14ac:dyDescent="0.75">
      <c r="A8" t="s">
        <v>55</v>
      </c>
      <c r="B8" s="43">
        <f>'EPS Vehicle Class Mapping'!B52</f>
        <v>0</v>
      </c>
      <c r="C8" s="12">
        <f>'EPS Vehicle Class Mapping'!C52</f>
        <v>0</v>
      </c>
      <c r="D8" s="12">
        <f>'EPS Vehicle Class Mapping'!D52</f>
        <v>0</v>
      </c>
      <c r="E8" s="12">
        <f>'EPS Vehicle Class Mapping'!E52</f>
        <v>0</v>
      </c>
      <c r="F8" s="12">
        <f>'EPS Vehicle Class Mapping'!F52</f>
        <v>5.0324585389953345E-2</v>
      </c>
      <c r="G8" s="12">
        <f>'EPS Vehicle Class Mapping'!G52</f>
        <v>7.0320874013171178E-2</v>
      </c>
      <c r="H8" s="12">
        <f>'EPS Vehicle Class Mapping'!H52</f>
        <v>0.10023841199827981</v>
      </c>
      <c r="I8" s="12">
        <f>'EPS Vehicle Class Mapping'!I52</f>
        <v>0.15039415219720934</v>
      </c>
      <c r="J8" s="12">
        <f>'EPS Vehicle Class Mapping'!J52</f>
        <v>0.20078269763173362</v>
      </c>
      <c r="K8" s="12">
        <f>'EPS Vehicle Class Mapping'!K52</f>
        <v>0.25116640642453203</v>
      </c>
      <c r="L8" s="12">
        <f>'EPS Vehicle Class Mapping'!L52</f>
        <v>0.30154673662148429</v>
      </c>
      <c r="M8" s="12">
        <f>'EPS Vehicle Class Mapping'!M52</f>
        <v>0.35154017073763533</v>
      </c>
      <c r="N8" s="12">
        <f>'EPS Vehicle Class Mapping'!N52</f>
        <v>0.40153478185130786</v>
      </c>
      <c r="O8" s="12">
        <f>'EPS Vehicle Class Mapping'!O52</f>
        <v>0.40191215883585885</v>
      </c>
      <c r="P8" s="12">
        <f>'EPS Vehicle Class Mapping'!P52</f>
        <v>0.40228783363087045</v>
      </c>
      <c r="Q8" s="12">
        <f>'EPS Vehicle Class Mapping'!Q52</f>
        <v>0.40266255578760335</v>
      </c>
      <c r="R8" s="12">
        <f>'EPS Vehicle Class Mapping'!R52</f>
        <v>0.40265708999618932</v>
      </c>
      <c r="S8" s="12">
        <f>'EPS Vehicle Class Mapping'!S52</f>
        <v>0.40265231563660031</v>
      </c>
      <c r="T8" s="12">
        <f>'EPS Vehicle Class Mapping'!T52</f>
        <v>0.40264788033224125</v>
      </c>
      <c r="U8" s="12">
        <f>'EPS Vehicle Class Mapping'!U52</f>
        <v>0.40264231400382128</v>
      </c>
      <c r="V8" s="12">
        <f>'EPS Vehicle Class Mapping'!V52</f>
        <v>0.40263675353806344</v>
      </c>
      <c r="W8" s="12">
        <f>'EPS Vehicle Class Mapping'!W52</f>
        <v>0.40263074466734672</v>
      </c>
      <c r="X8" s="12">
        <f>'EPS Vehicle Class Mapping'!X52</f>
        <v>0.40262607887975699</v>
      </c>
      <c r="Y8" s="12">
        <f>'EPS Vehicle Class Mapping'!Y52</f>
        <v>0.40262195913313187</v>
      </c>
      <c r="Z8" s="12">
        <f>'EPS Vehicle Class Mapping'!Z52</f>
        <v>0.40261845654978912</v>
      </c>
      <c r="AA8" s="12">
        <f>'EPS Vehicle Class Mapping'!AA52</f>
        <v>0.40261567998612185</v>
      </c>
      <c r="AB8" s="12">
        <f>'EPS Vehicle Class Mapping'!AB52</f>
        <v>0.40261281993963333</v>
      </c>
      <c r="AC8" s="12">
        <f>'EPS Vehicle Class Mapping'!AC52</f>
        <v>0.40260981140882179</v>
      </c>
      <c r="AD8" s="12">
        <f>'EPS Vehicle Class Mapping'!AD52</f>
        <v>0.4026073792992011</v>
      </c>
      <c r="AE8" s="12">
        <f>'EPS Vehicle Class Mapping'!AE52</f>
        <v>0.40260521056812626</v>
      </c>
      <c r="AF8" s="12">
        <f>'EPS Vehicle Class Mapping'!AF52</f>
        <v>0.40260342485445444</v>
      </c>
    </row>
    <row r="9" spans="1:32" x14ac:dyDescent="0.75">
      <c r="A9" t="s">
        <v>56</v>
      </c>
      <c r="B9" s="43">
        <f>'EPS Vehicle Class Mapping'!B53</f>
        <v>0</v>
      </c>
      <c r="C9" s="12">
        <f>'EPS Vehicle Class Mapping'!C53</f>
        <v>0</v>
      </c>
      <c r="D9" s="12">
        <f>'EPS Vehicle Class Mapping'!D53</f>
        <v>0</v>
      </c>
      <c r="E9" s="12">
        <f>'EPS Vehicle Class Mapping'!E53</f>
        <v>0</v>
      </c>
      <c r="F9" s="12">
        <f>'EPS Vehicle Class Mapping'!F53</f>
        <v>0</v>
      </c>
      <c r="G9" s="12">
        <f>'EPS Vehicle Class Mapping'!G53</f>
        <v>0</v>
      </c>
      <c r="H9" s="12">
        <f>'EPS Vehicle Class Mapping'!H53</f>
        <v>0</v>
      </c>
      <c r="I9" s="12">
        <f>'EPS Vehicle Class Mapping'!I53</f>
        <v>0</v>
      </c>
      <c r="J9" s="12">
        <f>'EPS Vehicle Class Mapping'!J53</f>
        <v>0</v>
      </c>
      <c r="K9" s="12">
        <f>'EPS Vehicle Class Mapping'!K53</f>
        <v>0</v>
      </c>
      <c r="L9" s="12">
        <f>'EPS Vehicle Class Mapping'!L53</f>
        <v>0</v>
      </c>
      <c r="M9" s="12">
        <f>'EPS Vehicle Class Mapping'!M53</f>
        <v>0</v>
      </c>
      <c r="N9" s="12">
        <f>'EPS Vehicle Class Mapping'!N53</f>
        <v>0</v>
      </c>
      <c r="O9" s="12">
        <f>'EPS Vehicle Class Mapping'!O53</f>
        <v>0</v>
      </c>
      <c r="P9" s="12">
        <f>'EPS Vehicle Class Mapping'!P53</f>
        <v>0</v>
      </c>
      <c r="Q9" s="12">
        <f>'EPS Vehicle Class Mapping'!Q53</f>
        <v>0</v>
      </c>
      <c r="R9" s="12">
        <f>'EPS Vehicle Class Mapping'!R53</f>
        <v>0</v>
      </c>
      <c r="S9" s="12">
        <f>'EPS Vehicle Class Mapping'!S53</f>
        <v>0</v>
      </c>
      <c r="T9" s="12">
        <f>'EPS Vehicle Class Mapping'!T53</f>
        <v>0</v>
      </c>
      <c r="U9" s="12">
        <f>'EPS Vehicle Class Mapping'!U53</f>
        <v>0</v>
      </c>
      <c r="V9" s="12">
        <f>'EPS Vehicle Class Mapping'!V53</f>
        <v>0</v>
      </c>
      <c r="W9" s="12">
        <f>'EPS Vehicle Class Mapping'!W53</f>
        <v>0</v>
      </c>
      <c r="X9" s="12">
        <f>'EPS Vehicle Class Mapping'!X53</f>
        <v>0</v>
      </c>
      <c r="Y9" s="12">
        <f>'EPS Vehicle Class Mapping'!Y53</f>
        <v>0</v>
      </c>
      <c r="Z9" s="12">
        <f>'EPS Vehicle Class Mapping'!Z53</f>
        <v>0</v>
      </c>
      <c r="AA9" s="12">
        <f>'EPS Vehicle Class Mapping'!AA53</f>
        <v>0</v>
      </c>
      <c r="AB9" s="12">
        <f>'EPS Vehicle Class Mapping'!AB53</f>
        <v>0</v>
      </c>
      <c r="AC9" s="12">
        <f>'EPS Vehicle Class Mapping'!AC53</f>
        <v>0</v>
      </c>
      <c r="AD9" s="12">
        <f>'EPS Vehicle Class Mapping'!AD53</f>
        <v>0</v>
      </c>
      <c r="AE9" s="12">
        <f>'EPS Vehicle Class Mapping'!AE53</f>
        <v>0</v>
      </c>
      <c r="AF9" s="12">
        <f>'EPS Vehicle Class Mapping'!AF53</f>
        <v>0</v>
      </c>
    </row>
    <row r="12" spans="1:32" ht="29.15" customHeight="1" x14ac:dyDescent="0.75">
      <c r="A12" s="39" t="s">
        <v>127</v>
      </c>
      <c r="B12" s="47" t="s">
        <v>214</v>
      </c>
      <c r="C12" s="47" t="s">
        <v>215</v>
      </c>
      <c r="D12" s="246" t="s">
        <v>97</v>
      </c>
      <c r="E12" s="247"/>
      <c r="F12" s="248"/>
      <c r="G12" s="243" t="s">
        <v>126</v>
      </c>
      <c r="H12" s="244"/>
      <c r="I12" s="245"/>
    </row>
    <row r="13" spans="1:32" x14ac:dyDescent="0.75">
      <c r="B13" s="46"/>
      <c r="C13" s="15"/>
      <c r="D13" s="44" t="s">
        <v>94</v>
      </c>
      <c r="E13" s="1" t="s">
        <v>95</v>
      </c>
      <c r="F13" s="38" t="s">
        <v>98</v>
      </c>
      <c r="G13" s="26" t="s">
        <v>128</v>
      </c>
      <c r="H13" s="1" t="s">
        <v>129</v>
      </c>
      <c r="I13" s="38" t="s">
        <v>125</v>
      </c>
      <c r="J13" s="1"/>
      <c r="K13" s="1"/>
    </row>
    <row r="14" spans="1:32" x14ac:dyDescent="0.75">
      <c r="A14" t="s">
        <v>2</v>
      </c>
      <c r="B14" s="46">
        <f>IF(E14&gt;0,0,1)</f>
        <v>1</v>
      </c>
      <c r="C14" s="15">
        <f>IF(F14=0,1)</f>
        <v>1</v>
      </c>
      <c r="D14" s="41">
        <v>0</v>
      </c>
      <c r="E14">
        <v>0</v>
      </c>
      <c r="F14" s="16">
        <v>0</v>
      </c>
      <c r="G14" s="15"/>
      <c r="I14" s="16"/>
    </row>
    <row r="15" spans="1:32" x14ac:dyDescent="0.75">
      <c r="A15" t="s">
        <v>1342</v>
      </c>
      <c r="B15" s="46">
        <f t="shared" ref="B15:B73" si="2">IF(E15&gt;0,0,1)</f>
        <v>1</v>
      </c>
      <c r="C15" s="15">
        <f t="shared" ref="C15:C73" si="3">IF(F15=0,1)</f>
        <v>1</v>
      </c>
      <c r="D15" s="41">
        <v>0</v>
      </c>
      <c r="E15">
        <v>0</v>
      </c>
      <c r="F15" s="16">
        <v>0</v>
      </c>
      <c r="G15" s="15"/>
      <c r="I15" s="16"/>
    </row>
    <row r="16" spans="1:32" x14ac:dyDescent="0.75">
      <c r="A16" t="s">
        <v>3</v>
      </c>
      <c r="B16" s="46">
        <f t="shared" si="2"/>
        <v>1</v>
      </c>
      <c r="C16" s="15">
        <f t="shared" si="3"/>
        <v>1</v>
      </c>
      <c r="D16" s="41">
        <v>0</v>
      </c>
      <c r="E16">
        <v>0</v>
      </c>
      <c r="F16" s="16">
        <v>0</v>
      </c>
      <c r="G16" s="15"/>
      <c r="I16" s="16"/>
    </row>
    <row r="17" spans="1:9" x14ac:dyDescent="0.75">
      <c r="A17" t="s">
        <v>4</v>
      </c>
      <c r="B17" s="46">
        <f t="shared" si="2"/>
        <v>1</v>
      </c>
      <c r="C17" s="15">
        <f t="shared" si="3"/>
        <v>1</v>
      </c>
      <c r="D17" s="41">
        <v>0</v>
      </c>
      <c r="E17">
        <v>0</v>
      </c>
      <c r="F17" s="16">
        <v>0</v>
      </c>
      <c r="G17" s="15"/>
      <c r="I17" s="16"/>
    </row>
    <row r="18" spans="1:9" x14ac:dyDescent="0.75">
      <c r="A18" t="s">
        <v>1346</v>
      </c>
      <c r="B18" s="46">
        <f t="shared" si="2"/>
        <v>0</v>
      </c>
      <c r="C18" s="15" t="b">
        <f t="shared" si="3"/>
        <v>0</v>
      </c>
      <c r="D18" s="41">
        <v>1</v>
      </c>
      <c r="E18">
        <v>1</v>
      </c>
      <c r="F18" s="16">
        <v>1</v>
      </c>
      <c r="G18" s="15">
        <v>1990</v>
      </c>
      <c r="H18">
        <v>2026</v>
      </c>
      <c r="I18" s="16">
        <v>2024</v>
      </c>
    </row>
    <row r="19" spans="1:9" x14ac:dyDescent="0.75">
      <c r="A19" t="s">
        <v>1348</v>
      </c>
      <c r="B19" s="46">
        <f t="shared" si="2"/>
        <v>0</v>
      </c>
      <c r="C19" s="15" t="b">
        <f t="shared" si="3"/>
        <v>0</v>
      </c>
      <c r="D19" s="41">
        <v>1</v>
      </c>
      <c r="E19" s="50">
        <v>0.82</v>
      </c>
      <c r="F19" s="16">
        <v>1</v>
      </c>
      <c r="G19" s="15">
        <v>2023</v>
      </c>
      <c r="H19">
        <v>2026</v>
      </c>
      <c r="I19" s="16">
        <v>2027</v>
      </c>
    </row>
    <row r="20" spans="1:9" x14ac:dyDescent="0.75">
      <c r="A20" t="s">
        <v>5</v>
      </c>
      <c r="B20" s="46">
        <f t="shared" si="2"/>
        <v>1</v>
      </c>
      <c r="C20" s="15">
        <f t="shared" si="3"/>
        <v>1</v>
      </c>
      <c r="D20" s="41">
        <v>1</v>
      </c>
      <c r="E20">
        <v>0</v>
      </c>
      <c r="F20" s="16">
        <v>0</v>
      </c>
      <c r="G20" s="15">
        <v>2008</v>
      </c>
      <c r="I20" s="16"/>
    </row>
    <row r="21" spans="1:9" x14ac:dyDescent="0.75">
      <c r="A21" t="s">
        <v>1351</v>
      </c>
      <c r="B21" s="46">
        <f t="shared" si="2"/>
        <v>0</v>
      </c>
      <c r="C21" s="15">
        <f t="shared" si="3"/>
        <v>1</v>
      </c>
      <c r="D21" s="41">
        <v>0</v>
      </c>
      <c r="E21" s="50">
        <v>0.82</v>
      </c>
      <c r="F21" s="16">
        <v>0</v>
      </c>
      <c r="G21" s="15"/>
      <c r="H21">
        <v>2026</v>
      </c>
      <c r="I21" s="16"/>
    </row>
    <row r="22" spans="1:9" x14ac:dyDescent="0.75">
      <c r="A22" t="s">
        <v>6</v>
      </c>
      <c r="B22" s="46">
        <f t="shared" si="2"/>
        <v>0</v>
      </c>
      <c r="C22" s="15">
        <f t="shared" si="3"/>
        <v>1</v>
      </c>
      <c r="D22" s="41">
        <v>0</v>
      </c>
      <c r="E22">
        <v>1</v>
      </c>
      <c r="F22" s="16">
        <v>0</v>
      </c>
      <c r="G22" s="15"/>
      <c r="H22">
        <v>2026</v>
      </c>
      <c r="I22" s="16"/>
    </row>
    <row r="23" spans="1:9" x14ac:dyDescent="0.75">
      <c r="A23" t="s">
        <v>1353</v>
      </c>
      <c r="B23" s="46">
        <f t="shared" si="2"/>
        <v>1</v>
      </c>
      <c r="C23" s="15">
        <f t="shared" si="3"/>
        <v>1</v>
      </c>
      <c r="D23" s="41">
        <v>0</v>
      </c>
      <c r="E23">
        <v>0</v>
      </c>
      <c r="F23" s="16">
        <v>0</v>
      </c>
      <c r="G23" s="15"/>
      <c r="I23" s="16"/>
    </row>
    <row r="24" spans="1:9" x14ac:dyDescent="0.75">
      <c r="A24" t="s">
        <v>1355</v>
      </c>
      <c r="B24" s="46">
        <f t="shared" si="2"/>
        <v>1</v>
      </c>
      <c r="C24" s="15">
        <f t="shared" si="3"/>
        <v>1</v>
      </c>
      <c r="D24" s="41">
        <v>0</v>
      </c>
      <c r="E24">
        <v>0</v>
      </c>
      <c r="F24" s="16">
        <v>0</v>
      </c>
      <c r="G24" s="15"/>
      <c r="I24" s="16"/>
    </row>
    <row r="25" spans="1:9" x14ac:dyDescent="0.75">
      <c r="A25" t="s">
        <v>7</v>
      </c>
      <c r="B25" s="46">
        <f t="shared" si="2"/>
        <v>1</v>
      </c>
      <c r="C25" s="15">
        <f t="shared" si="3"/>
        <v>1</v>
      </c>
      <c r="D25" s="41">
        <v>0</v>
      </c>
      <c r="E25">
        <v>0</v>
      </c>
      <c r="F25" s="16">
        <v>0</v>
      </c>
      <c r="G25" s="15"/>
      <c r="I25" s="16"/>
    </row>
    <row r="26" spans="1:9" x14ac:dyDescent="0.75">
      <c r="A26" t="s">
        <v>8</v>
      </c>
      <c r="B26" s="46">
        <f t="shared" si="2"/>
        <v>1</v>
      </c>
      <c r="C26" s="15">
        <f t="shared" si="3"/>
        <v>1</v>
      </c>
      <c r="D26" s="41">
        <v>0</v>
      </c>
      <c r="E26">
        <v>0</v>
      </c>
      <c r="F26" s="16">
        <v>0</v>
      </c>
      <c r="G26" s="15"/>
      <c r="I26" s="16"/>
    </row>
    <row r="27" spans="1:9" x14ac:dyDescent="0.75">
      <c r="A27" t="s">
        <v>1359</v>
      </c>
      <c r="B27" s="46">
        <f t="shared" si="2"/>
        <v>1</v>
      </c>
      <c r="C27" s="15">
        <f t="shared" si="3"/>
        <v>1</v>
      </c>
      <c r="D27" s="41">
        <v>0</v>
      </c>
      <c r="E27">
        <v>0</v>
      </c>
      <c r="F27" s="16">
        <v>0</v>
      </c>
      <c r="G27" s="15"/>
      <c r="I27" s="16"/>
    </row>
    <row r="28" spans="1:9" x14ac:dyDescent="0.75">
      <c r="A28" t="s">
        <v>1361</v>
      </c>
      <c r="B28" s="46">
        <f t="shared" si="2"/>
        <v>1</v>
      </c>
      <c r="C28" s="15">
        <f t="shared" si="3"/>
        <v>1</v>
      </c>
      <c r="D28" s="41">
        <v>0</v>
      </c>
      <c r="E28">
        <v>0</v>
      </c>
      <c r="F28" s="16">
        <v>0</v>
      </c>
      <c r="G28" s="15"/>
      <c r="I28" s="16"/>
    </row>
    <row r="29" spans="1:9" x14ac:dyDescent="0.75">
      <c r="A29" t="s">
        <v>1363</v>
      </c>
      <c r="B29" s="46">
        <f t="shared" si="2"/>
        <v>1</v>
      </c>
      <c r="C29" s="15">
        <f t="shared" si="3"/>
        <v>1</v>
      </c>
      <c r="D29" s="41">
        <v>0</v>
      </c>
      <c r="E29">
        <v>0</v>
      </c>
      <c r="F29" s="16">
        <v>0</v>
      </c>
      <c r="G29" s="15"/>
      <c r="I29" s="16"/>
    </row>
    <row r="30" spans="1:9" x14ac:dyDescent="0.75">
      <c r="A30" t="s">
        <v>9</v>
      </c>
      <c r="B30" s="46">
        <f t="shared" si="2"/>
        <v>1</v>
      </c>
      <c r="C30" s="15">
        <f t="shared" si="3"/>
        <v>1</v>
      </c>
      <c r="D30" s="41">
        <v>0</v>
      </c>
      <c r="E30">
        <v>0</v>
      </c>
      <c r="F30" s="16">
        <v>0</v>
      </c>
      <c r="G30" s="15"/>
      <c r="I30" s="16"/>
    </row>
    <row r="31" spans="1:9" x14ac:dyDescent="0.75">
      <c r="A31" t="s">
        <v>10</v>
      </c>
      <c r="B31" s="46">
        <f t="shared" si="2"/>
        <v>1</v>
      </c>
      <c r="C31" s="15">
        <f t="shared" si="3"/>
        <v>1</v>
      </c>
      <c r="D31" s="41">
        <v>0</v>
      </c>
      <c r="E31">
        <v>0</v>
      </c>
      <c r="F31" s="16">
        <v>0</v>
      </c>
      <c r="G31" s="15"/>
      <c r="I31" s="16"/>
    </row>
    <row r="32" spans="1:9" x14ac:dyDescent="0.75">
      <c r="A32" t="s">
        <v>11</v>
      </c>
      <c r="B32" s="46">
        <f t="shared" si="2"/>
        <v>1</v>
      </c>
      <c r="C32" s="15">
        <f t="shared" si="3"/>
        <v>1</v>
      </c>
      <c r="D32" s="41">
        <v>0</v>
      </c>
      <c r="E32">
        <v>0</v>
      </c>
      <c r="F32" s="16">
        <v>0</v>
      </c>
      <c r="G32" s="15"/>
      <c r="I32" s="16"/>
    </row>
    <row r="33" spans="1:9" x14ac:dyDescent="0.75">
      <c r="A33" t="s">
        <v>1368</v>
      </c>
      <c r="B33" s="46">
        <f t="shared" si="2"/>
        <v>1</v>
      </c>
      <c r="C33" s="15">
        <f t="shared" si="3"/>
        <v>1</v>
      </c>
      <c r="D33" s="41">
        <v>1</v>
      </c>
      <c r="E33">
        <v>0</v>
      </c>
      <c r="F33" s="16">
        <v>0</v>
      </c>
      <c r="G33" s="15">
        <v>2001</v>
      </c>
      <c r="I33" s="16"/>
    </row>
    <row r="34" spans="1:9" x14ac:dyDescent="0.75">
      <c r="A34" t="s">
        <v>12</v>
      </c>
      <c r="B34" s="46">
        <f t="shared" si="2"/>
        <v>0</v>
      </c>
      <c r="C34" s="15" t="b">
        <f t="shared" si="3"/>
        <v>0</v>
      </c>
      <c r="D34" s="41">
        <v>1</v>
      </c>
      <c r="E34">
        <v>1</v>
      </c>
      <c r="F34" s="16">
        <v>1</v>
      </c>
      <c r="G34" s="15">
        <v>2011</v>
      </c>
      <c r="H34">
        <v>2026</v>
      </c>
      <c r="I34" s="16">
        <v>2027</v>
      </c>
    </row>
    <row r="35" spans="1:9" x14ac:dyDescent="0.75">
      <c r="A35" t="s">
        <v>13</v>
      </c>
      <c r="B35" s="46">
        <f t="shared" si="2"/>
        <v>0</v>
      </c>
      <c r="C35" s="15" t="b">
        <f t="shared" si="3"/>
        <v>0</v>
      </c>
      <c r="D35" s="41">
        <v>1</v>
      </c>
      <c r="E35">
        <v>1</v>
      </c>
      <c r="F35" s="16">
        <v>1</v>
      </c>
      <c r="G35" s="15">
        <v>1995</v>
      </c>
      <c r="H35">
        <v>2026</v>
      </c>
      <c r="I35" s="16">
        <v>2025</v>
      </c>
    </row>
    <row r="36" spans="1:9" x14ac:dyDescent="0.75">
      <c r="A36" t="s">
        <v>14</v>
      </c>
      <c r="B36" s="46">
        <f t="shared" si="2"/>
        <v>1</v>
      </c>
      <c r="C36" s="15">
        <f t="shared" si="3"/>
        <v>1</v>
      </c>
      <c r="D36" s="41">
        <v>0</v>
      </c>
      <c r="E36">
        <v>0</v>
      </c>
      <c r="F36" s="16">
        <v>0</v>
      </c>
      <c r="G36" s="15"/>
      <c r="I36" s="16"/>
    </row>
    <row r="37" spans="1:9" x14ac:dyDescent="0.75">
      <c r="A37" t="s">
        <v>1373</v>
      </c>
      <c r="B37" s="46">
        <f t="shared" si="2"/>
        <v>1</v>
      </c>
      <c r="C37" s="15">
        <f t="shared" si="3"/>
        <v>1</v>
      </c>
      <c r="D37" s="41">
        <v>1</v>
      </c>
      <c r="E37">
        <v>0</v>
      </c>
      <c r="F37" s="16">
        <v>0</v>
      </c>
      <c r="G37" s="15">
        <v>2025</v>
      </c>
      <c r="I37" s="16"/>
    </row>
    <row r="38" spans="1:9" x14ac:dyDescent="0.75">
      <c r="A38" t="s">
        <v>1375</v>
      </c>
      <c r="B38" s="46">
        <f t="shared" si="2"/>
        <v>1</v>
      </c>
      <c r="C38" s="15">
        <f t="shared" si="3"/>
        <v>1</v>
      </c>
      <c r="D38" s="41">
        <v>0</v>
      </c>
      <c r="E38">
        <v>0</v>
      </c>
      <c r="F38" s="16">
        <v>0</v>
      </c>
      <c r="G38" s="15"/>
      <c r="I38" s="16"/>
    </row>
    <row r="39" spans="1:9" x14ac:dyDescent="0.75">
      <c r="A39" t="s">
        <v>15</v>
      </c>
      <c r="B39" s="46">
        <f t="shared" si="2"/>
        <v>1</v>
      </c>
      <c r="C39" s="15">
        <f t="shared" si="3"/>
        <v>1</v>
      </c>
      <c r="D39" s="41">
        <v>0</v>
      </c>
      <c r="E39">
        <v>0</v>
      </c>
      <c r="F39" s="16">
        <v>0</v>
      </c>
      <c r="G39" s="15"/>
      <c r="I39" s="16"/>
    </row>
    <row r="40" spans="1:9" x14ac:dyDescent="0.75">
      <c r="A40" t="s">
        <v>1378</v>
      </c>
      <c r="B40" s="46">
        <f t="shared" si="2"/>
        <v>1</v>
      </c>
      <c r="C40" s="15">
        <f t="shared" si="3"/>
        <v>1</v>
      </c>
      <c r="D40" s="41">
        <v>0</v>
      </c>
      <c r="E40">
        <v>0</v>
      </c>
      <c r="F40" s="16">
        <v>0</v>
      </c>
      <c r="G40" s="15"/>
      <c r="I40" s="16"/>
    </row>
    <row r="41" spans="1:9" x14ac:dyDescent="0.75">
      <c r="A41" t="s">
        <v>16</v>
      </c>
      <c r="B41" s="46">
        <f t="shared" si="2"/>
        <v>1</v>
      </c>
      <c r="C41" s="15">
        <f t="shared" si="3"/>
        <v>1</v>
      </c>
      <c r="D41" s="41">
        <v>0</v>
      </c>
      <c r="E41">
        <v>0</v>
      </c>
      <c r="F41" s="16">
        <v>0</v>
      </c>
      <c r="G41" s="15"/>
      <c r="I41" s="16"/>
    </row>
    <row r="42" spans="1:9" x14ac:dyDescent="0.75">
      <c r="A42" t="s">
        <v>1381</v>
      </c>
      <c r="B42" s="46">
        <f t="shared" si="2"/>
        <v>1</v>
      </c>
      <c r="C42" s="15">
        <f t="shared" si="3"/>
        <v>1</v>
      </c>
      <c r="D42" s="41">
        <v>1</v>
      </c>
      <c r="E42">
        <v>0</v>
      </c>
      <c r="F42" s="16">
        <v>0</v>
      </c>
      <c r="G42" s="15">
        <v>2025</v>
      </c>
      <c r="I42" s="16"/>
    </row>
    <row r="43" spans="1:9" x14ac:dyDescent="0.75">
      <c r="A43" t="s">
        <v>17</v>
      </c>
      <c r="B43" s="46">
        <f t="shared" si="2"/>
        <v>1</v>
      </c>
      <c r="C43" s="15">
        <f t="shared" si="3"/>
        <v>1</v>
      </c>
      <c r="D43" s="41">
        <v>0</v>
      </c>
      <c r="E43">
        <v>0</v>
      </c>
      <c r="F43" s="16">
        <v>0</v>
      </c>
      <c r="G43" s="15"/>
      <c r="I43" s="16"/>
    </row>
    <row r="44" spans="1:9" x14ac:dyDescent="0.75">
      <c r="A44" t="s">
        <v>1384</v>
      </c>
      <c r="B44" s="46">
        <f t="shared" si="2"/>
        <v>0</v>
      </c>
      <c r="C44" s="15" t="b">
        <f t="shared" si="3"/>
        <v>0</v>
      </c>
      <c r="D44" s="41">
        <v>1</v>
      </c>
      <c r="E44">
        <v>1</v>
      </c>
      <c r="F44" s="16">
        <v>1</v>
      </c>
      <c r="G44" s="15">
        <v>2009</v>
      </c>
      <c r="H44">
        <v>2026</v>
      </c>
      <c r="I44" s="16">
        <v>2025</v>
      </c>
    </row>
    <row r="45" spans="1:9" x14ac:dyDescent="0.75">
      <c r="A45" t="s">
        <v>18</v>
      </c>
      <c r="B45" s="46">
        <f t="shared" si="2"/>
        <v>0</v>
      </c>
      <c r="C45" s="15" t="b">
        <f t="shared" si="3"/>
        <v>0</v>
      </c>
      <c r="D45" s="41">
        <v>1</v>
      </c>
      <c r="E45" s="50">
        <v>0.82</v>
      </c>
      <c r="F45" s="16">
        <v>1</v>
      </c>
      <c r="G45" s="15">
        <v>2026</v>
      </c>
      <c r="H45">
        <v>2026</v>
      </c>
      <c r="I45" s="16">
        <v>2027</v>
      </c>
    </row>
    <row r="46" spans="1:9" x14ac:dyDescent="0.75">
      <c r="A46" t="s">
        <v>1387</v>
      </c>
      <c r="B46" s="46">
        <f t="shared" si="2"/>
        <v>0</v>
      </c>
      <c r="C46" s="15" t="b">
        <f t="shared" si="3"/>
        <v>0</v>
      </c>
      <c r="D46" s="41">
        <v>1</v>
      </c>
      <c r="E46">
        <v>1</v>
      </c>
      <c r="F46" s="16">
        <v>1</v>
      </c>
      <c r="G46" s="15">
        <v>1993</v>
      </c>
      <c r="H46">
        <v>2026</v>
      </c>
      <c r="I46" s="16">
        <v>2025</v>
      </c>
    </row>
    <row r="47" spans="1:9" x14ac:dyDescent="0.75">
      <c r="A47" t="s">
        <v>19</v>
      </c>
      <c r="B47" s="46">
        <f t="shared" si="2"/>
        <v>1</v>
      </c>
      <c r="C47" s="15">
        <f t="shared" si="3"/>
        <v>1</v>
      </c>
      <c r="D47" s="41">
        <v>0</v>
      </c>
      <c r="E47">
        <v>0</v>
      </c>
      <c r="F47" s="16">
        <v>0</v>
      </c>
      <c r="G47" s="15"/>
      <c r="I47" s="16"/>
    </row>
    <row r="48" spans="1:9" x14ac:dyDescent="0.75">
      <c r="A48" t="s">
        <v>20</v>
      </c>
      <c r="B48" s="46">
        <f t="shared" si="2"/>
        <v>1</v>
      </c>
      <c r="C48" s="15">
        <f t="shared" si="3"/>
        <v>1</v>
      </c>
      <c r="D48" s="41">
        <v>0</v>
      </c>
      <c r="E48">
        <v>0</v>
      </c>
      <c r="F48" s="16">
        <v>0</v>
      </c>
      <c r="G48" s="15"/>
      <c r="I48" s="16"/>
    </row>
    <row r="49" spans="1:9" x14ac:dyDescent="0.75">
      <c r="A49" t="s">
        <v>21</v>
      </c>
      <c r="B49" s="46">
        <f t="shared" si="2"/>
        <v>1</v>
      </c>
      <c r="C49" s="15">
        <f t="shared" si="3"/>
        <v>1</v>
      </c>
      <c r="D49" s="41">
        <v>0</v>
      </c>
      <c r="E49">
        <v>0</v>
      </c>
      <c r="F49" s="16">
        <v>0</v>
      </c>
      <c r="G49" s="15"/>
      <c r="I49" s="16"/>
    </row>
    <row r="50" spans="1:9" x14ac:dyDescent="0.75">
      <c r="A50" t="s">
        <v>1392</v>
      </c>
      <c r="B50" s="46">
        <f t="shared" si="2"/>
        <v>1</v>
      </c>
      <c r="C50" s="15">
        <f t="shared" si="3"/>
        <v>1</v>
      </c>
      <c r="D50" s="41">
        <v>0</v>
      </c>
      <c r="E50">
        <v>0</v>
      </c>
      <c r="F50" s="16">
        <v>0</v>
      </c>
      <c r="G50" s="15"/>
      <c r="I50" s="16"/>
    </row>
    <row r="51" spans="1:9" x14ac:dyDescent="0.75">
      <c r="A51" t="s">
        <v>1394</v>
      </c>
      <c r="B51" s="46">
        <f t="shared" si="2"/>
        <v>0</v>
      </c>
      <c r="C51" s="15" t="b">
        <f t="shared" si="3"/>
        <v>0</v>
      </c>
      <c r="D51" s="41">
        <v>1</v>
      </c>
      <c r="E51">
        <v>1</v>
      </c>
      <c r="F51" s="16">
        <v>1</v>
      </c>
      <c r="G51" s="15">
        <v>2009</v>
      </c>
      <c r="H51">
        <v>2026</v>
      </c>
      <c r="I51" s="16">
        <v>2024</v>
      </c>
    </row>
    <row r="52" spans="1:9" x14ac:dyDescent="0.75">
      <c r="A52" t="s">
        <v>22</v>
      </c>
      <c r="B52" s="46">
        <f t="shared" si="2"/>
        <v>1</v>
      </c>
      <c r="C52" s="15">
        <f t="shared" si="3"/>
        <v>1</v>
      </c>
      <c r="D52" s="41">
        <v>0</v>
      </c>
      <c r="E52">
        <v>0</v>
      </c>
      <c r="F52" s="16">
        <v>0</v>
      </c>
      <c r="G52" s="15"/>
      <c r="I52" s="16"/>
    </row>
    <row r="53" spans="1:9" x14ac:dyDescent="0.75">
      <c r="A53" t="s">
        <v>1397</v>
      </c>
      <c r="B53" s="46">
        <f t="shared" si="2"/>
        <v>0</v>
      </c>
      <c r="C53" s="15" t="b">
        <f t="shared" si="3"/>
        <v>0</v>
      </c>
      <c r="D53" s="41">
        <v>1</v>
      </c>
      <c r="E53">
        <v>1</v>
      </c>
      <c r="F53" s="16">
        <v>1</v>
      </c>
      <c r="G53" s="15">
        <v>2008</v>
      </c>
      <c r="H53">
        <v>2026</v>
      </c>
      <c r="I53" s="16">
        <v>2027</v>
      </c>
    </row>
    <row r="54" spans="1:9" x14ac:dyDescent="0.75">
      <c r="A54" t="s">
        <v>23</v>
      </c>
      <c r="B54" s="46">
        <f t="shared" si="2"/>
        <v>1</v>
      </c>
      <c r="C54" s="15">
        <f t="shared" si="3"/>
        <v>1</v>
      </c>
      <c r="D54" s="41">
        <v>0</v>
      </c>
      <c r="E54">
        <v>0</v>
      </c>
      <c r="F54" s="16">
        <v>0</v>
      </c>
      <c r="G54" s="15"/>
      <c r="I54" s="16"/>
    </row>
    <row r="55" spans="1:9" x14ac:dyDescent="0.75">
      <c r="A55" t="s">
        <v>1399</v>
      </c>
      <c r="B55" s="46">
        <f t="shared" si="2"/>
        <v>1</v>
      </c>
      <c r="C55" s="15">
        <f t="shared" si="3"/>
        <v>1</v>
      </c>
      <c r="D55" s="41">
        <v>0</v>
      </c>
      <c r="E55">
        <v>0</v>
      </c>
      <c r="F55" s="16">
        <v>0</v>
      </c>
      <c r="G55" s="15"/>
      <c r="I55" s="16"/>
    </row>
    <row r="56" spans="1:9" x14ac:dyDescent="0.75">
      <c r="A56" t="s">
        <v>1401</v>
      </c>
      <c r="B56" s="46">
        <f t="shared" si="2"/>
        <v>1</v>
      </c>
      <c r="C56" s="15">
        <f t="shared" si="3"/>
        <v>1</v>
      </c>
      <c r="D56" s="41">
        <v>0</v>
      </c>
      <c r="E56">
        <v>0</v>
      </c>
      <c r="F56" s="16">
        <v>0</v>
      </c>
      <c r="G56" s="15"/>
      <c r="I56" s="16"/>
    </row>
    <row r="57" spans="1:9" x14ac:dyDescent="0.75">
      <c r="A57" t="s">
        <v>1403</v>
      </c>
      <c r="B57" s="46">
        <f t="shared" si="2"/>
        <v>1</v>
      </c>
      <c r="C57" s="15">
        <f t="shared" si="3"/>
        <v>1</v>
      </c>
      <c r="D57" s="41">
        <v>0</v>
      </c>
      <c r="E57">
        <v>0</v>
      </c>
      <c r="F57" s="16">
        <v>0</v>
      </c>
      <c r="G57" s="15"/>
      <c r="I57" s="16"/>
    </row>
    <row r="58" spans="1:9" x14ac:dyDescent="0.75">
      <c r="A58" t="s">
        <v>24</v>
      </c>
      <c r="B58" s="46">
        <f t="shared" si="2"/>
        <v>1</v>
      </c>
      <c r="C58" s="15">
        <f t="shared" si="3"/>
        <v>1</v>
      </c>
      <c r="D58" s="41">
        <v>0</v>
      </c>
      <c r="E58">
        <v>0</v>
      </c>
      <c r="F58" s="16">
        <v>0</v>
      </c>
      <c r="G58" s="15"/>
      <c r="I58" s="16"/>
    </row>
    <row r="59" spans="1:9" x14ac:dyDescent="0.75">
      <c r="A59" t="s">
        <v>25</v>
      </c>
      <c r="B59" s="46">
        <f t="shared" si="2"/>
        <v>0</v>
      </c>
      <c r="C59" s="15" t="b">
        <f t="shared" si="3"/>
        <v>0</v>
      </c>
      <c r="D59" s="41">
        <v>1</v>
      </c>
      <c r="E59">
        <v>1</v>
      </c>
      <c r="F59" s="16">
        <v>1</v>
      </c>
      <c r="G59" s="15">
        <v>2000</v>
      </c>
      <c r="H59">
        <v>2026</v>
      </c>
      <c r="I59" s="16">
        <v>2025</v>
      </c>
    </row>
    <row r="60" spans="1:9" x14ac:dyDescent="0.75">
      <c r="A60" t="s">
        <v>26</v>
      </c>
      <c r="B60" s="46">
        <f t="shared" si="2"/>
        <v>0</v>
      </c>
      <c r="C60" s="15">
        <f t="shared" si="3"/>
        <v>1</v>
      </c>
      <c r="D60" s="41">
        <v>1</v>
      </c>
      <c r="E60">
        <v>1</v>
      </c>
      <c r="F60" s="16">
        <v>0</v>
      </c>
      <c r="G60" s="15">
        <v>2025</v>
      </c>
      <c r="H60">
        <v>2026</v>
      </c>
      <c r="I60" s="16"/>
    </row>
    <row r="61" spans="1:9" x14ac:dyDescent="0.75">
      <c r="A61" t="s">
        <v>1408</v>
      </c>
      <c r="B61" s="46">
        <f t="shared" si="2"/>
        <v>0</v>
      </c>
      <c r="C61" s="15" t="b">
        <f t="shared" si="3"/>
        <v>0</v>
      </c>
      <c r="D61" s="41">
        <v>1</v>
      </c>
      <c r="E61">
        <v>1</v>
      </c>
      <c r="F61" s="16">
        <v>1</v>
      </c>
      <c r="G61" s="15">
        <v>2025</v>
      </c>
      <c r="H61">
        <v>2026</v>
      </c>
      <c r="I61" s="16">
        <v>2025</v>
      </c>
    </row>
    <row r="62" spans="1:9" x14ac:dyDescent="0.75">
      <c r="A62" t="s">
        <v>27</v>
      </c>
      <c r="B62" s="46">
        <f t="shared" si="2"/>
        <v>1</v>
      </c>
      <c r="C62" s="15">
        <f t="shared" si="3"/>
        <v>1</v>
      </c>
      <c r="D62" s="41">
        <v>0</v>
      </c>
      <c r="E62">
        <v>0</v>
      </c>
      <c r="F62" s="16">
        <v>0</v>
      </c>
      <c r="G62" s="15"/>
      <c r="I62" s="16"/>
    </row>
    <row r="63" spans="1:9" x14ac:dyDescent="0.75">
      <c r="A63" t="s">
        <v>1411</v>
      </c>
      <c r="B63" s="46">
        <f t="shared" si="2"/>
        <v>1</v>
      </c>
      <c r="C63" s="15">
        <f t="shared" si="3"/>
        <v>1</v>
      </c>
      <c r="D63" s="41">
        <v>0</v>
      </c>
      <c r="E63">
        <v>0</v>
      </c>
      <c r="F63" s="16">
        <v>0</v>
      </c>
      <c r="G63" s="15"/>
      <c r="I63" s="16"/>
    </row>
    <row r="64" spans="1:9" x14ac:dyDescent="0.75">
      <c r="A64" t="s">
        <v>1413</v>
      </c>
      <c r="B64" s="46">
        <f t="shared" si="2"/>
        <v>1</v>
      </c>
      <c r="C64" s="15">
        <f t="shared" si="3"/>
        <v>1</v>
      </c>
      <c r="D64" s="41">
        <v>0</v>
      </c>
      <c r="E64">
        <v>0</v>
      </c>
      <c r="F64" s="16">
        <v>0</v>
      </c>
      <c r="G64" s="15"/>
      <c r="I64" s="16"/>
    </row>
    <row r="65" spans="1:9" x14ac:dyDescent="0.75">
      <c r="A65" t="s">
        <v>28</v>
      </c>
      <c r="B65" s="46">
        <f t="shared" si="2"/>
        <v>1</v>
      </c>
      <c r="C65" s="15">
        <f t="shared" si="3"/>
        <v>1</v>
      </c>
      <c r="D65" s="41">
        <v>0</v>
      </c>
      <c r="E65">
        <v>0</v>
      </c>
      <c r="F65" s="16">
        <v>0</v>
      </c>
      <c r="G65" s="15"/>
      <c r="I65" s="16"/>
    </row>
    <row r="66" spans="1:9" x14ac:dyDescent="0.75">
      <c r="A66" t="s">
        <v>29</v>
      </c>
      <c r="B66" s="46">
        <f t="shared" si="2"/>
        <v>1</v>
      </c>
      <c r="C66" s="15">
        <f t="shared" si="3"/>
        <v>1</v>
      </c>
      <c r="D66" s="41">
        <v>0</v>
      </c>
      <c r="E66">
        <v>0</v>
      </c>
      <c r="F66" s="16">
        <v>0</v>
      </c>
      <c r="G66" s="15"/>
      <c r="I66" s="16"/>
    </row>
    <row r="67" spans="1:9" x14ac:dyDescent="0.75">
      <c r="A67" t="s">
        <v>30</v>
      </c>
      <c r="B67" s="46">
        <f t="shared" si="2"/>
        <v>1</v>
      </c>
      <c r="C67" s="15">
        <f t="shared" si="3"/>
        <v>1</v>
      </c>
      <c r="D67" s="41">
        <v>0</v>
      </c>
      <c r="E67">
        <v>0</v>
      </c>
      <c r="F67" s="16">
        <v>0</v>
      </c>
      <c r="G67" s="15"/>
      <c r="I67" s="16"/>
    </row>
    <row r="68" spans="1:9" x14ac:dyDescent="0.75">
      <c r="A68" t="s">
        <v>31</v>
      </c>
      <c r="B68" s="46">
        <f t="shared" si="2"/>
        <v>1</v>
      </c>
      <c r="C68" s="15">
        <f t="shared" si="3"/>
        <v>1</v>
      </c>
      <c r="D68" s="41">
        <v>0</v>
      </c>
      <c r="E68">
        <v>0</v>
      </c>
      <c r="F68" s="16">
        <v>0</v>
      </c>
      <c r="G68" s="15"/>
      <c r="I68" s="16"/>
    </row>
    <row r="69" spans="1:9" x14ac:dyDescent="0.75">
      <c r="A69" t="s">
        <v>32</v>
      </c>
      <c r="B69" s="46">
        <f t="shared" si="2"/>
        <v>1</v>
      </c>
      <c r="C69" s="15">
        <f t="shared" si="3"/>
        <v>1</v>
      </c>
      <c r="D69" s="41">
        <v>0</v>
      </c>
      <c r="E69">
        <v>0</v>
      </c>
      <c r="F69" s="16">
        <v>0</v>
      </c>
      <c r="G69" s="15"/>
      <c r="I69" s="16"/>
    </row>
    <row r="70" spans="1:9" x14ac:dyDescent="0.75">
      <c r="A70" t="s">
        <v>33</v>
      </c>
      <c r="B70" s="46">
        <f t="shared" si="2"/>
        <v>1</v>
      </c>
      <c r="C70" s="15">
        <f t="shared" si="3"/>
        <v>1</v>
      </c>
      <c r="D70" s="41">
        <v>0</v>
      </c>
      <c r="E70">
        <v>0</v>
      </c>
      <c r="F70" s="16">
        <v>0</v>
      </c>
      <c r="G70" s="15"/>
      <c r="I70" s="16"/>
    </row>
    <row r="71" spans="1:9" x14ac:dyDescent="0.75">
      <c r="A71" t="s">
        <v>34</v>
      </c>
      <c r="B71" s="46">
        <f t="shared" si="2"/>
        <v>1</v>
      </c>
      <c r="C71" s="15">
        <f t="shared" si="3"/>
        <v>1</v>
      </c>
      <c r="D71" s="41">
        <v>0</v>
      </c>
      <c r="E71">
        <v>0</v>
      </c>
      <c r="F71" s="16">
        <v>0</v>
      </c>
      <c r="G71" s="15"/>
      <c r="I71" s="16"/>
    </row>
    <row r="72" spans="1:9" x14ac:dyDescent="0.75">
      <c r="A72" t="s">
        <v>35</v>
      </c>
      <c r="B72" s="46">
        <f t="shared" si="2"/>
        <v>1</v>
      </c>
      <c r="C72" s="15">
        <f t="shared" si="3"/>
        <v>1</v>
      </c>
      <c r="D72" s="41">
        <v>0</v>
      </c>
      <c r="E72">
        <v>0</v>
      </c>
      <c r="F72" s="16">
        <v>0</v>
      </c>
      <c r="G72" s="15"/>
      <c r="I72" s="16"/>
    </row>
    <row r="73" spans="1:9" x14ac:dyDescent="0.75">
      <c r="A73" t="s">
        <v>36</v>
      </c>
      <c r="B73" s="46">
        <f t="shared" si="2"/>
        <v>1</v>
      </c>
      <c r="C73" s="15">
        <f t="shared" si="3"/>
        <v>1</v>
      </c>
      <c r="D73" s="42">
        <v>0</v>
      </c>
      <c r="E73" s="18">
        <v>0</v>
      </c>
      <c r="F73" s="19">
        <v>0</v>
      </c>
      <c r="G73" s="17"/>
      <c r="H73" s="18"/>
      <c r="I73" s="19"/>
    </row>
  </sheetData>
  <mergeCells count="2">
    <mergeCell ref="G12:I12"/>
    <mergeCell ref="D12:F1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E51BF51-9396-4A34-BD31-36021B53DDF1}">
  <dimension ref="A1:AE23"/>
  <sheetViews>
    <sheetView zoomScale="130" zoomScaleNormal="130" workbookViewId="0">
      <selection activeCell="C8" sqref="C8"/>
    </sheetView>
  </sheetViews>
  <sheetFormatPr defaultRowHeight="14.75" x14ac:dyDescent="0.75"/>
  <cols>
    <col min="1" max="1" width="58.7265625" customWidth="1"/>
    <col min="2" max="2" width="9.26953125" bestFit="1" customWidth="1"/>
    <col min="3" max="7" width="12.86328125" bestFit="1" customWidth="1"/>
  </cols>
  <sheetData>
    <row r="1" spans="1:31" s="48" customFormat="1" x14ac:dyDescent="0.75">
      <c r="A1" s="49" t="s">
        <v>209</v>
      </c>
    </row>
    <row r="2" spans="1:31" x14ac:dyDescent="0.75">
      <c r="A2" s="45"/>
      <c r="B2">
        <v>2027</v>
      </c>
      <c r="C2">
        <v>2028</v>
      </c>
      <c r="D2">
        <v>2029</v>
      </c>
      <c r="E2">
        <v>2030</v>
      </c>
      <c r="F2">
        <v>2031</v>
      </c>
      <c r="G2">
        <v>2032</v>
      </c>
      <c r="H2">
        <v>2033</v>
      </c>
      <c r="I2">
        <v>2034</v>
      </c>
      <c r="J2">
        <v>2035</v>
      </c>
      <c r="K2">
        <v>2036</v>
      </c>
      <c r="L2">
        <v>2037</v>
      </c>
      <c r="M2">
        <v>2038</v>
      </c>
      <c r="N2">
        <v>2039</v>
      </c>
      <c r="O2">
        <v>2040</v>
      </c>
      <c r="P2">
        <v>2041</v>
      </c>
      <c r="Q2">
        <v>2042</v>
      </c>
      <c r="R2">
        <v>2043</v>
      </c>
      <c r="S2">
        <v>2044</v>
      </c>
      <c r="T2">
        <v>2045</v>
      </c>
      <c r="U2">
        <v>2046</v>
      </c>
      <c r="V2">
        <v>2047</v>
      </c>
      <c r="W2">
        <v>2048</v>
      </c>
      <c r="X2">
        <v>2049</v>
      </c>
      <c r="Y2">
        <v>2050</v>
      </c>
    </row>
    <row r="3" spans="1:31" x14ac:dyDescent="0.75">
      <c r="A3" t="s">
        <v>193</v>
      </c>
      <c r="B3">
        <v>0.32</v>
      </c>
      <c r="C3">
        <v>0.37</v>
      </c>
      <c r="D3">
        <v>0.46</v>
      </c>
      <c r="E3">
        <v>0.53</v>
      </c>
      <c r="F3">
        <v>0.61</v>
      </c>
      <c r="G3">
        <v>0.68</v>
      </c>
      <c r="H3">
        <f>G3</f>
        <v>0.68</v>
      </c>
      <c r="I3">
        <f t="shared" ref="I3:Y5" si="0">H3</f>
        <v>0.68</v>
      </c>
      <c r="J3">
        <f t="shared" si="0"/>
        <v>0.68</v>
      </c>
      <c r="K3">
        <f t="shared" si="0"/>
        <v>0.68</v>
      </c>
      <c r="L3">
        <f t="shared" si="0"/>
        <v>0.68</v>
      </c>
      <c r="M3">
        <f t="shared" si="0"/>
        <v>0.68</v>
      </c>
      <c r="N3">
        <f t="shared" si="0"/>
        <v>0.68</v>
      </c>
      <c r="O3">
        <f t="shared" si="0"/>
        <v>0.68</v>
      </c>
      <c r="P3">
        <f t="shared" si="0"/>
        <v>0.68</v>
      </c>
      <c r="Q3">
        <f t="shared" si="0"/>
        <v>0.68</v>
      </c>
      <c r="R3">
        <f t="shared" si="0"/>
        <v>0.68</v>
      </c>
      <c r="S3">
        <f t="shared" si="0"/>
        <v>0.68</v>
      </c>
      <c r="T3">
        <f t="shared" si="0"/>
        <v>0.68</v>
      </c>
      <c r="U3">
        <f t="shared" si="0"/>
        <v>0.68</v>
      </c>
      <c r="V3">
        <f t="shared" si="0"/>
        <v>0.68</v>
      </c>
      <c r="W3">
        <f t="shared" si="0"/>
        <v>0.68</v>
      </c>
      <c r="X3">
        <f t="shared" si="0"/>
        <v>0.68</v>
      </c>
      <c r="Y3">
        <f t="shared" si="0"/>
        <v>0.68</v>
      </c>
    </row>
    <row r="4" spans="1:31" x14ac:dyDescent="0.75">
      <c r="A4" t="s">
        <v>192</v>
      </c>
      <c r="B4">
        <v>0.06</v>
      </c>
      <c r="C4">
        <v>0.06</v>
      </c>
      <c r="D4">
        <v>0.08</v>
      </c>
      <c r="E4">
        <v>0.09</v>
      </c>
      <c r="F4">
        <v>0.11</v>
      </c>
      <c r="G4">
        <v>0.13</v>
      </c>
      <c r="H4">
        <f t="shared" ref="H4:W5" si="1">G4</f>
        <v>0.13</v>
      </c>
      <c r="I4">
        <f t="shared" si="1"/>
        <v>0.13</v>
      </c>
      <c r="J4">
        <f t="shared" si="1"/>
        <v>0.13</v>
      </c>
      <c r="K4">
        <f t="shared" si="1"/>
        <v>0.13</v>
      </c>
      <c r="L4">
        <f t="shared" si="1"/>
        <v>0.13</v>
      </c>
      <c r="M4">
        <f t="shared" si="1"/>
        <v>0.13</v>
      </c>
      <c r="N4">
        <f t="shared" si="1"/>
        <v>0.13</v>
      </c>
      <c r="O4">
        <f t="shared" si="1"/>
        <v>0.13</v>
      </c>
      <c r="P4">
        <f t="shared" si="1"/>
        <v>0.13</v>
      </c>
      <c r="Q4">
        <f t="shared" si="1"/>
        <v>0.13</v>
      </c>
      <c r="R4">
        <f t="shared" si="1"/>
        <v>0.13</v>
      </c>
      <c r="S4">
        <f t="shared" si="1"/>
        <v>0.13</v>
      </c>
      <c r="T4">
        <f t="shared" si="1"/>
        <v>0.13</v>
      </c>
      <c r="U4">
        <f t="shared" si="1"/>
        <v>0.13</v>
      </c>
      <c r="V4">
        <f t="shared" si="1"/>
        <v>0.13</v>
      </c>
      <c r="W4">
        <f t="shared" si="1"/>
        <v>0.13</v>
      </c>
      <c r="X4">
        <f t="shared" si="0"/>
        <v>0.13</v>
      </c>
      <c r="Y4">
        <f t="shared" si="0"/>
        <v>0.13</v>
      </c>
    </row>
    <row r="5" spans="1:31" x14ac:dyDescent="0.75">
      <c r="A5" s="45" t="s">
        <v>191</v>
      </c>
      <c r="B5">
        <f>B3-B4</f>
        <v>0.26</v>
      </c>
      <c r="C5">
        <f t="shared" ref="C5:G5" si="2">C3-C4</f>
        <v>0.31</v>
      </c>
      <c r="D5">
        <f t="shared" si="2"/>
        <v>0.38</v>
      </c>
      <c r="E5">
        <f t="shared" si="2"/>
        <v>0.44000000000000006</v>
      </c>
      <c r="F5">
        <f t="shared" si="2"/>
        <v>0.5</v>
      </c>
      <c r="G5">
        <f t="shared" si="2"/>
        <v>0.55000000000000004</v>
      </c>
      <c r="H5">
        <f t="shared" si="1"/>
        <v>0.55000000000000004</v>
      </c>
      <c r="I5">
        <f t="shared" si="0"/>
        <v>0.55000000000000004</v>
      </c>
      <c r="J5">
        <f t="shared" si="0"/>
        <v>0.55000000000000004</v>
      </c>
      <c r="K5">
        <f t="shared" si="0"/>
        <v>0.55000000000000004</v>
      </c>
      <c r="L5">
        <f t="shared" si="0"/>
        <v>0.55000000000000004</v>
      </c>
      <c r="M5">
        <f t="shared" si="0"/>
        <v>0.55000000000000004</v>
      </c>
      <c r="N5">
        <f t="shared" si="0"/>
        <v>0.55000000000000004</v>
      </c>
      <c r="O5">
        <f t="shared" si="0"/>
        <v>0.55000000000000004</v>
      </c>
      <c r="P5">
        <f t="shared" si="0"/>
        <v>0.55000000000000004</v>
      </c>
      <c r="Q5">
        <f t="shared" si="0"/>
        <v>0.55000000000000004</v>
      </c>
      <c r="R5">
        <f t="shared" si="0"/>
        <v>0.55000000000000004</v>
      </c>
      <c r="S5">
        <f t="shared" si="0"/>
        <v>0.55000000000000004</v>
      </c>
      <c r="T5">
        <f t="shared" si="0"/>
        <v>0.55000000000000004</v>
      </c>
      <c r="U5">
        <f t="shared" si="0"/>
        <v>0.55000000000000004</v>
      </c>
      <c r="V5">
        <f t="shared" si="0"/>
        <v>0.55000000000000004</v>
      </c>
      <c r="W5">
        <f t="shared" si="0"/>
        <v>0.55000000000000004</v>
      </c>
      <c r="X5">
        <f t="shared" si="0"/>
        <v>0.55000000000000004</v>
      </c>
      <c r="Y5">
        <f t="shared" si="0"/>
        <v>0.55000000000000004</v>
      </c>
    </row>
    <row r="8" spans="1:31" x14ac:dyDescent="0.75">
      <c r="A8" t="s">
        <v>208</v>
      </c>
      <c r="B8">
        <v>0.26200000000000001</v>
      </c>
      <c r="C8">
        <v>0.3</v>
      </c>
      <c r="D8">
        <v>0.39600000000000002</v>
      </c>
      <c r="E8">
        <v>0.45500000000000002</v>
      </c>
      <c r="F8">
        <v>0.53</v>
      </c>
      <c r="G8">
        <v>0.61</v>
      </c>
      <c r="H8">
        <v>0.57999999999999996</v>
      </c>
      <c r="I8">
        <v>0.55000000000000004</v>
      </c>
      <c r="J8" s="54"/>
      <c r="K8" s="54"/>
      <c r="L8" s="54"/>
      <c r="M8" s="54"/>
      <c r="N8" s="54"/>
      <c r="O8" s="54"/>
      <c r="P8" s="54"/>
      <c r="Q8" s="54"/>
      <c r="R8" s="54"/>
      <c r="S8" s="54"/>
      <c r="T8" s="54"/>
      <c r="U8" s="54"/>
      <c r="V8" s="54"/>
      <c r="W8" s="54"/>
      <c r="X8" s="54"/>
      <c r="Y8" s="54"/>
      <c r="Z8" s="54"/>
      <c r="AA8" s="54"/>
      <c r="AB8" s="54"/>
      <c r="AC8" s="54"/>
      <c r="AD8" s="54"/>
      <c r="AE8" s="54"/>
    </row>
    <row r="10" spans="1:31" s="48" customFormat="1" x14ac:dyDescent="0.75">
      <c r="A10" s="49" t="s">
        <v>210</v>
      </c>
    </row>
    <row r="11" spans="1:31" x14ac:dyDescent="0.75">
      <c r="A11" t="s">
        <v>190</v>
      </c>
      <c r="B11">
        <v>2021</v>
      </c>
      <c r="C11">
        <v>2022</v>
      </c>
      <c r="D11">
        <v>2023</v>
      </c>
      <c r="E11">
        <v>2024</v>
      </c>
      <c r="F11">
        <v>2025</v>
      </c>
      <c r="G11">
        <v>2026</v>
      </c>
      <c r="H11">
        <v>2027</v>
      </c>
      <c r="I11">
        <v>2028</v>
      </c>
      <c r="J11">
        <v>2029</v>
      </c>
      <c r="K11">
        <v>2030</v>
      </c>
      <c r="L11">
        <v>2031</v>
      </c>
      <c r="M11">
        <v>2032</v>
      </c>
      <c r="N11">
        <v>2033</v>
      </c>
      <c r="O11">
        <v>2034</v>
      </c>
      <c r="P11">
        <v>2035</v>
      </c>
      <c r="Q11">
        <v>2036</v>
      </c>
      <c r="R11">
        <v>2037</v>
      </c>
      <c r="S11">
        <v>2038</v>
      </c>
      <c r="T11">
        <v>2039</v>
      </c>
      <c r="U11">
        <v>2040</v>
      </c>
      <c r="V11">
        <v>2041</v>
      </c>
      <c r="W11">
        <v>2042</v>
      </c>
      <c r="X11">
        <v>2043</v>
      </c>
      <c r="Y11">
        <v>2044</v>
      </c>
      <c r="Z11">
        <v>2045</v>
      </c>
      <c r="AA11">
        <v>2046</v>
      </c>
      <c r="AB11">
        <v>2047</v>
      </c>
      <c r="AC11">
        <v>2048</v>
      </c>
      <c r="AD11">
        <v>2049</v>
      </c>
      <c r="AE11">
        <v>2050</v>
      </c>
    </row>
    <row r="12" spans="1:31" x14ac:dyDescent="0.75">
      <c r="A12" t="s">
        <v>201</v>
      </c>
      <c r="B12" s="55">
        <v>3.0753800000000001E-2</v>
      </c>
      <c r="C12" s="55">
        <v>5.3280800000000003E-2</v>
      </c>
      <c r="D12" s="55">
        <v>7.6439099999999996E-2</v>
      </c>
      <c r="E12" s="55">
        <v>0.110365</v>
      </c>
      <c r="F12" s="55">
        <v>0.13914699999999999</v>
      </c>
      <c r="G12" s="55">
        <v>0.195137</v>
      </c>
      <c r="H12" s="55">
        <v>0.259052</v>
      </c>
      <c r="I12" s="55">
        <v>0.31076799999999999</v>
      </c>
      <c r="J12" s="55">
        <v>0.38180700000000001</v>
      </c>
      <c r="K12" s="55">
        <v>0.44122600000000001</v>
      </c>
      <c r="L12" s="55">
        <v>0.49776199999999998</v>
      </c>
      <c r="M12" s="55">
        <v>0.55159100000000005</v>
      </c>
      <c r="N12" s="55">
        <v>0.54988300000000001</v>
      </c>
      <c r="O12" s="55">
        <v>0.55410899999999996</v>
      </c>
      <c r="P12" s="55">
        <v>0.57012799999999997</v>
      </c>
      <c r="Q12" s="55">
        <v>0.58896599999999999</v>
      </c>
      <c r="R12" s="55">
        <v>0.60536999999999996</v>
      </c>
      <c r="S12" s="55">
        <v>0.61964799999999998</v>
      </c>
      <c r="T12" s="55">
        <v>0.63217999999999996</v>
      </c>
      <c r="U12" s="55">
        <v>0.64280499999999996</v>
      </c>
      <c r="V12" s="55">
        <v>0.65243499999999999</v>
      </c>
      <c r="W12" s="55">
        <v>0.6613</v>
      </c>
      <c r="X12" s="55">
        <v>0.66929799999999995</v>
      </c>
      <c r="Y12" s="55">
        <v>0.676176</v>
      </c>
      <c r="Z12" s="55">
        <v>0.68215400000000004</v>
      </c>
      <c r="AA12" s="55">
        <v>0.68816200000000005</v>
      </c>
      <c r="AB12" s="55">
        <v>0.69322499999999998</v>
      </c>
      <c r="AC12" s="55">
        <v>0.69818800000000003</v>
      </c>
      <c r="AD12" s="55">
        <v>0.70122200000000001</v>
      </c>
      <c r="AE12" s="55">
        <v>0.70567000000000002</v>
      </c>
    </row>
    <row r="13" spans="1:31" x14ac:dyDescent="0.75">
      <c r="A13" t="s">
        <v>202</v>
      </c>
      <c r="B13" s="55">
        <v>2.31129E-4</v>
      </c>
      <c r="C13" s="55">
        <v>2.9055200000000002E-4</v>
      </c>
      <c r="D13" s="55">
        <v>2.6344399999999999E-4</v>
      </c>
      <c r="E13" s="55">
        <v>2.6992699999999999E-4</v>
      </c>
      <c r="F13" s="55">
        <v>2.4936199999999999E-4</v>
      </c>
      <c r="G13" s="55">
        <v>2.27242E-4</v>
      </c>
      <c r="H13" s="55">
        <v>2.0463400000000001E-4</v>
      </c>
      <c r="I13" s="55">
        <v>1.92456E-4</v>
      </c>
      <c r="J13" s="55">
        <v>1.7049799999999999E-4</v>
      </c>
      <c r="K13" s="55">
        <v>1.5539899999999999E-4</v>
      </c>
      <c r="L13" s="55">
        <v>1.3707899999999999E-4</v>
      </c>
      <c r="M13" s="55">
        <v>1.1849999999999999E-4</v>
      </c>
      <c r="N13" s="55">
        <v>1.27131E-4</v>
      </c>
      <c r="O13" s="55">
        <v>1.37059E-4</v>
      </c>
      <c r="P13" s="55">
        <v>1.41676E-4</v>
      </c>
      <c r="Q13" s="55">
        <v>1.4430199999999999E-4</v>
      </c>
      <c r="R13" s="55">
        <v>1.46842E-4</v>
      </c>
      <c r="S13" s="55">
        <v>1.49436E-4</v>
      </c>
      <c r="T13" s="55">
        <v>1.51559E-4</v>
      </c>
      <c r="U13" s="55">
        <v>1.52993E-4</v>
      </c>
      <c r="V13" s="55">
        <v>1.5364400000000001E-4</v>
      </c>
      <c r="W13" s="55">
        <v>1.5369799999999999E-4</v>
      </c>
      <c r="X13" s="55">
        <v>1.53012E-4</v>
      </c>
      <c r="Y13" s="55">
        <v>1.5214300000000001E-4</v>
      </c>
      <c r="Z13" s="55">
        <v>1.5090000000000001E-4</v>
      </c>
      <c r="AA13" s="55">
        <v>1.4857600000000001E-4</v>
      </c>
      <c r="AB13" s="55">
        <v>1.4683200000000001E-4</v>
      </c>
      <c r="AC13" s="55">
        <v>1.4510900000000001E-4</v>
      </c>
      <c r="AD13" s="55">
        <v>1.4373000000000001E-4</v>
      </c>
      <c r="AE13" s="55">
        <v>1.4180099999999999E-4</v>
      </c>
    </row>
    <row r="14" spans="1:31" x14ac:dyDescent="0.75">
      <c r="A14" t="s">
        <v>203</v>
      </c>
      <c r="B14" s="55">
        <v>0.95379700000000001</v>
      </c>
      <c r="C14" s="55">
        <v>0.92879900000000004</v>
      </c>
      <c r="D14" s="55">
        <v>0.89791900000000002</v>
      </c>
      <c r="E14" s="55">
        <v>0.86359399999999997</v>
      </c>
      <c r="F14" s="55">
        <v>0.82858600000000004</v>
      </c>
      <c r="G14" s="55">
        <v>0.760768</v>
      </c>
      <c r="H14" s="55">
        <v>0.67572600000000005</v>
      </c>
      <c r="I14" s="55">
        <v>0.62343099999999996</v>
      </c>
      <c r="J14" s="55">
        <v>0.53322199999999997</v>
      </c>
      <c r="K14" s="55">
        <v>0.46402900000000002</v>
      </c>
      <c r="L14" s="55">
        <v>0.387826</v>
      </c>
      <c r="M14" s="55">
        <v>0.31515199999999999</v>
      </c>
      <c r="N14" s="55">
        <v>0.31596200000000002</v>
      </c>
      <c r="O14" s="55">
        <v>0.31676599999999999</v>
      </c>
      <c r="P14" s="55">
        <v>0.30397600000000002</v>
      </c>
      <c r="Q14" s="55">
        <v>0.28738399999999997</v>
      </c>
      <c r="R14" s="55">
        <v>0.27377099999999999</v>
      </c>
      <c r="S14" s="55">
        <v>0.26244200000000001</v>
      </c>
      <c r="T14" s="55">
        <v>0.25275199999999998</v>
      </c>
      <c r="U14" s="55">
        <v>0.24490600000000001</v>
      </c>
      <c r="V14" s="55">
        <v>0.23796400000000001</v>
      </c>
      <c r="W14" s="55">
        <v>0.23160700000000001</v>
      </c>
      <c r="X14" s="55">
        <v>0.226054</v>
      </c>
      <c r="Y14" s="55">
        <v>0.22114800000000001</v>
      </c>
      <c r="Z14" s="55">
        <v>0.21698700000000001</v>
      </c>
      <c r="AA14" s="55">
        <v>0.212864</v>
      </c>
      <c r="AB14" s="55">
        <v>0.20937500000000001</v>
      </c>
      <c r="AC14" s="55">
        <v>0.20587</v>
      </c>
      <c r="AD14" s="55">
        <v>0.20354700000000001</v>
      </c>
      <c r="AE14" s="55">
        <v>0.200409</v>
      </c>
    </row>
    <row r="15" spans="1:31" ht="29.5" x14ac:dyDescent="0.75">
      <c r="A15" s="45" t="s">
        <v>204</v>
      </c>
      <c r="B15" s="55">
        <v>3.4687099999999998E-3</v>
      </c>
      <c r="C15" s="55">
        <v>3.2825200000000001E-3</v>
      </c>
      <c r="D15" s="55">
        <v>3.9199200000000003E-3</v>
      </c>
      <c r="E15" s="55">
        <v>4.3956300000000002E-3</v>
      </c>
      <c r="F15" s="55">
        <v>4.8484699999999997E-3</v>
      </c>
      <c r="G15" s="55">
        <v>5.0196900000000003E-3</v>
      </c>
      <c r="H15" s="55">
        <v>4.9596099999999997E-3</v>
      </c>
      <c r="I15" s="55">
        <v>5.0692300000000001E-3</v>
      </c>
      <c r="J15" s="55">
        <v>4.7405399999999997E-3</v>
      </c>
      <c r="K15" s="55">
        <v>4.4852E-3</v>
      </c>
      <c r="L15" s="55">
        <v>4.0432599999999999E-3</v>
      </c>
      <c r="M15" s="55">
        <v>3.5312500000000001E-3</v>
      </c>
      <c r="N15" s="55">
        <v>3.7905999999999999E-3</v>
      </c>
      <c r="O15" s="55">
        <v>4.0537500000000001E-3</v>
      </c>
      <c r="P15" s="55">
        <v>4.1342799999999997E-3</v>
      </c>
      <c r="Q15" s="55">
        <v>4.1533500000000001E-3</v>
      </c>
      <c r="R15" s="55">
        <v>4.1788399999999996E-3</v>
      </c>
      <c r="S15" s="55">
        <v>4.2231999999999999E-3</v>
      </c>
      <c r="T15" s="55">
        <v>4.2867000000000001E-3</v>
      </c>
      <c r="U15" s="55">
        <v>4.3542199999999998E-3</v>
      </c>
      <c r="V15" s="55">
        <v>4.4263999999999996E-3</v>
      </c>
      <c r="W15" s="55">
        <v>4.5059999999999996E-3</v>
      </c>
      <c r="X15" s="55">
        <v>4.5778700000000004E-3</v>
      </c>
      <c r="Y15" s="55">
        <v>4.6784900000000004E-3</v>
      </c>
      <c r="Z15" s="55">
        <v>4.7726399999999999E-3</v>
      </c>
      <c r="AA15" s="55">
        <v>4.8733200000000004E-3</v>
      </c>
      <c r="AB15" s="55">
        <v>4.9680899999999997E-3</v>
      </c>
      <c r="AC15" s="55">
        <v>5.0759899999999998E-3</v>
      </c>
      <c r="AD15" s="55">
        <v>5.2020599999999997E-3</v>
      </c>
      <c r="AE15" s="55">
        <v>5.3131300000000001E-3</v>
      </c>
    </row>
    <row r="16" spans="1:31" ht="29.5" x14ac:dyDescent="0.75">
      <c r="A16" s="45" t="s">
        <v>205</v>
      </c>
      <c r="B16" s="56">
        <v>1.1545400000000001E-2</v>
      </c>
      <c r="C16" s="56">
        <v>1.40646E-2</v>
      </c>
      <c r="D16" s="56">
        <v>2.11719E-2</v>
      </c>
      <c r="E16" s="56">
        <v>2.1078599999999999E-2</v>
      </c>
      <c r="F16" s="56">
        <v>2.6858900000000002E-2</v>
      </c>
      <c r="G16" s="56">
        <v>3.8541199999999998E-2</v>
      </c>
      <c r="H16" s="56">
        <v>5.97689E-2</v>
      </c>
      <c r="I16" s="56">
        <v>6.0259600000000003E-2</v>
      </c>
      <c r="J16" s="56">
        <v>7.9805899999999999E-2</v>
      </c>
      <c r="K16" s="56">
        <v>8.9871800000000002E-2</v>
      </c>
      <c r="L16" s="56">
        <v>0.110024</v>
      </c>
      <c r="M16" s="56">
        <v>0.12942699999999999</v>
      </c>
      <c r="N16" s="56">
        <v>0.130055</v>
      </c>
      <c r="O16" s="56">
        <v>0.12474399999999999</v>
      </c>
      <c r="P16" s="56">
        <v>0.121429</v>
      </c>
      <c r="Q16" s="56">
        <v>0.11916300000000001</v>
      </c>
      <c r="R16" s="56">
        <v>0.116344</v>
      </c>
      <c r="S16" s="56">
        <v>0.113348</v>
      </c>
      <c r="T16" s="56">
        <v>0.11044</v>
      </c>
      <c r="U16" s="56">
        <v>0.10759000000000001</v>
      </c>
      <c r="V16" s="56">
        <v>0.104828</v>
      </c>
      <c r="W16" s="56">
        <v>0.102239</v>
      </c>
      <c r="X16" s="56">
        <v>9.9721099999999993E-2</v>
      </c>
      <c r="Y16" s="56">
        <v>9.7646999999999998E-2</v>
      </c>
      <c r="Z16" s="55">
        <v>9.5735200000000006E-2</v>
      </c>
      <c r="AA16" s="55">
        <v>9.3749499999999999E-2</v>
      </c>
      <c r="AB16" s="55">
        <v>9.2080899999999993E-2</v>
      </c>
      <c r="AC16" s="55">
        <v>9.0514800000000006E-2</v>
      </c>
      <c r="AD16" s="55">
        <v>8.9677000000000007E-2</v>
      </c>
      <c r="AE16" s="55">
        <v>8.8255799999999995E-2</v>
      </c>
    </row>
    <row r="17" spans="1:31" x14ac:dyDescent="0.75">
      <c r="A17" t="s">
        <v>206</v>
      </c>
      <c r="B17" s="55">
        <v>1.98393E-4</v>
      </c>
      <c r="C17" s="55">
        <v>2.7786899999999998E-4</v>
      </c>
      <c r="D17" s="55">
        <v>2.8057899999999998E-4</v>
      </c>
      <c r="E17" s="55">
        <v>2.9164600000000001E-4</v>
      </c>
      <c r="F17" s="55">
        <v>3.0436800000000001E-4</v>
      </c>
      <c r="G17" s="55">
        <v>2.9889100000000002E-4</v>
      </c>
      <c r="H17" s="55">
        <v>2.7941199999999999E-4</v>
      </c>
      <c r="I17" s="55">
        <v>2.68867E-4</v>
      </c>
      <c r="J17" s="55">
        <v>2.4055800000000001E-4</v>
      </c>
      <c r="K17" s="55">
        <v>2.18051E-4</v>
      </c>
      <c r="L17" s="55">
        <v>1.8938000000000001E-4</v>
      </c>
      <c r="M17" s="55">
        <v>1.59569E-4</v>
      </c>
      <c r="N17" s="55">
        <v>1.6568299999999999E-4</v>
      </c>
      <c r="O17" s="55">
        <v>1.7160499999999999E-4</v>
      </c>
      <c r="P17" s="55">
        <v>1.7034799999999999E-4</v>
      </c>
      <c r="Q17" s="55">
        <v>1.66358E-4</v>
      </c>
      <c r="R17" s="55">
        <v>1.6323999999999999E-4</v>
      </c>
      <c r="S17" s="55">
        <v>1.60946E-4</v>
      </c>
      <c r="T17" s="55">
        <v>1.5950599999999999E-4</v>
      </c>
      <c r="U17" s="55">
        <v>1.5850900000000001E-4</v>
      </c>
      <c r="V17" s="55">
        <v>1.5784999999999999E-4</v>
      </c>
      <c r="W17" s="55">
        <v>1.5751799999999999E-4</v>
      </c>
      <c r="X17" s="55">
        <v>1.5771399999999999E-4</v>
      </c>
      <c r="Y17" s="55">
        <v>1.58438E-4</v>
      </c>
      <c r="Z17" s="55">
        <v>1.5912399999999999E-4</v>
      </c>
      <c r="AA17" s="55">
        <v>1.5995000000000001E-4</v>
      </c>
      <c r="AB17" s="55">
        <v>1.60791E-4</v>
      </c>
      <c r="AC17" s="55">
        <v>1.6162199999999999E-4</v>
      </c>
      <c r="AD17" s="55">
        <v>1.62941E-4</v>
      </c>
      <c r="AE17" s="55">
        <v>1.64365E-4</v>
      </c>
    </row>
    <row r="18" spans="1:31" x14ac:dyDescent="0.75">
      <c r="A18" t="s">
        <v>207</v>
      </c>
      <c r="B18" s="58">
        <v>5.7190699999999996E-6</v>
      </c>
      <c r="C18" s="58">
        <v>4.4880500000000002E-6</v>
      </c>
      <c r="D18" s="58">
        <v>5.64662E-6</v>
      </c>
      <c r="E18" s="58">
        <v>5.4295700000000001E-6</v>
      </c>
      <c r="F18" s="58">
        <v>6.1761400000000003E-6</v>
      </c>
      <c r="G18" s="58">
        <v>7.8756699999999994E-6</v>
      </c>
      <c r="H18" s="58">
        <v>9.56235E-6</v>
      </c>
      <c r="I18" s="58">
        <v>1.1052E-5</v>
      </c>
      <c r="J18" s="58">
        <v>1.29108E-5</v>
      </c>
      <c r="K18" s="58">
        <v>1.5331700000000001E-5</v>
      </c>
      <c r="L18" s="58">
        <v>1.7559700000000001E-5</v>
      </c>
      <c r="M18" s="58">
        <v>2.0346499999999999E-5</v>
      </c>
      <c r="N18" s="58">
        <v>1.74898E-5</v>
      </c>
      <c r="O18" s="58">
        <v>1.8587400000000001E-5</v>
      </c>
      <c r="P18" s="58">
        <v>2.06142E-5</v>
      </c>
      <c r="Q18" s="58">
        <v>2.3178000000000001E-5</v>
      </c>
      <c r="R18" s="58">
        <v>2.5715899999999999E-5</v>
      </c>
      <c r="S18" s="58">
        <v>2.82166E-5</v>
      </c>
      <c r="T18" s="58">
        <v>3.0681400000000001E-5</v>
      </c>
      <c r="U18" s="58">
        <v>3.3099299999999997E-5</v>
      </c>
      <c r="V18" s="58">
        <v>3.5118499999999999E-5</v>
      </c>
      <c r="W18" s="58">
        <v>3.6924000000000001E-5</v>
      </c>
      <c r="X18" s="58">
        <v>3.85242E-5</v>
      </c>
      <c r="Y18" s="58">
        <v>3.9924099999999999E-5</v>
      </c>
      <c r="Z18" s="58">
        <v>4.1300700000000003E-5</v>
      </c>
      <c r="AA18" s="58">
        <v>4.2475599999999997E-5</v>
      </c>
      <c r="AB18" s="58">
        <v>4.32899E-5</v>
      </c>
      <c r="AC18" s="58">
        <v>4.4094799999999997E-5</v>
      </c>
      <c r="AD18" s="58">
        <v>4.5232299999999997E-5</v>
      </c>
      <c r="AE18" s="58">
        <v>4.58208E-5</v>
      </c>
    </row>
    <row r="20" spans="1:31" x14ac:dyDescent="0.75">
      <c r="B20" s="57">
        <v>2027</v>
      </c>
      <c r="C20" s="57">
        <v>2028</v>
      </c>
      <c r="D20" s="57">
        <v>2029</v>
      </c>
      <c r="E20" s="57">
        <v>2030</v>
      </c>
      <c r="F20" s="57">
        <v>2031</v>
      </c>
      <c r="G20" s="57">
        <v>2032</v>
      </c>
      <c r="H20" s="57">
        <v>2033</v>
      </c>
      <c r="I20" s="57">
        <v>2034</v>
      </c>
      <c r="J20" s="57">
        <v>2035</v>
      </c>
      <c r="K20" s="57">
        <v>2036</v>
      </c>
      <c r="L20" s="57">
        <v>2037</v>
      </c>
      <c r="M20" s="57">
        <v>2038</v>
      </c>
      <c r="N20" s="57">
        <v>2039</v>
      </c>
      <c r="O20" s="57">
        <v>2040</v>
      </c>
      <c r="P20" s="57">
        <v>2041</v>
      </c>
      <c r="Q20" s="57">
        <v>2042</v>
      </c>
      <c r="R20" s="57">
        <v>2043</v>
      </c>
      <c r="S20" s="57">
        <v>2044</v>
      </c>
      <c r="T20" s="57">
        <v>2045</v>
      </c>
      <c r="U20" s="57">
        <v>2046</v>
      </c>
      <c r="V20" s="57">
        <v>2047</v>
      </c>
      <c r="W20" s="57">
        <v>2048</v>
      </c>
      <c r="X20" s="57">
        <v>2049</v>
      </c>
      <c r="Y20" s="57">
        <v>2050</v>
      </c>
    </row>
    <row r="21" spans="1:31" x14ac:dyDescent="0.75">
      <c r="A21" t="s">
        <v>211</v>
      </c>
      <c r="B21" s="53">
        <f>H12/B5</f>
        <v>0.99635384615384615</v>
      </c>
      <c r="C21" s="53">
        <f t="shared" ref="C21:G21" si="3">I12/C5</f>
        <v>1.0024774193548387</v>
      </c>
      <c r="D21" s="53">
        <f t="shared" si="3"/>
        <v>1.0047552631578947</v>
      </c>
      <c r="E21" s="53">
        <f t="shared" si="3"/>
        <v>1.0027863636363634</v>
      </c>
      <c r="F21" s="53">
        <f t="shared" si="3"/>
        <v>0.99552399999999996</v>
      </c>
      <c r="G21" s="53">
        <f t="shared" si="3"/>
        <v>1.0028927272727273</v>
      </c>
      <c r="H21" s="53">
        <f t="shared" ref="H21" si="4">N12/H5</f>
        <v>0.99978727272727264</v>
      </c>
      <c r="I21" s="53">
        <f t="shared" ref="I21" si="5">O12/I5</f>
        <v>1.0074709090909089</v>
      </c>
      <c r="J21" s="53">
        <f t="shared" ref="J21" si="6">P12/J5</f>
        <v>1.0365963636363635</v>
      </c>
      <c r="K21" s="53">
        <f t="shared" ref="K21" si="7">Q12/K5</f>
        <v>1.0708472727272726</v>
      </c>
      <c r="L21" s="53">
        <f t="shared" ref="L21" si="8">R12/L5</f>
        <v>1.100672727272727</v>
      </c>
      <c r="M21" s="53">
        <f t="shared" ref="M21" si="9">S12/M5</f>
        <v>1.1266327272727272</v>
      </c>
      <c r="N21" s="53">
        <f t="shared" ref="N21" si="10">T12/N5</f>
        <v>1.1494181818181817</v>
      </c>
      <c r="O21" s="53">
        <f t="shared" ref="O21" si="11">U12/O5</f>
        <v>1.1687363636363635</v>
      </c>
      <c r="P21" s="53">
        <f t="shared" ref="P21" si="12">V12/P5</f>
        <v>1.1862454545454544</v>
      </c>
      <c r="Q21" s="53">
        <f t="shared" ref="Q21" si="13">W12/Q5</f>
        <v>1.2023636363636363</v>
      </c>
      <c r="R21" s="53">
        <f t="shared" ref="R21" si="14">X12/R5</f>
        <v>1.2169054545454543</v>
      </c>
      <c r="S21" s="53">
        <f t="shared" ref="S21" si="15">Y12/S5</f>
        <v>1.2294109090909089</v>
      </c>
      <c r="T21" s="53">
        <f t="shared" ref="T21" si="16">Z12/T5</f>
        <v>1.24028</v>
      </c>
      <c r="U21" s="53">
        <f t="shared" ref="U21" si="17">AA12/U5</f>
        <v>1.2512036363636363</v>
      </c>
      <c r="V21" s="53">
        <f t="shared" ref="V21" si="18">AB12/V5</f>
        <v>1.2604090909090908</v>
      </c>
      <c r="W21" s="53">
        <f t="shared" ref="W21" si="19">AC12/W5</f>
        <v>1.2694327272727273</v>
      </c>
      <c r="X21" s="53">
        <f t="shared" ref="X21" si="20">AD12/X5</f>
        <v>1.2749490909090908</v>
      </c>
      <c r="Y21" s="53">
        <f t="shared" ref="Y21" si="21">AE12/Y5</f>
        <v>1.2830363636363635</v>
      </c>
    </row>
    <row r="22" spans="1:31" x14ac:dyDescent="0.75">
      <c r="A22" t="s">
        <v>212</v>
      </c>
      <c r="B22" s="53">
        <f>H16/B4</f>
        <v>0.99614833333333341</v>
      </c>
      <c r="C22" s="53">
        <f t="shared" ref="C22:G22" si="22">I16/C4</f>
        <v>1.0043266666666668</v>
      </c>
      <c r="D22" s="53">
        <f t="shared" si="22"/>
        <v>0.99757374999999993</v>
      </c>
      <c r="E22" s="53">
        <f t="shared" si="22"/>
        <v>0.99857555555555566</v>
      </c>
      <c r="F22" s="53">
        <f t="shared" si="22"/>
        <v>1.0002181818181817</v>
      </c>
      <c r="G22" s="53">
        <f t="shared" si="22"/>
        <v>0.99559230769230755</v>
      </c>
      <c r="H22" s="53">
        <f t="shared" ref="H22" si="23">N16/H4</f>
        <v>1.0004230769230769</v>
      </c>
      <c r="I22" s="53">
        <f t="shared" ref="I22" si="24">O16/I4</f>
        <v>0.95956923076923073</v>
      </c>
      <c r="J22" s="53">
        <f t="shared" ref="J22" si="25">P16/J4</f>
        <v>0.93406923076923065</v>
      </c>
      <c r="K22" s="53">
        <f t="shared" ref="K22" si="26">Q16/K4</f>
        <v>0.91663846153846151</v>
      </c>
      <c r="L22" s="53">
        <f t="shared" ref="L22" si="27">R16/L4</f>
        <v>0.8949538461538461</v>
      </c>
      <c r="M22" s="53">
        <f t="shared" ref="M22" si="28">S16/M4</f>
        <v>0.87190769230769227</v>
      </c>
      <c r="N22" s="53">
        <f t="shared" ref="N22" si="29">T16/N4</f>
        <v>0.84953846153846146</v>
      </c>
      <c r="O22" s="53">
        <f t="shared" ref="O22" si="30">U16/O4</f>
        <v>0.82761538461538464</v>
      </c>
      <c r="P22" s="53">
        <f t="shared" ref="P22" si="31">V16/P4</f>
        <v>0.80636923076923073</v>
      </c>
      <c r="Q22" s="53">
        <f t="shared" ref="Q22" si="32">W16/Q4</f>
        <v>0.78645384615384606</v>
      </c>
      <c r="R22" s="53">
        <f t="shared" ref="R22" si="33">X16/R4</f>
        <v>0.76708538461538456</v>
      </c>
      <c r="S22" s="53">
        <f t="shared" ref="S22" si="34">Y16/S4</f>
        <v>0.75113076923076916</v>
      </c>
      <c r="T22" s="53">
        <f t="shared" ref="T22" si="35">Z16/T4</f>
        <v>0.73642461538461546</v>
      </c>
      <c r="U22" s="53">
        <f t="shared" ref="U22" si="36">AA16/U4</f>
        <v>0.72114999999999996</v>
      </c>
      <c r="V22" s="53">
        <f t="shared" ref="V22" si="37">AB16/V4</f>
        <v>0.70831461538461526</v>
      </c>
      <c r="W22" s="53">
        <f t="shared" ref="W22" si="38">AC16/W4</f>
        <v>0.69626769230769237</v>
      </c>
      <c r="X22" s="53">
        <f t="shared" ref="X22" si="39">AD16/X4</f>
        <v>0.68982307692307698</v>
      </c>
      <c r="Y22" s="53">
        <f t="shared" ref="Y22" si="40">AE16/Y4</f>
        <v>0.67889076923076919</v>
      </c>
    </row>
    <row r="23" spans="1:31" x14ac:dyDescent="0.75">
      <c r="A23" t="s">
        <v>213</v>
      </c>
      <c r="B23" s="53">
        <f>SUM(H12,H16)/B3</f>
        <v>0.99631531250000005</v>
      </c>
      <c r="C23" s="53">
        <f t="shared" ref="C23:G23" si="41">SUM(I12,I16)/C3</f>
        <v>1.0027772972972973</v>
      </c>
      <c r="D23" s="53">
        <f>SUM(J12,J16)/D3</f>
        <v>1.0035063043478261</v>
      </c>
      <c r="E23" s="53">
        <f t="shared" si="41"/>
        <v>1.0020713207547169</v>
      </c>
      <c r="F23" s="53">
        <f t="shared" si="41"/>
        <v>0.99637049180327864</v>
      </c>
      <c r="G23" s="53">
        <f t="shared" si="41"/>
        <v>1.0014970588235295</v>
      </c>
      <c r="H23" s="53">
        <f t="shared" ref="H23" si="42">SUM(N12,N16)/H3</f>
        <v>0.99990882352941179</v>
      </c>
      <c r="I23" s="53">
        <f t="shared" ref="I23" si="43">SUM(O12,O16)/I3</f>
        <v>0.99831323529411742</v>
      </c>
      <c r="J23" s="53">
        <f t="shared" ref="J23" si="44">SUM(P12,P16)/J3</f>
        <v>1.0169955882352939</v>
      </c>
      <c r="K23" s="53">
        <f t="shared" ref="K23" si="45">SUM(Q12,Q16)/K3</f>
        <v>1.0413661764705882</v>
      </c>
      <c r="L23" s="53">
        <f t="shared" ref="L23" si="46">SUM(R12,R16)/L3</f>
        <v>1.0613441176470586</v>
      </c>
      <c r="M23" s="53">
        <f t="shared" ref="M23" si="47">SUM(S12,S16)/M3</f>
        <v>1.077935294117647</v>
      </c>
      <c r="N23" s="53">
        <f t="shared" ref="N23" si="48">SUM(T12,T16)/N3</f>
        <v>1.0920882352941175</v>
      </c>
      <c r="O23" s="53">
        <f t="shared" ref="O23" si="49">SUM(U12,U16)/O3</f>
        <v>1.1035220588235293</v>
      </c>
      <c r="P23" s="53">
        <f t="shared" ref="P23" si="50">SUM(V12,V16)/P3</f>
        <v>1.1136220588235293</v>
      </c>
      <c r="Q23" s="53">
        <f t="shared" ref="Q23" si="51">SUM(W12,W16)/Q3</f>
        <v>1.1228514705882351</v>
      </c>
      <c r="R23" s="53">
        <f t="shared" ref="R23" si="52">SUM(X12,X16)/R3</f>
        <v>1.1309104411764705</v>
      </c>
      <c r="S23" s="53">
        <f t="shared" ref="S23" si="53">SUM(Y12,Y16)/S3</f>
        <v>1.137975</v>
      </c>
      <c r="T23" s="53">
        <f t="shared" ref="T23" si="54">SUM(Z12,Z16)/T3</f>
        <v>1.1439547058823529</v>
      </c>
      <c r="U23" s="53">
        <f t="shared" ref="U23" si="55">SUM(AA12,AA16)/U3</f>
        <v>1.1498698529411766</v>
      </c>
      <c r="V23" s="53">
        <f t="shared" ref="V23" si="56">SUM(AB12,AB16)/V3</f>
        <v>1.1548616176470587</v>
      </c>
      <c r="W23" s="53">
        <f t="shared" ref="W23" si="57">SUM(AC12,AC16)/W3</f>
        <v>1.1598570588235293</v>
      </c>
      <c r="X23" s="53">
        <f t="shared" ref="X23" si="58">SUM(AD12,AD16)/X3</f>
        <v>1.1630867647058822</v>
      </c>
      <c r="Y23" s="53">
        <f t="shared" ref="Y23" si="59">SUM(AE12,AE16)/Y3</f>
        <v>1.1675379411764706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7BE0BC-484C-4121-A021-D61D48FD8F44}">
  <dimension ref="A1:AH2837"/>
  <sheetViews>
    <sheetView topLeftCell="A3" workbookViewId="0">
      <selection sqref="A1:AH2837"/>
    </sheetView>
  </sheetViews>
  <sheetFormatPr defaultRowHeight="14.75" x14ac:dyDescent="0.75"/>
  <sheetData>
    <row r="1" spans="1:33" ht="15.5" thickBot="1" x14ac:dyDescent="0.9">
      <c r="A1" s="107"/>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107"/>
      <c r="AG1" s="107"/>
    </row>
    <row r="2" spans="1:33" ht="15.5" thickTop="1" x14ac:dyDescent="0.75">
      <c r="A2" s="107"/>
      <c r="B2" s="107"/>
      <c r="C2" s="107"/>
      <c r="D2" s="107"/>
      <c r="E2" s="107"/>
      <c r="F2" s="107"/>
      <c r="G2" s="107"/>
      <c r="H2" s="107"/>
      <c r="I2" s="107"/>
      <c r="J2" s="107"/>
      <c r="K2" s="107"/>
      <c r="L2" s="107"/>
      <c r="M2" s="107"/>
      <c r="N2" s="107"/>
      <c r="O2" s="107"/>
      <c r="P2" s="107"/>
      <c r="Q2" s="107"/>
      <c r="R2" s="107"/>
      <c r="S2" s="107"/>
      <c r="T2" s="107"/>
      <c r="U2" s="107"/>
      <c r="V2" s="107"/>
      <c r="W2" s="107"/>
      <c r="X2" s="107"/>
      <c r="Y2" s="107"/>
      <c r="Z2" s="107"/>
      <c r="AA2" s="107"/>
      <c r="AB2" s="107"/>
      <c r="AC2" s="107"/>
      <c r="AD2" s="107"/>
      <c r="AE2" s="107"/>
      <c r="AF2" s="107"/>
      <c r="AG2" s="107"/>
    </row>
    <row r="3" spans="1:33" x14ac:dyDescent="0.75">
      <c r="A3" s="107"/>
      <c r="B3" s="107"/>
      <c r="C3" s="113" t="s">
        <v>290</v>
      </c>
      <c r="D3" s="113" t="s">
        <v>291</v>
      </c>
      <c r="E3" s="110"/>
      <c r="F3" s="110"/>
      <c r="G3" s="110"/>
      <c r="H3" s="107"/>
      <c r="I3" s="107"/>
      <c r="J3" s="107"/>
      <c r="K3" s="107"/>
      <c r="L3" s="107"/>
      <c r="M3" s="107"/>
      <c r="N3" s="107"/>
      <c r="O3" s="107"/>
      <c r="P3" s="107"/>
      <c r="Q3" s="107"/>
      <c r="R3" s="107"/>
      <c r="S3" s="107"/>
      <c r="T3" s="107"/>
      <c r="U3" s="107"/>
      <c r="V3" s="107"/>
      <c r="W3" s="107"/>
      <c r="X3" s="107"/>
      <c r="Y3" s="107"/>
      <c r="Z3" s="107"/>
      <c r="AA3" s="107"/>
      <c r="AB3" s="107"/>
      <c r="AC3" s="107"/>
      <c r="AD3" s="107"/>
      <c r="AE3" s="107"/>
      <c r="AF3" s="107"/>
      <c r="AG3" s="107"/>
    </row>
    <row r="4" spans="1:33" x14ac:dyDescent="0.75">
      <c r="A4" s="107"/>
      <c r="B4" s="107"/>
      <c r="C4" s="113" t="s">
        <v>292</v>
      </c>
      <c r="D4" s="113" t="s">
        <v>293</v>
      </c>
      <c r="E4" s="110"/>
      <c r="F4" s="110"/>
      <c r="G4" s="113" t="s">
        <v>294</v>
      </c>
      <c r="H4" s="107"/>
      <c r="I4" s="107"/>
      <c r="J4" s="107"/>
      <c r="K4" s="107"/>
      <c r="L4" s="107"/>
      <c r="M4" s="107"/>
      <c r="N4" s="107"/>
      <c r="O4" s="107"/>
      <c r="P4" s="107"/>
      <c r="Q4" s="107"/>
      <c r="R4" s="107"/>
      <c r="S4" s="107"/>
      <c r="T4" s="107"/>
      <c r="U4" s="107"/>
      <c r="V4" s="107"/>
      <c r="W4" s="107"/>
      <c r="X4" s="107"/>
      <c r="Y4" s="107"/>
      <c r="Z4" s="107"/>
      <c r="AA4" s="107"/>
      <c r="AB4" s="107"/>
      <c r="AC4" s="107"/>
      <c r="AD4" s="107"/>
      <c r="AE4" s="107"/>
      <c r="AF4" s="107"/>
      <c r="AG4" s="107"/>
    </row>
    <row r="5" spans="1:33" x14ac:dyDescent="0.75">
      <c r="A5" s="107"/>
      <c r="B5" s="107"/>
      <c r="C5" s="113" t="s">
        <v>295</v>
      </c>
      <c r="D5" s="113" t="s">
        <v>296</v>
      </c>
      <c r="E5" s="110"/>
      <c r="F5" s="110"/>
      <c r="G5" s="110"/>
      <c r="H5" s="107"/>
      <c r="I5" s="107"/>
      <c r="J5" s="107"/>
      <c r="K5" s="107"/>
      <c r="L5" s="107"/>
      <c r="M5" s="107"/>
      <c r="N5" s="107"/>
      <c r="O5" s="107"/>
      <c r="P5" s="107"/>
      <c r="Q5" s="107"/>
      <c r="R5" s="107"/>
      <c r="S5" s="107"/>
      <c r="T5" s="107"/>
      <c r="U5" s="107"/>
      <c r="V5" s="107"/>
      <c r="W5" s="107"/>
      <c r="X5" s="107"/>
      <c r="Y5" s="107"/>
      <c r="Z5" s="107"/>
      <c r="AA5" s="107"/>
      <c r="AB5" s="107"/>
      <c r="AC5" s="107"/>
      <c r="AD5" s="107"/>
      <c r="AE5" s="107"/>
      <c r="AF5" s="107"/>
      <c r="AG5" s="107"/>
    </row>
    <row r="6" spans="1:33" x14ac:dyDescent="0.75">
      <c r="A6" s="107"/>
      <c r="B6" s="107"/>
      <c r="C6" s="113" t="s">
        <v>297</v>
      </c>
      <c r="D6" s="110"/>
      <c r="E6" s="113" t="s">
        <v>298</v>
      </c>
      <c r="F6" s="110"/>
      <c r="G6" s="110"/>
      <c r="H6" s="107"/>
      <c r="I6" s="107"/>
      <c r="J6" s="107"/>
      <c r="K6" s="107"/>
      <c r="L6" s="107"/>
      <c r="M6" s="107"/>
      <c r="N6" s="107"/>
      <c r="O6" s="107"/>
      <c r="P6" s="107"/>
      <c r="Q6" s="107"/>
      <c r="R6" s="107"/>
      <c r="S6" s="107"/>
      <c r="T6" s="107"/>
      <c r="U6" s="107"/>
      <c r="V6" s="107"/>
      <c r="W6" s="107"/>
      <c r="X6" s="107"/>
      <c r="Y6" s="107"/>
      <c r="Z6" s="107"/>
      <c r="AA6" s="107"/>
      <c r="AB6" s="107"/>
      <c r="AC6" s="107"/>
      <c r="AD6" s="107"/>
      <c r="AE6" s="107"/>
      <c r="AF6" s="107"/>
      <c r="AG6" s="107"/>
    </row>
    <row r="7" spans="1:33" x14ac:dyDescent="0.75">
      <c r="A7" s="107"/>
      <c r="B7" s="107"/>
      <c r="C7" s="107"/>
      <c r="D7" s="107"/>
      <c r="E7" s="107"/>
      <c r="F7" s="107"/>
      <c r="G7" s="107"/>
      <c r="H7" s="107"/>
      <c r="I7" s="107"/>
      <c r="J7" s="107"/>
      <c r="K7" s="107"/>
      <c r="L7" s="107"/>
      <c r="M7" s="107"/>
      <c r="N7" s="107"/>
      <c r="O7" s="107"/>
      <c r="P7" s="107"/>
      <c r="Q7" s="107"/>
      <c r="R7" s="107"/>
      <c r="S7" s="107"/>
      <c r="T7" s="107"/>
      <c r="U7" s="107"/>
      <c r="V7" s="107"/>
      <c r="W7" s="107"/>
      <c r="X7" s="107"/>
      <c r="Y7" s="107"/>
      <c r="Z7" s="107"/>
      <c r="AA7" s="107"/>
      <c r="AB7" s="107"/>
      <c r="AC7" s="107"/>
      <c r="AD7" s="107"/>
      <c r="AE7" s="107"/>
      <c r="AF7" s="107"/>
      <c r="AG7" s="107"/>
    </row>
    <row r="8" spans="1:33" x14ac:dyDescent="0.75">
      <c r="A8" s="107"/>
      <c r="B8" s="107"/>
      <c r="C8" s="107"/>
      <c r="D8" s="107"/>
      <c r="E8" s="107"/>
      <c r="F8" s="107"/>
      <c r="G8" s="107"/>
      <c r="H8" s="107"/>
      <c r="I8" s="107"/>
      <c r="J8" s="107"/>
      <c r="K8" s="107"/>
      <c r="L8" s="107"/>
      <c r="M8" s="107"/>
      <c r="N8" s="107"/>
      <c r="O8" s="107"/>
      <c r="P8" s="107"/>
      <c r="Q8" s="107"/>
      <c r="R8" s="107"/>
      <c r="S8" s="107"/>
      <c r="T8" s="107"/>
      <c r="U8" s="107"/>
      <c r="V8" s="107"/>
      <c r="W8" s="107"/>
      <c r="X8" s="107"/>
      <c r="Y8" s="107"/>
      <c r="Z8" s="107"/>
      <c r="AA8" s="107"/>
      <c r="AB8" s="107"/>
      <c r="AC8" s="107"/>
      <c r="AD8" s="107"/>
      <c r="AE8" s="107"/>
      <c r="AF8" s="107"/>
      <c r="AG8" s="107"/>
    </row>
    <row r="9" spans="1:33" x14ac:dyDescent="0.75">
      <c r="A9" s="107"/>
      <c r="B9" s="106"/>
      <c r="C9" s="106"/>
      <c r="D9" s="106"/>
      <c r="E9" s="106"/>
      <c r="F9" s="106"/>
      <c r="G9" s="106"/>
      <c r="H9" s="106"/>
      <c r="I9" s="106"/>
      <c r="J9" s="106"/>
      <c r="K9" s="106"/>
      <c r="L9" s="106"/>
      <c r="M9" s="106"/>
      <c r="N9" s="106"/>
      <c r="O9" s="106"/>
      <c r="P9" s="106"/>
      <c r="Q9" s="106"/>
      <c r="R9" s="106"/>
      <c r="S9" s="106"/>
      <c r="T9" s="106"/>
      <c r="U9" s="106"/>
      <c r="V9" s="106"/>
      <c r="W9" s="106"/>
      <c r="X9" s="106"/>
      <c r="Y9" s="106"/>
      <c r="Z9" s="106"/>
      <c r="AA9" s="106"/>
      <c r="AB9" s="106"/>
      <c r="AC9" s="106"/>
      <c r="AD9" s="106"/>
      <c r="AE9" s="106"/>
      <c r="AF9" s="106"/>
      <c r="AG9" s="106"/>
    </row>
    <row r="10" spans="1:33" ht="16" x14ac:dyDescent="0.8">
      <c r="A10" s="109" t="s">
        <v>574</v>
      </c>
      <c r="B10" s="89" t="s">
        <v>575</v>
      </c>
      <c r="C10" s="106"/>
      <c r="D10" s="106"/>
      <c r="E10" s="106"/>
      <c r="F10" s="106"/>
      <c r="G10" s="106"/>
      <c r="H10" s="106"/>
      <c r="I10" s="106"/>
      <c r="J10" s="106"/>
      <c r="K10" s="106"/>
      <c r="L10" s="106"/>
      <c r="M10" s="106"/>
      <c r="N10" s="106"/>
      <c r="O10" s="106"/>
      <c r="P10" s="106"/>
      <c r="Q10" s="106"/>
      <c r="R10" s="106"/>
      <c r="S10" s="106"/>
      <c r="T10" s="106"/>
      <c r="U10" s="106"/>
      <c r="V10" s="106"/>
      <c r="W10" s="106"/>
      <c r="X10" s="106"/>
      <c r="Y10" s="106"/>
      <c r="Z10" s="106"/>
      <c r="AA10" s="106"/>
      <c r="AB10" s="106"/>
      <c r="AC10" s="106"/>
      <c r="AD10" s="106"/>
      <c r="AE10" s="106"/>
      <c r="AF10" s="111" t="s">
        <v>573</v>
      </c>
      <c r="AG10" s="106"/>
    </row>
    <row r="11" spans="1:33" x14ac:dyDescent="0.75">
      <c r="A11" s="107"/>
      <c r="B11" s="92"/>
      <c r="C11" s="106"/>
      <c r="D11" s="106"/>
      <c r="E11" s="106"/>
      <c r="F11" s="106"/>
      <c r="G11" s="106"/>
      <c r="H11" s="106"/>
      <c r="I11" s="106"/>
      <c r="J11" s="106"/>
      <c r="K11" s="106"/>
      <c r="L11" s="106"/>
      <c r="M11" s="106"/>
      <c r="N11" s="106"/>
      <c r="O11" s="106"/>
      <c r="P11" s="106"/>
      <c r="Q11" s="106"/>
      <c r="R11" s="106"/>
      <c r="S11" s="106"/>
      <c r="T11" s="106"/>
      <c r="U11" s="106"/>
      <c r="V11" s="106"/>
      <c r="W11" s="106"/>
      <c r="X11" s="106"/>
      <c r="Y11" s="106"/>
      <c r="Z11" s="106"/>
      <c r="AA11" s="106"/>
      <c r="AB11" s="106"/>
      <c r="AC11" s="106"/>
      <c r="AD11" s="106"/>
      <c r="AE11" s="106"/>
      <c r="AF11" s="111" t="s">
        <v>301</v>
      </c>
      <c r="AG11" s="106"/>
    </row>
    <row r="12" spans="1:33" x14ac:dyDescent="0.75">
      <c r="A12" s="107"/>
      <c r="B12" s="92"/>
      <c r="C12" s="112"/>
      <c r="D12" s="112"/>
      <c r="E12" s="112"/>
      <c r="F12" s="112"/>
      <c r="G12" s="112"/>
      <c r="H12" s="112"/>
      <c r="I12" s="112"/>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1" t="s">
        <v>302</v>
      </c>
      <c r="AG12" s="106"/>
    </row>
    <row r="13" spans="1:33" ht="62.5" thickBot="1" x14ac:dyDescent="0.9">
      <c r="A13" s="107"/>
      <c r="B13" s="94" t="s">
        <v>576</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t="s">
        <v>303</v>
      </c>
      <c r="AG13" s="106"/>
    </row>
    <row r="14" spans="1:33" ht="15.5" thickTop="1" x14ac:dyDescent="0.75">
      <c r="A14" s="107"/>
      <c r="B14" s="106"/>
      <c r="C14" s="106"/>
      <c r="D14" s="106"/>
      <c r="E14" s="106"/>
      <c r="F14" s="106"/>
      <c r="G14" s="106"/>
      <c r="H14" s="106"/>
      <c r="I14" s="106"/>
      <c r="J14" s="106"/>
      <c r="K14" s="106"/>
      <c r="L14" s="106"/>
      <c r="M14" s="106"/>
      <c r="N14" s="106"/>
      <c r="O14" s="106"/>
      <c r="P14" s="106"/>
      <c r="Q14" s="106"/>
      <c r="R14" s="106"/>
      <c r="S14" s="106"/>
      <c r="T14" s="106"/>
      <c r="U14" s="106"/>
      <c r="V14" s="106"/>
      <c r="W14" s="106"/>
      <c r="X14" s="106"/>
      <c r="Y14" s="106"/>
      <c r="Z14" s="106"/>
      <c r="AA14" s="106"/>
      <c r="AB14" s="106"/>
      <c r="AC14" s="106"/>
      <c r="AD14" s="106"/>
      <c r="AE14" s="106"/>
      <c r="AF14" s="106"/>
      <c r="AG14" s="106"/>
    </row>
    <row r="15" spans="1:33" ht="25" x14ac:dyDescent="0.75">
      <c r="A15" s="107"/>
      <c r="B15" s="96" t="s">
        <v>577</v>
      </c>
      <c r="C15" s="106"/>
      <c r="D15" s="106"/>
      <c r="E15" s="106"/>
      <c r="F15" s="106"/>
      <c r="G15" s="106"/>
      <c r="H15" s="106"/>
      <c r="I15" s="106"/>
      <c r="J15" s="106"/>
      <c r="K15" s="106"/>
      <c r="L15" s="106"/>
      <c r="M15" s="106"/>
      <c r="N15" s="106"/>
      <c r="O15" s="106"/>
      <c r="P15" s="106"/>
      <c r="Q15" s="106"/>
      <c r="R15" s="106"/>
      <c r="S15" s="106"/>
      <c r="T15" s="106"/>
      <c r="U15" s="106"/>
      <c r="V15" s="106"/>
      <c r="W15" s="106"/>
      <c r="X15" s="106"/>
      <c r="Y15" s="106"/>
      <c r="Z15" s="106"/>
      <c r="AA15" s="106"/>
      <c r="AB15" s="106"/>
      <c r="AC15" s="106"/>
      <c r="AD15" s="106"/>
      <c r="AE15" s="106"/>
      <c r="AF15" s="106"/>
      <c r="AG15" s="106"/>
    </row>
    <row r="16" spans="1:33" ht="25" x14ac:dyDescent="0.75">
      <c r="A16" s="107"/>
      <c r="B16" s="96" t="s">
        <v>578</v>
      </c>
      <c r="C16" s="106"/>
      <c r="D16" s="106"/>
      <c r="E16" s="106"/>
      <c r="F16" s="106"/>
      <c r="G16" s="106"/>
      <c r="H16" s="106"/>
      <c r="I16" s="106"/>
      <c r="J16" s="106"/>
      <c r="K16" s="106"/>
      <c r="L16" s="106"/>
      <c r="M16" s="106"/>
      <c r="N16" s="106"/>
      <c r="O16" s="106"/>
      <c r="P16" s="106"/>
      <c r="Q16" s="106"/>
      <c r="R16" s="106"/>
      <c r="S16" s="106"/>
      <c r="T16" s="106"/>
      <c r="U16" s="106"/>
      <c r="V16" s="106"/>
      <c r="W16" s="106"/>
      <c r="X16" s="106"/>
      <c r="Y16" s="106"/>
      <c r="Z16" s="106"/>
      <c r="AA16" s="106"/>
      <c r="AB16" s="106"/>
      <c r="AC16" s="106"/>
      <c r="AD16" s="106"/>
      <c r="AE16" s="106"/>
      <c r="AF16" s="106"/>
      <c r="AG16" s="106"/>
    </row>
    <row r="17" spans="1:33" ht="49.5" x14ac:dyDescent="0.75">
      <c r="A17" s="107"/>
      <c r="B17" s="96" t="s">
        <v>579</v>
      </c>
      <c r="C17" s="106"/>
      <c r="D17" s="106"/>
      <c r="E17" s="106"/>
      <c r="F17" s="106"/>
      <c r="G17" s="106"/>
      <c r="H17" s="106"/>
      <c r="I17" s="106"/>
      <c r="J17" s="106"/>
      <c r="K17" s="106"/>
      <c r="L17" s="106"/>
      <c r="M17" s="106"/>
      <c r="N17" s="106"/>
      <c r="O17" s="106"/>
      <c r="P17" s="106"/>
      <c r="Q17" s="106"/>
      <c r="R17" s="106"/>
      <c r="S17" s="106"/>
      <c r="T17" s="106"/>
      <c r="U17" s="106"/>
      <c r="V17" s="106"/>
      <c r="W17" s="106"/>
      <c r="X17" s="106"/>
      <c r="Y17" s="106"/>
      <c r="Z17" s="106"/>
      <c r="AA17" s="106"/>
      <c r="AB17" s="106"/>
      <c r="AC17" s="106"/>
      <c r="AD17" s="106"/>
      <c r="AE17" s="106"/>
      <c r="AF17" s="106"/>
      <c r="AG17" s="106"/>
    </row>
    <row r="18" spans="1:33" ht="61.75" x14ac:dyDescent="0.75">
      <c r="A18" s="109" t="s">
        <v>580</v>
      </c>
      <c r="B18" s="97" t="s">
        <v>581</v>
      </c>
      <c r="C18" s="104">
        <v>2843.298096</v>
      </c>
      <c r="D18" s="104">
        <v>2901.3588869999999</v>
      </c>
      <c r="E18" s="104">
        <v>2922.5065920000002</v>
      </c>
      <c r="F18" s="104">
        <v>2933.360107</v>
      </c>
      <c r="G18" s="104">
        <v>2954.2380370000001</v>
      </c>
      <c r="H18" s="104">
        <v>2981.9343260000001</v>
      </c>
      <c r="I18" s="104">
        <v>3007.5581050000001</v>
      </c>
      <c r="J18" s="104">
        <v>3027.5729980000001</v>
      </c>
      <c r="K18" s="104">
        <v>3042.8432619999999</v>
      </c>
      <c r="L18" s="104">
        <v>3055.7746579999998</v>
      </c>
      <c r="M18" s="104">
        <v>3066.6516109999998</v>
      </c>
      <c r="N18" s="104">
        <v>3082.359375</v>
      </c>
      <c r="O18" s="104">
        <v>3102.4182129999999</v>
      </c>
      <c r="P18" s="104">
        <v>3120.7375489999999</v>
      </c>
      <c r="Q18" s="104">
        <v>3135.6208499999998</v>
      </c>
      <c r="R18" s="104">
        <v>3152.9177249999998</v>
      </c>
      <c r="S18" s="104">
        <v>3172.435547</v>
      </c>
      <c r="T18" s="104">
        <v>3192.100586</v>
      </c>
      <c r="U18" s="104">
        <v>3214.5629880000001</v>
      </c>
      <c r="V18" s="104">
        <v>3237.5805660000001</v>
      </c>
      <c r="W18" s="104">
        <v>3261.5847170000002</v>
      </c>
      <c r="X18" s="104">
        <v>3284.897461</v>
      </c>
      <c r="Y18" s="104">
        <v>3309.0390619999998</v>
      </c>
      <c r="Z18" s="104">
        <v>3334.7033689999998</v>
      </c>
      <c r="AA18" s="104">
        <v>3364.522461</v>
      </c>
      <c r="AB18" s="104">
        <v>3396.5351559999999</v>
      </c>
      <c r="AC18" s="104">
        <v>3429.5627439999998</v>
      </c>
      <c r="AD18" s="104">
        <v>3463.0249020000001</v>
      </c>
      <c r="AE18" s="104">
        <v>3499.5429690000001</v>
      </c>
      <c r="AF18" s="99">
        <v>7.4440000000000001E-3</v>
      </c>
      <c r="AG18" s="106"/>
    </row>
    <row r="19" spans="1:33" ht="49.5" x14ac:dyDescent="0.75">
      <c r="A19" s="109" t="s">
        <v>582</v>
      </c>
      <c r="B19" s="97" t="s">
        <v>583</v>
      </c>
      <c r="C19" s="104">
        <v>102.214951</v>
      </c>
      <c r="D19" s="104">
        <v>103.34345999999999</v>
      </c>
      <c r="E19" s="104">
        <v>103.55378</v>
      </c>
      <c r="F19" s="104">
        <v>104.36998699999999</v>
      </c>
      <c r="G19" s="104">
        <v>105.656265</v>
      </c>
      <c r="H19" s="104">
        <v>107.002548</v>
      </c>
      <c r="I19" s="104">
        <v>108.204063</v>
      </c>
      <c r="J19" s="104">
        <v>109.329842</v>
      </c>
      <c r="K19" s="104">
        <v>110.214569</v>
      </c>
      <c r="L19" s="104">
        <v>111.063705</v>
      </c>
      <c r="M19" s="104">
        <v>112.175911</v>
      </c>
      <c r="N19" s="104">
        <v>113.26731100000001</v>
      </c>
      <c r="O19" s="104">
        <v>114.361328</v>
      </c>
      <c r="P19" s="104">
        <v>115.539856</v>
      </c>
      <c r="Q19" s="104">
        <v>116.693398</v>
      </c>
      <c r="R19" s="104">
        <v>117.934776</v>
      </c>
      <c r="S19" s="104">
        <v>119.26325199999999</v>
      </c>
      <c r="T19" s="104">
        <v>120.517143</v>
      </c>
      <c r="U19" s="104">
        <v>121.965698</v>
      </c>
      <c r="V19" s="104">
        <v>123.543205</v>
      </c>
      <c r="W19" s="104">
        <v>125.055435</v>
      </c>
      <c r="X19" s="104">
        <v>126.490196</v>
      </c>
      <c r="Y19" s="104">
        <v>127.831902</v>
      </c>
      <c r="Z19" s="104">
        <v>129.14802599999999</v>
      </c>
      <c r="AA19" s="104">
        <v>130.647919</v>
      </c>
      <c r="AB19" s="104">
        <v>132.25534099999999</v>
      </c>
      <c r="AC19" s="104">
        <v>133.71923799999999</v>
      </c>
      <c r="AD19" s="104">
        <v>135.16911300000001</v>
      </c>
      <c r="AE19" s="104">
        <v>137.065033</v>
      </c>
      <c r="AF19" s="99">
        <v>1.0533000000000001E-2</v>
      </c>
      <c r="AG19" s="106"/>
    </row>
    <row r="20" spans="1:33" ht="61.75" x14ac:dyDescent="0.75">
      <c r="A20" s="109" t="s">
        <v>584</v>
      </c>
      <c r="B20" s="97" t="s">
        <v>585</v>
      </c>
      <c r="C20" s="104">
        <v>321.95498700000002</v>
      </c>
      <c r="D20" s="104">
        <v>320.72061200000002</v>
      </c>
      <c r="E20" s="104">
        <v>321.15664700000002</v>
      </c>
      <c r="F20" s="104">
        <v>324.03918499999997</v>
      </c>
      <c r="G20" s="104">
        <v>328.45147700000001</v>
      </c>
      <c r="H20" s="104">
        <v>332.319275</v>
      </c>
      <c r="I20" s="104">
        <v>335.87875400000001</v>
      </c>
      <c r="J20" s="104">
        <v>338.62100199999998</v>
      </c>
      <c r="K20" s="104">
        <v>341.15325899999999</v>
      </c>
      <c r="L20" s="104">
        <v>344.16229199999998</v>
      </c>
      <c r="M20" s="104">
        <v>348.16583300000002</v>
      </c>
      <c r="N20" s="104">
        <v>351.54122899999999</v>
      </c>
      <c r="O20" s="104">
        <v>354.83010899999999</v>
      </c>
      <c r="P20" s="104">
        <v>358.344696</v>
      </c>
      <c r="Q20" s="104">
        <v>361.39355499999999</v>
      </c>
      <c r="R20" s="104">
        <v>364.92678799999999</v>
      </c>
      <c r="S20" s="104">
        <v>368.38064600000001</v>
      </c>
      <c r="T20" s="104">
        <v>371.81143200000002</v>
      </c>
      <c r="U20" s="104">
        <v>375.58807400000001</v>
      </c>
      <c r="V20" s="104">
        <v>379.58752399999997</v>
      </c>
      <c r="W20" s="104">
        <v>383.51464800000002</v>
      </c>
      <c r="X20" s="104">
        <v>387.20883199999997</v>
      </c>
      <c r="Y20" s="104">
        <v>390.63339200000001</v>
      </c>
      <c r="Z20" s="104">
        <v>393.83795199999997</v>
      </c>
      <c r="AA20" s="104">
        <v>397.54263300000002</v>
      </c>
      <c r="AB20" s="104">
        <v>401.35467499999999</v>
      </c>
      <c r="AC20" s="104">
        <v>404.65982100000002</v>
      </c>
      <c r="AD20" s="104">
        <v>408.22445699999997</v>
      </c>
      <c r="AE20" s="104">
        <v>413.08251999999999</v>
      </c>
      <c r="AF20" s="99">
        <v>8.9409999999999993E-3</v>
      </c>
      <c r="AG20" s="106"/>
    </row>
    <row r="21" spans="1:33" ht="49.5" x14ac:dyDescent="0.75">
      <c r="A21" s="107"/>
      <c r="B21" s="96" t="s">
        <v>586</v>
      </c>
      <c r="C21" s="106"/>
      <c r="D21" s="106"/>
      <c r="E21" s="106"/>
      <c r="F21" s="106"/>
      <c r="G21" s="106"/>
      <c r="H21" s="106"/>
      <c r="I21" s="106"/>
      <c r="J21" s="106"/>
      <c r="K21" s="106"/>
      <c r="L21" s="106"/>
      <c r="M21" s="106"/>
      <c r="N21" s="106"/>
      <c r="O21" s="106"/>
      <c r="P21" s="106"/>
      <c r="Q21" s="106"/>
      <c r="R21" s="106"/>
      <c r="S21" s="106"/>
      <c r="T21" s="106"/>
      <c r="U21" s="106"/>
      <c r="V21" s="106"/>
      <c r="W21" s="106"/>
      <c r="X21" s="106"/>
      <c r="Y21" s="106"/>
      <c r="Z21" s="106"/>
      <c r="AA21" s="106"/>
      <c r="AB21" s="106"/>
      <c r="AC21" s="106"/>
      <c r="AD21" s="106"/>
      <c r="AE21" s="106"/>
      <c r="AF21" s="106"/>
      <c r="AG21" s="106"/>
    </row>
    <row r="22" spans="1:33" ht="37.25" x14ac:dyDescent="0.75">
      <c r="A22" s="109" t="s">
        <v>587</v>
      </c>
      <c r="B22" s="97" t="s">
        <v>588</v>
      </c>
      <c r="C22" s="104">
        <v>175.473648</v>
      </c>
      <c r="D22" s="104">
        <v>186.883286</v>
      </c>
      <c r="E22" s="104">
        <v>193.369202</v>
      </c>
      <c r="F22" s="104">
        <v>197.39228800000001</v>
      </c>
      <c r="G22" s="104">
        <v>200.32751500000001</v>
      </c>
      <c r="H22" s="104">
        <v>202.52967799999999</v>
      </c>
      <c r="I22" s="104">
        <v>204.211411</v>
      </c>
      <c r="J22" s="104">
        <v>205.46838399999999</v>
      </c>
      <c r="K22" s="104">
        <v>206.39357000000001</v>
      </c>
      <c r="L22" s="104">
        <v>207.029404</v>
      </c>
      <c r="M22" s="104">
        <v>207.54084800000001</v>
      </c>
      <c r="N22" s="104">
        <v>207.99565100000001</v>
      </c>
      <c r="O22" s="104">
        <v>208.43975800000001</v>
      </c>
      <c r="P22" s="104">
        <v>208.79684399999999</v>
      </c>
      <c r="Q22" s="104">
        <v>209.10339400000001</v>
      </c>
      <c r="R22" s="104">
        <v>209.37013200000001</v>
      </c>
      <c r="S22" s="104">
        <v>209.49378999999999</v>
      </c>
      <c r="T22" s="104">
        <v>209.54415900000001</v>
      </c>
      <c r="U22" s="104">
        <v>209.54357899999999</v>
      </c>
      <c r="V22" s="104">
        <v>209.49118000000001</v>
      </c>
      <c r="W22" s="104">
        <v>209.41184999999999</v>
      </c>
      <c r="X22" s="104">
        <v>209.25843800000001</v>
      </c>
      <c r="Y22" s="104">
        <v>209.10913099999999</v>
      </c>
      <c r="Z22" s="104">
        <v>208.931015</v>
      </c>
      <c r="AA22" s="104">
        <v>208.81189000000001</v>
      </c>
      <c r="AB22" s="104">
        <v>208.60612499999999</v>
      </c>
      <c r="AC22" s="104">
        <v>208.41769400000001</v>
      </c>
      <c r="AD22" s="104">
        <v>208.192352</v>
      </c>
      <c r="AE22" s="104">
        <v>207.995926</v>
      </c>
      <c r="AF22" s="99">
        <v>6.0910000000000001E-3</v>
      </c>
      <c r="AG22" s="106"/>
    </row>
    <row r="23" spans="1:33" ht="25" x14ac:dyDescent="0.75">
      <c r="A23" s="109" t="s">
        <v>589</v>
      </c>
      <c r="B23" s="97" t="s">
        <v>590</v>
      </c>
      <c r="C23" s="104">
        <v>30.144946999999998</v>
      </c>
      <c r="D23" s="104">
        <v>32.030231000000001</v>
      </c>
      <c r="E23" s="104">
        <v>33.064109999999999</v>
      </c>
      <c r="F23" s="104">
        <v>33.706195999999998</v>
      </c>
      <c r="G23" s="104">
        <v>34.620327000000003</v>
      </c>
      <c r="H23" s="104">
        <v>35.443916000000002</v>
      </c>
      <c r="I23" s="104">
        <v>36.137473999999997</v>
      </c>
      <c r="J23" s="104">
        <v>36.650322000000003</v>
      </c>
      <c r="K23" s="104">
        <v>37.00806</v>
      </c>
      <c r="L23" s="104">
        <v>37.264552999999999</v>
      </c>
      <c r="M23" s="104">
        <v>37.633518000000002</v>
      </c>
      <c r="N23" s="104">
        <v>38.067889999999998</v>
      </c>
      <c r="O23" s="104">
        <v>38.564194000000001</v>
      </c>
      <c r="P23" s="104">
        <v>38.985652999999999</v>
      </c>
      <c r="Q23" s="104">
        <v>39.398944999999998</v>
      </c>
      <c r="R23" s="104">
        <v>39.809189000000003</v>
      </c>
      <c r="S23" s="104">
        <v>40.237045000000002</v>
      </c>
      <c r="T23" s="104">
        <v>40.652228999999998</v>
      </c>
      <c r="U23" s="104">
        <v>41.127974999999999</v>
      </c>
      <c r="V23" s="104">
        <v>41.567630999999999</v>
      </c>
      <c r="W23" s="104">
        <v>42.019573000000001</v>
      </c>
      <c r="X23" s="104">
        <v>42.407310000000003</v>
      </c>
      <c r="Y23" s="104">
        <v>42.842342000000002</v>
      </c>
      <c r="Z23" s="104">
        <v>43.266334999999998</v>
      </c>
      <c r="AA23" s="104">
        <v>43.867863</v>
      </c>
      <c r="AB23" s="104">
        <v>44.361511</v>
      </c>
      <c r="AC23" s="104">
        <v>44.905074999999997</v>
      </c>
      <c r="AD23" s="104">
        <v>45.395485000000001</v>
      </c>
      <c r="AE23" s="104">
        <v>46.002594000000002</v>
      </c>
      <c r="AF23" s="99">
        <v>1.521E-2</v>
      </c>
      <c r="AG23" s="106"/>
    </row>
    <row r="24" spans="1:33" ht="37.25" x14ac:dyDescent="0.75">
      <c r="A24" s="107"/>
      <c r="B24" s="96" t="s">
        <v>591</v>
      </c>
      <c r="C24" s="106"/>
      <c r="D24" s="106"/>
      <c r="E24" s="106"/>
      <c r="F24" s="106"/>
      <c r="G24" s="106"/>
      <c r="H24" s="106"/>
      <c r="I24" s="106"/>
      <c r="J24" s="106"/>
      <c r="K24" s="106"/>
      <c r="L24" s="106"/>
      <c r="M24" s="106"/>
      <c r="N24" s="106"/>
      <c r="O24" s="106"/>
      <c r="P24" s="106"/>
      <c r="Q24" s="106"/>
      <c r="R24" s="106"/>
      <c r="S24" s="106"/>
      <c r="T24" s="106"/>
      <c r="U24" s="106"/>
      <c r="V24" s="106"/>
      <c r="W24" s="106"/>
      <c r="X24" s="106"/>
      <c r="Y24" s="106"/>
      <c r="Z24" s="106"/>
      <c r="AA24" s="106"/>
      <c r="AB24" s="106"/>
      <c r="AC24" s="106"/>
      <c r="AD24" s="106"/>
      <c r="AE24" s="106"/>
      <c r="AF24" s="106"/>
      <c r="AG24" s="106"/>
    </row>
    <row r="25" spans="1:33" x14ac:dyDescent="0.75">
      <c r="A25" s="109" t="s">
        <v>592</v>
      </c>
      <c r="B25" s="97" t="s">
        <v>593</v>
      </c>
      <c r="C25" s="104">
        <v>1173.034668</v>
      </c>
      <c r="D25" s="104">
        <v>1318.6945800000001</v>
      </c>
      <c r="E25" s="104">
        <v>1361.6110839999999</v>
      </c>
      <c r="F25" s="104">
        <v>1371.6551509999999</v>
      </c>
      <c r="G25" s="104">
        <v>1402.9279790000001</v>
      </c>
      <c r="H25" s="104">
        <v>1433.8398440000001</v>
      </c>
      <c r="I25" s="104">
        <v>1461.472168</v>
      </c>
      <c r="J25" s="104">
        <v>1484.8291019999999</v>
      </c>
      <c r="K25" s="104">
        <v>1504.2687989999999</v>
      </c>
      <c r="L25" s="104">
        <v>1524.7269289999999</v>
      </c>
      <c r="M25" s="104">
        <v>1552.256836</v>
      </c>
      <c r="N25" s="104">
        <v>1583.9248050000001</v>
      </c>
      <c r="O25" s="104">
        <v>1615.380249</v>
      </c>
      <c r="P25" s="104">
        <v>1647.3461910000001</v>
      </c>
      <c r="Q25" s="104">
        <v>1682.5896</v>
      </c>
      <c r="R25" s="104">
        <v>1721.046875</v>
      </c>
      <c r="S25" s="104">
        <v>1761.139038</v>
      </c>
      <c r="T25" s="104">
        <v>1801.9410399999999</v>
      </c>
      <c r="U25" s="104">
        <v>1848.0720209999999</v>
      </c>
      <c r="V25" s="104">
        <v>1894.2041019999999</v>
      </c>
      <c r="W25" s="104">
        <v>1941.463013</v>
      </c>
      <c r="X25" s="104">
        <v>1990.3642580000001</v>
      </c>
      <c r="Y25" s="104">
        <v>2038.4373780000001</v>
      </c>
      <c r="Z25" s="104">
        <v>2085.6875</v>
      </c>
      <c r="AA25" s="104">
        <v>2134.0048830000001</v>
      </c>
      <c r="AB25" s="104">
        <v>2185.8969729999999</v>
      </c>
      <c r="AC25" s="104">
        <v>2238.836182</v>
      </c>
      <c r="AD25" s="104">
        <v>2292.3554690000001</v>
      </c>
      <c r="AE25" s="104">
        <v>2350.2690429999998</v>
      </c>
      <c r="AF25" s="99">
        <v>2.513E-2</v>
      </c>
      <c r="AG25" s="106"/>
    </row>
    <row r="26" spans="1:33" ht="37.25" x14ac:dyDescent="0.75">
      <c r="A26" s="107"/>
      <c r="B26" s="96" t="s">
        <v>594</v>
      </c>
      <c r="C26" s="106"/>
      <c r="D26" s="106"/>
      <c r="E26" s="106"/>
      <c r="F26" s="106"/>
      <c r="G26" s="106"/>
      <c r="H26" s="106"/>
      <c r="I26" s="106"/>
      <c r="J26" s="106"/>
      <c r="K26" s="106"/>
      <c r="L26" s="106"/>
      <c r="M26" s="106"/>
      <c r="N26" s="106"/>
      <c r="O26" s="106"/>
      <c r="P26" s="106"/>
      <c r="Q26" s="106"/>
      <c r="R26" s="106"/>
      <c r="S26" s="106"/>
      <c r="T26" s="106"/>
      <c r="U26" s="106"/>
      <c r="V26" s="106"/>
      <c r="W26" s="106"/>
      <c r="X26" s="106"/>
      <c r="Y26" s="106"/>
      <c r="Z26" s="106"/>
      <c r="AA26" s="106"/>
      <c r="AB26" s="106"/>
      <c r="AC26" s="106"/>
      <c r="AD26" s="106"/>
      <c r="AE26" s="106"/>
      <c r="AF26" s="106"/>
      <c r="AG26" s="106"/>
    </row>
    <row r="27" spans="1:33" x14ac:dyDescent="0.75">
      <c r="A27" s="109" t="s">
        <v>595</v>
      </c>
      <c r="B27" s="97" t="s">
        <v>596</v>
      </c>
      <c r="C27" s="104">
        <v>1620.4948730000001</v>
      </c>
      <c r="D27" s="104">
        <v>1600.1008300000001</v>
      </c>
      <c r="E27" s="104">
        <v>1666.9197999999999</v>
      </c>
      <c r="F27" s="104">
        <v>1628.408447</v>
      </c>
      <c r="G27" s="104">
        <v>1561.420654</v>
      </c>
      <c r="H27" s="104">
        <v>1509.649414</v>
      </c>
      <c r="I27" s="104">
        <v>1489.7312010000001</v>
      </c>
      <c r="J27" s="104">
        <v>1507.5151370000001</v>
      </c>
      <c r="K27" s="104">
        <v>1500.1649170000001</v>
      </c>
      <c r="L27" s="104">
        <v>1506.952393</v>
      </c>
      <c r="M27" s="104">
        <v>1522.1982419999999</v>
      </c>
      <c r="N27" s="104">
        <v>1534.73938</v>
      </c>
      <c r="O27" s="104">
        <v>1543.237427</v>
      </c>
      <c r="P27" s="104">
        <v>1554.590698</v>
      </c>
      <c r="Q27" s="104">
        <v>1557.5253909999999</v>
      </c>
      <c r="R27" s="104">
        <v>1562.481567</v>
      </c>
      <c r="S27" s="104">
        <v>1568.966064</v>
      </c>
      <c r="T27" s="104">
        <v>1568.3394780000001</v>
      </c>
      <c r="U27" s="104">
        <v>1571.777466</v>
      </c>
      <c r="V27" s="104">
        <v>1585.611206</v>
      </c>
      <c r="W27" s="104">
        <v>1597.3070070000001</v>
      </c>
      <c r="X27" s="104">
        <v>1600.190918</v>
      </c>
      <c r="Y27" s="104">
        <v>1601.832764</v>
      </c>
      <c r="Z27" s="104">
        <v>1602.998779</v>
      </c>
      <c r="AA27" s="104">
        <v>1608.1293949999999</v>
      </c>
      <c r="AB27" s="104">
        <v>1618.0823969999999</v>
      </c>
      <c r="AC27" s="104">
        <v>1630.8079829999999</v>
      </c>
      <c r="AD27" s="104">
        <v>1636.8905030000001</v>
      </c>
      <c r="AE27" s="104">
        <v>1649.469482</v>
      </c>
      <c r="AF27" s="99">
        <v>6.3299999999999999E-4</v>
      </c>
      <c r="AG27" s="106"/>
    </row>
    <row r="28" spans="1:33" ht="25" x14ac:dyDescent="0.75">
      <c r="A28" s="109" t="s">
        <v>597</v>
      </c>
      <c r="B28" s="97" t="s">
        <v>598</v>
      </c>
      <c r="C28" s="104">
        <v>444.898865</v>
      </c>
      <c r="D28" s="104">
        <v>450.42761200000001</v>
      </c>
      <c r="E28" s="104">
        <v>448.61004600000001</v>
      </c>
      <c r="F28" s="104">
        <v>446.74627700000002</v>
      </c>
      <c r="G28" s="104">
        <v>445.22772200000003</v>
      </c>
      <c r="H28" s="104">
        <v>442.84777800000001</v>
      </c>
      <c r="I28" s="104">
        <v>440.43005399999998</v>
      </c>
      <c r="J28" s="104">
        <v>437.02459700000003</v>
      </c>
      <c r="K28" s="104">
        <v>434.036407</v>
      </c>
      <c r="L28" s="104">
        <v>431.39211999999998</v>
      </c>
      <c r="M28" s="104">
        <v>429.99737499999998</v>
      </c>
      <c r="N28" s="104">
        <v>428.16067500000003</v>
      </c>
      <c r="O28" s="104">
        <v>426.27862499999998</v>
      </c>
      <c r="P28" s="104">
        <v>424.17816199999999</v>
      </c>
      <c r="Q28" s="104">
        <v>421.71697999999998</v>
      </c>
      <c r="R28" s="104">
        <v>419.81463600000001</v>
      </c>
      <c r="S28" s="104">
        <v>417.567047</v>
      </c>
      <c r="T28" s="104">
        <v>415.80767800000001</v>
      </c>
      <c r="U28" s="104">
        <v>414.04513500000002</v>
      </c>
      <c r="V28" s="104">
        <v>412.52209499999998</v>
      </c>
      <c r="W28" s="104">
        <v>411.24774200000002</v>
      </c>
      <c r="X28" s="104">
        <v>409.97735599999999</v>
      </c>
      <c r="Y28" s="104">
        <v>408.52224699999999</v>
      </c>
      <c r="Z28" s="104">
        <v>406.63034099999999</v>
      </c>
      <c r="AA28" s="104">
        <v>405.358521</v>
      </c>
      <c r="AB28" s="104">
        <v>403.865906</v>
      </c>
      <c r="AC28" s="104">
        <v>401.97906499999999</v>
      </c>
      <c r="AD28" s="104">
        <v>400.55664100000001</v>
      </c>
      <c r="AE28" s="104">
        <v>400.09832799999998</v>
      </c>
      <c r="AF28" s="99">
        <v>-3.7829999999999999E-3</v>
      </c>
      <c r="AG28" s="106"/>
    </row>
    <row r="29" spans="1:33" x14ac:dyDescent="0.75">
      <c r="A29" s="107"/>
      <c r="B29" s="106"/>
      <c r="C29" s="106"/>
      <c r="D29" s="106"/>
      <c r="E29" s="106"/>
      <c r="F29" s="106"/>
      <c r="G29" s="106"/>
      <c r="H29" s="106"/>
      <c r="I29" s="106"/>
      <c r="J29" s="106"/>
      <c r="K29" s="106"/>
      <c r="L29" s="106"/>
      <c r="M29" s="106"/>
      <c r="N29" s="106"/>
      <c r="O29" s="106"/>
      <c r="P29" s="106"/>
      <c r="Q29" s="106"/>
      <c r="R29" s="106"/>
      <c r="S29" s="106"/>
      <c r="T29" s="106"/>
      <c r="U29" s="106"/>
      <c r="V29" s="106"/>
      <c r="W29" s="106"/>
      <c r="X29" s="106"/>
      <c r="Y29" s="106"/>
      <c r="Z29" s="106"/>
      <c r="AA29" s="106"/>
      <c r="AB29" s="106"/>
      <c r="AC29" s="106"/>
      <c r="AD29" s="106"/>
      <c r="AE29" s="106"/>
      <c r="AF29" s="106"/>
      <c r="AG29" s="106"/>
    </row>
    <row r="30" spans="1:33" ht="37.25" x14ac:dyDescent="0.75">
      <c r="A30" s="107"/>
      <c r="B30" s="96" t="s">
        <v>599</v>
      </c>
      <c r="C30" s="106"/>
      <c r="D30" s="106"/>
      <c r="E30" s="106"/>
      <c r="F30" s="106"/>
      <c r="G30" s="106"/>
      <c r="H30" s="106"/>
      <c r="I30" s="106"/>
      <c r="J30" s="106"/>
      <c r="K30" s="106"/>
      <c r="L30" s="106"/>
      <c r="M30" s="106"/>
      <c r="N30" s="106"/>
      <c r="O30" s="106"/>
      <c r="P30" s="106"/>
      <c r="Q30" s="106"/>
      <c r="R30" s="106"/>
      <c r="S30" s="106"/>
      <c r="T30" s="106"/>
      <c r="U30" s="106"/>
      <c r="V30" s="106"/>
      <c r="W30" s="106"/>
      <c r="X30" s="106"/>
      <c r="Y30" s="106"/>
      <c r="Z30" s="106"/>
      <c r="AA30" s="106"/>
      <c r="AB30" s="106"/>
      <c r="AC30" s="106"/>
      <c r="AD30" s="106"/>
      <c r="AE30" s="106"/>
      <c r="AF30" s="106"/>
      <c r="AG30" s="106"/>
    </row>
    <row r="31" spans="1:33" ht="25" x14ac:dyDescent="0.75">
      <c r="A31" s="107"/>
      <c r="B31" s="96" t="s">
        <v>600</v>
      </c>
      <c r="C31" s="106"/>
      <c r="D31" s="106"/>
      <c r="E31" s="106"/>
      <c r="F31" s="106"/>
      <c r="G31" s="106"/>
      <c r="H31" s="106"/>
      <c r="I31" s="106"/>
      <c r="J31" s="106"/>
      <c r="K31" s="106"/>
      <c r="L31" s="106"/>
      <c r="M31" s="106"/>
      <c r="N31" s="106"/>
      <c r="O31" s="106"/>
      <c r="P31" s="106"/>
      <c r="Q31" s="106"/>
      <c r="R31" s="106"/>
      <c r="S31" s="106"/>
      <c r="T31" s="106"/>
      <c r="U31" s="106"/>
      <c r="V31" s="106"/>
      <c r="W31" s="106"/>
      <c r="X31" s="106"/>
      <c r="Y31" s="106"/>
      <c r="Z31" s="106"/>
      <c r="AA31" s="106"/>
      <c r="AB31" s="106"/>
      <c r="AC31" s="106"/>
      <c r="AD31" s="106"/>
      <c r="AE31" s="106"/>
      <c r="AF31" s="106"/>
      <c r="AG31" s="106"/>
    </row>
    <row r="32" spans="1:33" ht="61.75" x14ac:dyDescent="0.75">
      <c r="A32" s="109" t="s">
        <v>601</v>
      </c>
      <c r="B32" s="97" t="s">
        <v>602</v>
      </c>
      <c r="C32" s="98">
        <v>35.855949000000003</v>
      </c>
      <c r="D32" s="98">
        <v>36.277985000000001</v>
      </c>
      <c r="E32" s="98">
        <v>39.337012999999999</v>
      </c>
      <c r="F32" s="98">
        <v>42.578201</v>
      </c>
      <c r="G32" s="98">
        <v>47.262627000000002</v>
      </c>
      <c r="H32" s="98">
        <v>47.227249</v>
      </c>
      <c r="I32" s="98">
        <v>47.18121</v>
      </c>
      <c r="J32" s="98">
        <v>47.168773999999999</v>
      </c>
      <c r="K32" s="98">
        <v>47.163848999999999</v>
      </c>
      <c r="L32" s="98">
        <v>47.152081000000003</v>
      </c>
      <c r="M32" s="98">
        <v>47.159278999999998</v>
      </c>
      <c r="N32" s="98">
        <v>47.152672000000003</v>
      </c>
      <c r="O32" s="98">
        <v>47.146118000000001</v>
      </c>
      <c r="P32" s="98">
        <v>47.131686999999999</v>
      </c>
      <c r="Q32" s="98">
        <v>47.138325000000002</v>
      </c>
      <c r="R32" s="98">
        <v>47.119869000000001</v>
      </c>
      <c r="S32" s="98">
        <v>47.100937000000002</v>
      </c>
      <c r="T32" s="98">
        <v>47.084251000000002</v>
      </c>
      <c r="U32" s="98">
        <v>47.059879000000002</v>
      </c>
      <c r="V32" s="98">
        <v>47.032314</v>
      </c>
      <c r="W32" s="98">
        <v>47.004074000000003</v>
      </c>
      <c r="X32" s="98">
        <v>46.960155</v>
      </c>
      <c r="Y32" s="98">
        <v>46.939563999999997</v>
      </c>
      <c r="Z32" s="98">
        <v>46.910690000000002</v>
      </c>
      <c r="AA32" s="98">
        <v>46.948238000000003</v>
      </c>
      <c r="AB32" s="98">
        <v>46.913113000000003</v>
      </c>
      <c r="AC32" s="98">
        <v>46.906829999999999</v>
      </c>
      <c r="AD32" s="98">
        <v>46.880138000000002</v>
      </c>
      <c r="AE32" s="98">
        <v>46.870857000000001</v>
      </c>
      <c r="AF32" s="99">
        <v>9.613E-3</v>
      </c>
      <c r="AG32" s="106"/>
    </row>
    <row r="33" spans="1:33" ht="25" x14ac:dyDescent="0.75">
      <c r="A33" s="109" t="s">
        <v>603</v>
      </c>
      <c r="B33" s="97" t="s">
        <v>604</v>
      </c>
      <c r="C33" s="98">
        <v>45.004654000000002</v>
      </c>
      <c r="D33" s="98">
        <v>45.471119000000002</v>
      </c>
      <c r="E33" s="98">
        <v>49.460312000000002</v>
      </c>
      <c r="F33" s="98">
        <v>53.789036000000003</v>
      </c>
      <c r="G33" s="98">
        <v>59.791530999999999</v>
      </c>
      <c r="H33" s="98">
        <v>59.803519999999999</v>
      </c>
      <c r="I33" s="98">
        <v>59.817413000000002</v>
      </c>
      <c r="J33" s="98">
        <v>59.819332000000003</v>
      </c>
      <c r="K33" s="98">
        <v>59.821598000000002</v>
      </c>
      <c r="L33" s="98">
        <v>59.822445000000002</v>
      </c>
      <c r="M33" s="98">
        <v>59.827472999999998</v>
      </c>
      <c r="N33" s="98">
        <v>59.828792999999997</v>
      </c>
      <c r="O33" s="98">
        <v>59.830779999999997</v>
      </c>
      <c r="P33" s="98">
        <v>59.831119999999999</v>
      </c>
      <c r="Q33" s="98">
        <v>59.842136000000004</v>
      </c>
      <c r="R33" s="98">
        <v>59.842136000000004</v>
      </c>
      <c r="S33" s="98">
        <v>59.842136000000004</v>
      </c>
      <c r="T33" s="98">
        <v>59.843197000000004</v>
      </c>
      <c r="U33" s="98">
        <v>59.843197000000004</v>
      </c>
      <c r="V33" s="98">
        <v>59.843231000000003</v>
      </c>
      <c r="W33" s="98">
        <v>59.845177</v>
      </c>
      <c r="X33" s="98">
        <v>59.845177</v>
      </c>
      <c r="Y33" s="98">
        <v>59.848227999999999</v>
      </c>
      <c r="Z33" s="98">
        <v>59.848227999999999</v>
      </c>
      <c r="AA33" s="98">
        <v>59.867775000000002</v>
      </c>
      <c r="AB33" s="98">
        <v>59.867775000000002</v>
      </c>
      <c r="AC33" s="98">
        <v>59.867775000000002</v>
      </c>
      <c r="AD33" s="98">
        <v>59.867775000000002</v>
      </c>
      <c r="AE33" s="98">
        <v>59.867775000000002</v>
      </c>
      <c r="AF33" s="99">
        <v>1.0244E-2</v>
      </c>
      <c r="AG33" s="106"/>
    </row>
    <row r="34" spans="1:33" ht="37.25" x14ac:dyDescent="0.75">
      <c r="A34" s="109" t="s">
        <v>605</v>
      </c>
      <c r="B34" s="97" t="s">
        <v>606</v>
      </c>
      <c r="C34" s="98">
        <v>32.047302000000002</v>
      </c>
      <c r="D34" s="98">
        <v>32.608868000000001</v>
      </c>
      <c r="E34" s="98">
        <v>35.403008</v>
      </c>
      <c r="F34" s="98">
        <v>38.46349</v>
      </c>
      <c r="G34" s="98">
        <v>42.755749000000002</v>
      </c>
      <c r="H34" s="98">
        <v>42.75658</v>
      </c>
      <c r="I34" s="98">
        <v>42.76173</v>
      </c>
      <c r="J34" s="98">
        <v>42.76173</v>
      </c>
      <c r="K34" s="98">
        <v>42.761840999999997</v>
      </c>
      <c r="L34" s="98">
        <v>42.762084999999999</v>
      </c>
      <c r="M34" s="98">
        <v>42.762169</v>
      </c>
      <c r="N34" s="98">
        <v>42.762360000000001</v>
      </c>
      <c r="O34" s="98">
        <v>42.762390000000003</v>
      </c>
      <c r="P34" s="98">
        <v>42.762520000000002</v>
      </c>
      <c r="Q34" s="98">
        <v>42.762554000000002</v>
      </c>
      <c r="R34" s="98">
        <v>42.762698999999998</v>
      </c>
      <c r="S34" s="98">
        <v>42.762756000000003</v>
      </c>
      <c r="T34" s="98">
        <v>42.762824999999999</v>
      </c>
      <c r="U34" s="98">
        <v>42.762897000000002</v>
      </c>
      <c r="V34" s="98">
        <v>42.762962000000002</v>
      </c>
      <c r="W34" s="98">
        <v>42.763016</v>
      </c>
      <c r="X34" s="98">
        <v>42.763103000000001</v>
      </c>
      <c r="Y34" s="98">
        <v>42.763103000000001</v>
      </c>
      <c r="Z34" s="98">
        <v>42.763184000000003</v>
      </c>
      <c r="AA34" s="98">
        <v>42.763184000000003</v>
      </c>
      <c r="AB34" s="98">
        <v>42.763294000000002</v>
      </c>
      <c r="AC34" s="98">
        <v>42.763294000000002</v>
      </c>
      <c r="AD34" s="98">
        <v>42.763393000000001</v>
      </c>
      <c r="AE34" s="98">
        <v>42.763393000000001</v>
      </c>
      <c r="AF34" s="99">
        <v>1.0356000000000001E-2</v>
      </c>
      <c r="AG34" s="106"/>
    </row>
    <row r="35" spans="1:33" ht="61.75" x14ac:dyDescent="0.75">
      <c r="A35" s="109" t="s">
        <v>607</v>
      </c>
      <c r="B35" s="97" t="s">
        <v>608</v>
      </c>
      <c r="C35" s="98">
        <v>41.802036000000001</v>
      </c>
      <c r="D35" s="98">
        <v>43.267200000000003</v>
      </c>
      <c r="E35" s="98">
        <v>44.448151000000003</v>
      </c>
      <c r="F35" s="98">
        <v>47.052714999999999</v>
      </c>
      <c r="G35" s="98">
        <v>48.571758000000003</v>
      </c>
      <c r="H35" s="98">
        <v>49.792529999999999</v>
      </c>
      <c r="I35" s="98">
        <v>52.281478999999997</v>
      </c>
      <c r="J35" s="98">
        <v>53.248958999999999</v>
      </c>
      <c r="K35" s="98">
        <v>53.962006000000002</v>
      </c>
      <c r="L35" s="98">
        <v>54.332034999999998</v>
      </c>
      <c r="M35" s="98">
        <v>54.872646000000003</v>
      </c>
      <c r="N35" s="98">
        <v>55.329352999999998</v>
      </c>
      <c r="O35" s="98">
        <v>55.771633000000001</v>
      </c>
      <c r="P35" s="98">
        <v>56.242725</v>
      </c>
      <c r="Q35" s="98">
        <v>56.632603000000003</v>
      </c>
      <c r="R35" s="98">
        <v>56.856194000000002</v>
      </c>
      <c r="S35" s="98">
        <v>57.030456999999998</v>
      </c>
      <c r="T35" s="98">
        <v>57.310715000000002</v>
      </c>
      <c r="U35" s="98">
        <v>57.240420999999998</v>
      </c>
      <c r="V35" s="98">
        <v>57.306023000000003</v>
      </c>
      <c r="W35" s="98">
        <v>57.371867999999999</v>
      </c>
      <c r="X35" s="98">
        <v>57.326743999999998</v>
      </c>
      <c r="Y35" s="98">
        <v>57.237999000000002</v>
      </c>
      <c r="Z35" s="98">
        <v>57.125121999999998</v>
      </c>
      <c r="AA35" s="98">
        <v>57.475963999999998</v>
      </c>
      <c r="AB35" s="98">
        <v>57.327747000000002</v>
      </c>
      <c r="AC35" s="98">
        <v>57.273457000000001</v>
      </c>
      <c r="AD35" s="98">
        <v>57.524818000000003</v>
      </c>
      <c r="AE35" s="98">
        <v>57.479156000000003</v>
      </c>
      <c r="AF35" s="99">
        <v>1.1439E-2</v>
      </c>
      <c r="AG35" s="106"/>
    </row>
    <row r="36" spans="1:33" ht="25" x14ac:dyDescent="0.75">
      <c r="A36" s="109" t="s">
        <v>609</v>
      </c>
      <c r="B36" s="97" t="s">
        <v>610</v>
      </c>
      <c r="C36" s="98">
        <v>56.582644999999999</v>
      </c>
      <c r="D36" s="98">
        <v>58.322226999999998</v>
      </c>
      <c r="E36" s="98">
        <v>59.783313999999997</v>
      </c>
      <c r="F36" s="98">
        <v>64.222374000000002</v>
      </c>
      <c r="G36" s="98">
        <v>65.997482000000005</v>
      </c>
      <c r="H36" s="98">
        <v>68.148635999999996</v>
      </c>
      <c r="I36" s="98">
        <v>72.759444999999999</v>
      </c>
      <c r="J36" s="98">
        <v>74.876166999999995</v>
      </c>
      <c r="K36" s="98">
        <v>76.446303999999998</v>
      </c>
      <c r="L36" s="98">
        <v>77.157302999999999</v>
      </c>
      <c r="M36" s="98">
        <v>78.145363000000003</v>
      </c>
      <c r="N36" s="98">
        <v>78.735664</v>
      </c>
      <c r="O36" s="98">
        <v>79.269256999999996</v>
      </c>
      <c r="P36" s="98">
        <v>79.864814999999993</v>
      </c>
      <c r="Q36" s="98">
        <v>80.311751999999998</v>
      </c>
      <c r="R36" s="98">
        <v>80.510566999999995</v>
      </c>
      <c r="S36" s="98">
        <v>80.643073999999999</v>
      </c>
      <c r="T36" s="98">
        <v>81.042243999999997</v>
      </c>
      <c r="U36" s="98">
        <v>80.790893999999994</v>
      </c>
      <c r="V36" s="98">
        <v>80.999863000000005</v>
      </c>
      <c r="W36" s="98">
        <v>81.213393999999994</v>
      </c>
      <c r="X36" s="98">
        <v>81.251564000000002</v>
      </c>
      <c r="Y36" s="98">
        <v>81.126784999999998</v>
      </c>
      <c r="Z36" s="98">
        <v>80.963654000000005</v>
      </c>
      <c r="AA36" s="98">
        <v>81.962256999999994</v>
      </c>
      <c r="AB36" s="98">
        <v>81.685669000000004</v>
      </c>
      <c r="AC36" s="98">
        <v>81.574020000000004</v>
      </c>
      <c r="AD36" s="98">
        <v>82.338425000000001</v>
      </c>
      <c r="AE36" s="98">
        <v>82.243483999999995</v>
      </c>
      <c r="AF36" s="99">
        <v>1.3446E-2</v>
      </c>
      <c r="AG36" s="106"/>
    </row>
    <row r="37" spans="1:33" ht="37.25" x14ac:dyDescent="0.75">
      <c r="A37" s="109" t="s">
        <v>611</v>
      </c>
      <c r="B37" s="97" t="s">
        <v>612</v>
      </c>
      <c r="C37" s="98">
        <v>36.263930999999999</v>
      </c>
      <c r="D37" s="98">
        <v>37.832123000000003</v>
      </c>
      <c r="E37" s="98">
        <v>39.014805000000003</v>
      </c>
      <c r="F37" s="98">
        <v>41.375152999999997</v>
      </c>
      <c r="G37" s="98">
        <v>42.876761999999999</v>
      </c>
      <c r="H37" s="98">
        <v>43.911583</v>
      </c>
      <c r="I37" s="98">
        <v>45.953789</v>
      </c>
      <c r="J37" s="98">
        <v>46.678477999999998</v>
      </c>
      <c r="K37" s="98">
        <v>47.207011999999999</v>
      </c>
      <c r="L37" s="98">
        <v>47.518374999999999</v>
      </c>
      <c r="M37" s="98">
        <v>47.939487</v>
      </c>
      <c r="N37" s="98">
        <v>48.362620999999997</v>
      </c>
      <c r="O37" s="98">
        <v>48.779860999999997</v>
      </c>
      <c r="P37" s="98">
        <v>49.233046999999999</v>
      </c>
      <c r="Q37" s="98">
        <v>49.585566999999998</v>
      </c>
      <c r="R37" s="98">
        <v>49.838344999999997</v>
      </c>
      <c r="S37" s="98">
        <v>50.048076999999999</v>
      </c>
      <c r="T37" s="98">
        <v>50.325744999999998</v>
      </c>
      <c r="U37" s="98">
        <v>50.338009</v>
      </c>
      <c r="V37" s="98">
        <v>50.426777000000001</v>
      </c>
      <c r="W37" s="98">
        <v>50.517310999999999</v>
      </c>
      <c r="X37" s="98">
        <v>50.542614</v>
      </c>
      <c r="Y37" s="98">
        <v>50.50412</v>
      </c>
      <c r="Z37" s="98">
        <v>50.459384999999997</v>
      </c>
      <c r="AA37" s="98">
        <v>50.618049999999997</v>
      </c>
      <c r="AB37" s="98">
        <v>50.565734999999997</v>
      </c>
      <c r="AC37" s="98">
        <v>50.535651999999999</v>
      </c>
      <c r="AD37" s="98">
        <v>50.739390999999998</v>
      </c>
      <c r="AE37" s="98">
        <v>50.721836000000003</v>
      </c>
      <c r="AF37" s="99">
        <v>1.2055E-2</v>
      </c>
      <c r="AG37" s="106"/>
    </row>
    <row r="38" spans="1:33" ht="49.5" x14ac:dyDescent="0.75">
      <c r="A38" s="109" t="s">
        <v>613</v>
      </c>
      <c r="B38" s="97" t="s">
        <v>614</v>
      </c>
      <c r="C38" s="98">
        <v>37.621077999999997</v>
      </c>
      <c r="D38" s="98">
        <v>38.382415999999999</v>
      </c>
      <c r="E38" s="98">
        <v>39.075671999999997</v>
      </c>
      <c r="F38" s="98">
        <v>40.794502000000001</v>
      </c>
      <c r="G38" s="98">
        <v>41.684994000000003</v>
      </c>
      <c r="H38" s="98">
        <v>42.387779000000002</v>
      </c>
      <c r="I38" s="98">
        <v>43.992404999999998</v>
      </c>
      <c r="J38" s="98">
        <v>44.482399000000001</v>
      </c>
      <c r="K38" s="98">
        <v>44.828845999999999</v>
      </c>
      <c r="L38" s="98">
        <v>45.012852000000002</v>
      </c>
      <c r="M38" s="98">
        <v>45.295108999999997</v>
      </c>
      <c r="N38" s="98">
        <v>45.549660000000003</v>
      </c>
      <c r="O38" s="98">
        <v>45.800465000000003</v>
      </c>
      <c r="P38" s="98">
        <v>46.072913999999997</v>
      </c>
      <c r="Q38" s="98">
        <v>46.308185999999999</v>
      </c>
      <c r="R38" s="98">
        <v>46.454895</v>
      </c>
      <c r="S38" s="98">
        <v>46.573441000000003</v>
      </c>
      <c r="T38" s="98">
        <v>46.763412000000002</v>
      </c>
      <c r="U38" s="98">
        <v>46.743324000000001</v>
      </c>
      <c r="V38" s="98">
        <v>46.781216000000001</v>
      </c>
      <c r="W38" s="98">
        <v>46.812752000000003</v>
      </c>
      <c r="X38" s="98">
        <v>46.781078000000001</v>
      </c>
      <c r="Y38" s="98">
        <v>46.720787000000001</v>
      </c>
      <c r="Z38" s="98">
        <v>46.649310999999997</v>
      </c>
      <c r="AA38" s="98">
        <v>46.812587999999998</v>
      </c>
      <c r="AB38" s="98">
        <v>46.721981</v>
      </c>
      <c r="AC38" s="98">
        <v>46.686661000000001</v>
      </c>
      <c r="AD38" s="98">
        <v>46.844208000000002</v>
      </c>
      <c r="AE38" s="98">
        <v>46.809134999999998</v>
      </c>
      <c r="AF38" s="99">
        <v>7.835E-3</v>
      </c>
      <c r="AG38" s="106"/>
    </row>
    <row r="39" spans="1:33" ht="25" x14ac:dyDescent="0.75">
      <c r="A39" s="109" t="s">
        <v>615</v>
      </c>
      <c r="B39" s="97" t="s">
        <v>616</v>
      </c>
      <c r="C39" s="98">
        <v>49.658656999999998</v>
      </c>
      <c r="D39" s="98">
        <v>50.63982</v>
      </c>
      <c r="E39" s="98">
        <v>51.418788999999997</v>
      </c>
      <c r="F39" s="98">
        <v>54.041266999999998</v>
      </c>
      <c r="G39" s="98">
        <v>54.808311000000003</v>
      </c>
      <c r="H39" s="98">
        <v>55.812793999999997</v>
      </c>
      <c r="I39" s="98">
        <v>58.414130999999998</v>
      </c>
      <c r="J39" s="98">
        <v>59.295653999999999</v>
      </c>
      <c r="K39" s="98">
        <v>59.885936999999998</v>
      </c>
      <c r="L39" s="98">
        <v>60.128425999999997</v>
      </c>
      <c r="M39" s="98">
        <v>60.482559000000002</v>
      </c>
      <c r="N39" s="98">
        <v>60.696911</v>
      </c>
      <c r="O39" s="98">
        <v>60.896141</v>
      </c>
      <c r="P39" s="98">
        <v>61.139969000000001</v>
      </c>
      <c r="Q39" s="98">
        <v>61.342109999999998</v>
      </c>
      <c r="R39" s="98">
        <v>61.456459000000002</v>
      </c>
      <c r="S39" s="98">
        <v>61.545490000000001</v>
      </c>
      <c r="T39" s="98">
        <v>61.791069</v>
      </c>
      <c r="U39" s="98">
        <v>61.720492999999998</v>
      </c>
      <c r="V39" s="98">
        <v>61.820892000000001</v>
      </c>
      <c r="W39" s="98">
        <v>61.909644999999998</v>
      </c>
      <c r="X39" s="98">
        <v>61.923454</v>
      </c>
      <c r="Y39" s="98">
        <v>61.848678999999997</v>
      </c>
      <c r="Z39" s="98">
        <v>61.762374999999999</v>
      </c>
      <c r="AA39" s="98">
        <v>62.120818999999997</v>
      </c>
      <c r="AB39" s="98">
        <v>61.989952000000002</v>
      </c>
      <c r="AC39" s="98">
        <v>61.932670999999999</v>
      </c>
      <c r="AD39" s="98">
        <v>62.331699</v>
      </c>
      <c r="AE39" s="98">
        <v>62.272804000000001</v>
      </c>
      <c r="AF39" s="99">
        <v>8.1169999999999992E-3</v>
      </c>
      <c r="AG39" s="106"/>
    </row>
    <row r="40" spans="1:33" ht="37.25" x14ac:dyDescent="0.75">
      <c r="A40" s="109" t="s">
        <v>617</v>
      </c>
      <c r="B40" s="97" t="s">
        <v>618</v>
      </c>
      <c r="C40" s="98">
        <v>32.951321</v>
      </c>
      <c r="D40" s="98">
        <v>33.825710000000001</v>
      </c>
      <c r="E40" s="98">
        <v>34.570250999999999</v>
      </c>
      <c r="F40" s="98">
        <v>36.235542000000002</v>
      </c>
      <c r="G40" s="98">
        <v>37.203814999999999</v>
      </c>
      <c r="H40" s="98">
        <v>37.859802000000002</v>
      </c>
      <c r="I40" s="98">
        <v>39.251300999999998</v>
      </c>
      <c r="J40" s="98">
        <v>39.654640000000001</v>
      </c>
      <c r="K40" s="98">
        <v>39.942870999999997</v>
      </c>
      <c r="L40" s="98">
        <v>40.123778999999999</v>
      </c>
      <c r="M40" s="98">
        <v>40.372107999999997</v>
      </c>
      <c r="N40" s="98">
        <v>40.635685000000002</v>
      </c>
      <c r="O40" s="98">
        <v>40.898228000000003</v>
      </c>
      <c r="P40" s="98">
        <v>41.187041999999998</v>
      </c>
      <c r="Q40" s="98">
        <v>41.415565000000001</v>
      </c>
      <c r="R40" s="98">
        <v>41.589336000000003</v>
      </c>
      <c r="S40" s="98">
        <v>41.735809000000003</v>
      </c>
      <c r="T40" s="98">
        <v>41.930031</v>
      </c>
      <c r="U40" s="98">
        <v>41.954326999999999</v>
      </c>
      <c r="V40" s="98">
        <v>42.014381</v>
      </c>
      <c r="W40" s="98">
        <v>42.070942000000002</v>
      </c>
      <c r="X40" s="98">
        <v>42.089371</v>
      </c>
      <c r="Y40" s="98">
        <v>42.062252000000001</v>
      </c>
      <c r="Z40" s="98">
        <v>42.034523</v>
      </c>
      <c r="AA40" s="98">
        <v>42.106945000000003</v>
      </c>
      <c r="AB40" s="98">
        <v>42.074627</v>
      </c>
      <c r="AC40" s="98">
        <v>42.053328999999998</v>
      </c>
      <c r="AD40" s="98">
        <v>42.192115999999999</v>
      </c>
      <c r="AE40" s="98">
        <v>42.175429999999999</v>
      </c>
      <c r="AF40" s="99">
        <v>8.8529999999999998E-3</v>
      </c>
      <c r="AG40" s="106"/>
    </row>
    <row r="41" spans="1:33" ht="49.5" x14ac:dyDescent="0.75">
      <c r="A41" s="109" t="s">
        <v>619</v>
      </c>
      <c r="B41" s="97" t="s">
        <v>620</v>
      </c>
      <c r="C41" s="98">
        <v>30.687853</v>
      </c>
      <c r="D41" s="98">
        <v>31.308468000000001</v>
      </c>
      <c r="E41" s="98">
        <v>31.873774999999998</v>
      </c>
      <c r="F41" s="98">
        <v>33.275241999999999</v>
      </c>
      <c r="G41" s="98">
        <v>34.001517999999997</v>
      </c>
      <c r="H41" s="98">
        <v>34.574638</v>
      </c>
      <c r="I41" s="98">
        <v>35.883228000000003</v>
      </c>
      <c r="J41" s="98">
        <v>36.282809999999998</v>
      </c>
      <c r="K41" s="98">
        <v>36.565350000000002</v>
      </c>
      <c r="L41" s="98">
        <v>36.715401</v>
      </c>
      <c r="M41" s="98">
        <v>36.945652000000003</v>
      </c>
      <c r="N41" s="98">
        <v>37.153278</v>
      </c>
      <c r="O41" s="98">
        <v>37.357868000000003</v>
      </c>
      <c r="P41" s="98">
        <v>37.580081999999997</v>
      </c>
      <c r="Q41" s="98">
        <v>37.772025999999997</v>
      </c>
      <c r="R41" s="98">
        <v>37.891651000000003</v>
      </c>
      <c r="S41" s="98">
        <v>37.988308000000004</v>
      </c>
      <c r="T41" s="98">
        <v>38.143211000000001</v>
      </c>
      <c r="U41" s="98">
        <v>38.126759</v>
      </c>
      <c r="V41" s="98">
        <v>38.157573999999997</v>
      </c>
      <c r="W41" s="98">
        <v>38.183200999999997</v>
      </c>
      <c r="X41" s="98">
        <v>38.157218999999998</v>
      </c>
      <c r="Y41" s="98">
        <v>38.107975000000003</v>
      </c>
      <c r="Z41" s="98">
        <v>38.049587000000002</v>
      </c>
      <c r="AA41" s="98">
        <v>38.182837999999997</v>
      </c>
      <c r="AB41" s="98">
        <v>38.108822000000004</v>
      </c>
      <c r="AC41" s="98">
        <v>38.080002</v>
      </c>
      <c r="AD41" s="98">
        <v>38.208388999999997</v>
      </c>
      <c r="AE41" s="98">
        <v>38.179749000000001</v>
      </c>
      <c r="AF41" s="99">
        <v>7.8320000000000004E-3</v>
      </c>
      <c r="AG41" s="106"/>
    </row>
    <row r="42" spans="1:33" ht="25" x14ac:dyDescent="0.75">
      <c r="A42" s="109" t="s">
        <v>621</v>
      </c>
      <c r="B42" s="97" t="s">
        <v>622</v>
      </c>
      <c r="C42" s="98">
        <v>40.552002000000002</v>
      </c>
      <c r="D42" s="98">
        <v>41.353237</v>
      </c>
      <c r="E42" s="98">
        <v>41.989353000000001</v>
      </c>
      <c r="F42" s="98">
        <v>44.130909000000003</v>
      </c>
      <c r="G42" s="98">
        <v>44.757289999999998</v>
      </c>
      <c r="H42" s="98">
        <v>45.577564000000002</v>
      </c>
      <c r="I42" s="98">
        <v>47.701855000000002</v>
      </c>
      <c r="J42" s="98">
        <v>48.421719000000003</v>
      </c>
      <c r="K42" s="98">
        <v>48.903754999999997</v>
      </c>
      <c r="L42" s="98">
        <v>49.101771999999997</v>
      </c>
      <c r="M42" s="98">
        <v>49.390965000000001</v>
      </c>
      <c r="N42" s="98">
        <v>49.566006000000002</v>
      </c>
      <c r="O42" s="98">
        <v>49.728703000000003</v>
      </c>
      <c r="P42" s="98">
        <v>49.927813999999998</v>
      </c>
      <c r="Q42" s="98">
        <v>50.092888000000002</v>
      </c>
      <c r="R42" s="98">
        <v>50.186264000000001</v>
      </c>
      <c r="S42" s="98">
        <v>50.258968000000003</v>
      </c>
      <c r="T42" s="98">
        <v>50.459515000000003</v>
      </c>
      <c r="U42" s="98">
        <v>50.401878000000004</v>
      </c>
      <c r="V42" s="98">
        <v>50.483868000000001</v>
      </c>
      <c r="W42" s="98">
        <v>50.556342999999998</v>
      </c>
      <c r="X42" s="98">
        <v>50.567619000000001</v>
      </c>
      <c r="Y42" s="98">
        <v>50.506557000000001</v>
      </c>
      <c r="Z42" s="98">
        <v>50.436081000000001</v>
      </c>
      <c r="AA42" s="98">
        <v>50.728789999999996</v>
      </c>
      <c r="AB42" s="98">
        <v>50.621924999999997</v>
      </c>
      <c r="AC42" s="98">
        <v>50.575145999999997</v>
      </c>
      <c r="AD42" s="98">
        <v>50.901001000000001</v>
      </c>
      <c r="AE42" s="98">
        <v>50.852905</v>
      </c>
      <c r="AF42" s="99">
        <v>8.1169999999999992E-3</v>
      </c>
      <c r="AG42" s="106"/>
    </row>
    <row r="43" spans="1:33" ht="37.25" x14ac:dyDescent="0.75">
      <c r="A43" s="109" t="s">
        <v>623</v>
      </c>
      <c r="B43" s="97" t="s">
        <v>624</v>
      </c>
      <c r="C43" s="98">
        <v>26.867122999999999</v>
      </c>
      <c r="D43" s="98">
        <v>27.580062999999999</v>
      </c>
      <c r="E43" s="98">
        <v>28.18713</v>
      </c>
      <c r="F43" s="98">
        <v>29.544938999999999</v>
      </c>
      <c r="G43" s="98">
        <v>30.334429</v>
      </c>
      <c r="H43" s="98">
        <v>30.869291</v>
      </c>
      <c r="I43" s="98">
        <v>32.003860000000003</v>
      </c>
      <c r="J43" s="98">
        <v>32.332729</v>
      </c>
      <c r="K43" s="98">
        <v>32.567737999999999</v>
      </c>
      <c r="L43" s="98">
        <v>32.715243999999998</v>
      </c>
      <c r="M43" s="98">
        <v>32.917721</v>
      </c>
      <c r="N43" s="98">
        <v>33.132629000000001</v>
      </c>
      <c r="O43" s="98">
        <v>33.346694999999997</v>
      </c>
      <c r="P43" s="98">
        <v>33.582183999999998</v>
      </c>
      <c r="Q43" s="98">
        <v>33.768512999999999</v>
      </c>
      <c r="R43" s="98">
        <v>33.910198000000001</v>
      </c>
      <c r="S43" s="98">
        <v>34.029625000000003</v>
      </c>
      <c r="T43" s="98">
        <v>34.187984</v>
      </c>
      <c r="U43" s="98">
        <v>34.207794</v>
      </c>
      <c r="V43" s="98">
        <v>34.25676</v>
      </c>
      <c r="W43" s="98">
        <v>34.302878999999997</v>
      </c>
      <c r="X43" s="98">
        <v>34.317905000000003</v>
      </c>
      <c r="Y43" s="98">
        <v>34.295791999999999</v>
      </c>
      <c r="Z43" s="98">
        <v>34.273186000000003</v>
      </c>
      <c r="AA43" s="98">
        <v>34.332233000000002</v>
      </c>
      <c r="AB43" s="98">
        <v>34.305881999999997</v>
      </c>
      <c r="AC43" s="98">
        <v>34.288516999999999</v>
      </c>
      <c r="AD43" s="98">
        <v>34.401679999999999</v>
      </c>
      <c r="AE43" s="98">
        <v>34.388072999999999</v>
      </c>
      <c r="AF43" s="99">
        <v>8.8529999999999998E-3</v>
      </c>
      <c r="AG43" s="106"/>
    </row>
    <row r="44" spans="1:33" ht="25" x14ac:dyDescent="0.75">
      <c r="A44" s="109" t="s">
        <v>625</v>
      </c>
      <c r="B44" s="97" t="s">
        <v>626</v>
      </c>
      <c r="C44" s="98">
        <v>24.416388999999999</v>
      </c>
      <c r="D44" s="98">
        <v>24.836956000000001</v>
      </c>
      <c r="E44" s="98">
        <v>25.286928</v>
      </c>
      <c r="F44" s="98">
        <v>25.785551000000002</v>
      </c>
      <c r="G44" s="98">
        <v>26.309719000000001</v>
      </c>
      <c r="H44" s="98">
        <v>26.853071</v>
      </c>
      <c r="I44" s="98">
        <v>27.439551999999999</v>
      </c>
      <c r="J44" s="98">
        <v>28.039261</v>
      </c>
      <c r="K44" s="98">
        <v>28.645572999999999</v>
      </c>
      <c r="L44" s="98">
        <v>29.223606</v>
      </c>
      <c r="M44" s="98">
        <v>29.795773000000001</v>
      </c>
      <c r="N44" s="98">
        <v>30.329742</v>
      </c>
      <c r="O44" s="98">
        <v>30.858115999999999</v>
      </c>
      <c r="P44" s="98">
        <v>31.383734</v>
      </c>
      <c r="Q44" s="98">
        <v>31.896933000000001</v>
      </c>
      <c r="R44" s="98">
        <v>32.386234000000002</v>
      </c>
      <c r="S44" s="98">
        <v>32.857269000000002</v>
      </c>
      <c r="T44" s="98">
        <v>33.317824999999999</v>
      </c>
      <c r="U44" s="98">
        <v>33.744926</v>
      </c>
      <c r="V44" s="98">
        <v>34.150565999999998</v>
      </c>
      <c r="W44" s="98">
        <v>34.526347999999999</v>
      </c>
      <c r="X44" s="98">
        <v>34.855293000000003</v>
      </c>
      <c r="Y44" s="98">
        <v>35.133709000000003</v>
      </c>
      <c r="Z44" s="98">
        <v>35.376598000000001</v>
      </c>
      <c r="AA44" s="98">
        <v>35.587673000000002</v>
      </c>
      <c r="AB44" s="98">
        <v>35.763168</v>
      </c>
      <c r="AC44" s="98">
        <v>35.911662999999997</v>
      </c>
      <c r="AD44" s="98">
        <v>36.041504000000003</v>
      </c>
      <c r="AE44" s="98">
        <v>36.145099999999999</v>
      </c>
      <c r="AF44" s="99">
        <v>1.4109E-2</v>
      </c>
      <c r="AG44" s="106"/>
    </row>
    <row r="45" spans="1:33" ht="49.5" x14ac:dyDescent="0.75">
      <c r="A45" s="109" t="s">
        <v>627</v>
      </c>
      <c r="B45" s="97" t="s">
        <v>628</v>
      </c>
      <c r="C45" s="98">
        <v>15.821263</v>
      </c>
      <c r="D45" s="98">
        <v>16.131247999999999</v>
      </c>
      <c r="E45" s="98">
        <v>16.678804</v>
      </c>
      <c r="F45" s="98">
        <v>17.193453000000002</v>
      </c>
      <c r="G45" s="98">
        <v>17.382670999999998</v>
      </c>
      <c r="H45" s="98">
        <v>17.655719999999999</v>
      </c>
      <c r="I45" s="98">
        <v>17.641428000000001</v>
      </c>
      <c r="J45" s="98">
        <v>17.714843999999999</v>
      </c>
      <c r="K45" s="98">
        <v>17.746100999999999</v>
      </c>
      <c r="L45" s="98">
        <v>17.752108</v>
      </c>
      <c r="M45" s="98">
        <v>17.726762999999998</v>
      </c>
      <c r="N45" s="98">
        <v>17.703925999999999</v>
      </c>
      <c r="O45" s="98">
        <v>17.685976</v>
      </c>
      <c r="P45" s="98">
        <v>17.669809000000001</v>
      </c>
      <c r="Q45" s="98">
        <v>17.656127999999999</v>
      </c>
      <c r="R45" s="98">
        <v>17.644224000000001</v>
      </c>
      <c r="S45" s="98">
        <v>17.635103000000001</v>
      </c>
      <c r="T45" s="98">
        <v>17.627134000000002</v>
      </c>
      <c r="U45" s="98">
        <v>17.621216</v>
      </c>
      <c r="V45" s="98">
        <v>17.615825999999998</v>
      </c>
      <c r="W45" s="98">
        <v>17.612106000000001</v>
      </c>
      <c r="X45" s="98">
        <v>17.608646</v>
      </c>
      <c r="Y45" s="98">
        <v>17.607035</v>
      </c>
      <c r="Z45" s="98">
        <v>17.606117000000001</v>
      </c>
      <c r="AA45" s="98">
        <v>17.607099999999999</v>
      </c>
      <c r="AB45" s="98">
        <v>17.455801000000001</v>
      </c>
      <c r="AC45" s="98">
        <v>17.469227</v>
      </c>
      <c r="AD45" s="98">
        <v>17.484673999999998</v>
      </c>
      <c r="AE45" s="98">
        <v>17.514999</v>
      </c>
      <c r="AF45" s="99">
        <v>3.6389999999999999E-3</v>
      </c>
      <c r="AG45" s="106"/>
    </row>
    <row r="46" spans="1:33" ht="49.5" x14ac:dyDescent="0.75">
      <c r="A46" s="109" t="s">
        <v>629</v>
      </c>
      <c r="B46" s="97" t="s">
        <v>630</v>
      </c>
      <c r="C46" s="98">
        <v>13.428094</v>
      </c>
      <c r="D46" s="98">
        <v>13.70518</v>
      </c>
      <c r="E46" s="98">
        <v>13.988607999999999</v>
      </c>
      <c r="F46" s="98">
        <v>14.298017</v>
      </c>
      <c r="G46" s="98">
        <v>14.623931000000001</v>
      </c>
      <c r="H46" s="98">
        <v>14.947717000000001</v>
      </c>
      <c r="I46" s="98">
        <v>15.224836</v>
      </c>
      <c r="J46" s="98">
        <v>15.477124999999999</v>
      </c>
      <c r="K46" s="98">
        <v>15.708449999999999</v>
      </c>
      <c r="L46" s="98">
        <v>15.906402999999999</v>
      </c>
      <c r="M46" s="98">
        <v>16.084123999999999</v>
      </c>
      <c r="N46" s="98">
        <v>16.239180000000001</v>
      </c>
      <c r="O46" s="98">
        <v>16.374127999999999</v>
      </c>
      <c r="P46" s="98">
        <v>16.504307000000001</v>
      </c>
      <c r="Q46" s="98">
        <v>16.623000999999999</v>
      </c>
      <c r="R46" s="98">
        <v>16.732641000000001</v>
      </c>
      <c r="S46" s="98">
        <v>16.834803000000001</v>
      </c>
      <c r="T46" s="98">
        <v>16.930444999999999</v>
      </c>
      <c r="U46" s="98">
        <v>17.012526000000001</v>
      </c>
      <c r="V46" s="98">
        <v>17.084282000000002</v>
      </c>
      <c r="W46" s="98">
        <v>17.141766000000001</v>
      </c>
      <c r="X46" s="98">
        <v>17.21096</v>
      </c>
      <c r="Y46" s="98">
        <v>17.279800000000002</v>
      </c>
      <c r="Z46" s="98">
        <v>17.324511999999999</v>
      </c>
      <c r="AA46" s="98">
        <v>17.374506</v>
      </c>
      <c r="AB46" s="98">
        <v>17.402925</v>
      </c>
      <c r="AC46" s="98">
        <v>17.441884999999999</v>
      </c>
      <c r="AD46" s="98">
        <v>17.468942999999999</v>
      </c>
      <c r="AE46" s="98">
        <v>17.502464</v>
      </c>
      <c r="AF46" s="99">
        <v>9.5090000000000001E-3</v>
      </c>
      <c r="AG46" s="106"/>
    </row>
    <row r="47" spans="1:33" ht="25" x14ac:dyDescent="0.75">
      <c r="A47" s="109" t="s">
        <v>631</v>
      </c>
      <c r="B47" s="97" t="s">
        <v>632</v>
      </c>
      <c r="C47" s="98">
        <v>7.4724060000000003</v>
      </c>
      <c r="D47" s="98">
        <v>7.5785289999999996</v>
      </c>
      <c r="E47" s="98">
        <v>7.7053229999999999</v>
      </c>
      <c r="F47" s="98">
        <v>7.8485899999999997</v>
      </c>
      <c r="G47" s="98">
        <v>8.002383</v>
      </c>
      <c r="H47" s="98">
        <v>8.1636769999999999</v>
      </c>
      <c r="I47" s="98">
        <v>8.3212849999999996</v>
      </c>
      <c r="J47" s="98">
        <v>8.4797550000000008</v>
      </c>
      <c r="K47" s="98">
        <v>8.6382940000000001</v>
      </c>
      <c r="L47" s="98">
        <v>8.7959300000000002</v>
      </c>
      <c r="M47" s="98">
        <v>8.9485489999999999</v>
      </c>
      <c r="N47" s="98">
        <v>9.0909969999999998</v>
      </c>
      <c r="O47" s="98">
        <v>9.2225160000000006</v>
      </c>
      <c r="P47" s="98">
        <v>9.3430680000000006</v>
      </c>
      <c r="Q47" s="98">
        <v>9.4533149999999999</v>
      </c>
      <c r="R47" s="98">
        <v>9.5530629999999999</v>
      </c>
      <c r="S47" s="98">
        <v>9.6434440000000006</v>
      </c>
      <c r="T47" s="98">
        <v>9.7267100000000006</v>
      </c>
      <c r="U47" s="98">
        <v>9.8045930000000006</v>
      </c>
      <c r="V47" s="98">
        <v>9.8772749999999991</v>
      </c>
      <c r="W47" s="98">
        <v>9.9424309999999991</v>
      </c>
      <c r="X47" s="98">
        <v>10.001567</v>
      </c>
      <c r="Y47" s="98">
        <v>10.055840999999999</v>
      </c>
      <c r="Z47" s="98">
        <v>10.108454</v>
      </c>
      <c r="AA47" s="98">
        <v>10.161227999999999</v>
      </c>
      <c r="AB47" s="98">
        <v>10.213310999999999</v>
      </c>
      <c r="AC47" s="98">
        <v>10.263764</v>
      </c>
      <c r="AD47" s="98">
        <v>10.314513</v>
      </c>
      <c r="AE47" s="98">
        <v>10.365861000000001</v>
      </c>
      <c r="AF47" s="99">
        <v>1.1757999999999999E-2</v>
      </c>
      <c r="AG47" s="106"/>
    </row>
    <row r="48" spans="1:33" ht="25" x14ac:dyDescent="0.75">
      <c r="A48" s="107"/>
      <c r="B48" s="96" t="s">
        <v>633</v>
      </c>
      <c r="C48" s="106"/>
      <c r="D48" s="106"/>
      <c r="E48" s="106"/>
      <c r="F48" s="106"/>
      <c r="G48" s="106"/>
      <c r="H48" s="106"/>
      <c r="I48" s="106"/>
      <c r="J48" s="106"/>
      <c r="K48" s="106"/>
      <c r="L48" s="106"/>
      <c r="M48" s="106"/>
      <c r="N48" s="106"/>
      <c r="O48" s="106"/>
      <c r="P48" s="106"/>
      <c r="Q48" s="106"/>
      <c r="R48" s="106"/>
      <c r="S48" s="106"/>
      <c r="T48" s="106"/>
      <c r="U48" s="106"/>
      <c r="V48" s="106"/>
      <c r="W48" s="106"/>
      <c r="X48" s="106"/>
      <c r="Y48" s="106"/>
      <c r="Z48" s="106"/>
      <c r="AA48" s="106"/>
      <c r="AB48" s="106"/>
      <c r="AC48" s="106"/>
      <c r="AD48" s="106"/>
      <c r="AE48" s="106"/>
      <c r="AF48" s="106"/>
      <c r="AG48" s="106"/>
    </row>
    <row r="49" spans="1:33" x14ac:dyDescent="0.75">
      <c r="A49" s="109" t="s">
        <v>634</v>
      </c>
      <c r="B49" s="97" t="s">
        <v>635</v>
      </c>
      <c r="C49" s="98">
        <v>72.717087000000006</v>
      </c>
      <c r="D49" s="98">
        <v>73.091971999999998</v>
      </c>
      <c r="E49" s="98">
        <v>73.492531</v>
      </c>
      <c r="F49" s="98">
        <v>74.018456</v>
      </c>
      <c r="G49" s="98">
        <v>74.683121</v>
      </c>
      <c r="H49" s="98">
        <v>75.131766999999996</v>
      </c>
      <c r="I49" s="98">
        <v>75.592140000000001</v>
      </c>
      <c r="J49" s="98">
        <v>76.024017000000001</v>
      </c>
      <c r="K49" s="98">
        <v>76.492362999999997</v>
      </c>
      <c r="L49" s="98">
        <v>77.014213999999996</v>
      </c>
      <c r="M49" s="98">
        <v>77.600960000000001</v>
      </c>
      <c r="N49" s="98">
        <v>78.266677999999999</v>
      </c>
      <c r="O49" s="98">
        <v>78.981505999999996</v>
      </c>
      <c r="P49" s="98">
        <v>79.730591000000004</v>
      </c>
      <c r="Q49" s="98">
        <v>80.489220000000003</v>
      </c>
      <c r="R49" s="98">
        <v>81.260979000000006</v>
      </c>
      <c r="S49" s="98">
        <v>82.048454000000007</v>
      </c>
      <c r="T49" s="98">
        <v>82.814575000000005</v>
      </c>
      <c r="U49" s="98">
        <v>83.594772000000006</v>
      </c>
      <c r="V49" s="98">
        <v>84.382309000000006</v>
      </c>
      <c r="W49" s="98">
        <v>85.171204000000003</v>
      </c>
      <c r="X49" s="98">
        <v>85.974022000000005</v>
      </c>
      <c r="Y49" s="98">
        <v>86.764037999999999</v>
      </c>
      <c r="Z49" s="98">
        <v>87.549926999999997</v>
      </c>
      <c r="AA49" s="98">
        <v>88.321090999999996</v>
      </c>
      <c r="AB49" s="98">
        <v>89.091155999999998</v>
      </c>
      <c r="AC49" s="98">
        <v>89.849761999999998</v>
      </c>
      <c r="AD49" s="98">
        <v>90.593376000000006</v>
      </c>
      <c r="AE49" s="98">
        <v>91.328147999999999</v>
      </c>
      <c r="AF49" s="99">
        <v>8.1720000000000004E-3</v>
      </c>
      <c r="AG49" s="106"/>
    </row>
    <row r="50" spans="1:33" ht="37.25" x14ac:dyDescent="0.75">
      <c r="A50" s="107"/>
      <c r="B50" s="96" t="s">
        <v>636</v>
      </c>
      <c r="C50" s="106"/>
      <c r="D50" s="106"/>
      <c r="E50" s="106"/>
      <c r="F50" s="106"/>
      <c r="G50" s="106"/>
      <c r="H50" s="106"/>
      <c r="I50" s="106"/>
      <c r="J50" s="106"/>
      <c r="K50" s="106"/>
      <c r="L50" s="106"/>
      <c r="M50" s="106"/>
      <c r="N50" s="106"/>
      <c r="O50" s="106"/>
      <c r="P50" s="106"/>
      <c r="Q50" s="106"/>
      <c r="R50" s="106"/>
      <c r="S50" s="106"/>
      <c r="T50" s="106"/>
      <c r="U50" s="106"/>
      <c r="V50" s="106"/>
      <c r="W50" s="106"/>
      <c r="X50" s="106"/>
      <c r="Y50" s="106"/>
      <c r="Z50" s="106"/>
      <c r="AA50" s="106"/>
      <c r="AB50" s="106"/>
      <c r="AC50" s="106"/>
      <c r="AD50" s="106"/>
      <c r="AE50" s="106"/>
      <c r="AF50" s="106"/>
      <c r="AG50" s="106"/>
    </row>
    <row r="51" spans="1:33" x14ac:dyDescent="0.75">
      <c r="A51" s="109" t="s">
        <v>637</v>
      </c>
      <c r="B51" s="97" t="s">
        <v>596</v>
      </c>
      <c r="C51" s="98">
        <v>3.3663400000000001</v>
      </c>
      <c r="D51" s="98">
        <v>3.3698929999999998</v>
      </c>
      <c r="E51" s="98">
        <v>3.3734500000000001</v>
      </c>
      <c r="F51" s="98">
        <v>3.3770099999999998</v>
      </c>
      <c r="G51" s="98">
        <v>3.3805740000000002</v>
      </c>
      <c r="H51" s="98">
        <v>3.3841420000000002</v>
      </c>
      <c r="I51" s="98">
        <v>3.3877130000000002</v>
      </c>
      <c r="J51" s="98">
        <v>3.391289</v>
      </c>
      <c r="K51" s="98">
        <v>3.3948680000000002</v>
      </c>
      <c r="L51" s="98">
        <v>3.3984510000000001</v>
      </c>
      <c r="M51" s="98">
        <v>3.402037</v>
      </c>
      <c r="N51" s="98">
        <v>3.4056280000000001</v>
      </c>
      <c r="O51" s="98">
        <v>3.4092220000000002</v>
      </c>
      <c r="P51" s="98">
        <v>3.41282</v>
      </c>
      <c r="Q51" s="98">
        <v>3.4164219999999998</v>
      </c>
      <c r="R51" s="98">
        <v>3.4200270000000002</v>
      </c>
      <c r="S51" s="98">
        <v>3.4236369999999998</v>
      </c>
      <c r="T51" s="98">
        <v>3.4272499999999999</v>
      </c>
      <c r="U51" s="98">
        <v>3.4308670000000001</v>
      </c>
      <c r="V51" s="98">
        <v>3.434488</v>
      </c>
      <c r="W51" s="98">
        <v>3.438113</v>
      </c>
      <c r="X51" s="98">
        <v>3.4417409999999999</v>
      </c>
      <c r="Y51" s="98">
        <v>3.445373</v>
      </c>
      <c r="Z51" s="98">
        <v>3.4490099999999999</v>
      </c>
      <c r="AA51" s="98">
        <v>3.4526490000000001</v>
      </c>
      <c r="AB51" s="98">
        <v>3.4562930000000001</v>
      </c>
      <c r="AC51" s="98">
        <v>3.4599410000000002</v>
      </c>
      <c r="AD51" s="98">
        <v>3.4635929999999999</v>
      </c>
      <c r="AE51" s="98">
        <v>3.4672480000000001</v>
      </c>
      <c r="AF51" s="99">
        <v>1.0549999999999999E-3</v>
      </c>
      <c r="AG51" s="106"/>
    </row>
    <row r="52" spans="1:33" ht="25" x14ac:dyDescent="0.75">
      <c r="A52" s="109" t="s">
        <v>638</v>
      </c>
      <c r="B52" s="97" t="s">
        <v>598</v>
      </c>
      <c r="C52" s="98">
        <v>4.8202259999999999</v>
      </c>
      <c r="D52" s="98">
        <v>4.8389660000000001</v>
      </c>
      <c r="E52" s="98">
        <v>4.8577789999999998</v>
      </c>
      <c r="F52" s="98">
        <v>4.876665</v>
      </c>
      <c r="G52" s="98">
        <v>4.8956239999999998</v>
      </c>
      <c r="H52" s="98">
        <v>4.9146570000000001</v>
      </c>
      <c r="I52" s="98">
        <v>4.933764</v>
      </c>
      <c r="J52" s="98">
        <v>4.9529449999999997</v>
      </c>
      <c r="K52" s="98">
        <v>4.9722</v>
      </c>
      <c r="L52" s="98">
        <v>4.9915310000000002</v>
      </c>
      <c r="M52" s="98">
        <v>5.0109370000000002</v>
      </c>
      <c r="N52" s="98">
        <v>5.0304180000000001</v>
      </c>
      <c r="O52" s="98">
        <v>5.0499749999999999</v>
      </c>
      <c r="P52" s="98">
        <v>5.0696079999999997</v>
      </c>
      <c r="Q52" s="98">
        <v>5.0893170000000003</v>
      </c>
      <c r="R52" s="98">
        <v>5.1091030000000002</v>
      </c>
      <c r="S52" s="98">
        <v>5.1289660000000001</v>
      </c>
      <c r="T52" s="98">
        <v>5.1489060000000002</v>
      </c>
      <c r="U52" s="98">
        <v>5.1689230000000004</v>
      </c>
      <c r="V52" s="98">
        <v>5.189019</v>
      </c>
      <c r="W52" s="98">
        <v>5.2091919999999998</v>
      </c>
      <c r="X52" s="98">
        <v>5.2294450000000001</v>
      </c>
      <c r="Y52" s="98">
        <v>5.2497749999999996</v>
      </c>
      <c r="Z52" s="98">
        <v>5.2701849999999997</v>
      </c>
      <c r="AA52" s="98">
        <v>5.2906740000000001</v>
      </c>
      <c r="AB52" s="98">
        <v>5.3112430000000002</v>
      </c>
      <c r="AC52" s="98">
        <v>5.3318919999999999</v>
      </c>
      <c r="AD52" s="98">
        <v>5.3526210000000001</v>
      </c>
      <c r="AE52" s="98">
        <v>5.3734299999999999</v>
      </c>
      <c r="AF52" s="99">
        <v>3.888E-3</v>
      </c>
      <c r="AG52" s="106"/>
    </row>
    <row r="53" spans="1:33" x14ac:dyDescent="0.75">
      <c r="A53" s="107"/>
      <c r="B53" s="106"/>
      <c r="C53" s="106"/>
      <c r="D53" s="106"/>
      <c r="E53" s="106"/>
      <c r="F53" s="106"/>
      <c r="G53" s="106"/>
      <c r="H53" s="106"/>
      <c r="I53" s="106"/>
      <c r="J53" s="106"/>
      <c r="K53" s="106"/>
      <c r="L53" s="106"/>
      <c r="M53" s="106"/>
      <c r="N53" s="106"/>
      <c r="O53" s="106"/>
      <c r="P53" s="106"/>
      <c r="Q53" s="106"/>
      <c r="R53" s="106"/>
      <c r="S53" s="106"/>
      <c r="T53" s="106"/>
      <c r="U53" s="106"/>
      <c r="V53" s="106"/>
      <c r="W53" s="106"/>
      <c r="X53" s="106"/>
      <c r="Y53" s="106"/>
      <c r="Z53" s="106"/>
      <c r="AA53" s="106"/>
      <c r="AB53" s="106"/>
      <c r="AC53" s="106"/>
      <c r="AD53" s="106"/>
      <c r="AE53" s="106"/>
      <c r="AF53" s="106"/>
      <c r="AG53" s="106"/>
    </row>
    <row r="54" spans="1:33" ht="25" x14ac:dyDescent="0.75">
      <c r="A54" s="107"/>
      <c r="B54" s="96" t="s">
        <v>639</v>
      </c>
      <c r="C54" s="106"/>
      <c r="D54" s="106"/>
      <c r="E54" s="106"/>
      <c r="F54" s="106"/>
      <c r="G54" s="106"/>
      <c r="H54" s="106"/>
      <c r="I54" s="106"/>
      <c r="J54" s="106"/>
      <c r="K54" s="106"/>
      <c r="L54" s="106"/>
      <c r="M54" s="106"/>
      <c r="N54" s="106"/>
      <c r="O54" s="106"/>
      <c r="P54" s="106"/>
      <c r="Q54" s="106"/>
      <c r="R54" s="106"/>
      <c r="S54" s="106"/>
      <c r="T54" s="106"/>
      <c r="U54" s="106"/>
      <c r="V54" s="106"/>
      <c r="W54" s="106"/>
      <c r="X54" s="106"/>
      <c r="Y54" s="106"/>
      <c r="Z54" s="106"/>
      <c r="AA54" s="106"/>
      <c r="AB54" s="106"/>
      <c r="AC54" s="106"/>
      <c r="AD54" s="106"/>
      <c r="AE54" s="106"/>
      <c r="AF54" s="106"/>
      <c r="AG54" s="106"/>
    </row>
    <row r="55" spans="1:33" ht="37.25" x14ac:dyDescent="0.75">
      <c r="A55" s="107"/>
      <c r="B55" s="96" t="s">
        <v>640</v>
      </c>
      <c r="C55" s="106"/>
      <c r="D55" s="106"/>
      <c r="E55" s="106"/>
      <c r="F55" s="106"/>
      <c r="G55" s="106"/>
      <c r="H55" s="106"/>
      <c r="I55" s="106"/>
      <c r="J55" s="106"/>
      <c r="K55" s="106"/>
      <c r="L55" s="106"/>
      <c r="M55" s="106"/>
      <c r="N55" s="106"/>
      <c r="O55" s="106"/>
      <c r="P55" s="106"/>
      <c r="Q55" s="106"/>
      <c r="R55" s="106"/>
      <c r="S55" s="106"/>
      <c r="T55" s="106"/>
      <c r="U55" s="106"/>
      <c r="V55" s="106"/>
      <c r="W55" s="106"/>
      <c r="X55" s="106"/>
      <c r="Y55" s="106"/>
      <c r="Z55" s="106"/>
      <c r="AA55" s="106"/>
      <c r="AB55" s="106"/>
      <c r="AC55" s="106"/>
      <c r="AD55" s="106"/>
      <c r="AE55" s="106"/>
      <c r="AF55" s="106"/>
      <c r="AG55" s="106"/>
    </row>
    <row r="56" spans="1:33" ht="37.25" x14ac:dyDescent="0.75">
      <c r="A56" s="109" t="s">
        <v>641</v>
      </c>
      <c r="B56" s="97" t="s">
        <v>642</v>
      </c>
      <c r="C56" s="102">
        <v>14.541973</v>
      </c>
      <c r="D56" s="102">
        <v>14.586114</v>
      </c>
      <c r="E56" s="102">
        <v>14.429691999999999</v>
      </c>
      <c r="F56" s="102">
        <v>14.201924999999999</v>
      </c>
      <c r="G56" s="102">
        <v>14.016909</v>
      </c>
      <c r="H56" s="102">
        <v>13.860763</v>
      </c>
      <c r="I56" s="102">
        <v>13.679087000000001</v>
      </c>
      <c r="J56" s="102">
        <v>13.473832</v>
      </c>
      <c r="K56" s="102">
        <v>13.253083</v>
      </c>
      <c r="L56" s="102">
        <v>13.044086</v>
      </c>
      <c r="M56" s="102">
        <v>12.836978</v>
      </c>
      <c r="N56" s="102">
        <v>12.674039</v>
      </c>
      <c r="O56" s="102">
        <v>12.534656</v>
      </c>
      <c r="P56" s="102">
        <v>12.394664000000001</v>
      </c>
      <c r="Q56" s="102">
        <v>12.251548</v>
      </c>
      <c r="R56" s="102">
        <v>12.130822</v>
      </c>
      <c r="S56" s="102">
        <v>12.028416</v>
      </c>
      <c r="T56" s="102">
        <v>11.933923</v>
      </c>
      <c r="U56" s="102">
        <v>11.864001</v>
      </c>
      <c r="V56" s="102">
        <v>11.805396</v>
      </c>
      <c r="W56" s="102">
        <v>11.762741999999999</v>
      </c>
      <c r="X56" s="102">
        <v>11.733644</v>
      </c>
      <c r="Y56" s="102">
        <v>11.725387</v>
      </c>
      <c r="Z56" s="102">
        <v>11.735775</v>
      </c>
      <c r="AA56" s="102">
        <v>11.770763000000001</v>
      </c>
      <c r="AB56" s="102">
        <v>11.824349</v>
      </c>
      <c r="AC56" s="102">
        <v>11.889715000000001</v>
      </c>
      <c r="AD56" s="102">
        <v>11.962910000000001</v>
      </c>
      <c r="AE56" s="102">
        <v>12.054455000000001</v>
      </c>
      <c r="AF56" s="99">
        <v>-6.6779999999999999E-3</v>
      </c>
      <c r="AG56" s="106"/>
    </row>
    <row r="57" spans="1:33" ht="49.5" x14ac:dyDescent="0.75">
      <c r="A57" s="109" t="s">
        <v>643</v>
      </c>
      <c r="B57" s="97" t="s">
        <v>644</v>
      </c>
      <c r="C57" s="102">
        <v>0.95150299999999999</v>
      </c>
      <c r="D57" s="102">
        <v>0.94255800000000001</v>
      </c>
      <c r="E57" s="102">
        <v>0.92534000000000005</v>
      </c>
      <c r="F57" s="102">
        <v>0.91245200000000004</v>
      </c>
      <c r="G57" s="102">
        <v>0.903111</v>
      </c>
      <c r="H57" s="102">
        <v>0.89480700000000002</v>
      </c>
      <c r="I57" s="102">
        <v>0.88838499999999998</v>
      </c>
      <c r="J57" s="102">
        <v>0.88299499999999997</v>
      </c>
      <c r="K57" s="102">
        <v>0.87703299999999995</v>
      </c>
      <c r="L57" s="102">
        <v>0.87279099999999998</v>
      </c>
      <c r="M57" s="102">
        <v>0.87179099999999998</v>
      </c>
      <c r="N57" s="102">
        <v>0.87186799999999998</v>
      </c>
      <c r="O57" s="102">
        <v>0.87303399999999998</v>
      </c>
      <c r="P57" s="102">
        <v>0.87507400000000002</v>
      </c>
      <c r="Q57" s="102">
        <v>0.87749999999999995</v>
      </c>
      <c r="R57" s="102">
        <v>0.881023</v>
      </c>
      <c r="S57" s="102">
        <v>0.88554100000000002</v>
      </c>
      <c r="T57" s="102">
        <v>0.88979600000000003</v>
      </c>
      <c r="U57" s="102">
        <v>0.896146</v>
      </c>
      <c r="V57" s="102">
        <v>0.90392399999999995</v>
      </c>
      <c r="W57" s="102">
        <v>0.91192099999999998</v>
      </c>
      <c r="X57" s="102">
        <v>0.91867500000000002</v>
      </c>
      <c r="Y57" s="102">
        <v>0.92472100000000002</v>
      </c>
      <c r="Z57" s="102">
        <v>0.93183000000000005</v>
      </c>
      <c r="AA57" s="102">
        <v>0.93994</v>
      </c>
      <c r="AB57" s="102">
        <v>0.94994999999999996</v>
      </c>
      <c r="AC57" s="102">
        <v>0.95831999999999995</v>
      </c>
      <c r="AD57" s="102">
        <v>0.96721000000000001</v>
      </c>
      <c r="AE57" s="102">
        <v>0.97889800000000005</v>
      </c>
      <c r="AF57" s="99">
        <v>1.0139999999999999E-3</v>
      </c>
      <c r="AG57" s="106"/>
    </row>
    <row r="58" spans="1:33" ht="37.25" x14ac:dyDescent="0.75">
      <c r="A58" s="109" t="s">
        <v>645</v>
      </c>
      <c r="B58" s="97" t="s">
        <v>646</v>
      </c>
      <c r="C58" s="102">
        <v>0.21216299999999999</v>
      </c>
      <c r="D58" s="102">
        <v>0.22231200000000001</v>
      </c>
      <c r="E58" s="102">
        <v>0.22695699999999999</v>
      </c>
      <c r="F58" s="102">
        <v>0.22801299999999999</v>
      </c>
      <c r="G58" s="102">
        <v>0.228798</v>
      </c>
      <c r="H58" s="102">
        <v>0.229238</v>
      </c>
      <c r="I58" s="102">
        <v>0.229403</v>
      </c>
      <c r="J58" s="102">
        <v>0.229156</v>
      </c>
      <c r="K58" s="102">
        <v>0.228548</v>
      </c>
      <c r="L58" s="102">
        <v>0.22755600000000001</v>
      </c>
      <c r="M58" s="102">
        <v>0.22653000000000001</v>
      </c>
      <c r="N58" s="102">
        <v>0.22600500000000001</v>
      </c>
      <c r="O58" s="102">
        <v>0.22533600000000001</v>
      </c>
      <c r="P58" s="102">
        <v>0.22447300000000001</v>
      </c>
      <c r="Q58" s="102">
        <v>0.223496</v>
      </c>
      <c r="R58" s="102">
        <v>0.22194</v>
      </c>
      <c r="S58" s="102">
        <v>0.22057599999999999</v>
      </c>
      <c r="T58" s="102">
        <v>0.21909899999999999</v>
      </c>
      <c r="U58" s="102">
        <v>0.2175</v>
      </c>
      <c r="V58" s="102">
        <v>0.215784</v>
      </c>
      <c r="W58" s="102">
        <v>0.214032</v>
      </c>
      <c r="X58" s="102">
        <v>0.21201700000000001</v>
      </c>
      <c r="Y58" s="102">
        <v>0.21015400000000001</v>
      </c>
      <c r="Z58" s="102">
        <v>0.20821500000000001</v>
      </c>
      <c r="AA58" s="102">
        <v>0.206535</v>
      </c>
      <c r="AB58" s="102">
        <v>0.20446300000000001</v>
      </c>
      <c r="AC58" s="102">
        <v>0.20246</v>
      </c>
      <c r="AD58" s="102">
        <v>0.20028199999999999</v>
      </c>
      <c r="AE58" s="102">
        <v>0.198183</v>
      </c>
      <c r="AF58" s="99">
        <v>-2.4320000000000001E-3</v>
      </c>
      <c r="AG58" s="106"/>
    </row>
    <row r="59" spans="1:33" ht="25" x14ac:dyDescent="0.75">
      <c r="A59" s="109" t="s">
        <v>647</v>
      </c>
      <c r="B59" s="97" t="s">
        <v>648</v>
      </c>
      <c r="C59" s="102">
        <v>5.9211260000000001</v>
      </c>
      <c r="D59" s="102">
        <v>5.8150050000000002</v>
      </c>
      <c r="E59" s="102">
        <v>5.7261790000000001</v>
      </c>
      <c r="F59" s="102">
        <v>5.6708869999999996</v>
      </c>
      <c r="G59" s="102">
        <v>5.6364150000000004</v>
      </c>
      <c r="H59" s="102">
        <v>5.5889559999999996</v>
      </c>
      <c r="I59" s="102">
        <v>5.5406930000000001</v>
      </c>
      <c r="J59" s="102">
        <v>5.4803899999999999</v>
      </c>
      <c r="K59" s="102">
        <v>5.4188489999999998</v>
      </c>
      <c r="L59" s="102">
        <v>5.3674910000000002</v>
      </c>
      <c r="M59" s="102">
        <v>5.3360620000000001</v>
      </c>
      <c r="N59" s="102">
        <v>5.3021260000000003</v>
      </c>
      <c r="O59" s="102">
        <v>5.2741230000000003</v>
      </c>
      <c r="P59" s="102">
        <v>5.25631</v>
      </c>
      <c r="Q59" s="102">
        <v>5.2378020000000003</v>
      </c>
      <c r="R59" s="102">
        <v>5.2322259999999998</v>
      </c>
      <c r="S59" s="102">
        <v>5.2306210000000002</v>
      </c>
      <c r="T59" s="102">
        <v>5.2322899999999999</v>
      </c>
      <c r="U59" s="102">
        <v>5.2416010000000002</v>
      </c>
      <c r="V59" s="102">
        <v>5.2565660000000003</v>
      </c>
      <c r="W59" s="102">
        <v>5.2744609999999996</v>
      </c>
      <c r="X59" s="102">
        <v>5.2923179999999999</v>
      </c>
      <c r="Y59" s="102">
        <v>5.3090260000000002</v>
      </c>
      <c r="Z59" s="102">
        <v>5.323563</v>
      </c>
      <c r="AA59" s="102">
        <v>5.3446429999999996</v>
      </c>
      <c r="AB59" s="102">
        <v>5.367305</v>
      </c>
      <c r="AC59" s="102">
        <v>5.3838540000000004</v>
      </c>
      <c r="AD59" s="102">
        <v>5.4034690000000003</v>
      </c>
      <c r="AE59" s="102">
        <v>5.43954</v>
      </c>
      <c r="AF59" s="99">
        <v>-3.0249999999999999E-3</v>
      </c>
      <c r="AG59" s="106"/>
    </row>
    <row r="60" spans="1:33" ht="25" x14ac:dyDescent="0.75">
      <c r="A60" s="109" t="s">
        <v>649</v>
      </c>
      <c r="B60" s="97" t="s">
        <v>650</v>
      </c>
      <c r="C60" s="102">
        <v>4.3913000000000001E-2</v>
      </c>
      <c r="D60" s="102">
        <v>4.5564E-2</v>
      </c>
      <c r="E60" s="102">
        <v>4.6540999999999999E-2</v>
      </c>
      <c r="F60" s="102">
        <v>4.7204999999999997E-2</v>
      </c>
      <c r="G60" s="102">
        <v>4.7899999999999998E-2</v>
      </c>
      <c r="H60" s="102">
        <v>4.8571000000000003E-2</v>
      </c>
      <c r="I60" s="102">
        <v>4.9133000000000003E-2</v>
      </c>
      <c r="J60" s="102">
        <v>4.9707000000000001E-2</v>
      </c>
      <c r="K60" s="102">
        <v>5.015E-2</v>
      </c>
      <c r="L60" s="102">
        <v>5.0598999999999998E-2</v>
      </c>
      <c r="M60" s="102">
        <v>5.1139999999999998E-2</v>
      </c>
      <c r="N60" s="102">
        <v>5.1727000000000002E-2</v>
      </c>
      <c r="O60" s="102">
        <v>5.2368999999999999E-2</v>
      </c>
      <c r="P60" s="102">
        <v>5.2923999999999999E-2</v>
      </c>
      <c r="Q60" s="102">
        <v>5.3456999999999998E-2</v>
      </c>
      <c r="R60" s="102">
        <v>5.3973E-2</v>
      </c>
      <c r="S60" s="102">
        <v>5.4510000000000003E-2</v>
      </c>
      <c r="T60" s="102">
        <v>5.5034E-2</v>
      </c>
      <c r="U60" s="102">
        <v>5.5627000000000003E-2</v>
      </c>
      <c r="V60" s="102">
        <v>5.6181000000000002E-2</v>
      </c>
      <c r="W60" s="102">
        <v>5.6753999999999999E-2</v>
      </c>
      <c r="X60" s="102">
        <v>5.7258000000000003E-2</v>
      </c>
      <c r="Y60" s="102">
        <v>5.7815999999999999E-2</v>
      </c>
      <c r="Z60" s="102">
        <v>5.8367000000000002E-2</v>
      </c>
      <c r="AA60" s="102">
        <v>5.9116000000000002E-2</v>
      </c>
      <c r="AB60" s="102">
        <v>5.9750999999999999E-2</v>
      </c>
      <c r="AC60" s="102">
        <v>6.0444999999999999E-2</v>
      </c>
      <c r="AD60" s="102">
        <v>6.1081000000000003E-2</v>
      </c>
      <c r="AE60" s="102">
        <v>6.1848E-2</v>
      </c>
      <c r="AF60" s="99">
        <v>1.2305999999999999E-2</v>
      </c>
      <c r="AG60" s="106"/>
    </row>
    <row r="61" spans="1:33" ht="25" x14ac:dyDescent="0.75">
      <c r="A61" s="109" t="s">
        <v>651</v>
      </c>
      <c r="B61" s="97" t="s">
        <v>652</v>
      </c>
      <c r="C61" s="102">
        <v>0.48138199999999998</v>
      </c>
      <c r="D61" s="102">
        <v>0.47482200000000002</v>
      </c>
      <c r="E61" s="102">
        <v>0.49412899999999998</v>
      </c>
      <c r="F61" s="102">
        <v>0.48220400000000002</v>
      </c>
      <c r="G61" s="102">
        <v>0.46188000000000001</v>
      </c>
      <c r="H61" s="102">
        <v>0.44609500000000002</v>
      </c>
      <c r="I61" s="102">
        <v>0.439745</v>
      </c>
      <c r="J61" s="102">
        <v>0.44452599999999998</v>
      </c>
      <c r="K61" s="102">
        <v>0.44189200000000001</v>
      </c>
      <c r="L61" s="102">
        <v>0.44342300000000001</v>
      </c>
      <c r="M61" s="102">
        <v>0.44743699999999997</v>
      </c>
      <c r="N61" s="102">
        <v>0.45064799999999999</v>
      </c>
      <c r="O61" s="102">
        <v>0.45266600000000001</v>
      </c>
      <c r="P61" s="102">
        <v>0.455515</v>
      </c>
      <c r="Q61" s="102">
        <v>0.45589400000000002</v>
      </c>
      <c r="R61" s="102">
        <v>0.45686199999999999</v>
      </c>
      <c r="S61" s="102">
        <v>0.45827499999999999</v>
      </c>
      <c r="T61" s="102">
        <v>0.45760899999999999</v>
      </c>
      <c r="U61" s="102">
        <v>0.45812799999999998</v>
      </c>
      <c r="V61" s="102">
        <v>0.461673</v>
      </c>
      <c r="W61" s="102">
        <v>0.464588</v>
      </c>
      <c r="X61" s="102">
        <v>0.46493699999999999</v>
      </c>
      <c r="Y61" s="102">
        <v>0.46492299999999998</v>
      </c>
      <c r="Z61" s="102">
        <v>0.46477099999999999</v>
      </c>
      <c r="AA61" s="102">
        <v>0.46576699999999999</v>
      </c>
      <c r="AB61" s="102">
        <v>0.46815499999999999</v>
      </c>
      <c r="AC61" s="102">
        <v>0.47133999999999998</v>
      </c>
      <c r="AD61" s="102">
        <v>0.47259899999999999</v>
      </c>
      <c r="AE61" s="102">
        <v>0.47572900000000001</v>
      </c>
      <c r="AF61" s="99">
        <v>-4.2200000000000001E-4</v>
      </c>
      <c r="AG61" s="106"/>
    </row>
    <row r="62" spans="1:33" ht="25" x14ac:dyDescent="0.75">
      <c r="A62" s="109" t="s">
        <v>653</v>
      </c>
      <c r="B62" s="97" t="s">
        <v>654</v>
      </c>
      <c r="C62" s="102">
        <v>9.8239000000000007E-2</v>
      </c>
      <c r="D62" s="102">
        <v>9.8920999999999995E-2</v>
      </c>
      <c r="E62" s="102">
        <v>9.8114999999999994E-2</v>
      </c>
      <c r="F62" s="102">
        <v>9.7346000000000002E-2</v>
      </c>
      <c r="G62" s="102">
        <v>9.6685999999999994E-2</v>
      </c>
      <c r="H62" s="102">
        <v>9.5823000000000005E-2</v>
      </c>
      <c r="I62" s="102">
        <v>9.4964999999999994E-2</v>
      </c>
      <c r="J62" s="102">
        <v>9.3891000000000002E-2</v>
      </c>
      <c r="K62" s="102">
        <v>9.2919000000000002E-2</v>
      </c>
      <c r="L62" s="102">
        <v>9.2030000000000001E-2</v>
      </c>
      <c r="M62" s="102">
        <v>9.1400999999999996E-2</v>
      </c>
      <c r="N62" s="102">
        <v>9.0674000000000005E-2</v>
      </c>
      <c r="O62" s="102">
        <v>8.9934E-2</v>
      </c>
      <c r="P62" s="102">
        <v>8.9168999999999998E-2</v>
      </c>
      <c r="Q62" s="102">
        <v>8.8332999999999995E-2</v>
      </c>
      <c r="R62" s="102">
        <v>8.7614999999999998E-2</v>
      </c>
      <c r="S62" s="102">
        <v>8.6832999999999994E-2</v>
      </c>
      <c r="T62" s="102">
        <v>8.6156999999999997E-2</v>
      </c>
      <c r="U62" s="102">
        <v>8.5473999999999994E-2</v>
      </c>
      <c r="V62" s="102">
        <v>8.4846000000000005E-2</v>
      </c>
      <c r="W62" s="102">
        <v>8.4274000000000002E-2</v>
      </c>
      <c r="X62" s="102">
        <v>8.3705000000000002E-2</v>
      </c>
      <c r="Y62" s="102">
        <v>8.3102999999999996E-2</v>
      </c>
      <c r="Z62" s="102">
        <v>8.2418000000000005E-2</v>
      </c>
      <c r="AA62" s="102">
        <v>8.1855999999999998E-2</v>
      </c>
      <c r="AB62" s="102">
        <v>8.1249000000000002E-2</v>
      </c>
      <c r="AC62" s="102">
        <v>8.0573000000000006E-2</v>
      </c>
      <c r="AD62" s="102">
        <v>7.9990000000000006E-2</v>
      </c>
      <c r="AE62" s="102">
        <v>7.9592999999999997E-2</v>
      </c>
      <c r="AF62" s="99">
        <v>-7.489E-3</v>
      </c>
      <c r="AG62" s="106"/>
    </row>
    <row r="63" spans="1:33" ht="37.25" x14ac:dyDescent="0.75">
      <c r="A63" s="109" t="s">
        <v>655</v>
      </c>
      <c r="B63" s="97" t="s">
        <v>656</v>
      </c>
      <c r="C63" s="102">
        <v>0.93502799999999997</v>
      </c>
      <c r="D63" s="102">
        <v>0.88183</v>
      </c>
      <c r="E63" s="102">
        <v>0.87772700000000003</v>
      </c>
      <c r="F63" s="102">
        <v>0.87860400000000005</v>
      </c>
      <c r="G63" s="102">
        <v>0.87124999999999997</v>
      </c>
      <c r="H63" s="102">
        <v>0.86844900000000003</v>
      </c>
      <c r="I63" s="102">
        <v>0.86268900000000004</v>
      </c>
      <c r="J63" s="102">
        <v>0.85914199999999996</v>
      </c>
      <c r="K63" s="102">
        <v>0.85663400000000001</v>
      </c>
      <c r="L63" s="102">
        <v>0.85713600000000001</v>
      </c>
      <c r="M63" s="102">
        <v>0.857437</v>
      </c>
      <c r="N63" s="102">
        <v>0.85799999999999998</v>
      </c>
      <c r="O63" s="102">
        <v>0.85775999999999997</v>
      </c>
      <c r="P63" s="102">
        <v>0.85821800000000004</v>
      </c>
      <c r="Q63" s="102">
        <v>0.85754699999999995</v>
      </c>
      <c r="R63" s="102">
        <v>0.85761399999999999</v>
      </c>
      <c r="S63" s="102">
        <v>0.85763500000000004</v>
      </c>
      <c r="T63" s="102">
        <v>0.85734999999999995</v>
      </c>
      <c r="U63" s="102">
        <v>0.85724500000000003</v>
      </c>
      <c r="V63" s="102">
        <v>0.85730099999999998</v>
      </c>
      <c r="W63" s="102">
        <v>0.85782999999999998</v>
      </c>
      <c r="X63" s="102">
        <v>0.85782000000000003</v>
      </c>
      <c r="Y63" s="102">
        <v>0.85804800000000003</v>
      </c>
      <c r="Z63" s="102">
        <v>0.85806800000000005</v>
      </c>
      <c r="AA63" s="102">
        <v>0.86063299999999998</v>
      </c>
      <c r="AB63" s="102">
        <v>0.86092400000000002</v>
      </c>
      <c r="AC63" s="102">
        <v>0.85983399999999999</v>
      </c>
      <c r="AD63" s="102">
        <v>0.85912200000000005</v>
      </c>
      <c r="AE63" s="102">
        <v>0.85809500000000005</v>
      </c>
      <c r="AF63" s="99">
        <v>-3.0620000000000001E-3</v>
      </c>
      <c r="AG63" s="106"/>
    </row>
    <row r="64" spans="1:33" ht="37.25" x14ac:dyDescent="0.75">
      <c r="A64" s="109" t="s">
        <v>657</v>
      </c>
      <c r="B64" s="97" t="s">
        <v>658</v>
      </c>
      <c r="C64" s="102">
        <v>0.20283699999999999</v>
      </c>
      <c r="D64" s="102">
        <v>0.19916300000000001</v>
      </c>
      <c r="E64" s="102">
        <v>0.19580500000000001</v>
      </c>
      <c r="F64" s="102">
        <v>0.19373699999999999</v>
      </c>
      <c r="G64" s="102">
        <v>0.19281300000000001</v>
      </c>
      <c r="H64" s="102">
        <v>0.19189700000000001</v>
      </c>
      <c r="I64" s="102">
        <v>0.19073399999999999</v>
      </c>
      <c r="J64" s="102">
        <v>0.18920999999999999</v>
      </c>
      <c r="K64" s="102">
        <v>0.18740399999999999</v>
      </c>
      <c r="L64" s="102">
        <v>0.18567700000000001</v>
      </c>
      <c r="M64" s="102">
        <v>0.18446699999999999</v>
      </c>
      <c r="N64" s="102">
        <v>0.18361</v>
      </c>
      <c r="O64" s="102">
        <v>0.182778</v>
      </c>
      <c r="P64" s="102">
        <v>0.18199799999999999</v>
      </c>
      <c r="Q64" s="102">
        <v>0.18145</v>
      </c>
      <c r="R64" s="102">
        <v>0.18110599999999999</v>
      </c>
      <c r="S64" s="102">
        <v>0.18074599999999999</v>
      </c>
      <c r="T64" s="102">
        <v>0.18038299999999999</v>
      </c>
      <c r="U64" s="102">
        <v>0.18029500000000001</v>
      </c>
      <c r="V64" s="102">
        <v>0.18016099999999999</v>
      </c>
      <c r="W64" s="102">
        <v>0.17998800000000001</v>
      </c>
      <c r="X64" s="102">
        <v>0.179814</v>
      </c>
      <c r="Y64" s="102">
        <v>0.17955699999999999</v>
      </c>
      <c r="Z64" s="102">
        <v>0.17924399999999999</v>
      </c>
      <c r="AA64" s="102">
        <v>0.17895</v>
      </c>
      <c r="AB64" s="102">
        <v>0.178728</v>
      </c>
      <c r="AC64" s="102">
        <v>0.17849100000000001</v>
      </c>
      <c r="AD64" s="102">
        <v>0.178228</v>
      </c>
      <c r="AE64" s="102">
        <v>0.17815600000000001</v>
      </c>
      <c r="AF64" s="99">
        <v>-4.6230000000000004E-3</v>
      </c>
      <c r="AG64" s="106"/>
    </row>
    <row r="65" spans="1:33" x14ac:dyDescent="0.75">
      <c r="A65" s="109" t="s">
        <v>659</v>
      </c>
      <c r="B65" s="97" t="s">
        <v>660</v>
      </c>
      <c r="C65" s="102">
        <v>2.8028080000000002</v>
      </c>
      <c r="D65" s="102">
        <v>3.008168</v>
      </c>
      <c r="E65" s="102">
        <v>3.0512030000000001</v>
      </c>
      <c r="F65" s="102">
        <v>3.0571109999999999</v>
      </c>
      <c r="G65" s="102">
        <v>3.095898</v>
      </c>
      <c r="H65" s="102">
        <v>3.1342270000000001</v>
      </c>
      <c r="I65" s="102">
        <v>3.164552</v>
      </c>
      <c r="J65" s="102">
        <v>3.1871079999999998</v>
      </c>
      <c r="K65" s="102">
        <v>3.2029380000000001</v>
      </c>
      <c r="L65" s="102">
        <v>3.2187830000000002</v>
      </c>
      <c r="M65" s="102">
        <v>3.2439369999999998</v>
      </c>
      <c r="N65" s="102">
        <v>3.270448</v>
      </c>
      <c r="O65" s="102">
        <v>3.294403</v>
      </c>
      <c r="P65" s="102">
        <v>3.322924</v>
      </c>
      <c r="Q65" s="102">
        <v>3.3598249999999998</v>
      </c>
      <c r="R65" s="102">
        <v>3.4038949999999999</v>
      </c>
      <c r="S65" s="102">
        <v>3.4501719999999998</v>
      </c>
      <c r="T65" s="102">
        <v>3.498488</v>
      </c>
      <c r="U65" s="102">
        <v>3.5546440000000001</v>
      </c>
      <c r="V65" s="102">
        <v>3.608403</v>
      </c>
      <c r="W65" s="102">
        <v>3.6630980000000002</v>
      </c>
      <c r="X65" s="102">
        <v>3.7186249999999998</v>
      </c>
      <c r="Y65" s="102">
        <v>3.7740100000000001</v>
      </c>
      <c r="Z65" s="102">
        <v>3.8279190000000001</v>
      </c>
      <c r="AA65" s="102">
        <v>3.8804340000000002</v>
      </c>
      <c r="AB65" s="102">
        <v>3.9367380000000001</v>
      </c>
      <c r="AC65" s="102">
        <v>3.9936039999999999</v>
      </c>
      <c r="AD65" s="102">
        <v>4.0496509999999999</v>
      </c>
      <c r="AE65" s="102">
        <v>4.112158</v>
      </c>
      <c r="AF65" s="99">
        <v>1.3783999999999999E-2</v>
      </c>
      <c r="AG65" s="106"/>
    </row>
    <row r="66" spans="1:33" ht="25" x14ac:dyDescent="0.75">
      <c r="A66" s="109" t="s">
        <v>661</v>
      </c>
      <c r="B66" s="97" t="s">
        <v>662</v>
      </c>
      <c r="C66" s="102">
        <v>0.43083199999999999</v>
      </c>
      <c r="D66" s="102">
        <v>0.43313099999999999</v>
      </c>
      <c r="E66" s="102">
        <v>0.43396800000000002</v>
      </c>
      <c r="F66" s="102">
        <v>0.43462800000000001</v>
      </c>
      <c r="G66" s="102">
        <v>0.43516199999999999</v>
      </c>
      <c r="H66" s="102">
        <v>0.43594699999999997</v>
      </c>
      <c r="I66" s="102">
        <v>0.43650600000000001</v>
      </c>
      <c r="J66" s="102">
        <v>0.43695099999999998</v>
      </c>
      <c r="K66" s="102">
        <v>0.437332</v>
      </c>
      <c r="L66" s="102">
        <v>0.43757600000000002</v>
      </c>
      <c r="M66" s="102">
        <v>0.43774400000000002</v>
      </c>
      <c r="N66" s="102">
        <v>0.43782700000000002</v>
      </c>
      <c r="O66" s="102">
        <v>0.43785800000000002</v>
      </c>
      <c r="P66" s="102">
        <v>0.43787900000000002</v>
      </c>
      <c r="Q66" s="102">
        <v>0.438004</v>
      </c>
      <c r="R66" s="102">
        <v>0.43820300000000001</v>
      </c>
      <c r="S66" s="102">
        <v>0.43841200000000002</v>
      </c>
      <c r="T66" s="102">
        <v>0.43863099999999999</v>
      </c>
      <c r="U66" s="102">
        <v>0.43885800000000003</v>
      </c>
      <c r="V66" s="102">
        <v>0.43909300000000001</v>
      </c>
      <c r="W66" s="102">
        <v>0.43933499999999998</v>
      </c>
      <c r="X66" s="102">
        <v>0.43958399999999997</v>
      </c>
      <c r="Y66" s="102">
        <v>0.43983899999999998</v>
      </c>
      <c r="Z66" s="102">
        <v>0.44009900000000002</v>
      </c>
      <c r="AA66" s="102">
        <v>0.44036399999999998</v>
      </c>
      <c r="AB66" s="102">
        <v>0.440633</v>
      </c>
      <c r="AC66" s="102">
        <v>0.44090699999999999</v>
      </c>
      <c r="AD66" s="102">
        <v>0.44118400000000002</v>
      </c>
      <c r="AE66" s="102">
        <v>0.441465</v>
      </c>
      <c r="AF66" s="99">
        <v>8.7100000000000003E-4</v>
      </c>
      <c r="AG66" s="106"/>
    </row>
    <row r="67" spans="1:33" ht="25" x14ac:dyDescent="0.75">
      <c r="A67" s="109" t="s">
        <v>663</v>
      </c>
      <c r="B67" s="97" t="s">
        <v>664</v>
      </c>
      <c r="C67" s="102">
        <v>0.125945</v>
      </c>
      <c r="D67" s="102">
        <v>0.12592500000000001</v>
      </c>
      <c r="E67" s="102">
        <v>0.12601200000000001</v>
      </c>
      <c r="F67" s="102">
        <v>0.12605</v>
      </c>
      <c r="G67" s="102">
        <v>0.126114</v>
      </c>
      <c r="H67" s="102">
        <v>0.12598400000000001</v>
      </c>
      <c r="I67" s="102">
        <v>0.12585299999999999</v>
      </c>
      <c r="J67" s="102">
        <v>0.12575500000000001</v>
      </c>
      <c r="K67" s="102">
        <v>0.12565200000000001</v>
      </c>
      <c r="L67" s="102">
        <v>0.12554599999999999</v>
      </c>
      <c r="M67" s="102">
        <v>0.12543899999999999</v>
      </c>
      <c r="N67" s="102">
        <v>0.12533</v>
      </c>
      <c r="O67" s="102">
        <v>0.12525</v>
      </c>
      <c r="P67" s="102">
        <v>0.125225</v>
      </c>
      <c r="Q67" s="102">
        <v>0.12525500000000001</v>
      </c>
      <c r="R67" s="102">
        <v>0.12531800000000001</v>
      </c>
      <c r="S67" s="102">
        <v>0.125412</v>
      </c>
      <c r="T67" s="102">
        <v>0.125527</v>
      </c>
      <c r="U67" s="102">
        <v>0.125667</v>
      </c>
      <c r="V67" s="102">
        <v>0.12579699999999999</v>
      </c>
      <c r="W67" s="102">
        <v>0.12592500000000001</v>
      </c>
      <c r="X67" s="102">
        <v>0.12604599999999999</v>
      </c>
      <c r="Y67" s="102">
        <v>0.126166</v>
      </c>
      <c r="Z67" s="102">
        <v>0.12631999999999999</v>
      </c>
      <c r="AA67" s="102">
        <v>0.12649199999999999</v>
      </c>
      <c r="AB67" s="102">
        <v>0.126661</v>
      </c>
      <c r="AC67" s="102">
        <v>0.12681100000000001</v>
      </c>
      <c r="AD67" s="102">
        <v>0.126974</v>
      </c>
      <c r="AE67" s="102">
        <v>0.12715899999999999</v>
      </c>
      <c r="AF67" s="99">
        <v>3.4200000000000002E-4</v>
      </c>
      <c r="AG67" s="106"/>
    </row>
    <row r="68" spans="1:33" ht="25" x14ac:dyDescent="0.75">
      <c r="A68" s="109" t="s">
        <v>665</v>
      </c>
      <c r="B68" s="97" t="s">
        <v>666</v>
      </c>
      <c r="C68" s="102">
        <v>0.90573199999999998</v>
      </c>
      <c r="D68" s="102">
        <v>0.82054300000000002</v>
      </c>
      <c r="E68" s="102">
        <v>0.76098200000000005</v>
      </c>
      <c r="F68" s="102">
        <v>0.72675199999999995</v>
      </c>
      <c r="G68" s="102">
        <v>0.69584999999999997</v>
      </c>
      <c r="H68" s="102">
        <v>0.65398500000000004</v>
      </c>
      <c r="I68" s="102">
        <v>0.61392800000000003</v>
      </c>
      <c r="J68" s="102">
        <v>0.61203300000000005</v>
      </c>
      <c r="K68" s="102">
        <v>0.61031599999999997</v>
      </c>
      <c r="L68" s="102">
        <v>0.61189700000000002</v>
      </c>
      <c r="M68" s="102">
        <v>0.61776399999999998</v>
      </c>
      <c r="N68" s="102">
        <v>0.62628499999999998</v>
      </c>
      <c r="O68" s="102">
        <v>0.63076699999999997</v>
      </c>
      <c r="P68" s="102">
        <v>0.63347699999999996</v>
      </c>
      <c r="Q68" s="102">
        <v>0.63400299999999998</v>
      </c>
      <c r="R68" s="102">
        <v>0.63296799999999998</v>
      </c>
      <c r="S68" s="102">
        <v>0.63783100000000004</v>
      </c>
      <c r="T68" s="102">
        <v>0.63666800000000001</v>
      </c>
      <c r="U68" s="102">
        <v>0.64580700000000002</v>
      </c>
      <c r="V68" s="102">
        <v>0.65242699999999998</v>
      </c>
      <c r="W68" s="102">
        <v>0.65816600000000003</v>
      </c>
      <c r="X68" s="102">
        <v>0.66099399999999997</v>
      </c>
      <c r="Y68" s="102">
        <v>0.66509499999999999</v>
      </c>
      <c r="Z68" s="102">
        <v>0.66920299999999999</v>
      </c>
      <c r="AA68" s="102">
        <v>0.67453399999999997</v>
      </c>
      <c r="AB68" s="102">
        <v>0.68213500000000005</v>
      </c>
      <c r="AC68" s="102">
        <v>0.68949099999999997</v>
      </c>
      <c r="AD68" s="102">
        <v>0.691882</v>
      </c>
      <c r="AE68" s="102">
        <v>0.69677699999999998</v>
      </c>
      <c r="AF68" s="99">
        <v>-9.3229999999999997E-3</v>
      </c>
      <c r="AG68" s="106"/>
    </row>
    <row r="69" spans="1:33" ht="61.75" x14ac:dyDescent="0.75">
      <c r="A69" s="109" t="s">
        <v>667</v>
      </c>
      <c r="B69" s="97" t="s">
        <v>668</v>
      </c>
      <c r="C69" s="102">
        <v>0.33252300000000001</v>
      </c>
      <c r="D69" s="102">
        <v>0.377971</v>
      </c>
      <c r="E69" s="102">
        <v>0.38400499999999999</v>
      </c>
      <c r="F69" s="102">
        <v>0.40878300000000001</v>
      </c>
      <c r="G69" s="102">
        <v>0.44626100000000002</v>
      </c>
      <c r="H69" s="102">
        <v>0.47717300000000001</v>
      </c>
      <c r="I69" s="102">
        <v>0.50361</v>
      </c>
      <c r="J69" s="102">
        <v>0.52757100000000001</v>
      </c>
      <c r="K69" s="102">
        <v>0.57796899999999996</v>
      </c>
      <c r="L69" s="102">
        <v>0.62836700000000001</v>
      </c>
      <c r="M69" s="102">
        <v>0.68000400000000005</v>
      </c>
      <c r="N69" s="102">
        <v>0.72916400000000003</v>
      </c>
      <c r="O69" s="102">
        <v>0.77116200000000001</v>
      </c>
      <c r="P69" s="102">
        <v>0.79636099999999999</v>
      </c>
      <c r="Q69" s="102">
        <v>0.81439899999999998</v>
      </c>
      <c r="R69" s="102">
        <v>0.82996000000000003</v>
      </c>
      <c r="S69" s="102">
        <v>0.83835999999999999</v>
      </c>
      <c r="T69" s="102">
        <v>0.83835999999999999</v>
      </c>
      <c r="U69" s="102">
        <v>0.83959799999999996</v>
      </c>
      <c r="V69" s="102">
        <v>0.83835999999999999</v>
      </c>
      <c r="W69" s="102">
        <v>0.83835999999999999</v>
      </c>
      <c r="X69" s="102">
        <v>0.83835999999999999</v>
      </c>
      <c r="Y69" s="102">
        <v>0.83959799999999996</v>
      </c>
      <c r="Z69" s="102">
        <v>0.83835999999999999</v>
      </c>
      <c r="AA69" s="102">
        <v>0.83835999999999999</v>
      </c>
      <c r="AB69" s="102">
        <v>0.83835999999999999</v>
      </c>
      <c r="AC69" s="102">
        <v>0.83959799999999996</v>
      </c>
      <c r="AD69" s="102">
        <v>0.83835999999999999</v>
      </c>
      <c r="AE69" s="102">
        <v>0.83835999999999999</v>
      </c>
      <c r="AF69" s="99">
        <v>3.3577999999999997E-2</v>
      </c>
      <c r="AG69" s="106"/>
    </row>
    <row r="70" spans="1:33" x14ac:dyDescent="0.75">
      <c r="A70" s="109" t="s">
        <v>669</v>
      </c>
      <c r="B70" s="96" t="s">
        <v>670</v>
      </c>
      <c r="C70" s="103">
        <v>27.986006</v>
      </c>
      <c r="D70" s="103">
        <v>28.032028</v>
      </c>
      <c r="E70" s="103">
        <v>27.776655000000002</v>
      </c>
      <c r="F70" s="103">
        <v>27.465699999999998</v>
      </c>
      <c r="G70" s="103">
        <v>27.255044999999999</v>
      </c>
      <c r="H70" s="103">
        <v>27.051918000000001</v>
      </c>
      <c r="I70" s="103">
        <v>26.819282999999999</v>
      </c>
      <c r="J70" s="103">
        <v>26.592269999999999</v>
      </c>
      <c r="K70" s="103">
        <v>26.360721999999999</v>
      </c>
      <c r="L70" s="103">
        <v>26.162958</v>
      </c>
      <c r="M70" s="103">
        <v>26.008129</v>
      </c>
      <c r="N70" s="103">
        <v>25.897749000000001</v>
      </c>
      <c r="O70" s="103">
        <v>25.802094</v>
      </c>
      <c r="P70" s="103">
        <v>25.704211999999998</v>
      </c>
      <c r="Q70" s="103">
        <v>25.598514999999999</v>
      </c>
      <c r="R70" s="103">
        <v>25.533525000000001</v>
      </c>
      <c r="S70" s="103">
        <v>25.493338000000001</v>
      </c>
      <c r="T70" s="103">
        <v>25.449311999999999</v>
      </c>
      <c r="U70" s="103">
        <v>25.46059</v>
      </c>
      <c r="V70" s="103">
        <v>25.485914000000001</v>
      </c>
      <c r="W70" s="103">
        <v>25.531475</v>
      </c>
      <c r="X70" s="103">
        <v>25.583796</v>
      </c>
      <c r="Y70" s="103">
        <v>25.657437999999999</v>
      </c>
      <c r="Z70" s="103">
        <v>25.744152</v>
      </c>
      <c r="AA70" s="103">
        <v>25.868386999999998</v>
      </c>
      <c r="AB70" s="103">
        <v>26.019403000000001</v>
      </c>
      <c r="AC70" s="103">
        <v>26.175443999999999</v>
      </c>
      <c r="AD70" s="103">
        <v>26.332941000000002</v>
      </c>
      <c r="AE70" s="103">
        <v>26.540414999999999</v>
      </c>
      <c r="AF70" s="101">
        <v>-1.892E-3</v>
      </c>
      <c r="AG70" s="106"/>
    </row>
    <row r="71" spans="1:33" x14ac:dyDescent="0.75">
      <c r="A71" s="107"/>
      <c r="B71" s="106"/>
      <c r="C71" s="106"/>
      <c r="D71" s="106"/>
      <c r="E71" s="106"/>
      <c r="F71" s="106"/>
      <c r="G71" s="106"/>
      <c r="H71" s="106"/>
      <c r="I71" s="106"/>
      <c r="J71" s="106"/>
      <c r="K71" s="106"/>
      <c r="L71" s="106"/>
      <c r="M71" s="106"/>
      <c r="N71" s="106"/>
      <c r="O71" s="106"/>
      <c r="P71" s="106"/>
      <c r="Q71" s="106"/>
      <c r="R71" s="106"/>
      <c r="S71" s="106"/>
      <c r="T71" s="106"/>
      <c r="U71" s="106"/>
      <c r="V71" s="106"/>
      <c r="W71" s="106"/>
      <c r="X71" s="106"/>
      <c r="Y71" s="106"/>
      <c r="Z71" s="106"/>
      <c r="AA71" s="106"/>
      <c r="AB71" s="106"/>
      <c r="AC71" s="106"/>
      <c r="AD71" s="106"/>
      <c r="AE71" s="106"/>
      <c r="AF71" s="106"/>
      <c r="AG71" s="106"/>
    </row>
    <row r="72" spans="1:33" ht="49.5" x14ac:dyDescent="0.75">
      <c r="A72" s="107"/>
      <c r="B72" s="96" t="s">
        <v>671</v>
      </c>
      <c r="C72" s="106"/>
      <c r="D72" s="106"/>
      <c r="E72" s="106"/>
      <c r="F72" s="106"/>
      <c r="G72" s="106"/>
      <c r="H72" s="106"/>
      <c r="I72" s="106"/>
      <c r="J72" s="106"/>
      <c r="K72" s="106"/>
      <c r="L72" s="106"/>
      <c r="M72" s="106"/>
      <c r="N72" s="106"/>
      <c r="O72" s="106"/>
      <c r="P72" s="106"/>
      <c r="Q72" s="106"/>
      <c r="R72" s="106"/>
      <c r="S72" s="106"/>
      <c r="T72" s="106"/>
      <c r="U72" s="106"/>
      <c r="V72" s="106"/>
      <c r="W72" s="106"/>
      <c r="X72" s="106"/>
      <c r="Y72" s="106"/>
      <c r="Z72" s="106"/>
      <c r="AA72" s="106"/>
      <c r="AB72" s="106"/>
      <c r="AC72" s="106"/>
      <c r="AD72" s="106"/>
      <c r="AE72" s="106"/>
      <c r="AF72" s="106"/>
      <c r="AG72" s="106"/>
    </row>
    <row r="73" spans="1:33" ht="37.25" x14ac:dyDescent="0.75">
      <c r="A73" s="109" t="s">
        <v>672</v>
      </c>
      <c r="B73" s="97" t="s">
        <v>642</v>
      </c>
      <c r="C73" s="102">
        <v>7.8874019999999998</v>
      </c>
      <c r="D73" s="102">
        <v>7.9122269999999997</v>
      </c>
      <c r="E73" s="102">
        <v>7.8274340000000002</v>
      </c>
      <c r="F73" s="102">
        <v>7.7041750000000002</v>
      </c>
      <c r="G73" s="102">
        <v>7.6036460000000003</v>
      </c>
      <c r="H73" s="102">
        <v>7.5184980000000001</v>
      </c>
      <c r="I73" s="102">
        <v>7.419035</v>
      </c>
      <c r="J73" s="102">
        <v>7.3065249999999997</v>
      </c>
      <c r="K73" s="102">
        <v>7.1853569999999998</v>
      </c>
      <c r="L73" s="102">
        <v>7.0706910000000001</v>
      </c>
      <c r="M73" s="102">
        <v>6.9570160000000003</v>
      </c>
      <c r="N73" s="102">
        <v>6.8672800000000001</v>
      </c>
      <c r="O73" s="102">
        <v>6.7902670000000001</v>
      </c>
      <c r="P73" s="102">
        <v>6.712955</v>
      </c>
      <c r="Q73" s="102">
        <v>6.6337719999999996</v>
      </c>
      <c r="R73" s="102">
        <v>6.566808</v>
      </c>
      <c r="S73" s="102">
        <v>6.509881</v>
      </c>
      <c r="T73" s="102">
        <v>6.457382</v>
      </c>
      <c r="U73" s="102">
        <v>6.4183839999999996</v>
      </c>
      <c r="V73" s="102">
        <v>6.3855760000000004</v>
      </c>
      <c r="W73" s="102">
        <v>6.3615849999999998</v>
      </c>
      <c r="X73" s="102">
        <v>6.3450730000000002</v>
      </c>
      <c r="Y73" s="102">
        <v>6.3401059999999996</v>
      </c>
      <c r="Z73" s="102">
        <v>6.3454620000000004</v>
      </c>
      <c r="AA73" s="102">
        <v>6.3641899999999998</v>
      </c>
      <c r="AB73" s="102">
        <v>6.3931519999999997</v>
      </c>
      <c r="AC73" s="102">
        <v>6.428598</v>
      </c>
      <c r="AD73" s="102">
        <v>6.4683789999999997</v>
      </c>
      <c r="AE73" s="102">
        <v>6.5181990000000001</v>
      </c>
      <c r="AF73" s="99">
        <v>-6.7860000000000004E-3</v>
      </c>
      <c r="AG73" s="106"/>
    </row>
    <row r="74" spans="1:33" ht="49.5" x14ac:dyDescent="0.75">
      <c r="A74" s="109" t="s">
        <v>673</v>
      </c>
      <c r="B74" s="97" t="s">
        <v>644</v>
      </c>
      <c r="C74" s="102">
        <v>0.496809</v>
      </c>
      <c r="D74" s="102">
        <v>0.49219299999999999</v>
      </c>
      <c r="E74" s="102">
        <v>0.48331400000000002</v>
      </c>
      <c r="F74" s="102">
        <v>0.47684199999999999</v>
      </c>
      <c r="G74" s="102">
        <v>0.472221</v>
      </c>
      <c r="H74" s="102">
        <v>0.46793200000000001</v>
      </c>
      <c r="I74" s="102">
        <v>0.46471200000000001</v>
      </c>
      <c r="J74" s="102">
        <v>0.46205299999999999</v>
      </c>
      <c r="K74" s="102">
        <v>0.45911099999999999</v>
      </c>
      <c r="L74" s="102">
        <v>0.45708399999999999</v>
      </c>
      <c r="M74" s="102">
        <v>0.45675399999999999</v>
      </c>
      <c r="N74" s="102">
        <v>0.45698899999999998</v>
      </c>
      <c r="O74" s="102">
        <v>0.457814</v>
      </c>
      <c r="P74" s="102">
        <v>0.45909100000000003</v>
      </c>
      <c r="Q74" s="102">
        <v>0.46056399999999997</v>
      </c>
      <c r="R74" s="102">
        <v>0.462619</v>
      </c>
      <c r="S74" s="102">
        <v>0.46518900000000002</v>
      </c>
      <c r="T74" s="102">
        <v>0.46762300000000001</v>
      </c>
      <c r="U74" s="102">
        <v>0.47117599999999998</v>
      </c>
      <c r="V74" s="102">
        <v>0.47543600000000003</v>
      </c>
      <c r="W74" s="102">
        <v>0.47985299999999997</v>
      </c>
      <c r="X74" s="102">
        <v>0.48379299999999997</v>
      </c>
      <c r="Y74" s="102">
        <v>0.48735400000000001</v>
      </c>
      <c r="Z74" s="102">
        <v>0.49135299999999998</v>
      </c>
      <c r="AA74" s="102">
        <v>0.49600300000000003</v>
      </c>
      <c r="AB74" s="102">
        <v>0.50156500000000004</v>
      </c>
      <c r="AC74" s="102">
        <v>0.50649100000000002</v>
      </c>
      <c r="AD74" s="102">
        <v>0.51146199999999997</v>
      </c>
      <c r="AE74" s="102">
        <v>0.51798100000000002</v>
      </c>
      <c r="AF74" s="99">
        <v>1.4920000000000001E-3</v>
      </c>
      <c r="AG74" s="106"/>
    </row>
    <row r="75" spans="1:33" ht="37.25" x14ac:dyDescent="0.75">
      <c r="A75" s="109" t="s">
        <v>674</v>
      </c>
      <c r="B75" s="97" t="s">
        <v>646</v>
      </c>
      <c r="C75" s="102">
        <v>0.105213</v>
      </c>
      <c r="D75" s="102">
        <v>0.11029600000000001</v>
      </c>
      <c r="E75" s="102">
        <v>0.11259</v>
      </c>
      <c r="F75" s="102">
        <v>0.113083</v>
      </c>
      <c r="G75" s="102">
        <v>0.113492</v>
      </c>
      <c r="H75" s="102">
        <v>0.113737</v>
      </c>
      <c r="I75" s="102">
        <v>0.113843</v>
      </c>
      <c r="J75" s="102">
        <v>0.113729</v>
      </c>
      <c r="K75" s="102">
        <v>0.11343399999999999</v>
      </c>
      <c r="L75" s="102">
        <v>0.112917</v>
      </c>
      <c r="M75" s="102">
        <v>0.112403</v>
      </c>
      <c r="N75" s="102">
        <v>0.11212900000000001</v>
      </c>
      <c r="O75" s="102">
        <v>0.111806</v>
      </c>
      <c r="P75" s="102">
        <v>0.11138099999999999</v>
      </c>
      <c r="Q75" s="102">
        <v>0.110915</v>
      </c>
      <c r="R75" s="102">
        <v>0.110151</v>
      </c>
      <c r="S75" s="102">
        <v>0.109477</v>
      </c>
      <c r="T75" s="102">
        <v>0.108762</v>
      </c>
      <c r="U75" s="102">
        <v>0.107969</v>
      </c>
      <c r="V75" s="102">
        <v>0.107129</v>
      </c>
      <c r="W75" s="102">
        <v>0.10628799999999999</v>
      </c>
      <c r="X75" s="102">
        <v>0.105307</v>
      </c>
      <c r="Y75" s="102">
        <v>0.104391</v>
      </c>
      <c r="Z75" s="102">
        <v>0.103434</v>
      </c>
      <c r="AA75" s="102">
        <v>0.102605</v>
      </c>
      <c r="AB75" s="102">
        <v>0.101578</v>
      </c>
      <c r="AC75" s="102">
        <v>0.10058599999999999</v>
      </c>
      <c r="AD75" s="102">
        <v>9.9506999999999998E-2</v>
      </c>
      <c r="AE75" s="102">
        <v>9.8460000000000006E-2</v>
      </c>
      <c r="AF75" s="99">
        <v>-2.366E-3</v>
      </c>
      <c r="AG75" s="106"/>
    </row>
    <row r="76" spans="1:33" ht="25" x14ac:dyDescent="0.75">
      <c r="A76" s="109" t="s">
        <v>675</v>
      </c>
      <c r="B76" s="97" t="s">
        <v>648</v>
      </c>
      <c r="C76" s="102">
        <v>2.850965</v>
      </c>
      <c r="D76" s="102">
        <v>2.8004340000000001</v>
      </c>
      <c r="E76" s="102">
        <v>2.7581639999999998</v>
      </c>
      <c r="F76" s="102">
        <v>2.7321939999999998</v>
      </c>
      <c r="G76" s="102">
        <v>2.7161360000000001</v>
      </c>
      <c r="H76" s="102">
        <v>2.6936719999999998</v>
      </c>
      <c r="I76" s="102">
        <v>2.6712570000000002</v>
      </c>
      <c r="J76" s="102">
        <v>2.6429619999999998</v>
      </c>
      <c r="K76" s="102">
        <v>2.6141770000000002</v>
      </c>
      <c r="L76" s="102">
        <v>2.5901740000000002</v>
      </c>
      <c r="M76" s="102">
        <v>2.5759319999999999</v>
      </c>
      <c r="N76" s="102">
        <v>2.560368</v>
      </c>
      <c r="O76" s="102">
        <v>2.5477449999999999</v>
      </c>
      <c r="P76" s="102">
        <v>2.5398450000000001</v>
      </c>
      <c r="Q76" s="102">
        <v>2.5316429999999999</v>
      </c>
      <c r="R76" s="102">
        <v>2.5296340000000002</v>
      </c>
      <c r="S76" s="102">
        <v>2.5295000000000001</v>
      </c>
      <c r="T76" s="102">
        <v>2.5309710000000001</v>
      </c>
      <c r="U76" s="102">
        <v>2.536117</v>
      </c>
      <c r="V76" s="102">
        <v>2.5440339999999999</v>
      </c>
      <c r="W76" s="102">
        <v>2.553331</v>
      </c>
      <c r="X76" s="102">
        <v>2.5625979999999999</v>
      </c>
      <c r="Y76" s="102">
        <v>2.571348</v>
      </c>
      <c r="Z76" s="102">
        <v>2.5790220000000001</v>
      </c>
      <c r="AA76" s="102">
        <v>2.5899839999999998</v>
      </c>
      <c r="AB76" s="102">
        <v>2.6017070000000002</v>
      </c>
      <c r="AC76" s="102">
        <v>2.6103890000000001</v>
      </c>
      <c r="AD76" s="102">
        <v>2.6206119999999999</v>
      </c>
      <c r="AE76" s="102">
        <v>2.6388850000000001</v>
      </c>
      <c r="AF76" s="99">
        <v>-2.7569999999999999E-3</v>
      </c>
      <c r="AG76" s="106"/>
    </row>
    <row r="77" spans="1:33" ht="25" x14ac:dyDescent="0.75">
      <c r="A77" s="109" t="s">
        <v>676</v>
      </c>
      <c r="B77" s="97" t="s">
        <v>650</v>
      </c>
      <c r="C77" s="102">
        <v>2.0781000000000001E-2</v>
      </c>
      <c r="D77" s="102">
        <v>2.1562999999999999E-2</v>
      </c>
      <c r="E77" s="102">
        <v>2.2024999999999999E-2</v>
      </c>
      <c r="F77" s="102">
        <v>2.2339999999999999E-2</v>
      </c>
      <c r="G77" s="102">
        <v>2.2668000000000001E-2</v>
      </c>
      <c r="H77" s="102">
        <v>2.2984000000000001E-2</v>
      </c>
      <c r="I77" s="102">
        <v>2.3251000000000001E-2</v>
      </c>
      <c r="J77" s="102">
        <v>2.3522999999999999E-2</v>
      </c>
      <c r="K77" s="102">
        <v>2.3733000000000001E-2</v>
      </c>
      <c r="L77" s="102">
        <v>2.3945000000000001E-2</v>
      </c>
      <c r="M77" s="102">
        <v>2.4201E-2</v>
      </c>
      <c r="N77" s="102">
        <v>2.4479000000000001E-2</v>
      </c>
      <c r="O77" s="102">
        <v>2.4782999999999999E-2</v>
      </c>
      <c r="P77" s="102">
        <v>2.5045000000000001E-2</v>
      </c>
      <c r="Q77" s="102">
        <v>2.5298000000000001E-2</v>
      </c>
      <c r="R77" s="102">
        <v>2.5541999999999999E-2</v>
      </c>
      <c r="S77" s="102">
        <v>2.5795999999999999E-2</v>
      </c>
      <c r="T77" s="102">
        <v>2.6044000000000001E-2</v>
      </c>
      <c r="U77" s="102">
        <v>2.6325000000000001E-2</v>
      </c>
      <c r="V77" s="102">
        <v>2.6587E-2</v>
      </c>
      <c r="W77" s="102">
        <v>2.6858E-2</v>
      </c>
      <c r="X77" s="102">
        <v>2.7097E-2</v>
      </c>
      <c r="Y77" s="102">
        <v>2.7361E-2</v>
      </c>
      <c r="Z77" s="102">
        <v>2.7622000000000001E-2</v>
      </c>
      <c r="AA77" s="102">
        <v>2.7976999999999998E-2</v>
      </c>
      <c r="AB77" s="102">
        <v>2.8278000000000001E-2</v>
      </c>
      <c r="AC77" s="102">
        <v>2.8604999999999998E-2</v>
      </c>
      <c r="AD77" s="102">
        <v>2.8906000000000001E-2</v>
      </c>
      <c r="AE77" s="102">
        <v>2.9270000000000001E-2</v>
      </c>
      <c r="AF77" s="99">
        <v>1.2307999999999999E-2</v>
      </c>
      <c r="AG77" s="106"/>
    </row>
    <row r="78" spans="1:33" ht="25" x14ac:dyDescent="0.75">
      <c r="A78" s="109" t="s">
        <v>677</v>
      </c>
      <c r="B78" s="97" t="s">
        <v>652</v>
      </c>
      <c r="C78" s="102">
        <v>0.22834699999999999</v>
      </c>
      <c r="D78" s="102">
        <v>0.22523399999999999</v>
      </c>
      <c r="E78" s="102">
        <v>0.234373</v>
      </c>
      <c r="F78" s="102">
        <v>0.228717</v>
      </c>
      <c r="G78" s="102">
        <v>0.21906</v>
      </c>
      <c r="H78" s="102">
        <v>0.21154500000000001</v>
      </c>
      <c r="I78" s="102">
        <v>0.208541</v>
      </c>
      <c r="J78" s="102">
        <v>0.21080599999999999</v>
      </c>
      <c r="K78" s="102">
        <v>0.209559</v>
      </c>
      <c r="L78" s="102">
        <v>0.21027599999999999</v>
      </c>
      <c r="M78" s="102">
        <v>0.21217800000000001</v>
      </c>
      <c r="N78" s="102">
        <v>0.21369199999999999</v>
      </c>
      <c r="O78" s="102">
        <v>0.21465000000000001</v>
      </c>
      <c r="P78" s="102">
        <v>0.21598899999999999</v>
      </c>
      <c r="Q78" s="102">
        <v>0.216165</v>
      </c>
      <c r="R78" s="102">
        <v>0.216616</v>
      </c>
      <c r="S78" s="102">
        <v>0.21728</v>
      </c>
      <c r="T78" s="102">
        <v>0.21695600000000001</v>
      </c>
      <c r="U78" s="102">
        <v>0.217194</v>
      </c>
      <c r="V78" s="102">
        <v>0.218865</v>
      </c>
      <c r="W78" s="102">
        <v>0.22023400000000001</v>
      </c>
      <c r="X78" s="102">
        <v>0.220387</v>
      </c>
      <c r="Y78" s="102">
        <v>0.22037000000000001</v>
      </c>
      <c r="Z78" s="102">
        <v>0.22028300000000001</v>
      </c>
      <c r="AA78" s="102">
        <v>0.220747</v>
      </c>
      <c r="AB78" s="102">
        <v>0.22186600000000001</v>
      </c>
      <c r="AC78" s="102">
        <v>0.223355</v>
      </c>
      <c r="AD78" s="102">
        <v>0.223935</v>
      </c>
      <c r="AE78" s="102">
        <v>0.225407</v>
      </c>
      <c r="AF78" s="99">
        <v>-4.6299999999999998E-4</v>
      </c>
      <c r="AG78" s="106"/>
    </row>
    <row r="79" spans="1:33" ht="25" x14ac:dyDescent="0.75">
      <c r="A79" s="109" t="s">
        <v>678</v>
      </c>
      <c r="B79" s="97" t="s">
        <v>654</v>
      </c>
      <c r="C79" s="102">
        <v>4.6526999999999999E-2</v>
      </c>
      <c r="D79" s="102">
        <v>4.6852999999999999E-2</v>
      </c>
      <c r="E79" s="102">
        <v>4.6469999999999997E-2</v>
      </c>
      <c r="F79" s="102">
        <v>4.6109999999999998E-2</v>
      </c>
      <c r="G79" s="102">
        <v>4.5796000000000003E-2</v>
      </c>
      <c r="H79" s="102">
        <v>4.5385000000000002E-2</v>
      </c>
      <c r="I79" s="102">
        <v>4.4983000000000002E-2</v>
      </c>
      <c r="J79" s="102">
        <v>4.4476000000000002E-2</v>
      </c>
      <c r="K79" s="102">
        <v>4.4019999999999997E-2</v>
      </c>
      <c r="L79" s="102">
        <v>4.36E-2</v>
      </c>
      <c r="M79" s="102">
        <v>4.3305999999999997E-2</v>
      </c>
      <c r="N79" s="102">
        <v>4.2963000000000001E-2</v>
      </c>
      <c r="O79" s="102">
        <v>4.2617000000000002E-2</v>
      </c>
      <c r="P79" s="102">
        <v>4.2256000000000002E-2</v>
      </c>
      <c r="Q79" s="102">
        <v>4.1862999999999997E-2</v>
      </c>
      <c r="R79" s="102">
        <v>4.1524999999999999E-2</v>
      </c>
      <c r="S79" s="102">
        <v>4.1158E-2</v>
      </c>
      <c r="T79" s="102">
        <v>4.0840000000000001E-2</v>
      </c>
      <c r="U79" s="102">
        <v>4.0518999999999999E-2</v>
      </c>
      <c r="V79" s="102">
        <v>4.0222000000000001E-2</v>
      </c>
      <c r="W79" s="102">
        <v>3.9949999999999999E-2</v>
      </c>
      <c r="X79" s="102">
        <v>3.9681000000000001E-2</v>
      </c>
      <c r="Y79" s="102">
        <v>3.9394999999999999E-2</v>
      </c>
      <c r="Z79" s="102">
        <v>3.9070000000000001E-2</v>
      </c>
      <c r="AA79" s="102">
        <v>3.8804999999999999E-2</v>
      </c>
      <c r="AB79" s="102">
        <v>3.8517000000000003E-2</v>
      </c>
      <c r="AC79" s="102">
        <v>3.8196000000000001E-2</v>
      </c>
      <c r="AD79" s="102">
        <v>3.7919000000000001E-2</v>
      </c>
      <c r="AE79" s="102">
        <v>3.7732000000000002E-2</v>
      </c>
      <c r="AF79" s="99">
        <v>-7.4549999999999998E-3</v>
      </c>
      <c r="AG79" s="106"/>
    </row>
    <row r="80" spans="1:33" ht="37.25" x14ac:dyDescent="0.75">
      <c r="A80" s="109" t="s">
        <v>679</v>
      </c>
      <c r="B80" s="97" t="s">
        <v>656</v>
      </c>
      <c r="C80" s="102">
        <v>0.41703200000000001</v>
      </c>
      <c r="D80" s="102">
        <v>0.39771000000000001</v>
      </c>
      <c r="E80" s="102">
        <v>0.396229</v>
      </c>
      <c r="F80" s="102">
        <v>0.39661299999999999</v>
      </c>
      <c r="G80" s="102">
        <v>0.39397500000000002</v>
      </c>
      <c r="H80" s="102">
        <v>0.39299699999999999</v>
      </c>
      <c r="I80" s="102">
        <v>0.39095600000000003</v>
      </c>
      <c r="J80" s="102">
        <v>0.38970900000000003</v>
      </c>
      <c r="K80" s="102">
        <v>0.388847</v>
      </c>
      <c r="L80" s="102">
        <v>0.389075</v>
      </c>
      <c r="M80" s="102">
        <v>0.38924700000000001</v>
      </c>
      <c r="N80" s="102">
        <v>0.38950699999999999</v>
      </c>
      <c r="O80" s="102">
        <v>0.38948100000000002</v>
      </c>
      <c r="P80" s="102">
        <v>0.38969799999999999</v>
      </c>
      <c r="Q80" s="102">
        <v>0.38950499999999999</v>
      </c>
      <c r="R80" s="102">
        <v>0.389575</v>
      </c>
      <c r="S80" s="102">
        <v>0.38963399999999998</v>
      </c>
      <c r="T80" s="102">
        <v>0.38958100000000001</v>
      </c>
      <c r="U80" s="102">
        <v>0.38959700000000003</v>
      </c>
      <c r="V80" s="102">
        <v>0.38967000000000002</v>
      </c>
      <c r="W80" s="102">
        <v>0.38991700000000001</v>
      </c>
      <c r="X80" s="102">
        <v>0.38996900000000001</v>
      </c>
      <c r="Y80" s="102">
        <v>0.39011299999999999</v>
      </c>
      <c r="Z80" s="102">
        <v>0.39017800000000002</v>
      </c>
      <c r="AA80" s="102">
        <v>0.391183</v>
      </c>
      <c r="AB80" s="102">
        <v>0.391349</v>
      </c>
      <c r="AC80" s="102">
        <v>0.39100600000000002</v>
      </c>
      <c r="AD80" s="102">
        <v>0.39079999999999998</v>
      </c>
      <c r="AE80" s="102">
        <v>0.39048899999999998</v>
      </c>
      <c r="AF80" s="99">
        <v>-2.346E-3</v>
      </c>
      <c r="AG80" s="106"/>
    </row>
    <row r="81" spans="1:34" ht="37.25" x14ac:dyDescent="0.75">
      <c r="A81" s="109" t="s">
        <v>680</v>
      </c>
      <c r="B81" s="97" t="s">
        <v>658</v>
      </c>
      <c r="C81" s="102">
        <v>0.11000600000000001</v>
      </c>
      <c r="D81" s="102">
        <v>0.108038</v>
      </c>
      <c r="E81" s="102">
        <v>0.106242</v>
      </c>
      <c r="F81" s="102">
        <v>0.105144</v>
      </c>
      <c r="G81" s="102">
        <v>0.104667</v>
      </c>
      <c r="H81" s="102">
        <v>0.104195</v>
      </c>
      <c r="I81" s="102">
        <v>0.103587</v>
      </c>
      <c r="J81" s="102">
        <v>0.102784</v>
      </c>
      <c r="K81" s="102">
        <v>0.101827</v>
      </c>
      <c r="L81" s="102">
        <v>0.100913</v>
      </c>
      <c r="M81" s="102">
        <v>0.10027899999999999</v>
      </c>
      <c r="N81" s="102">
        <v>9.9837999999999996E-2</v>
      </c>
      <c r="O81" s="102">
        <v>9.9408999999999997E-2</v>
      </c>
      <c r="P81" s="102">
        <v>9.9009E-2</v>
      </c>
      <c r="Q81" s="102">
        <v>9.8730999999999999E-2</v>
      </c>
      <c r="R81" s="102">
        <v>9.8563999999999999E-2</v>
      </c>
      <c r="S81" s="102">
        <v>9.8387000000000002E-2</v>
      </c>
      <c r="T81" s="102">
        <v>9.8209000000000005E-2</v>
      </c>
      <c r="U81" s="102">
        <v>9.8181000000000004E-2</v>
      </c>
      <c r="V81" s="102">
        <v>9.8125000000000004E-2</v>
      </c>
      <c r="W81" s="102">
        <v>9.8048999999999997E-2</v>
      </c>
      <c r="X81" s="102">
        <v>9.7971000000000003E-2</v>
      </c>
      <c r="Y81" s="102">
        <v>9.7849000000000005E-2</v>
      </c>
      <c r="Z81" s="102">
        <v>9.7695000000000004E-2</v>
      </c>
      <c r="AA81" s="102">
        <v>9.7552E-2</v>
      </c>
      <c r="AB81" s="102">
        <v>9.7448000000000007E-2</v>
      </c>
      <c r="AC81" s="102">
        <v>9.7337000000000007E-2</v>
      </c>
      <c r="AD81" s="102">
        <v>9.7211000000000006E-2</v>
      </c>
      <c r="AE81" s="102">
        <v>9.7187999999999997E-2</v>
      </c>
      <c r="AF81" s="99">
        <v>-4.4149999999999997E-3</v>
      </c>
      <c r="AG81" s="106"/>
      <c r="AH81" s="107"/>
    </row>
    <row r="82" spans="1:34" x14ac:dyDescent="0.75">
      <c r="A82" s="109" t="s">
        <v>681</v>
      </c>
      <c r="B82" s="97" t="s">
        <v>660</v>
      </c>
      <c r="C82" s="102">
        <v>1.355634</v>
      </c>
      <c r="D82" s="102">
        <v>1.4548650000000001</v>
      </c>
      <c r="E82" s="102">
        <v>1.475662</v>
      </c>
      <c r="F82" s="102">
        <v>1.4785189999999999</v>
      </c>
      <c r="G82" s="102">
        <v>1.497263</v>
      </c>
      <c r="H82" s="102">
        <v>1.5157860000000001</v>
      </c>
      <c r="I82" s="102">
        <v>1.5304420000000001</v>
      </c>
      <c r="J82" s="102">
        <v>1.541344</v>
      </c>
      <c r="K82" s="102">
        <v>1.5489949999999999</v>
      </c>
      <c r="L82" s="102">
        <v>1.556654</v>
      </c>
      <c r="M82" s="102">
        <v>1.568811</v>
      </c>
      <c r="N82" s="102">
        <v>1.5816239999999999</v>
      </c>
      <c r="O82" s="102">
        <v>1.593202</v>
      </c>
      <c r="P82" s="102">
        <v>1.606986</v>
      </c>
      <c r="Q82" s="102">
        <v>1.624819</v>
      </c>
      <c r="R82" s="102">
        <v>1.6461159999999999</v>
      </c>
      <c r="S82" s="102">
        <v>1.668479</v>
      </c>
      <c r="T82" s="102">
        <v>1.6918280000000001</v>
      </c>
      <c r="U82" s="102">
        <v>1.7189650000000001</v>
      </c>
      <c r="V82" s="102">
        <v>1.7449429999999999</v>
      </c>
      <c r="W82" s="102">
        <v>1.7713730000000001</v>
      </c>
      <c r="X82" s="102">
        <v>1.798206</v>
      </c>
      <c r="Y82" s="102">
        <v>1.82497</v>
      </c>
      <c r="Z82" s="102">
        <v>1.851021</v>
      </c>
      <c r="AA82" s="102">
        <v>1.876398</v>
      </c>
      <c r="AB82" s="102">
        <v>1.9036059999999999</v>
      </c>
      <c r="AC82" s="102">
        <v>1.9310860000000001</v>
      </c>
      <c r="AD82" s="102">
        <v>1.95817</v>
      </c>
      <c r="AE82" s="102">
        <v>1.988375</v>
      </c>
      <c r="AF82" s="99">
        <v>1.3774E-2</v>
      </c>
      <c r="AG82" s="106"/>
      <c r="AH82" s="107"/>
    </row>
    <row r="83" spans="1:34" ht="25" x14ac:dyDescent="0.75">
      <c r="A83" s="109" t="s">
        <v>682</v>
      </c>
      <c r="B83" s="97" t="s">
        <v>662</v>
      </c>
      <c r="C83" s="102">
        <v>0.20732500000000001</v>
      </c>
      <c r="D83" s="102">
        <v>0.20843100000000001</v>
      </c>
      <c r="E83" s="102">
        <v>0.20882999999999999</v>
      </c>
      <c r="F83" s="102">
        <v>0.209148</v>
      </c>
      <c r="G83" s="102">
        <v>0.209402</v>
      </c>
      <c r="H83" s="102">
        <v>0.20977399999999999</v>
      </c>
      <c r="I83" s="102">
        <v>0.21004500000000001</v>
      </c>
      <c r="J83" s="102">
        <v>0.210259</v>
      </c>
      <c r="K83" s="102">
        <v>0.21044299999999999</v>
      </c>
      <c r="L83" s="102">
        <v>0.21056</v>
      </c>
      <c r="M83" s="102">
        <v>0.21064099999999999</v>
      </c>
      <c r="N83" s="102">
        <v>0.21068000000000001</v>
      </c>
      <c r="O83" s="102">
        <v>0.210697</v>
      </c>
      <c r="P83" s="102">
        <v>0.210706</v>
      </c>
      <c r="Q83" s="102">
        <v>0.21076600000000001</v>
      </c>
      <c r="R83" s="102">
        <v>0.21086199999999999</v>
      </c>
      <c r="S83" s="102">
        <v>0.21096400000000001</v>
      </c>
      <c r="T83" s="102">
        <v>0.21106900000000001</v>
      </c>
      <c r="U83" s="102">
        <v>0.21117900000000001</v>
      </c>
      <c r="V83" s="102">
        <v>0.21129200000000001</v>
      </c>
      <c r="W83" s="102">
        <v>0.21140900000000001</v>
      </c>
      <c r="X83" s="102">
        <v>0.21152899999999999</v>
      </c>
      <c r="Y83" s="102">
        <v>0.21165200000000001</v>
      </c>
      <c r="Z83" s="102">
        <v>0.21177699999999999</v>
      </c>
      <c r="AA83" s="102">
        <v>0.21190600000000001</v>
      </c>
      <c r="AB83" s="102">
        <v>0.212036</v>
      </c>
      <c r="AC83" s="102">
        <v>0.21216699999999999</v>
      </c>
      <c r="AD83" s="102">
        <v>0.21229999999999999</v>
      </c>
      <c r="AE83" s="102">
        <v>0.21243699999999999</v>
      </c>
      <c r="AF83" s="99">
        <v>8.7000000000000001E-4</v>
      </c>
      <c r="AG83" s="106"/>
      <c r="AH83" s="107"/>
    </row>
    <row r="84" spans="1:34" ht="25" x14ac:dyDescent="0.75">
      <c r="A84" s="109" t="s">
        <v>683</v>
      </c>
      <c r="B84" s="97" t="s">
        <v>664</v>
      </c>
      <c r="C84" s="102">
        <v>5.9492000000000003E-2</v>
      </c>
      <c r="D84" s="102">
        <v>5.9483000000000001E-2</v>
      </c>
      <c r="E84" s="102">
        <v>5.9524000000000001E-2</v>
      </c>
      <c r="F84" s="102">
        <v>5.9541999999999998E-2</v>
      </c>
      <c r="G84" s="102">
        <v>5.9572E-2</v>
      </c>
      <c r="H84" s="102">
        <v>5.9511000000000001E-2</v>
      </c>
      <c r="I84" s="102">
        <v>5.9449000000000002E-2</v>
      </c>
      <c r="J84" s="102">
        <v>5.9402999999999997E-2</v>
      </c>
      <c r="K84" s="102">
        <v>5.9353999999999997E-2</v>
      </c>
      <c r="L84" s="102">
        <v>5.9304000000000003E-2</v>
      </c>
      <c r="M84" s="102">
        <v>5.9253E-2</v>
      </c>
      <c r="N84" s="102">
        <v>5.9201999999999998E-2</v>
      </c>
      <c r="O84" s="102">
        <v>5.9164000000000001E-2</v>
      </c>
      <c r="P84" s="102">
        <v>5.9152000000000003E-2</v>
      </c>
      <c r="Q84" s="102">
        <v>5.9166000000000003E-2</v>
      </c>
      <c r="R84" s="102">
        <v>5.9195999999999999E-2</v>
      </c>
      <c r="S84" s="102">
        <v>5.9240000000000001E-2</v>
      </c>
      <c r="T84" s="102">
        <v>5.9295E-2</v>
      </c>
      <c r="U84" s="102">
        <v>5.9360999999999997E-2</v>
      </c>
      <c r="V84" s="102">
        <v>5.9422000000000003E-2</v>
      </c>
      <c r="W84" s="102">
        <v>5.9483000000000001E-2</v>
      </c>
      <c r="X84" s="102">
        <v>5.9540000000000003E-2</v>
      </c>
      <c r="Y84" s="102">
        <v>5.9596999999999997E-2</v>
      </c>
      <c r="Z84" s="102">
        <v>5.9669E-2</v>
      </c>
      <c r="AA84" s="102">
        <v>5.9750999999999999E-2</v>
      </c>
      <c r="AB84" s="102">
        <v>5.9830000000000001E-2</v>
      </c>
      <c r="AC84" s="102">
        <v>5.9901000000000003E-2</v>
      </c>
      <c r="AD84" s="102">
        <v>5.9977999999999997E-2</v>
      </c>
      <c r="AE84" s="102">
        <v>6.0066000000000001E-2</v>
      </c>
      <c r="AF84" s="99">
        <v>3.4200000000000002E-4</v>
      </c>
      <c r="AG84" s="106"/>
      <c r="AH84" s="107"/>
    </row>
    <row r="85" spans="1:34" ht="25" x14ac:dyDescent="0.75">
      <c r="A85" s="109" t="s">
        <v>684</v>
      </c>
      <c r="B85" s="97" t="s">
        <v>666</v>
      </c>
      <c r="C85" s="102">
        <v>0.427838</v>
      </c>
      <c r="D85" s="102">
        <v>0.38759700000000002</v>
      </c>
      <c r="E85" s="102">
        <v>0.35946299999999998</v>
      </c>
      <c r="F85" s="102">
        <v>0.34329399999999999</v>
      </c>
      <c r="G85" s="102">
        <v>0.32869599999999999</v>
      </c>
      <c r="H85" s="102">
        <v>0.308921</v>
      </c>
      <c r="I85" s="102">
        <v>0.28999900000000001</v>
      </c>
      <c r="J85" s="102">
        <v>0.28910400000000003</v>
      </c>
      <c r="K85" s="102">
        <v>0.28829300000000002</v>
      </c>
      <c r="L85" s="102">
        <v>0.28903899999999999</v>
      </c>
      <c r="M85" s="102">
        <v>0.29181099999999999</v>
      </c>
      <c r="N85" s="102">
        <v>0.29583599999999999</v>
      </c>
      <c r="O85" s="102">
        <v>0.29795300000000002</v>
      </c>
      <c r="P85" s="102">
        <v>0.29923300000000003</v>
      </c>
      <c r="Q85" s="102">
        <v>0.29948200000000003</v>
      </c>
      <c r="R85" s="102">
        <v>0.29899300000000001</v>
      </c>
      <c r="S85" s="102">
        <v>0.30129</v>
      </c>
      <c r="T85" s="102">
        <v>0.30074099999999998</v>
      </c>
      <c r="U85" s="102">
        <v>0.305058</v>
      </c>
      <c r="V85" s="102">
        <v>0.30818499999999999</v>
      </c>
      <c r="W85" s="102">
        <v>0.31089600000000001</v>
      </c>
      <c r="X85" s="102">
        <v>0.31223099999999998</v>
      </c>
      <c r="Y85" s="102">
        <v>0.314168</v>
      </c>
      <c r="Z85" s="102">
        <v>0.31610899999999997</v>
      </c>
      <c r="AA85" s="102">
        <v>0.31862699999999999</v>
      </c>
      <c r="AB85" s="102">
        <v>0.322218</v>
      </c>
      <c r="AC85" s="102">
        <v>0.32569199999999998</v>
      </c>
      <c r="AD85" s="102">
        <v>0.326822</v>
      </c>
      <c r="AE85" s="102">
        <v>0.32913399999999998</v>
      </c>
      <c r="AF85" s="99">
        <v>-9.3229999999999997E-3</v>
      </c>
      <c r="AG85" s="106"/>
      <c r="AH85" s="107"/>
    </row>
    <row r="86" spans="1:34" ht="61.75" x14ac:dyDescent="0.75">
      <c r="A86" s="109" t="s">
        <v>685</v>
      </c>
      <c r="B86" s="97" t="s">
        <v>668</v>
      </c>
      <c r="C86" s="102">
        <v>0.15707299999999999</v>
      </c>
      <c r="D86" s="102">
        <v>0.17854100000000001</v>
      </c>
      <c r="E86" s="102">
        <v>0.181391</v>
      </c>
      <c r="F86" s="102">
        <v>0.19309499999999999</v>
      </c>
      <c r="G86" s="102">
        <v>0.21079899999999999</v>
      </c>
      <c r="H86" s="102">
        <v>0.22539999999999999</v>
      </c>
      <c r="I86" s="102">
        <v>0.23788899999999999</v>
      </c>
      <c r="J86" s="102">
        <v>0.24920700000000001</v>
      </c>
      <c r="K86" s="102">
        <v>0.27301300000000001</v>
      </c>
      <c r="L86" s="102">
        <v>0.29681999999999997</v>
      </c>
      <c r="M86" s="102">
        <v>0.32121100000000002</v>
      </c>
      <c r="N86" s="102">
        <v>0.34443299999999999</v>
      </c>
      <c r="O86" s="102">
        <v>0.36427100000000001</v>
      </c>
      <c r="P86" s="102">
        <v>0.37617400000000001</v>
      </c>
      <c r="Q86" s="102">
        <v>0.38469500000000001</v>
      </c>
      <c r="R86" s="102">
        <v>0.39204499999999998</v>
      </c>
      <c r="S86" s="102">
        <v>0.396013</v>
      </c>
      <c r="T86" s="102">
        <v>0.396013</v>
      </c>
      <c r="U86" s="102">
        <v>0.39659800000000001</v>
      </c>
      <c r="V86" s="102">
        <v>0.396013</v>
      </c>
      <c r="W86" s="102">
        <v>0.396013</v>
      </c>
      <c r="X86" s="102">
        <v>0.396013</v>
      </c>
      <c r="Y86" s="102">
        <v>0.39659800000000001</v>
      </c>
      <c r="Z86" s="102">
        <v>0.396013</v>
      </c>
      <c r="AA86" s="102">
        <v>0.396013</v>
      </c>
      <c r="AB86" s="102">
        <v>0.396013</v>
      </c>
      <c r="AC86" s="102">
        <v>0.39659800000000001</v>
      </c>
      <c r="AD86" s="102">
        <v>0.396013</v>
      </c>
      <c r="AE86" s="102">
        <v>0.396013</v>
      </c>
      <c r="AF86" s="99">
        <v>3.3577999999999997E-2</v>
      </c>
      <c r="AG86" s="106"/>
      <c r="AH86" s="107"/>
    </row>
    <row r="87" spans="1:34" x14ac:dyDescent="0.75">
      <c r="A87" s="109" t="s">
        <v>686</v>
      </c>
      <c r="B87" s="96" t="s">
        <v>670</v>
      </c>
      <c r="C87" s="103">
        <v>14.370443</v>
      </c>
      <c r="D87" s="103">
        <v>14.403465000000001</v>
      </c>
      <c r="E87" s="103">
        <v>14.271711</v>
      </c>
      <c r="F87" s="103">
        <v>14.108815</v>
      </c>
      <c r="G87" s="103">
        <v>13.997396</v>
      </c>
      <c r="H87" s="103">
        <v>13.890337000000001</v>
      </c>
      <c r="I87" s="103">
        <v>13.767988000000001</v>
      </c>
      <c r="J87" s="103">
        <v>13.645885</v>
      </c>
      <c r="K87" s="103">
        <v>13.520163999999999</v>
      </c>
      <c r="L87" s="103">
        <v>13.411051</v>
      </c>
      <c r="M87" s="103">
        <v>13.323045</v>
      </c>
      <c r="N87" s="103">
        <v>13.25902</v>
      </c>
      <c r="O87" s="103">
        <v>13.203858</v>
      </c>
      <c r="P87" s="103">
        <v>13.147519000000001</v>
      </c>
      <c r="Q87" s="103">
        <v>13.087383000000001</v>
      </c>
      <c r="R87" s="103">
        <v>13.048246000000001</v>
      </c>
      <c r="S87" s="103">
        <v>13.022289000000001</v>
      </c>
      <c r="T87" s="103">
        <v>12.995312</v>
      </c>
      <c r="U87" s="103">
        <v>12.996620999999999</v>
      </c>
      <c r="V87" s="103">
        <v>13.0055</v>
      </c>
      <c r="W87" s="103">
        <v>13.025238999999999</v>
      </c>
      <c r="X87" s="103">
        <v>13.049395000000001</v>
      </c>
      <c r="Y87" s="103">
        <v>13.085273000000001</v>
      </c>
      <c r="Z87" s="103">
        <v>13.128707</v>
      </c>
      <c r="AA87" s="103">
        <v>13.191739999999999</v>
      </c>
      <c r="AB87" s="103">
        <v>13.269163000000001</v>
      </c>
      <c r="AC87" s="103">
        <v>13.350009</v>
      </c>
      <c r="AD87" s="103">
        <v>13.432016000000001</v>
      </c>
      <c r="AE87" s="103">
        <v>13.539635000000001</v>
      </c>
      <c r="AF87" s="101">
        <v>-2.1250000000000002E-3</v>
      </c>
      <c r="AG87" s="106"/>
      <c r="AH87" s="107"/>
    </row>
    <row r="88" spans="1:34" ht="15.5" thickBot="1" x14ac:dyDescent="0.9">
      <c r="A88" s="107"/>
      <c r="B88" s="106"/>
      <c r="C88" s="106"/>
      <c r="D88" s="106"/>
      <c r="E88" s="106"/>
      <c r="F88" s="106"/>
      <c r="G88" s="106"/>
      <c r="H88" s="106"/>
      <c r="I88" s="106"/>
      <c r="J88" s="106"/>
      <c r="K88" s="106"/>
      <c r="L88" s="106"/>
      <c r="M88" s="106"/>
      <c r="N88" s="106"/>
      <c r="O88" s="106"/>
      <c r="P88" s="106"/>
      <c r="Q88" s="106"/>
      <c r="R88" s="106"/>
      <c r="S88" s="106"/>
      <c r="T88" s="106"/>
      <c r="U88" s="106"/>
      <c r="V88" s="106"/>
      <c r="W88" s="106"/>
      <c r="X88" s="106"/>
      <c r="Y88" s="106"/>
      <c r="Z88" s="106"/>
      <c r="AA88" s="106"/>
      <c r="AB88" s="106"/>
      <c r="AC88" s="106"/>
      <c r="AD88" s="106"/>
      <c r="AE88" s="106"/>
      <c r="AF88" s="106"/>
      <c r="AG88" s="106"/>
      <c r="AH88" s="107"/>
    </row>
    <row r="89" spans="1:34" x14ac:dyDescent="0.75">
      <c r="A89" s="107"/>
      <c r="B89" s="249" t="s">
        <v>687</v>
      </c>
      <c r="C89" s="250"/>
      <c r="D89" s="250"/>
      <c r="E89" s="250"/>
      <c r="F89" s="250"/>
      <c r="G89" s="250"/>
      <c r="H89" s="250"/>
      <c r="I89" s="250"/>
      <c r="J89" s="250"/>
      <c r="K89" s="250"/>
      <c r="L89" s="250"/>
      <c r="M89" s="250"/>
      <c r="N89" s="250"/>
      <c r="O89" s="250"/>
      <c r="P89" s="250"/>
      <c r="Q89" s="250"/>
      <c r="R89" s="250"/>
      <c r="S89" s="250"/>
      <c r="T89" s="250"/>
      <c r="U89" s="250"/>
      <c r="V89" s="250"/>
      <c r="W89" s="250"/>
      <c r="X89" s="250"/>
      <c r="Y89" s="250"/>
      <c r="Z89" s="250"/>
      <c r="AA89" s="250"/>
      <c r="AB89" s="250"/>
      <c r="AC89" s="250"/>
      <c r="AD89" s="250"/>
      <c r="AE89" s="250"/>
      <c r="AF89" s="250"/>
      <c r="AG89" s="250"/>
      <c r="AH89" s="108"/>
    </row>
    <row r="90" spans="1:34" x14ac:dyDescent="0.75">
      <c r="A90" s="107"/>
      <c r="B90" s="106" t="s">
        <v>688</v>
      </c>
      <c r="C90" s="106"/>
      <c r="D90" s="106"/>
      <c r="E90" s="106"/>
      <c r="F90" s="106"/>
      <c r="G90" s="106"/>
      <c r="H90" s="106"/>
      <c r="I90" s="106"/>
      <c r="J90" s="106"/>
      <c r="K90" s="106"/>
      <c r="L90" s="106"/>
      <c r="M90" s="106"/>
      <c r="N90" s="106"/>
      <c r="O90" s="106"/>
      <c r="P90" s="106"/>
      <c r="Q90" s="106"/>
      <c r="R90" s="106"/>
      <c r="S90" s="106"/>
      <c r="T90" s="106"/>
      <c r="U90" s="106"/>
      <c r="V90" s="106"/>
      <c r="W90" s="106"/>
      <c r="X90" s="106"/>
      <c r="Y90" s="106"/>
      <c r="Z90" s="106"/>
      <c r="AA90" s="106"/>
      <c r="AB90" s="106"/>
      <c r="AC90" s="106"/>
      <c r="AD90" s="106"/>
      <c r="AE90" s="106"/>
      <c r="AF90" s="106"/>
      <c r="AG90" s="106"/>
      <c r="AH90" s="107"/>
    </row>
    <row r="91" spans="1:34" x14ac:dyDescent="0.75">
      <c r="A91" s="107"/>
      <c r="B91" s="106" t="s">
        <v>689</v>
      </c>
      <c r="C91" s="106"/>
      <c r="D91" s="106"/>
      <c r="E91" s="106"/>
      <c r="F91" s="106"/>
      <c r="G91" s="106"/>
      <c r="H91" s="106"/>
      <c r="I91" s="106"/>
      <c r="J91" s="106"/>
      <c r="K91" s="106"/>
      <c r="L91" s="106"/>
      <c r="M91" s="106"/>
      <c r="N91" s="106"/>
      <c r="O91" s="106"/>
      <c r="P91" s="106"/>
      <c r="Q91" s="106"/>
      <c r="R91" s="106"/>
      <c r="S91" s="106"/>
      <c r="T91" s="106"/>
      <c r="U91" s="106"/>
      <c r="V91" s="106"/>
      <c r="W91" s="106"/>
      <c r="X91" s="106"/>
      <c r="Y91" s="106"/>
      <c r="Z91" s="106"/>
      <c r="AA91" s="106"/>
      <c r="AB91" s="106"/>
      <c r="AC91" s="106"/>
      <c r="AD91" s="106"/>
      <c r="AE91" s="106"/>
      <c r="AF91" s="106"/>
      <c r="AG91" s="106"/>
      <c r="AH91" s="107"/>
    </row>
    <row r="92" spans="1:34" x14ac:dyDescent="0.75">
      <c r="A92" s="107"/>
      <c r="B92" s="106" t="s">
        <v>690</v>
      </c>
      <c r="C92" s="106"/>
      <c r="D92" s="106"/>
      <c r="E92" s="106"/>
      <c r="F92" s="106"/>
      <c r="G92" s="106"/>
      <c r="H92" s="106"/>
      <c r="I92" s="106"/>
      <c r="J92" s="106"/>
      <c r="K92" s="106"/>
      <c r="L92" s="106"/>
      <c r="M92" s="106"/>
      <c r="N92" s="106"/>
      <c r="O92" s="106"/>
      <c r="P92" s="106"/>
      <c r="Q92" s="106"/>
      <c r="R92" s="106"/>
      <c r="S92" s="106"/>
      <c r="T92" s="106"/>
      <c r="U92" s="106"/>
      <c r="V92" s="106"/>
      <c r="W92" s="106"/>
      <c r="X92" s="106"/>
      <c r="Y92" s="106"/>
      <c r="Z92" s="106"/>
      <c r="AA92" s="106"/>
      <c r="AB92" s="106"/>
      <c r="AC92" s="106"/>
      <c r="AD92" s="106"/>
      <c r="AE92" s="106"/>
      <c r="AF92" s="106"/>
      <c r="AG92" s="106"/>
      <c r="AH92" s="107"/>
    </row>
    <row r="93" spans="1:34" x14ac:dyDescent="0.75">
      <c r="A93" s="107"/>
      <c r="B93" s="106" t="s">
        <v>691</v>
      </c>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7"/>
    </row>
    <row r="94" spans="1:34" x14ac:dyDescent="0.75">
      <c r="A94" s="107"/>
      <c r="B94" s="106" t="s">
        <v>692</v>
      </c>
      <c r="C94" s="106"/>
      <c r="D94" s="106"/>
      <c r="E94" s="106"/>
      <c r="F94" s="106"/>
      <c r="G94" s="106"/>
      <c r="H94" s="106"/>
      <c r="I94" s="106"/>
      <c r="J94" s="106"/>
      <c r="K94" s="106"/>
      <c r="L94" s="106"/>
      <c r="M94" s="106"/>
      <c r="N94" s="106"/>
      <c r="O94" s="106"/>
      <c r="P94" s="106"/>
      <c r="Q94" s="106"/>
      <c r="R94" s="106"/>
      <c r="S94" s="106"/>
      <c r="T94" s="106"/>
      <c r="U94" s="106"/>
      <c r="V94" s="106"/>
      <c r="W94" s="106"/>
      <c r="X94" s="106"/>
      <c r="Y94" s="106"/>
      <c r="Z94" s="106"/>
      <c r="AA94" s="106"/>
      <c r="AB94" s="106"/>
      <c r="AC94" s="106"/>
      <c r="AD94" s="106"/>
      <c r="AE94" s="106"/>
      <c r="AF94" s="106"/>
      <c r="AG94" s="106"/>
      <c r="AH94" s="107"/>
    </row>
    <row r="95" spans="1:34" x14ac:dyDescent="0.75">
      <c r="A95" s="107"/>
      <c r="B95" s="106" t="s">
        <v>693</v>
      </c>
      <c r="C95" s="106"/>
      <c r="D95" s="106"/>
      <c r="E95" s="106"/>
      <c r="F95" s="106"/>
      <c r="G95" s="106"/>
      <c r="H95" s="106"/>
      <c r="I95" s="106"/>
      <c r="J95" s="106"/>
      <c r="K95" s="106"/>
      <c r="L95" s="106"/>
      <c r="M95" s="106"/>
      <c r="N95" s="106"/>
      <c r="O95" s="106"/>
      <c r="P95" s="106"/>
      <c r="Q95" s="106"/>
      <c r="R95" s="106"/>
      <c r="S95" s="106"/>
      <c r="T95" s="106"/>
      <c r="U95" s="106"/>
      <c r="V95" s="106"/>
      <c r="W95" s="106"/>
      <c r="X95" s="106"/>
      <c r="Y95" s="106"/>
      <c r="Z95" s="106"/>
      <c r="AA95" s="106"/>
      <c r="AB95" s="106"/>
      <c r="AC95" s="106"/>
      <c r="AD95" s="106"/>
      <c r="AE95" s="106"/>
      <c r="AF95" s="106"/>
      <c r="AG95" s="106"/>
      <c r="AH95" s="107"/>
    </row>
    <row r="96" spans="1:34" x14ac:dyDescent="0.75">
      <c r="A96" s="107"/>
      <c r="B96" s="106" t="s">
        <v>694</v>
      </c>
      <c r="C96" s="106"/>
      <c r="D96" s="106"/>
      <c r="E96" s="106"/>
      <c r="F96" s="106"/>
      <c r="G96" s="106"/>
      <c r="H96" s="106"/>
      <c r="I96" s="106"/>
      <c r="J96" s="106"/>
      <c r="K96" s="106"/>
      <c r="L96" s="106"/>
      <c r="M96" s="106"/>
      <c r="N96" s="106"/>
      <c r="O96" s="106"/>
      <c r="P96" s="106"/>
      <c r="Q96" s="106"/>
      <c r="R96" s="106"/>
      <c r="S96" s="106"/>
      <c r="T96" s="106"/>
      <c r="U96" s="106"/>
      <c r="V96" s="106"/>
      <c r="W96" s="106"/>
      <c r="X96" s="106"/>
      <c r="Y96" s="106"/>
      <c r="Z96" s="106"/>
      <c r="AA96" s="106"/>
      <c r="AB96" s="106"/>
      <c r="AC96" s="106"/>
      <c r="AD96" s="106"/>
      <c r="AE96" s="106"/>
      <c r="AF96" s="106"/>
      <c r="AG96" s="106"/>
      <c r="AH96" s="107"/>
    </row>
    <row r="97" spans="2:33" x14ac:dyDescent="0.75">
      <c r="B97" s="106" t="s">
        <v>567</v>
      </c>
      <c r="C97" s="106"/>
      <c r="D97" s="106"/>
      <c r="E97" s="106"/>
      <c r="F97" s="106"/>
      <c r="G97" s="106"/>
      <c r="H97" s="106"/>
      <c r="I97" s="106"/>
      <c r="J97" s="106"/>
      <c r="K97" s="106"/>
      <c r="L97" s="106"/>
      <c r="M97" s="106"/>
      <c r="N97" s="106"/>
      <c r="O97" s="106"/>
      <c r="P97" s="106"/>
      <c r="Q97" s="106"/>
      <c r="R97" s="106"/>
      <c r="S97" s="106"/>
      <c r="T97" s="106"/>
      <c r="U97" s="106"/>
      <c r="V97" s="106"/>
      <c r="W97" s="106"/>
      <c r="X97" s="106"/>
      <c r="Y97" s="106"/>
      <c r="Z97" s="106"/>
      <c r="AA97" s="106"/>
      <c r="AB97" s="106"/>
      <c r="AC97" s="106"/>
      <c r="AD97" s="106"/>
      <c r="AE97" s="106"/>
      <c r="AF97" s="106"/>
      <c r="AG97" s="106"/>
    </row>
    <row r="98" spans="2:33" x14ac:dyDescent="0.75">
      <c r="B98" s="106" t="s">
        <v>695</v>
      </c>
      <c r="C98" s="106"/>
      <c r="D98" s="106"/>
      <c r="E98" s="106"/>
      <c r="F98" s="106"/>
      <c r="G98" s="106"/>
      <c r="H98" s="106"/>
      <c r="I98" s="106"/>
      <c r="J98" s="106"/>
      <c r="K98" s="106"/>
      <c r="L98" s="106"/>
      <c r="M98" s="106"/>
      <c r="N98" s="106"/>
      <c r="O98" s="106"/>
      <c r="P98" s="106"/>
      <c r="Q98" s="106"/>
      <c r="R98" s="106"/>
      <c r="S98" s="106"/>
      <c r="T98" s="106"/>
      <c r="U98" s="106"/>
      <c r="V98" s="106"/>
      <c r="W98" s="106"/>
      <c r="X98" s="106"/>
      <c r="Y98" s="106"/>
      <c r="Z98" s="106"/>
      <c r="AA98" s="106"/>
      <c r="AB98" s="106"/>
      <c r="AC98" s="106"/>
      <c r="AD98" s="106"/>
      <c r="AE98" s="106"/>
      <c r="AF98" s="106"/>
      <c r="AG98" s="106"/>
    </row>
    <row r="99" spans="2:33" x14ac:dyDescent="0.75">
      <c r="B99" s="106" t="s">
        <v>696</v>
      </c>
      <c r="C99" s="106"/>
      <c r="D99" s="106"/>
      <c r="E99" s="106"/>
      <c r="F99" s="106"/>
      <c r="G99" s="106"/>
      <c r="H99" s="106"/>
      <c r="I99" s="106"/>
      <c r="J99" s="106"/>
      <c r="K99" s="106"/>
      <c r="L99" s="106"/>
      <c r="M99" s="106"/>
      <c r="N99" s="106"/>
      <c r="O99" s="106"/>
      <c r="P99" s="106"/>
      <c r="Q99" s="106"/>
      <c r="R99" s="106"/>
      <c r="S99" s="106"/>
      <c r="T99" s="106"/>
      <c r="U99" s="106"/>
      <c r="V99" s="106"/>
      <c r="W99" s="106"/>
      <c r="X99" s="106"/>
      <c r="Y99" s="106"/>
      <c r="Z99" s="106"/>
      <c r="AA99" s="106"/>
      <c r="AB99" s="106"/>
      <c r="AC99" s="106"/>
      <c r="AD99" s="106"/>
      <c r="AE99" s="106"/>
      <c r="AF99" s="106"/>
      <c r="AG99" s="106"/>
    </row>
    <row r="100" spans="2:33" x14ac:dyDescent="0.75">
      <c r="B100" s="106" t="s">
        <v>697</v>
      </c>
      <c r="C100" s="106"/>
      <c r="D100" s="106"/>
      <c r="E100" s="106"/>
      <c r="F100" s="106"/>
      <c r="G100" s="106"/>
      <c r="H100" s="106"/>
      <c r="I100" s="106"/>
      <c r="J100" s="106"/>
      <c r="K100" s="106"/>
      <c r="L100" s="106"/>
      <c r="M100" s="106"/>
      <c r="N100" s="106"/>
      <c r="O100" s="106"/>
      <c r="P100" s="106"/>
      <c r="Q100" s="106"/>
      <c r="R100" s="106"/>
      <c r="S100" s="106"/>
      <c r="T100" s="106"/>
      <c r="U100" s="106"/>
      <c r="V100" s="106"/>
      <c r="W100" s="106"/>
      <c r="X100" s="106"/>
      <c r="Y100" s="106"/>
      <c r="Z100" s="106"/>
      <c r="AA100" s="106"/>
      <c r="AB100" s="106"/>
      <c r="AC100" s="106"/>
      <c r="AD100" s="106"/>
      <c r="AE100" s="106"/>
      <c r="AF100" s="106"/>
      <c r="AG100" s="106"/>
    </row>
    <row r="101" spans="2:33" x14ac:dyDescent="0.75">
      <c r="B101" s="106"/>
      <c r="C101" s="106"/>
      <c r="D101" s="106"/>
      <c r="E101" s="106"/>
      <c r="F101" s="106"/>
      <c r="G101" s="106"/>
      <c r="H101" s="106"/>
      <c r="I101" s="106"/>
      <c r="J101" s="106"/>
      <c r="K101" s="106"/>
      <c r="L101" s="106"/>
      <c r="M101" s="106"/>
      <c r="N101" s="106"/>
      <c r="O101" s="106"/>
      <c r="P101" s="106"/>
      <c r="Q101" s="106"/>
      <c r="R101" s="106"/>
      <c r="S101" s="106"/>
      <c r="T101" s="106"/>
      <c r="U101" s="106"/>
      <c r="V101" s="106"/>
      <c r="W101" s="106"/>
      <c r="X101" s="106"/>
      <c r="Y101" s="106"/>
      <c r="Z101" s="106"/>
      <c r="AA101" s="106"/>
      <c r="AB101" s="106"/>
      <c r="AC101" s="106"/>
      <c r="AD101" s="106"/>
      <c r="AE101" s="106"/>
      <c r="AF101" s="106"/>
      <c r="AG101" s="106"/>
    </row>
    <row r="102" spans="2:33" x14ac:dyDescent="0.75">
      <c r="B102" s="106"/>
      <c r="C102" s="106"/>
      <c r="D102" s="106"/>
      <c r="E102" s="106"/>
      <c r="F102" s="106"/>
      <c r="G102" s="106"/>
      <c r="H102" s="106"/>
      <c r="I102" s="106"/>
      <c r="J102" s="106"/>
      <c r="K102" s="106"/>
      <c r="L102" s="106"/>
      <c r="M102" s="106"/>
      <c r="N102" s="106"/>
      <c r="O102" s="106"/>
      <c r="P102" s="106"/>
      <c r="Q102" s="106"/>
      <c r="R102" s="106"/>
      <c r="S102" s="106"/>
      <c r="T102" s="106"/>
      <c r="U102" s="106"/>
      <c r="V102" s="106"/>
      <c r="W102" s="106"/>
      <c r="X102" s="106"/>
      <c r="Y102" s="106"/>
      <c r="Z102" s="106"/>
      <c r="AA102" s="106"/>
      <c r="AB102" s="106"/>
      <c r="AC102" s="106"/>
      <c r="AD102" s="106"/>
      <c r="AE102" s="106"/>
      <c r="AF102" s="106"/>
      <c r="AG102" s="106"/>
    </row>
    <row r="103" spans="2:33" x14ac:dyDescent="0.75">
      <c r="B103" s="106"/>
      <c r="C103" s="106"/>
      <c r="D103" s="106"/>
      <c r="E103" s="106"/>
      <c r="F103" s="106"/>
      <c r="G103" s="106"/>
      <c r="H103" s="106"/>
      <c r="I103" s="106"/>
      <c r="J103" s="106"/>
      <c r="K103" s="106"/>
      <c r="L103" s="106"/>
      <c r="M103" s="106"/>
      <c r="N103" s="106"/>
      <c r="O103" s="106"/>
      <c r="P103" s="106"/>
      <c r="Q103" s="106"/>
      <c r="R103" s="106"/>
      <c r="S103" s="106"/>
      <c r="T103" s="106"/>
      <c r="U103" s="106"/>
      <c r="V103" s="106"/>
      <c r="W103" s="106"/>
      <c r="X103" s="106"/>
      <c r="Y103" s="106"/>
      <c r="Z103" s="106"/>
      <c r="AA103" s="106"/>
      <c r="AB103" s="106"/>
      <c r="AC103" s="106"/>
      <c r="AD103" s="106"/>
      <c r="AE103" s="106"/>
      <c r="AF103" s="106"/>
      <c r="AG103" s="106"/>
    </row>
    <row r="104" spans="2:33" x14ac:dyDescent="0.75">
      <c r="B104" s="106"/>
      <c r="C104" s="106"/>
      <c r="D104" s="106"/>
      <c r="E104" s="106"/>
      <c r="F104" s="106"/>
      <c r="G104" s="106"/>
      <c r="H104" s="106"/>
      <c r="I104" s="106"/>
      <c r="J104" s="106"/>
      <c r="K104" s="106"/>
      <c r="L104" s="106"/>
      <c r="M104" s="106"/>
      <c r="N104" s="106"/>
      <c r="O104" s="106"/>
      <c r="P104" s="106"/>
      <c r="Q104" s="106"/>
      <c r="R104" s="106"/>
      <c r="S104" s="106"/>
      <c r="T104" s="106"/>
      <c r="U104" s="106"/>
      <c r="V104" s="106"/>
      <c r="W104" s="106"/>
      <c r="X104" s="106"/>
      <c r="Y104" s="106"/>
      <c r="Z104" s="106"/>
      <c r="AA104" s="106"/>
      <c r="AB104" s="106"/>
      <c r="AC104" s="106"/>
      <c r="AD104" s="106"/>
      <c r="AE104" s="106"/>
      <c r="AF104" s="106"/>
      <c r="AG104" s="106"/>
    </row>
    <row r="105" spans="2:33" x14ac:dyDescent="0.75">
      <c r="B105" s="106"/>
      <c r="C105" s="106"/>
      <c r="D105" s="106"/>
      <c r="E105" s="106"/>
      <c r="F105" s="106"/>
      <c r="G105" s="106"/>
      <c r="H105" s="106"/>
      <c r="I105" s="106"/>
      <c r="J105" s="106"/>
      <c r="K105" s="106"/>
      <c r="L105" s="106"/>
      <c r="M105" s="106"/>
      <c r="N105" s="106"/>
      <c r="O105" s="106"/>
      <c r="P105" s="106"/>
      <c r="Q105" s="106"/>
      <c r="R105" s="106"/>
      <c r="S105" s="106"/>
      <c r="T105" s="106"/>
      <c r="U105" s="106"/>
      <c r="V105" s="106"/>
      <c r="W105" s="106"/>
      <c r="X105" s="106"/>
      <c r="Y105" s="106"/>
      <c r="Z105" s="106"/>
      <c r="AA105" s="106"/>
      <c r="AB105" s="106"/>
      <c r="AC105" s="106"/>
      <c r="AD105" s="106"/>
      <c r="AE105" s="106"/>
      <c r="AF105" s="106"/>
      <c r="AG105" s="106"/>
    </row>
    <row r="106" spans="2:33" x14ac:dyDescent="0.75">
      <c r="B106" s="106"/>
      <c r="C106" s="106"/>
      <c r="D106" s="106"/>
      <c r="E106" s="106"/>
      <c r="F106" s="106"/>
      <c r="G106" s="106"/>
      <c r="H106" s="106"/>
      <c r="I106" s="106"/>
      <c r="J106" s="106"/>
      <c r="K106" s="106"/>
      <c r="L106" s="106"/>
      <c r="M106" s="106"/>
      <c r="N106" s="106"/>
      <c r="O106" s="106"/>
      <c r="P106" s="106"/>
      <c r="Q106" s="106"/>
      <c r="R106" s="106"/>
      <c r="S106" s="106"/>
      <c r="T106" s="106"/>
      <c r="U106" s="106"/>
      <c r="V106" s="106"/>
      <c r="W106" s="106"/>
      <c r="X106" s="106"/>
      <c r="Y106" s="106"/>
      <c r="Z106" s="106"/>
      <c r="AA106" s="106"/>
      <c r="AB106" s="106"/>
      <c r="AC106" s="106"/>
      <c r="AD106" s="106"/>
      <c r="AE106" s="106"/>
      <c r="AF106" s="106"/>
      <c r="AG106" s="106"/>
    </row>
    <row r="107" spans="2:33" x14ac:dyDescent="0.75">
      <c r="B107" s="106"/>
      <c r="C107" s="106"/>
      <c r="D107" s="106"/>
      <c r="E107" s="106"/>
      <c r="F107" s="106"/>
      <c r="G107" s="106"/>
      <c r="H107" s="106"/>
      <c r="I107" s="106"/>
      <c r="J107" s="106"/>
      <c r="K107" s="106"/>
      <c r="L107" s="106"/>
      <c r="M107" s="106"/>
      <c r="N107" s="106"/>
      <c r="O107" s="106"/>
      <c r="P107" s="106"/>
      <c r="Q107" s="106"/>
      <c r="R107" s="106"/>
      <c r="S107" s="106"/>
      <c r="T107" s="106"/>
      <c r="U107" s="106"/>
      <c r="V107" s="106"/>
      <c r="W107" s="106"/>
      <c r="X107" s="106"/>
      <c r="Y107" s="106"/>
      <c r="Z107" s="106"/>
      <c r="AA107" s="106"/>
      <c r="AB107" s="106"/>
      <c r="AC107" s="106"/>
      <c r="AD107" s="106"/>
      <c r="AE107" s="106"/>
      <c r="AF107" s="106"/>
      <c r="AG107" s="106"/>
    </row>
    <row r="108" spans="2:33" x14ac:dyDescent="0.75">
      <c r="B108" s="106"/>
      <c r="C108" s="106"/>
      <c r="D108" s="106"/>
      <c r="E108" s="106"/>
      <c r="F108" s="106"/>
      <c r="G108" s="106"/>
      <c r="H108" s="106"/>
      <c r="I108" s="106"/>
      <c r="J108" s="106"/>
      <c r="K108" s="106"/>
      <c r="L108" s="106"/>
      <c r="M108" s="106"/>
      <c r="N108" s="106"/>
      <c r="O108" s="106"/>
      <c r="P108" s="106"/>
      <c r="Q108" s="106"/>
      <c r="R108" s="106"/>
      <c r="S108" s="106"/>
      <c r="T108" s="106"/>
      <c r="U108" s="106"/>
      <c r="V108" s="106"/>
      <c r="W108" s="106"/>
      <c r="X108" s="106"/>
      <c r="Y108" s="106"/>
      <c r="Z108" s="106"/>
      <c r="AA108" s="106"/>
      <c r="AB108" s="106"/>
      <c r="AC108" s="106"/>
      <c r="AD108" s="106"/>
      <c r="AE108" s="106"/>
      <c r="AF108" s="106"/>
      <c r="AG108" s="106"/>
    </row>
    <row r="109" spans="2:33" x14ac:dyDescent="0.75">
      <c r="B109" s="106"/>
      <c r="C109" s="106"/>
      <c r="D109" s="106"/>
      <c r="E109" s="106"/>
      <c r="F109" s="106"/>
      <c r="G109" s="106"/>
      <c r="H109" s="106"/>
      <c r="I109" s="106"/>
      <c r="J109" s="106"/>
      <c r="K109" s="106"/>
      <c r="L109" s="106"/>
      <c r="M109" s="106"/>
      <c r="N109" s="106"/>
      <c r="O109" s="106"/>
      <c r="P109" s="106"/>
      <c r="Q109" s="106"/>
      <c r="R109" s="106"/>
      <c r="S109" s="106"/>
      <c r="T109" s="106"/>
      <c r="U109" s="106"/>
      <c r="V109" s="106"/>
      <c r="W109" s="106"/>
      <c r="X109" s="106"/>
      <c r="Y109" s="106"/>
      <c r="Z109" s="106"/>
      <c r="AA109" s="106"/>
      <c r="AB109" s="106"/>
      <c r="AC109" s="106"/>
      <c r="AD109" s="106"/>
      <c r="AE109" s="106"/>
      <c r="AF109" s="106"/>
      <c r="AG109" s="106"/>
    </row>
    <row r="110" spans="2:33" x14ac:dyDescent="0.75">
      <c r="B110" s="106"/>
      <c r="C110" s="106"/>
      <c r="D110" s="106"/>
      <c r="E110" s="106"/>
      <c r="F110" s="106"/>
      <c r="G110" s="106"/>
      <c r="H110" s="106"/>
      <c r="I110" s="106"/>
      <c r="J110" s="106"/>
      <c r="K110" s="106"/>
      <c r="L110" s="106"/>
      <c r="M110" s="106"/>
      <c r="N110" s="106"/>
      <c r="O110" s="106"/>
      <c r="P110" s="106"/>
      <c r="Q110" s="106"/>
      <c r="R110" s="106"/>
      <c r="S110" s="106"/>
      <c r="T110" s="106"/>
      <c r="U110" s="106"/>
      <c r="V110" s="106"/>
      <c r="W110" s="106"/>
      <c r="X110" s="106"/>
      <c r="Y110" s="106"/>
      <c r="Z110" s="106"/>
      <c r="AA110" s="106"/>
      <c r="AB110" s="106"/>
      <c r="AC110" s="106"/>
      <c r="AD110" s="106"/>
      <c r="AE110" s="106"/>
      <c r="AF110" s="106"/>
      <c r="AG110" s="106"/>
    </row>
    <row r="111" spans="2:33" x14ac:dyDescent="0.75">
      <c r="B111" s="106"/>
      <c r="C111" s="106"/>
      <c r="D111" s="106"/>
      <c r="E111" s="106"/>
      <c r="F111" s="106"/>
      <c r="G111" s="106"/>
      <c r="H111" s="106"/>
      <c r="I111" s="106"/>
      <c r="J111" s="106"/>
      <c r="K111" s="106"/>
      <c r="L111" s="106"/>
      <c r="M111" s="106"/>
      <c r="N111" s="106"/>
      <c r="O111" s="106"/>
      <c r="P111" s="106"/>
      <c r="Q111" s="106"/>
      <c r="R111" s="106"/>
      <c r="S111" s="106"/>
      <c r="T111" s="106"/>
      <c r="U111" s="106"/>
      <c r="V111" s="106"/>
      <c r="W111" s="106"/>
      <c r="X111" s="106"/>
      <c r="Y111" s="106"/>
      <c r="Z111" s="106"/>
      <c r="AA111" s="106"/>
      <c r="AB111" s="106"/>
      <c r="AC111" s="106"/>
      <c r="AD111" s="106"/>
      <c r="AE111" s="106"/>
      <c r="AF111" s="106"/>
      <c r="AG111" s="106"/>
    </row>
    <row r="112" spans="2:33" x14ac:dyDescent="0.75">
      <c r="B112" s="252"/>
      <c r="C112" s="252"/>
      <c r="D112" s="252"/>
      <c r="E112" s="252"/>
      <c r="F112" s="252"/>
      <c r="G112" s="252"/>
      <c r="H112" s="252"/>
      <c r="I112" s="252"/>
      <c r="J112" s="252"/>
      <c r="K112" s="252"/>
      <c r="L112" s="252"/>
      <c r="M112" s="252"/>
      <c r="N112" s="252"/>
      <c r="O112" s="252"/>
      <c r="P112" s="252"/>
      <c r="Q112" s="252"/>
      <c r="R112" s="252"/>
      <c r="S112" s="252"/>
      <c r="T112" s="252"/>
      <c r="U112" s="252"/>
      <c r="V112" s="252"/>
      <c r="W112" s="252"/>
      <c r="X112" s="252"/>
      <c r="Y112" s="252"/>
      <c r="Z112" s="252"/>
      <c r="AA112" s="252"/>
      <c r="AB112" s="252"/>
      <c r="AC112" s="252"/>
      <c r="AD112" s="252"/>
      <c r="AE112" s="252"/>
      <c r="AF112" s="252"/>
      <c r="AG112" s="106"/>
    </row>
    <row r="113" spans="2:33" x14ac:dyDescent="0.75">
      <c r="B113" s="106"/>
      <c r="C113" s="106"/>
      <c r="D113" s="106"/>
      <c r="E113" s="106"/>
      <c r="F113" s="106"/>
      <c r="G113" s="106"/>
      <c r="H113" s="106"/>
      <c r="I113" s="106"/>
      <c r="J113" s="106"/>
      <c r="K113" s="106"/>
      <c r="L113" s="106"/>
      <c r="M113" s="106"/>
      <c r="N113" s="106"/>
      <c r="O113" s="106"/>
      <c r="P113" s="106"/>
      <c r="Q113" s="106"/>
      <c r="R113" s="106"/>
      <c r="S113" s="106"/>
      <c r="T113" s="106"/>
      <c r="U113" s="106"/>
      <c r="V113" s="106"/>
      <c r="W113" s="106"/>
      <c r="X113" s="106"/>
      <c r="Y113" s="106"/>
      <c r="Z113" s="106"/>
      <c r="AA113" s="106"/>
      <c r="AB113" s="106"/>
      <c r="AC113" s="106"/>
      <c r="AD113" s="106"/>
      <c r="AE113" s="106"/>
      <c r="AF113" s="106"/>
      <c r="AG113" s="106"/>
    </row>
    <row r="114" spans="2:33" x14ac:dyDescent="0.75">
      <c r="B114" s="106"/>
      <c r="C114" s="106"/>
      <c r="D114" s="106"/>
      <c r="E114" s="106"/>
      <c r="F114" s="106"/>
      <c r="G114" s="106"/>
      <c r="H114" s="106"/>
      <c r="I114" s="106"/>
      <c r="J114" s="106"/>
      <c r="K114" s="106"/>
      <c r="L114" s="106"/>
      <c r="M114" s="106"/>
      <c r="N114" s="106"/>
      <c r="O114" s="106"/>
      <c r="P114" s="106"/>
      <c r="Q114" s="106"/>
      <c r="R114" s="106"/>
      <c r="S114" s="106"/>
      <c r="T114" s="106"/>
      <c r="U114" s="106"/>
      <c r="V114" s="106"/>
      <c r="W114" s="106"/>
      <c r="X114" s="106"/>
      <c r="Y114" s="106"/>
      <c r="Z114" s="106"/>
      <c r="AA114" s="106"/>
      <c r="AB114" s="106"/>
      <c r="AC114" s="106"/>
      <c r="AD114" s="106"/>
      <c r="AE114" s="106"/>
      <c r="AF114" s="106"/>
      <c r="AG114" s="106"/>
    </row>
    <row r="115" spans="2:33" x14ac:dyDescent="0.75">
      <c r="B115" s="106"/>
      <c r="C115" s="106"/>
      <c r="D115" s="106"/>
      <c r="E115" s="106"/>
      <c r="F115" s="106"/>
      <c r="G115" s="106"/>
      <c r="H115" s="106"/>
      <c r="I115" s="106"/>
      <c r="J115" s="106"/>
      <c r="K115" s="106"/>
      <c r="L115" s="106"/>
      <c r="M115" s="106"/>
      <c r="N115" s="106"/>
      <c r="O115" s="106"/>
      <c r="P115" s="106"/>
      <c r="Q115" s="106"/>
      <c r="R115" s="106"/>
      <c r="S115" s="106"/>
      <c r="T115" s="106"/>
      <c r="U115" s="106"/>
      <c r="V115" s="106"/>
      <c r="W115" s="106"/>
      <c r="X115" s="106"/>
      <c r="Y115" s="106"/>
      <c r="Z115" s="106"/>
      <c r="AA115" s="106"/>
      <c r="AB115" s="106"/>
      <c r="AC115" s="106"/>
      <c r="AD115" s="106"/>
      <c r="AE115" s="106"/>
      <c r="AF115" s="106"/>
      <c r="AG115" s="106"/>
    </row>
    <row r="116" spans="2:33" x14ac:dyDescent="0.75">
      <c r="B116" s="106"/>
      <c r="C116" s="106"/>
      <c r="D116" s="106"/>
      <c r="E116" s="106"/>
      <c r="F116" s="106"/>
      <c r="G116" s="106"/>
      <c r="H116" s="106"/>
      <c r="I116" s="106"/>
      <c r="J116" s="106"/>
      <c r="K116" s="106"/>
      <c r="L116" s="106"/>
      <c r="M116" s="106"/>
      <c r="N116" s="106"/>
      <c r="O116" s="106"/>
      <c r="P116" s="106"/>
      <c r="Q116" s="106"/>
      <c r="R116" s="106"/>
      <c r="S116" s="106"/>
      <c r="T116" s="106"/>
      <c r="U116" s="106"/>
      <c r="V116" s="106"/>
      <c r="W116" s="106"/>
      <c r="X116" s="106"/>
      <c r="Y116" s="106"/>
      <c r="Z116" s="106"/>
      <c r="AA116" s="106"/>
      <c r="AB116" s="106"/>
      <c r="AC116" s="106"/>
      <c r="AD116" s="106"/>
      <c r="AE116" s="106"/>
      <c r="AF116" s="106"/>
      <c r="AG116" s="106"/>
    </row>
    <row r="117" spans="2:33" x14ac:dyDescent="0.75">
      <c r="B117" s="106"/>
      <c r="C117" s="106"/>
      <c r="D117" s="106"/>
      <c r="E117" s="106"/>
      <c r="F117" s="106"/>
      <c r="G117" s="106"/>
      <c r="H117" s="106"/>
      <c r="I117" s="106"/>
      <c r="J117" s="106"/>
      <c r="K117" s="106"/>
      <c r="L117" s="106"/>
      <c r="M117" s="106"/>
      <c r="N117" s="106"/>
      <c r="O117" s="106"/>
      <c r="P117" s="106"/>
      <c r="Q117" s="106"/>
      <c r="R117" s="106"/>
      <c r="S117" s="106"/>
      <c r="T117" s="106"/>
      <c r="U117" s="106"/>
      <c r="V117" s="106"/>
      <c r="W117" s="106"/>
      <c r="X117" s="106"/>
      <c r="Y117" s="106"/>
      <c r="Z117" s="106"/>
      <c r="AA117" s="106"/>
      <c r="AB117" s="106"/>
      <c r="AC117" s="106"/>
      <c r="AD117" s="106"/>
      <c r="AE117" s="106"/>
      <c r="AF117" s="106"/>
      <c r="AG117" s="106"/>
    </row>
    <row r="118" spans="2:33" x14ac:dyDescent="0.75">
      <c r="B118" s="106"/>
      <c r="C118" s="106"/>
      <c r="D118" s="106"/>
      <c r="E118" s="106"/>
      <c r="F118" s="106"/>
      <c r="G118" s="106"/>
      <c r="H118" s="106"/>
      <c r="I118" s="106"/>
      <c r="J118" s="106"/>
      <c r="K118" s="106"/>
      <c r="L118" s="106"/>
      <c r="M118" s="106"/>
      <c r="N118" s="106"/>
      <c r="O118" s="106"/>
      <c r="P118" s="106"/>
      <c r="Q118" s="106"/>
      <c r="R118" s="106"/>
      <c r="S118" s="106"/>
      <c r="T118" s="106"/>
      <c r="U118" s="106"/>
      <c r="V118" s="106"/>
      <c r="W118" s="106"/>
      <c r="X118" s="106"/>
      <c r="Y118" s="106"/>
      <c r="Z118" s="106"/>
      <c r="AA118" s="106"/>
      <c r="AB118" s="106"/>
      <c r="AC118" s="106"/>
      <c r="AD118" s="106"/>
      <c r="AE118" s="106"/>
      <c r="AF118" s="106"/>
      <c r="AG118" s="106"/>
    </row>
    <row r="119" spans="2:33" x14ac:dyDescent="0.75">
      <c r="B119" s="106"/>
      <c r="C119" s="106"/>
      <c r="D119" s="106"/>
      <c r="E119" s="106"/>
      <c r="F119" s="106"/>
      <c r="G119" s="106"/>
      <c r="H119" s="106"/>
      <c r="I119" s="106"/>
      <c r="J119" s="106"/>
      <c r="K119" s="106"/>
      <c r="L119" s="106"/>
      <c r="M119" s="106"/>
      <c r="N119" s="106"/>
      <c r="O119" s="106"/>
      <c r="P119" s="106"/>
      <c r="Q119" s="106"/>
      <c r="R119" s="106"/>
      <c r="S119" s="106"/>
      <c r="T119" s="106"/>
      <c r="U119" s="106"/>
      <c r="V119" s="106"/>
      <c r="W119" s="106"/>
      <c r="X119" s="106"/>
      <c r="Y119" s="106"/>
      <c r="Z119" s="106"/>
      <c r="AA119" s="106"/>
      <c r="AB119" s="106"/>
      <c r="AC119" s="106"/>
      <c r="AD119" s="106"/>
      <c r="AE119" s="106"/>
      <c r="AF119" s="106"/>
      <c r="AG119" s="106"/>
    </row>
    <row r="120" spans="2:33" x14ac:dyDescent="0.75">
      <c r="B120" s="106"/>
      <c r="C120" s="106"/>
      <c r="D120" s="106"/>
      <c r="E120" s="106"/>
      <c r="F120" s="106"/>
      <c r="G120" s="106"/>
      <c r="H120" s="106"/>
      <c r="I120" s="106"/>
      <c r="J120" s="106"/>
      <c r="K120" s="106"/>
      <c r="L120" s="106"/>
      <c r="M120" s="106"/>
      <c r="N120" s="106"/>
      <c r="O120" s="106"/>
      <c r="P120" s="106"/>
      <c r="Q120" s="106"/>
      <c r="R120" s="106"/>
      <c r="S120" s="106"/>
      <c r="T120" s="106"/>
      <c r="U120" s="106"/>
      <c r="V120" s="106"/>
      <c r="W120" s="106"/>
      <c r="X120" s="106"/>
      <c r="Y120" s="106"/>
      <c r="Z120" s="106"/>
      <c r="AA120" s="106"/>
      <c r="AB120" s="106"/>
      <c r="AC120" s="106"/>
      <c r="AD120" s="106"/>
      <c r="AE120" s="106"/>
      <c r="AF120" s="106"/>
      <c r="AG120" s="106"/>
    </row>
    <row r="121" spans="2:33" x14ac:dyDescent="0.75">
      <c r="B121" s="106"/>
      <c r="C121" s="106"/>
      <c r="D121" s="106"/>
      <c r="E121" s="106"/>
      <c r="F121" s="106"/>
      <c r="G121" s="106"/>
      <c r="H121" s="106"/>
      <c r="I121" s="106"/>
      <c r="J121" s="106"/>
      <c r="K121" s="106"/>
      <c r="L121" s="106"/>
      <c r="M121" s="106"/>
      <c r="N121" s="106"/>
      <c r="O121" s="106"/>
      <c r="P121" s="106"/>
      <c r="Q121" s="106"/>
      <c r="R121" s="106"/>
      <c r="S121" s="106"/>
      <c r="T121" s="106"/>
      <c r="U121" s="106"/>
      <c r="V121" s="106"/>
      <c r="W121" s="106"/>
      <c r="X121" s="106"/>
      <c r="Y121" s="106"/>
      <c r="Z121" s="106"/>
      <c r="AA121" s="106"/>
      <c r="AB121" s="106"/>
      <c r="AC121" s="106"/>
      <c r="AD121" s="106"/>
      <c r="AE121" s="106"/>
      <c r="AF121" s="106"/>
      <c r="AG121" s="106"/>
    </row>
    <row r="122" spans="2:33" x14ac:dyDescent="0.75">
      <c r="B122" s="106"/>
      <c r="C122" s="106"/>
      <c r="D122" s="106"/>
      <c r="E122" s="106"/>
      <c r="F122" s="106"/>
      <c r="G122" s="106"/>
      <c r="H122" s="106"/>
      <c r="I122" s="106"/>
      <c r="J122" s="106"/>
      <c r="K122" s="106"/>
      <c r="L122" s="106"/>
      <c r="M122" s="106"/>
      <c r="N122" s="106"/>
      <c r="O122" s="106"/>
      <c r="P122" s="106"/>
      <c r="Q122" s="106"/>
      <c r="R122" s="106"/>
      <c r="S122" s="106"/>
      <c r="T122" s="106"/>
      <c r="U122" s="106"/>
      <c r="V122" s="106"/>
      <c r="W122" s="106"/>
      <c r="X122" s="106"/>
      <c r="Y122" s="106"/>
      <c r="Z122" s="106"/>
      <c r="AA122" s="106"/>
      <c r="AB122" s="106"/>
      <c r="AC122" s="106"/>
      <c r="AD122" s="106"/>
      <c r="AE122" s="106"/>
      <c r="AF122" s="106"/>
      <c r="AG122" s="106"/>
    </row>
    <row r="123" spans="2:33" x14ac:dyDescent="0.75">
      <c r="B123" s="106"/>
      <c r="C123" s="106"/>
      <c r="D123" s="106"/>
      <c r="E123" s="106"/>
      <c r="F123" s="106"/>
      <c r="G123" s="106"/>
      <c r="H123" s="106"/>
      <c r="I123" s="106"/>
      <c r="J123" s="106"/>
      <c r="K123" s="106"/>
      <c r="L123" s="106"/>
      <c r="M123" s="106"/>
      <c r="N123" s="106"/>
      <c r="O123" s="106"/>
      <c r="P123" s="106"/>
      <c r="Q123" s="106"/>
      <c r="R123" s="106"/>
      <c r="S123" s="106"/>
      <c r="T123" s="106"/>
      <c r="U123" s="106"/>
      <c r="V123" s="106"/>
      <c r="W123" s="106"/>
      <c r="X123" s="106"/>
      <c r="Y123" s="106"/>
      <c r="Z123" s="106"/>
      <c r="AA123" s="106"/>
      <c r="AB123" s="106"/>
      <c r="AC123" s="106"/>
      <c r="AD123" s="106"/>
      <c r="AE123" s="106"/>
      <c r="AF123" s="106"/>
      <c r="AG123" s="106"/>
    </row>
    <row r="124" spans="2:33" x14ac:dyDescent="0.75">
      <c r="B124" s="106"/>
      <c r="C124" s="106"/>
      <c r="D124" s="106"/>
      <c r="E124" s="106"/>
      <c r="F124" s="106"/>
      <c r="G124" s="106"/>
      <c r="H124" s="106"/>
      <c r="I124" s="106"/>
      <c r="J124" s="106"/>
      <c r="K124" s="106"/>
      <c r="L124" s="106"/>
      <c r="M124" s="106"/>
      <c r="N124" s="106"/>
      <c r="O124" s="106"/>
      <c r="P124" s="106"/>
      <c r="Q124" s="106"/>
      <c r="R124" s="106"/>
      <c r="S124" s="106"/>
      <c r="T124" s="106"/>
      <c r="U124" s="106"/>
      <c r="V124" s="106"/>
      <c r="W124" s="106"/>
      <c r="X124" s="106"/>
      <c r="Y124" s="106"/>
      <c r="Z124" s="106"/>
      <c r="AA124" s="106"/>
      <c r="AB124" s="106"/>
      <c r="AC124" s="106"/>
      <c r="AD124" s="106"/>
      <c r="AE124" s="106"/>
      <c r="AF124" s="106"/>
      <c r="AG124" s="106"/>
    </row>
    <row r="125" spans="2:33" x14ac:dyDescent="0.75">
      <c r="B125" s="106"/>
      <c r="C125" s="106"/>
      <c r="D125" s="106"/>
      <c r="E125" s="106"/>
      <c r="F125" s="106"/>
      <c r="G125" s="106"/>
      <c r="H125" s="106"/>
      <c r="I125" s="106"/>
      <c r="J125" s="106"/>
      <c r="K125" s="106"/>
      <c r="L125" s="106"/>
      <c r="M125" s="106"/>
      <c r="N125" s="106"/>
      <c r="O125" s="106"/>
      <c r="P125" s="106"/>
      <c r="Q125" s="106"/>
      <c r="R125" s="106"/>
      <c r="S125" s="106"/>
      <c r="T125" s="106"/>
      <c r="U125" s="106"/>
      <c r="V125" s="106"/>
      <c r="W125" s="106"/>
      <c r="X125" s="106"/>
      <c r="Y125" s="106"/>
      <c r="Z125" s="106"/>
      <c r="AA125" s="106"/>
      <c r="AB125" s="106"/>
      <c r="AC125" s="106"/>
      <c r="AD125" s="106"/>
      <c r="AE125" s="106"/>
      <c r="AF125" s="106"/>
      <c r="AG125" s="106"/>
    </row>
    <row r="126" spans="2:33" x14ac:dyDescent="0.75">
      <c r="B126" s="106"/>
      <c r="C126" s="106"/>
      <c r="D126" s="106"/>
      <c r="E126" s="106"/>
      <c r="F126" s="106"/>
      <c r="G126" s="106"/>
      <c r="H126" s="106"/>
      <c r="I126" s="106"/>
      <c r="J126" s="106"/>
      <c r="K126" s="106"/>
      <c r="L126" s="106"/>
      <c r="M126" s="106"/>
      <c r="N126" s="106"/>
      <c r="O126" s="106"/>
      <c r="P126" s="106"/>
      <c r="Q126" s="106"/>
      <c r="R126" s="106"/>
      <c r="S126" s="106"/>
      <c r="T126" s="106"/>
      <c r="U126" s="106"/>
      <c r="V126" s="106"/>
      <c r="W126" s="106"/>
      <c r="X126" s="106"/>
      <c r="Y126" s="106"/>
      <c r="Z126" s="106"/>
      <c r="AA126" s="106"/>
      <c r="AB126" s="106"/>
      <c r="AC126" s="106"/>
      <c r="AD126" s="106"/>
      <c r="AE126" s="106"/>
      <c r="AF126" s="106"/>
      <c r="AG126" s="106"/>
    </row>
    <row r="127" spans="2:33" x14ac:dyDescent="0.75">
      <c r="B127" s="106"/>
      <c r="C127" s="106"/>
      <c r="D127" s="106"/>
      <c r="E127" s="106"/>
      <c r="F127" s="106"/>
      <c r="G127" s="106"/>
      <c r="H127" s="106"/>
      <c r="I127" s="106"/>
      <c r="J127" s="106"/>
      <c r="K127" s="106"/>
      <c r="L127" s="106"/>
      <c r="M127" s="106"/>
      <c r="N127" s="106"/>
      <c r="O127" s="106"/>
      <c r="P127" s="106"/>
      <c r="Q127" s="106"/>
      <c r="R127" s="106"/>
      <c r="S127" s="106"/>
      <c r="T127" s="106"/>
      <c r="U127" s="106"/>
      <c r="V127" s="106"/>
      <c r="W127" s="106"/>
      <c r="X127" s="106"/>
      <c r="Y127" s="106"/>
      <c r="Z127" s="106"/>
      <c r="AA127" s="106"/>
      <c r="AB127" s="106"/>
      <c r="AC127" s="106"/>
      <c r="AD127" s="106"/>
      <c r="AE127" s="106"/>
      <c r="AF127" s="106"/>
      <c r="AG127" s="106"/>
    </row>
    <row r="128" spans="2:33" x14ac:dyDescent="0.75">
      <c r="B128" s="106"/>
      <c r="C128" s="106"/>
      <c r="D128" s="106"/>
      <c r="E128" s="106"/>
      <c r="F128" s="106"/>
      <c r="G128" s="106"/>
      <c r="H128" s="106"/>
      <c r="I128" s="106"/>
      <c r="J128" s="106"/>
      <c r="K128" s="106"/>
      <c r="L128" s="106"/>
      <c r="M128" s="106"/>
      <c r="N128" s="106"/>
      <c r="O128" s="106"/>
      <c r="P128" s="106"/>
      <c r="Q128" s="106"/>
      <c r="R128" s="106"/>
      <c r="S128" s="106"/>
      <c r="T128" s="106"/>
      <c r="U128" s="106"/>
      <c r="V128" s="106"/>
      <c r="W128" s="106"/>
      <c r="X128" s="106"/>
      <c r="Y128" s="106"/>
      <c r="Z128" s="106"/>
      <c r="AA128" s="106"/>
      <c r="AB128" s="106"/>
      <c r="AC128" s="106"/>
      <c r="AD128" s="106"/>
      <c r="AE128" s="106"/>
      <c r="AF128" s="106"/>
      <c r="AG128" s="106"/>
    </row>
    <row r="129" spans="2:33" x14ac:dyDescent="0.75">
      <c r="B129" s="106"/>
      <c r="C129" s="106"/>
      <c r="D129" s="106"/>
      <c r="E129" s="106"/>
      <c r="F129" s="106"/>
      <c r="G129" s="106"/>
      <c r="H129" s="106"/>
      <c r="I129" s="106"/>
      <c r="J129" s="106"/>
      <c r="K129" s="106"/>
      <c r="L129" s="106"/>
      <c r="M129" s="106"/>
      <c r="N129" s="106"/>
      <c r="O129" s="106"/>
      <c r="P129" s="106"/>
      <c r="Q129" s="106"/>
      <c r="R129" s="106"/>
      <c r="S129" s="106"/>
      <c r="T129" s="106"/>
      <c r="U129" s="106"/>
      <c r="V129" s="106"/>
      <c r="W129" s="106"/>
      <c r="X129" s="106"/>
      <c r="Y129" s="106"/>
      <c r="Z129" s="106"/>
      <c r="AA129" s="106"/>
      <c r="AB129" s="106"/>
      <c r="AC129" s="106"/>
      <c r="AD129" s="106"/>
      <c r="AE129" s="106"/>
      <c r="AF129" s="106"/>
      <c r="AG129" s="106"/>
    </row>
    <row r="130" spans="2:33" x14ac:dyDescent="0.75">
      <c r="B130" s="106"/>
      <c r="C130" s="106"/>
      <c r="D130" s="106"/>
      <c r="E130" s="106"/>
      <c r="F130" s="106"/>
      <c r="G130" s="106"/>
      <c r="H130" s="106"/>
      <c r="I130" s="106"/>
      <c r="J130" s="106"/>
      <c r="K130" s="106"/>
      <c r="L130" s="106"/>
      <c r="M130" s="106"/>
      <c r="N130" s="106"/>
      <c r="O130" s="106"/>
      <c r="P130" s="106"/>
      <c r="Q130" s="106"/>
      <c r="R130" s="106"/>
      <c r="S130" s="106"/>
      <c r="T130" s="106"/>
      <c r="U130" s="106"/>
      <c r="V130" s="106"/>
      <c r="W130" s="106"/>
      <c r="X130" s="106"/>
      <c r="Y130" s="106"/>
      <c r="Z130" s="106"/>
      <c r="AA130" s="106"/>
      <c r="AB130" s="106"/>
      <c r="AC130" s="106"/>
      <c r="AD130" s="106"/>
      <c r="AE130" s="106"/>
      <c r="AF130" s="106"/>
      <c r="AG130" s="106"/>
    </row>
    <row r="131" spans="2:33" x14ac:dyDescent="0.75">
      <c r="B131" s="106"/>
      <c r="C131" s="106"/>
      <c r="D131" s="106"/>
      <c r="E131" s="106"/>
      <c r="F131" s="106"/>
      <c r="G131" s="106"/>
      <c r="H131" s="106"/>
      <c r="I131" s="106"/>
      <c r="J131" s="106"/>
      <c r="K131" s="106"/>
      <c r="L131" s="106"/>
      <c r="M131" s="106"/>
      <c r="N131" s="106"/>
      <c r="O131" s="106"/>
      <c r="P131" s="106"/>
      <c r="Q131" s="106"/>
      <c r="R131" s="106"/>
      <c r="S131" s="106"/>
      <c r="T131" s="106"/>
      <c r="U131" s="106"/>
      <c r="V131" s="106"/>
      <c r="W131" s="106"/>
      <c r="X131" s="106"/>
      <c r="Y131" s="106"/>
      <c r="Z131" s="106"/>
      <c r="AA131" s="106"/>
      <c r="AB131" s="106"/>
      <c r="AC131" s="106"/>
      <c r="AD131" s="106"/>
      <c r="AE131" s="106"/>
      <c r="AF131" s="106"/>
      <c r="AG131" s="106"/>
    </row>
    <row r="132" spans="2:33" x14ac:dyDescent="0.75">
      <c r="B132" s="106"/>
      <c r="C132" s="106"/>
      <c r="D132" s="106"/>
      <c r="E132" s="106"/>
      <c r="F132" s="106"/>
      <c r="G132" s="106"/>
      <c r="H132" s="106"/>
      <c r="I132" s="106"/>
      <c r="J132" s="106"/>
      <c r="K132" s="106"/>
      <c r="L132" s="106"/>
      <c r="M132" s="106"/>
      <c r="N132" s="106"/>
      <c r="O132" s="106"/>
      <c r="P132" s="106"/>
      <c r="Q132" s="106"/>
      <c r="R132" s="106"/>
      <c r="S132" s="106"/>
      <c r="T132" s="106"/>
      <c r="U132" s="106"/>
      <c r="V132" s="106"/>
      <c r="W132" s="106"/>
      <c r="X132" s="106"/>
      <c r="Y132" s="106"/>
      <c r="Z132" s="106"/>
      <c r="AA132" s="106"/>
      <c r="AB132" s="106"/>
      <c r="AC132" s="106"/>
      <c r="AD132" s="106"/>
      <c r="AE132" s="106"/>
      <c r="AF132" s="106"/>
      <c r="AG132" s="106"/>
    </row>
    <row r="133" spans="2:33" x14ac:dyDescent="0.75">
      <c r="B133" s="106"/>
      <c r="C133" s="106"/>
      <c r="D133" s="106"/>
      <c r="E133" s="106"/>
      <c r="F133" s="106"/>
      <c r="G133" s="106"/>
      <c r="H133" s="106"/>
      <c r="I133" s="106"/>
      <c r="J133" s="106"/>
      <c r="K133" s="106"/>
      <c r="L133" s="106"/>
      <c r="M133" s="106"/>
      <c r="N133" s="106"/>
      <c r="O133" s="106"/>
      <c r="P133" s="106"/>
      <c r="Q133" s="106"/>
      <c r="R133" s="106"/>
      <c r="S133" s="106"/>
      <c r="T133" s="106"/>
      <c r="U133" s="106"/>
      <c r="V133" s="106"/>
      <c r="W133" s="106"/>
      <c r="X133" s="106"/>
      <c r="Y133" s="106"/>
      <c r="Z133" s="106"/>
      <c r="AA133" s="106"/>
      <c r="AB133" s="106"/>
      <c r="AC133" s="106"/>
      <c r="AD133" s="106"/>
      <c r="AE133" s="106"/>
      <c r="AF133" s="106"/>
      <c r="AG133" s="106"/>
    </row>
    <row r="134" spans="2:33" x14ac:dyDescent="0.75">
      <c r="B134" s="106"/>
      <c r="C134" s="106"/>
      <c r="D134" s="106"/>
      <c r="E134" s="106"/>
      <c r="F134" s="106"/>
      <c r="G134" s="106"/>
      <c r="H134" s="106"/>
      <c r="I134" s="106"/>
      <c r="J134" s="106"/>
      <c r="K134" s="106"/>
      <c r="L134" s="106"/>
      <c r="M134" s="106"/>
      <c r="N134" s="106"/>
      <c r="O134" s="106"/>
      <c r="P134" s="106"/>
      <c r="Q134" s="106"/>
      <c r="R134" s="106"/>
      <c r="S134" s="106"/>
      <c r="T134" s="106"/>
      <c r="U134" s="106"/>
      <c r="V134" s="106"/>
      <c r="W134" s="106"/>
      <c r="X134" s="106"/>
      <c r="Y134" s="106"/>
      <c r="Z134" s="106"/>
      <c r="AA134" s="106"/>
      <c r="AB134" s="106"/>
      <c r="AC134" s="106"/>
      <c r="AD134" s="106"/>
      <c r="AE134" s="106"/>
      <c r="AF134" s="106"/>
      <c r="AG134" s="106"/>
    </row>
    <row r="135" spans="2:33" x14ac:dyDescent="0.75">
      <c r="B135" s="106"/>
      <c r="C135" s="106"/>
      <c r="D135" s="106"/>
      <c r="E135" s="106"/>
      <c r="F135" s="106"/>
      <c r="G135" s="106"/>
      <c r="H135" s="106"/>
      <c r="I135" s="106"/>
      <c r="J135" s="106"/>
      <c r="K135" s="106"/>
      <c r="L135" s="106"/>
      <c r="M135" s="106"/>
      <c r="N135" s="106"/>
      <c r="O135" s="106"/>
      <c r="P135" s="106"/>
      <c r="Q135" s="106"/>
      <c r="R135" s="106"/>
      <c r="S135" s="106"/>
      <c r="T135" s="106"/>
      <c r="U135" s="106"/>
      <c r="V135" s="106"/>
      <c r="W135" s="106"/>
      <c r="X135" s="106"/>
      <c r="Y135" s="106"/>
      <c r="Z135" s="106"/>
      <c r="AA135" s="106"/>
      <c r="AB135" s="106"/>
      <c r="AC135" s="106"/>
      <c r="AD135" s="106"/>
      <c r="AE135" s="106"/>
      <c r="AF135" s="106"/>
      <c r="AG135" s="106"/>
    </row>
    <row r="136" spans="2:33" x14ac:dyDescent="0.75">
      <c r="B136" s="106"/>
      <c r="C136" s="106"/>
      <c r="D136" s="106"/>
      <c r="E136" s="106"/>
      <c r="F136" s="106"/>
      <c r="G136" s="106"/>
      <c r="H136" s="106"/>
      <c r="I136" s="106"/>
      <c r="J136" s="106"/>
      <c r="K136" s="106"/>
      <c r="L136" s="106"/>
      <c r="M136" s="106"/>
      <c r="N136" s="106"/>
      <c r="O136" s="106"/>
      <c r="P136" s="106"/>
      <c r="Q136" s="106"/>
      <c r="R136" s="106"/>
      <c r="S136" s="106"/>
      <c r="T136" s="106"/>
      <c r="U136" s="106"/>
      <c r="V136" s="106"/>
      <c r="W136" s="106"/>
      <c r="X136" s="106"/>
      <c r="Y136" s="106"/>
      <c r="Z136" s="106"/>
      <c r="AA136" s="106"/>
      <c r="AB136" s="106"/>
      <c r="AC136" s="106"/>
      <c r="AD136" s="106"/>
      <c r="AE136" s="106"/>
      <c r="AF136" s="106"/>
      <c r="AG136" s="106"/>
    </row>
    <row r="137" spans="2:33" x14ac:dyDescent="0.75">
      <c r="B137" s="106"/>
      <c r="C137" s="106"/>
      <c r="D137" s="106"/>
      <c r="E137" s="106"/>
      <c r="F137" s="106"/>
      <c r="G137" s="106"/>
      <c r="H137" s="106"/>
      <c r="I137" s="106"/>
      <c r="J137" s="106"/>
      <c r="K137" s="106"/>
      <c r="L137" s="106"/>
      <c r="M137" s="106"/>
      <c r="N137" s="106"/>
      <c r="O137" s="106"/>
      <c r="P137" s="106"/>
      <c r="Q137" s="106"/>
      <c r="R137" s="106"/>
      <c r="S137" s="106"/>
      <c r="T137" s="106"/>
      <c r="U137" s="106"/>
      <c r="V137" s="106"/>
      <c r="W137" s="106"/>
      <c r="X137" s="106"/>
      <c r="Y137" s="106"/>
      <c r="Z137" s="106"/>
      <c r="AA137" s="106"/>
      <c r="AB137" s="106"/>
      <c r="AC137" s="106"/>
      <c r="AD137" s="106"/>
      <c r="AE137" s="106"/>
      <c r="AF137" s="106"/>
      <c r="AG137" s="106"/>
    </row>
    <row r="138" spans="2:33" x14ac:dyDescent="0.75">
      <c r="B138" s="106"/>
      <c r="C138" s="106"/>
      <c r="D138" s="106"/>
      <c r="E138" s="106"/>
      <c r="F138" s="106"/>
      <c r="G138" s="106"/>
      <c r="H138" s="106"/>
      <c r="I138" s="106"/>
      <c r="J138" s="106"/>
      <c r="K138" s="106"/>
      <c r="L138" s="106"/>
      <c r="M138" s="106"/>
      <c r="N138" s="106"/>
      <c r="O138" s="106"/>
      <c r="P138" s="106"/>
      <c r="Q138" s="106"/>
      <c r="R138" s="106"/>
      <c r="S138" s="106"/>
      <c r="T138" s="106"/>
      <c r="U138" s="106"/>
      <c r="V138" s="106"/>
      <c r="W138" s="106"/>
      <c r="X138" s="106"/>
      <c r="Y138" s="106"/>
      <c r="Z138" s="106"/>
      <c r="AA138" s="106"/>
      <c r="AB138" s="106"/>
      <c r="AC138" s="106"/>
      <c r="AD138" s="106"/>
      <c r="AE138" s="106"/>
      <c r="AF138" s="106"/>
      <c r="AG138" s="106"/>
    </row>
    <row r="139" spans="2:33" x14ac:dyDescent="0.75">
      <c r="B139" s="106"/>
      <c r="C139" s="106"/>
      <c r="D139" s="106"/>
      <c r="E139" s="106"/>
      <c r="F139" s="106"/>
      <c r="G139" s="106"/>
      <c r="H139" s="106"/>
      <c r="I139" s="106"/>
      <c r="J139" s="106"/>
      <c r="K139" s="106"/>
      <c r="L139" s="106"/>
      <c r="M139" s="106"/>
      <c r="N139" s="106"/>
      <c r="O139" s="106"/>
      <c r="P139" s="106"/>
      <c r="Q139" s="106"/>
      <c r="R139" s="106"/>
      <c r="S139" s="106"/>
      <c r="T139" s="106"/>
      <c r="U139" s="106"/>
      <c r="V139" s="106"/>
      <c r="W139" s="106"/>
      <c r="X139" s="106"/>
      <c r="Y139" s="106"/>
      <c r="Z139" s="106"/>
      <c r="AA139" s="106"/>
      <c r="AB139" s="106"/>
      <c r="AC139" s="106"/>
      <c r="AD139" s="106"/>
      <c r="AE139" s="106"/>
      <c r="AF139" s="106"/>
      <c r="AG139" s="106"/>
    </row>
    <row r="140" spans="2:33" x14ac:dyDescent="0.75">
      <c r="B140" s="106"/>
      <c r="C140" s="106"/>
      <c r="D140" s="106"/>
      <c r="E140" s="106"/>
      <c r="F140" s="106"/>
      <c r="G140" s="106"/>
      <c r="H140" s="106"/>
      <c r="I140" s="106"/>
      <c r="J140" s="106"/>
      <c r="K140" s="106"/>
      <c r="L140" s="106"/>
      <c r="M140" s="106"/>
      <c r="N140" s="106"/>
      <c r="O140" s="106"/>
      <c r="P140" s="106"/>
      <c r="Q140" s="106"/>
      <c r="R140" s="106"/>
      <c r="S140" s="106"/>
      <c r="T140" s="106"/>
      <c r="U140" s="106"/>
      <c r="V140" s="106"/>
      <c r="W140" s="106"/>
      <c r="X140" s="106"/>
      <c r="Y140" s="106"/>
      <c r="Z140" s="106"/>
      <c r="AA140" s="106"/>
      <c r="AB140" s="106"/>
      <c r="AC140" s="106"/>
      <c r="AD140" s="106"/>
      <c r="AE140" s="106"/>
      <c r="AF140" s="106"/>
      <c r="AG140" s="106"/>
    </row>
    <row r="141" spans="2:33" x14ac:dyDescent="0.75">
      <c r="B141" s="106"/>
      <c r="C141" s="106"/>
      <c r="D141" s="106"/>
      <c r="E141" s="106"/>
      <c r="F141" s="106"/>
      <c r="G141" s="106"/>
      <c r="H141" s="106"/>
      <c r="I141" s="106"/>
      <c r="J141" s="106"/>
      <c r="K141" s="106"/>
      <c r="L141" s="106"/>
      <c r="M141" s="106"/>
      <c r="N141" s="106"/>
      <c r="O141" s="106"/>
      <c r="P141" s="106"/>
      <c r="Q141" s="106"/>
      <c r="R141" s="106"/>
      <c r="S141" s="106"/>
      <c r="T141" s="106"/>
      <c r="U141" s="106"/>
      <c r="V141" s="106"/>
      <c r="W141" s="106"/>
      <c r="X141" s="106"/>
      <c r="Y141" s="106"/>
      <c r="Z141" s="106"/>
      <c r="AA141" s="106"/>
      <c r="AB141" s="106"/>
      <c r="AC141" s="106"/>
      <c r="AD141" s="106"/>
      <c r="AE141" s="106"/>
      <c r="AF141" s="106"/>
      <c r="AG141" s="106"/>
    </row>
    <row r="142" spans="2:33" x14ac:dyDescent="0.75">
      <c r="B142" s="106"/>
      <c r="C142" s="106"/>
      <c r="D142" s="106"/>
      <c r="E142" s="106"/>
      <c r="F142" s="106"/>
      <c r="G142" s="106"/>
      <c r="H142" s="106"/>
      <c r="I142" s="106"/>
      <c r="J142" s="106"/>
      <c r="K142" s="106"/>
      <c r="L142" s="106"/>
      <c r="M142" s="106"/>
      <c r="N142" s="106"/>
      <c r="O142" s="106"/>
      <c r="P142" s="106"/>
      <c r="Q142" s="106"/>
      <c r="R142" s="106"/>
      <c r="S142" s="106"/>
      <c r="T142" s="106"/>
      <c r="U142" s="106"/>
      <c r="V142" s="106"/>
      <c r="W142" s="106"/>
      <c r="X142" s="106"/>
      <c r="Y142" s="106"/>
      <c r="Z142" s="106"/>
      <c r="AA142" s="106"/>
      <c r="AB142" s="106"/>
      <c r="AC142" s="106"/>
      <c r="AD142" s="106"/>
      <c r="AE142" s="106"/>
      <c r="AF142" s="106"/>
      <c r="AG142" s="106"/>
    </row>
    <row r="143" spans="2:33" x14ac:dyDescent="0.75">
      <c r="B143" s="106"/>
      <c r="C143" s="106"/>
      <c r="D143" s="106"/>
      <c r="E143" s="106"/>
      <c r="F143" s="106"/>
      <c r="G143" s="106"/>
      <c r="H143" s="106"/>
      <c r="I143" s="106"/>
      <c r="J143" s="106"/>
      <c r="K143" s="106"/>
      <c r="L143" s="106"/>
      <c r="M143" s="106"/>
      <c r="N143" s="106"/>
      <c r="O143" s="106"/>
      <c r="P143" s="106"/>
      <c r="Q143" s="106"/>
      <c r="R143" s="106"/>
      <c r="S143" s="106"/>
      <c r="T143" s="106"/>
      <c r="U143" s="106"/>
      <c r="V143" s="106"/>
      <c r="W143" s="106"/>
      <c r="X143" s="106"/>
      <c r="Y143" s="106"/>
      <c r="Z143" s="106"/>
      <c r="AA143" s="106"/>
      <c r="AB143" s="106"/>
      <c r="AC143" s="106"/>
      <c r="AD143" s="106"/>
      <c r="AE143" s="106"/>
      <c r="AF143" s="106"/>
      <c r="AG143" s="106"/>
    </row>
    <row r="144" spans="2:33" x14ac:dyDescent="0.75">
      <c r="B144" s="106"/>
      <c r="C144" s="106"/>
      <c r="D144" s="106"/>
      <c r="E144" s="106"/>
      <c r="F144" s="106"/>
      <c r="G144" s="106"/>
      <c r="H144" s="106"/>
      <c r="I144" s="106"/>
      <c r="J144" s="106"/>
      <c r="K144" s="106"/>
      <c r="L144" s="106"/>
      <c r="M144" s="106"/>
      <c r="N144" s="106"/>
      <c r="O144" s="106"/>
      <c r="P144" s="106"/>
      <c r="Q144" s="106"/>
      <c r="R144" s="106"/>
      <c r="S144" s="106"/>
      <c r="T144" s="106"/>
      <c r="U144" s="106"/>
      <c r="V144" s="106"/>
      <c r="W144" s="106"/>
      <c r="X144" s="106"/>
      <c r="Y144" s="106"/>
      <c r="Z144" s="106"/>
      <c r="AA144" s="106"/>
      <c r="AB144" s="106"/>
      <c r="AC144" s="106"/>
      <c r="AD144" s="106"/>
      <c r="AE144" s="106"/>
      <c r="AF144" s="106"/>
      <c r="AG144" s="106"/>
    </row>
    <row r="145" spans="2:33" x14ac:dyDescent="0.75">
      <c r="B145" s="106"/>
      <c r="C145" s="106"/>
      <c r="D145" s="106"/>
      <c r="E145" s="106"/>
      <c r="F145" s="106"/>
      <c r="G145" s="106"/>
      <c r="H145" s="106"/>
      <c r="I145" s="106"/>
      <c r="J145" s="106"/>
      <c r="K145" s="106"/>
      <c r="L145" s="106"/>
      <c r="M145" s="106"/>
      <c r="N145" s="106"/>
      <c r="O145" s="106"/>
      <c r="P145" s="106"/>
      <c r="Q145" s="106"/>
      <c r="R145" s="106"/>
      <c r="S145" s="106"/>
      <c r="T145" s="106"/>
      <c r="U145" s="106"/>
      <c r="V145" s="106"/>
      <c r="W145" s="106"/>
      <c r="X145" s="106"/>
      <c r="Y145" s="106"/>
      <c r="Z145" s="106"/>
      <c r="AA145" s="106"/>
      <c r="AB145" s="106"/>
      <c r="AC145" s="106"/>
      <c r="AD145" s="106"/>
      <c r="AE145" s="106"/>
      <c r="AF145" s="106"/>
      <c r="AG145" s="106"/>
    </row>
    <row r="146" spans="2:33" x14ac:dyDescent="0.75">
      <c r="B146" s="106"/>
      <c r="C146" s="106"/>
      <c r="D146" s="106"/>
      <c r="E146" s="106"/>
      <c r="F146" s="106"/>
      <c r="G146" s="106"/>
      <c r="H146" s="106"/>
      <c r="I146" s="106"/>
      <c r="J146" s="106"/>
      <c r="K146" s="106"/>
      <c r="L146" s="106"/>
      <c r="M146" s="106"/>
      <c r="N146" s="106"/>
      <c r="O146" s="106"/>
      <c r="P146" s="106"/>
      <c r="Q146" s="106"/>
      <c r="R146" s="106"/>
      <c r="S146" s="106"/>
      <c r="T146" s="106"/>
      <c r="U146" s="106"/>
      <c r="V146" s="106"/>
      <c r="W146" s="106"/>
      <c r="X146" s="106"/>
      <c r="Y146" s="106"/>
      <c r="Z146" s="106"/>
      <c r="AA146" s="106"/>
      <c r="AB146" s="106"/>
      <c r="AC146" s="106"/>
      <c r="AD146" s="106"/>
      <c r="AE146" s="106"/>
      <c r="AF146" s="106"/>
      <c r="AG146" s="106"/>
    </row>
    <row r="147" spans="2:33" x14ac:dyDescent="0.75">
      <c r="B147" s="106"/>
      <c r="C147" s="106"/>
      <c r="D147" s="106"/>
      <c r="E147" s="106"/>
      <c r="F147" s="106"/>
      <c r="G147" s="106"/>
      <c r="H147" s="106"/>
      <c r="I147" s="106"/>
      <c r="J147" s="106"/>
      <c r="K147" s="106"/>
      <c r="L147" s="106"/>
      <c r="M147" s="106"/>
      <c r="N147" s="106"/>
      <c r="O147" s="106"/>
      <c r="P147" s="106"/>
      <c r="Q147" s="106"/>
      <c r="R147" s="106"/>
      <c r="S147" s="106"/>
      <c r="T147" s="106"/>
      <c r="U147" s="106"/>
      <c r="V147" s="106"/>
      <c r="W147" s="106"/>
      <c r="X147" s="106"/>
      <c r="Y147" s="106"/>
      <c r="Z147" s="106"/>
      <c r="AA147" s="106"/>
      <c r="AB147" s="106"/>
      <c r="AC147" s="106"/>
      <c r="AD147" s="106"/>
      <c r="AE147" s="106"/>
      <c r="AF147" s="106"/>
      <c r="AG147" s="106"/>
    </row>
    <row r="148" spans="2:33" x14ac:dyDescent="0.75">
      <c r="B148" s="106"/>
      <c r="C148" s="106"/>
      <c r="D148" s="106"/>
      <c r="E148" s="106"/>
      <c r="F148" s="106"/>
      <c r="G148" s="106"/>
      <c r="H148" s="106"/>
      <c r="I148" s="106"/>
      <c r="J148" s="106"/>
      <c r="K148" s="106"/>
      <c r="L148" s="106"/>
      <c r="M148" s="106"/>
      <c r="N148" s="106"/>
      <c r="O148" s="106"/>
      <c r="P148" s="106"/>
      <c r="Q148" s="106"/>
      <c r="R148" s="106"/>
      <c r="S148" s="106"/>
      <c r="T148" s="106"/>
      <c r="U148" s="106"/>
      <c r="V148" s="106"/>
      <c r="W148" s="106"/>
      <c r="X148" s="106"/>
      <c r="Y148" s="106"/>
      <c r="Z148" s="106"/>
      <c r="AA148" s="106"/>
      <c r="AB148" s="106"/>
      <c r="AC148" s="106"/>
      <c r="AD148" s="106"/>
      <c r="AE148" s="106"/>
      <c r="AF148" s="106"/>
      <c r="AG148" s="106"/>
    </row>
    <row r="149" spans="2:33" x14ac:dyDescent="0.75">
      <c r="B149" s="106"/>
      <c r="C149" s="106"/>
      <c r="D149" s="106"/>
      <c r="E149" s="106"/>
      <c r="F149" s="106"/>
      <c r="G149" s="106"/>
      <c r="H149" s="106"/>
      <c r="I149" s="106"/>
      <c r="J149" s="106"/>
      <c r="K149" s="106"/>
      <c r="L149" s="106"/>
      <c r="M149" s="106"/>
      <c r="N149" s="106"/>
      <c r="O149" s="106"/>
      <c r="P149" s="106"/>
      <c r="Q149" s="106"/>
      <c r="R149" s="106"/>
      <c r="S149" s="106"/>
      <c r="T149" s="106"/>
      <c r="U149" s="106"/>
      <c r="V149" s="106"/>
      <c r="W149" s="106"/>
      <c r="X149" s="106"/>
      <c r="Y149" s="106"/>
      <c r="Z149" s="106"/>
      <c r="AA149" s="106"/>
      <c r="AB149" s="106"/>
      <c r="AC149" s="106"/>
      <c r="AD149" s="106"/>
      <c r="AE149" s="106"/>
      <c r="AF149" s="106"/>
      <c r="AG149" s="106"/>
    </row>
    <row r="150" spans="2:33" x14ac:dyDescent="0.75">
      <c r="B150" s="106"/>
      <c r="C150" s="106"/>
      <c r="D150" s="106"/>
      <c r="E150" s="106"/>
      <c r="F150" s="106"/>
      <c r="G150" s="106"/>
      <c r="H150" s="106"/>
      <c r="I150" s="106"/>
      <c r="J150" s="106"/>
      <c r="K150" s="106"/>
      <c r="L150" s="106"/>
      <c r="M150" s="106"/>
      <c r="N150" s="106"/>
      <c r="O150" s="106"/>
      <c r="P150" s="106"/>
      <c r="Q150" s="106"/>
      <c r="R150" s="106"/>
      <c r="S150" s="106"/>
      <c r="T150" s="106"/>
      <c r="U150" s="106"/>
      <c r="V150" s="106"/>
      <c r="W150" s="106"/>
      <c r="X150" s="106"/>
      <c r="Y150" s="106"/>
      <c r="Z150" s="106"/>
      <c r="AA150" s="106"/>
      <c r="AB150" s="106"/>
      <c r="AC150" s="106"/>
      <c r="AD150" s="106"/>
      <c r="AE150" s="106"/>
      <c r="AF150" s="106"/>
      <c r="AG150" s="106"/>
    </row>
    <row r="151" spans="2:33" x14ac:dyDescent="0.75">
      <c r="B151" s="106"/>
      <c r="C151" s="106"/>
      <c r="D151" s="106"/>
      <c r="E151" s="106"/>
      <c r="F151" s="106"/>
      <c r="G151" s="106"/>
      <c r="H151" s="106"/>
      <c r="I151" s="106"/>
      <c r="J151" s="106"/>
      <c r="K151" s="106"/>
      <c r="L151" s="106"/>
      <c r="M151" s="106"/>
      <c r="N151" s="106"/>
      <c r="O151" s="106"/>
      <c r="P151" s="106"/>
      <c r="Q151" s="106"/>
      <c r="R151" s="106"/>
      <c r="S151" s="106"/>
      <c r="T151" s="106"/>
      <c r="U151" s="106"/>
      <c r="V151" s="106"/>
      <c r="W151" s="106"/>
      <c r="X151" s="106"/>
      <c r="Y151" s="106"/>
      <c r="Z151" s="106"/>
      <c r="AA151" s="106"/>
      <c r="AB151" s="106"/>
      <c r="AC151" s="106"/>
      <c r="AD151" s="106"/>
      <c r="AE151" s="106"/>
      <c r="AF151" s="106"/>
      <c r="AG151" s="106"/>
    </row>
    <row r="152" spans="2:33" x14ac:dyDescent="0.75">
      <c r="B152" s="106"/>
      <c r="C152" s="106"/>
      <c r="D152" s="106"/>
      <c r="E152" s="106"/>
      <c r="F152" s="106"/>
      <c r="G152" s="106"/>
      <c r="H152" s="106"/>
      <c r="I152" s="106"/>
      <c r="J152" s="106"/>
      <c r="K152" s="106"/>
      <c r="L152" s="106"/>
      <c r="M152" s="106"/>
      <c r="N152" s="106"/>
      <c r="O152" s="106"/>
      <c r="P152" s="106"/>
      <c r="Q152" s="106"/>
      <c r="R152" s="106"/>
      <c r="S152" s="106"/>
      <c r="T152" s="106"/>
      <c r="U152" s="106"/>
      <c r="V152" s="106"/>
      <c r="W152" s="106"/>
      <c r="X152" s="106"/>
      <c r="Y152" s="106"/>
      <c r="Z152" s="106"/>
      <c r="AA152" s="106"/>
      <c r="AB152" s="106"/>
      <c r="AC152" s="106"/>
      <c r="AD152" s="106"/>
      <c r="AE152" s="106"/>
      <c r="AF152" s="106"/>
      <c r="AG152" s="106"/>
    </row>
    <row r="153" spans="2:33" x14ac:dyDescent="0.75">
      <c r="B153" s="106"/>
      <c r="C153" s="106"/>
      <c r="D153" s="106"/>
      <c r="E153" s="106"/>
      <c r="F153" s="106"/>
      <c r="G153" s="106"/>
      <c r="H153" s="106"/>
      <c r="I153" s="106"/>
      <c r="J153" s="106"/>
      <c r="K153" s="106"/>
      <c r="L153" s="106"/>
      <c r="M153" s="106"/>
      <c r="N153" s="106"/>
      <c r="O153" s="106"/>
      <c r="P153" s="106"/>
      <c r="Q153" s="106"/>
      <c r="R153" s="106"/>
      <c r="S153" s="106"/>
      <c r="T153" s="106"/>
      <c r="U153" s="106"/>
      <c r="V153" s="106"/>
      <c r="W153" s="106"/>
      <c r="X153" s="106"/>
      <c r="Y153" s="106"/>
      <c r="Z153" s="106"/>
      <c r="AA153" s="106"/>
      <c r="AB153" s="106"/>
      <c r="AC153" s="106"/>
      <c r="AD153" s="106"/>
      <c r="AE153" s="106"/>
      <c r="AF153" s="106"/>
      <c r="AG153" s="106"/>
    </row>
    <row r="154" spans="2:33" x14ac:dyDescent="0.75">
      <c r="B154" s="106"/>
      <c r="C154" s="106"/>
      <c r="D154" s="106"/>
      <c r="E154" s="106"/>
      <c r="F154" s="106"/>
      <c r="G154" s="106"/>
      <c r="H154" s="106"/>
      <c r="I154" s="106"/>
      <c r="J154" s="106"/>
      <c r="K154" s="106"/>
      <c r="L154" s="106"/>
      <c r="M154" s="106"/>
      <c r="N154" s="106"/>
      <c r="O154" s="106"/>
      <c r="P154" s="106"/>
      <c r="Q154" s="106"/>
      <c r="R154" s="106"/>
      <c r="S154" s="106"/>
      <c r="T154" s="106"/>
      <c r="U154" s="106"/>
      <c r="V154" s="106"/>
      <c r="W154" s="106"/>
      <c r="X154" s="106"/>
      <c r="Y154" s="106"/>
      <c r="Z154" s="106"/>
      <c r="AA154" s="106"/>
      <c r="AB154" s="106"/>
      <c r="AC154" s="106"/>
      <c r="AD154" s="106"/>
      <c r="AE154" s="106"/>
      <c r="AF154" s="106"/>
      <c r="AG154" s="106"/>
    </row>
    <row r="155" spans="2:33" x14ac:dyDescent="0.75">
      <c r="B155" s="106"/>
      <c r="C155" s="106"/>
      <c r="D155" s="106"/>
      <c r="E155" s="106"/>
      <c r="F155" s="106"/>
      <c r="G155" s="106"/>
      <c r="H155" s="106"/>
      <c r="I155" s="106"/>
      <c r="J155" s="106"/>
      <c r="K155" s="106"/>
      <c r="L155" s="106"/>
      <c r="M155" s="106"/>
      <c r="N155" s="106"/>
      <c r="O155" s="106"/>
      <c r="P155" s="106"/>
      <c r="Q155" s="106"/>
      <c r="R155" s="106"/>
      <c r="S155" s="106"/>
      <c r="T155" s="106"/>
      <c r="U155" s="106"/>
      <c r="V155" s="106"/>
      <c r="W155" s="106"/>
      <c r="X155" s="106"/>
      <c r="Y155" s="106"/>
      <c r="Z155" s="106"/>
      <c r="AA155" s="106"/>
      <c r="AB155" s="106"/>
      <c r="AC155" s="106"/>
      <c r="AD155" s="106"/>
      <c r="AE155" s="106"/>
      <c r="AF155" s="106"/>
      <c r="AG155" s="106"/>
    </row>
    <row r="156" spans="2:33" x14ac:dyDescent="0.75">
      <c r="B156" s="106"/>
      <c r="C156" s="106"/>
      <c r="D156" s="106"/>
      <c r="E156" s="106"/>
      <c r="F156" s="106"/>
      <c r="G156" s="106"/>
      <c r="H156" s="106"/>
      <c r="I156" s="106"/>
      <c r="J156" s="106"/>
      <c r="K156" s="106"/>
      <c r="L156" s="106"/>
      <c r="M156" s="106"/>
      <c r="N156" s="106"/>
      <c r="O156" s="106"/>
      <c r="P156" s="106"/>
      <c r="Q156" s="106"/>
      <c r="R156" s="106"/>
      <c r="S156" s="106"/>
      <c r="T156" s="106"/>
      <c r="U156" s="106"/>
      <c r="V156" s="106"/>
      <c r="W156" s="106"/>
      <c r="X156" s="106"/>
      <c r="Y156" s="106"/>
      <c r="Z156" s="106"/>
      <c r="AA156" s="106"/>
      <c r="AB156" s="106"/>
      <c r="AC156" s="106"/>
      <c r="AD156" s="106"/>
      <c r="AE156" s="106"/>
      <c r="AF156" s="106"/>
      <c r="AG156" s="106"/>
    </row>
    <row r="157" spans="2:33" x14ac:dyDescent="0.75">
      <c r="B157" s="106"/>
      <c r="C157" s="106"/>
      <c r="D157" s="106"/>
      <c r="E157" s="106"/>
      <c r="F157" s="106"/>
      <c r="G157" s="106"/>
      <c r="H157" s="106"/>
      <c r="I157" s="106"/>
      <c r="J157" s="106"/>
      <c r="K157" s="106"/>
      <c r="L157" s="106"/>
      <c r="M157" s="106"/>
      <c r="N157" s="106"/>
      <c r="O157" s="106"/>
      <c r="P157" s="106"/>
      <c r="Q157" s="106"/>
      <c r="R157" s="106"/>
      <c r="S157" s="106"/>
      <c r="T157" s="106"/>
      <c r="U157" s="106"/>
      <c r="V157" s="106"/>
      <c r="W157" s="106"/>
      <c r="X157" s="106"/>
      <c r="Y157" s="106"/>
      <c r="Z157" s="106"/>
      <c r="AA157" s="106"/>
      <c r="AB157" s="106"/>
      <c r="AC157" s="106"/>
      <c r="AD157" s="106"/>
      <c r="AE157" s="106"/>
      <c r="AF157" s="106"/>
      <c r="AG157" s="106"/>
    </row>
    <row r="158" spans="2:33" x14ac:dyDescent="0.75">
      <c r="B158" s="106"/>
      <c r="C158" s="106"/>
      <c r="D158" s="106"/>
      <c r="E158" s="106"/>
      <c r="F158" s="106"/>
      <c r="G158" s="106"/>
      <c r="H158" s="106"/>
      <c r="I158" s="106"/>
      <c r="J158" s="106"/>
      <c r="K158" s="106"/>
      <c r="L158" s="106"/>
      <c r="M158" s="106"/>
      <c r="N158" s="106"/>
      <c r="O158" s="106"/>
      <c r="P158" s="106"/>
      <c r="Q158" s="106"/>
      <c r="R158" s="106"/>
      <c r="S158" s="106"/>
      <c r="T158" s="106"/>
      <c r="U158" s="106"/>
      <c r="V158" s="106"/>
      <c r="W158" s="106"/>
      <c r="X158" s="106"/>
      <c r="Y158" s="106"/>
      <c r="Z158" s="106"/>
      <c r="AA158" s="106"/>
      <c r="AB158" s="106"/>
      <c r="AC158" s="106"/>
      <c r="AD158" s="106"/>
      <c r="AE158" s="106"/>
      <c r="AF158" s="106"/>
      <c r="AG158" s="106"/>
    </row>
    <row r="159" spans="2:33" x14ac:dyDescent="0.75">
      <c r="B159" s="106"/>
      <c r="C159" s="106"/>
      <c r="D159" s="106"/>
      <c r="E159" s="106"/>
      <c r="F159" s="106"/>
      <c r="G159" s="106"/>
      <c r="H159" s="106"/>
      <c r="I159" s="106"/>
      <c r="J159" s="106"/>
      <c r="K159" s="106"/>
      <c r="L159" s="106"/>
      <c r="M159" s="106"/>
      <c r="N159" s="106"/>
      <c r="O159" s="106"/>
      <c r="P159" s="106"/>
      <c r="Q159" s="106"/>
      <c r="R159" s="106"/>
      <c r="S159" s="106"/>
      <c r="T159" s="106"/>
      <c r="U159" s="106"/>
      <c r="V159" s="106"/>
      <c r="W159" s="106"/>
      <c r="X159" s="106"/>
      <c r="Y159" s="106"/>
      <c r="Z159" s="106"/>
      <c r="AA159" s="106"/>
      <c r="AB159" s="106"/>
      <c r="AC159" s="106"/>
      <c r="AD159" s="106"/>
      <c r="AE159" s="106"/>
      <c r="AF159" s="106"/>
      <c r="AG159" s="106"/>
    </row>
    <row r="307" spans="2:32" x14ac:dyDescent="0.75">
      <c r="B307" s="107"/>
      <c r="C307" s="107"/>
      <c r="D307" s="107"/>
      <c r="E307" s="107"/>
      <c r="F307" s="107"/>
      <c r="G307" s="107"/>
      <c r="H307" s="107"/>
      <c r="I307" s="107"/>
      <c r="J307" s="107"/>
      <c r="K307" s="107"/>
      <c r="L307" s="107"/>
      <c r="M307" s="107"/>
      <c r="N307" s="107"/>
      <c r="O307" s="107"/>
      <c r="P307" s="107"/>
      <c r="Q307" s="107"/>
      <c r="R307" s="107"/>
      <c r="S307" s="107"/>
      <c r="T307" s="107"/>
      <c r="U307" s="107"/>
      <c r="V307" s="107"/>
      <c r="W307" s="107"/>
      <c r="X307" s="107"/>
      <c r="Y307" s="107"/>
      <c r="Z307" s="107"/>
      <c r="AA307" s="107"/>
      <c r="AB307" s="107"/>
      <c r="AC307" s="107"/>
      <c r="AD307" s="107"/>
      <c r="AE307" s="107"/>
      <c r="AF307" s="107"/>
    </row>
    <row r="308" spans="2:32" x14ac:dyDescent="0.75">
      <c r="B308" s="251"/>
      <c r="C308" s="251"/>
      <c r="D308" s="251"/>
      <c r="E308" s="251"/>
      <c r="F308" s="251"/>
      <c r="G308" s="251"/>
      <c r="H308" s="251"/>
      <c r="I308" s="251"/>
      <c r="J308" s="251"/>
      <c r="K308" s="251"/>
      <c r="L308" s="251"/>
      <c r="M308" s="251"/>
      <c r="N308" s="251"/>
      <c r="O308" s="251"/>
      <c r="P308" s="251"/>
      <c r="Q308" s="251"/>
      <c r="R308" s="251"/>
      <c r="S308" s="251"/>
      <c r="T308" s="251"/>
      <c r="U308" s="251"/>
      <c r="V308" s="251"/>
      <c r="W308" s="251"/>
      <c r="X308" s="251"/>
      <c r="Y308" s="251"/>
      <c r="Z308" s="251"/>
      <c r="AA308" s="251"/>
      <c r="AB308" s="251"/>
      <c r="AC308" s="251"/>
      <c r="AD308" s="251"/>
      <c r="AE308" s="251"/>
      <c r="AF308" s="251"/>
    </row>
    <row r="499" spans="2:32" x14ac:dyDescent="0.75">
      <c r="B499" s="107"/>
      <c r="C499" s="107"/>
      <c r="D499" s="107"/>
      <c r="E499" s="107"/>
      <c r="F499" s="107"/>
      <c r="G499" s="107"/>
      <c r="H499" s="107"/>
      <c r="I499" s="107"/>
      <c r="J499" s="107"/>
      <c r="K499" s="107"/>
      <c r="L499" s="107"/>
      <c r="M499" s="107"/>
      <c r="N499" s="107"/>
      <c r="O499" s="107"/>
      <c r="P499" s="107"/>
      <c r="Q499" s="107"/>
      <c r="R499" s="107"/>
      <c r="S499" s="107"/>
      <c r="T499" s="107"/>
      <c r="U499" s="107"/>
      <c r="V499" s="107"/>
      <c r="W499" s="107"/>
      <c r="X499" s="107"/>
      <c r="Y499" s="107"/>
      <c r="Z499" s="107"/>
      <c r="AA499" s="107"/>
      <c r="AB499" s="107"/>
      <c r="AC499" s="107"/>
      <c r="AD499" s="107"/>
      <c r="AE499" s="107"/>
      <c r="AF499" s="107"/>
    </row>
    <row r="509" spans="2:32" x14ac:dyDescent="0.75">
      <c r="B509" s="107"/>
      <c r="C509" s="107"/>
      <c r="D509" s="107"/>
      <c r="E509" s="107"/>
      <c r="F509" s="107"/>
      <c r="G509" s="107"/>
      <c r="H509" s="107"/>
      <c r="I509" s="107"/>
      <c r="J509" s="107"/>
      <c r="K509" s="107"/>
      <c r="L509" s="107"/>
      <c r="M509" s="107"/>
      <c r="N509" s="107"/>
      <c r="O509" s="107"/>
      <c r="P509" s="107"/>
      <c r="Q509" s="107"/>
      <c r="R509" s="107"/>
      <c r="S509" s="107"/>
      <c r="T509" s="107"/>
      <c r="U509" s="107"/>
      <c r="V509" s="107"/>
      <c r="W509" s="107"/>
      <c r="X509" s="107"/>
      <c r="Y509" s="107"/>
      <c r="Z509" s="107"/>
      <c r="AA509" s="107"/>
      <c r="AB509" s="107"/>
      <c r="AC509" s="107"/>
      <c r="AD509" s="107"/>
      <c r="AE509" s="107"/>
      <c r="AF509" s="107"/>
    </row>
    <row r="510" spans="2:32" x14ac:dyDescent="0.75">
      <c r="B510" s="107"/>
      <c r="C510" s="107"/>
      <c r="D510" s="107"/>
      <c r="E510" s="107"/>
      <c r="F510" s="107"/>
      <c r="G510" s="107"/>
      <c r="H510" s="107"/>
      <c r="I510" s="107"/>
      <c r="J510" s="107"/>
      <c r="K510" s="107"/>
      <c r="L510" s="107"/>
      <c r="M510" s="107"/>
      <c r="N510" s="107"/>
      <c r="O510" s="107"/>
      <c r="P510" s="107"/>
      <c r="Q510" s="107"/>
      <c r="R510" s="107"/>
      <c r="S510" s="107"/>
      <c r="T510" s="107"/>
      <c r="U510" s="107"/>
      <c r="V510" s="107"/>
      <c r="W510" s="107"/>
      <c r="X510" s="107"/>
      <c r="Y510" s="107"/>
      <c r="Z510" s="107"/>
      <c r="AA510" s="107"/>
      <c r="AB510" s="107"/>
      <c r="AC510" s="107"/>
      <c r="AD510" s="107"/>
      <c r="AE510" s="107"/>
      <c r="AF510" s="107"/>
    </row>
    <row r="511" spans="2:32" x14ac:dyDescent="0.75">
      <c r="B511" s="251"/>
      <c r="C511" s="251"/>
      <c r="D511" s="251"/>
      <c r="E511" s="251"/>
      <c r="F511" s="251"/>
      <c r="G511" s="251"/>
      <c r="H511" s="251"/>
      <c r="I511" s="251"/>
      <c r="J511" s="251"/>
      <c r="K511" s="251"/>
      <c r="L511" s="251"/>
      <c r="M511" s="251"/>
      <c r="N511" s="251"/>
      <c r="O511" s="251"/>
      <c r="P511" s="251"/>
      <c r="Q511" s="251"/>
      <c r="R511" s="251"/>
      <c r="S511" s="251"/>
      <c r="T511" s="251"/>
      <c r="U511" s="251"/>
      <c r="V511" s="251"/>
      <c r="W511" s="251"/>
      <c r="X511" s="251"/>
      <c r="Y511" s="251"/>
      <c r="Z511" s="251"/>
      <c r="AA511" s="251"/>
      <c r="AB511" s="251"/>
      <c r="AC511" s="251"/>
      <c r="AD511" s="251"/>
      <c r="AE511" s="251"/>
      <c r="AF511" s="251"/>
    </row>
    <row r="711" spans="2:32" x14ac:dyDescent="0.75">
      <c r="B711" s="107"/>
      <c r="C711" s="107"/>
      <c r="D711" s="107"/>
      <c r="E711" s="107"/>
      <c r="F711" s="107"/>
      <c r="G711" s="107"/>
      <c r="H711" s="107"/>
      <c r="I711" s="107"/>
      <c r="J711" s="107"/>
      <c r="K711" s="107"/>
      <c r="L711" s="107"/>
      <c r="M711" s="107"/>
      <c r="N711" s="107"/>
      <c r="O711" s="107"/>
      <c r="P711" s="107"/>
      <c r="Q711" s="107"/>
      <c r="R711" s="107"/>
      <c r="S711" s="107"/>
      <c r="T711" s="107"/>
      <c r="U711" s="107"/>
      <c r="V711" s="107"/>
      <c r="W711" s="107"/>
      <c r="X711" s="107"/>
      <c r="Y711" s="107"/>
      <c r="Z711" s="107"/>
      <c r="AA711" s="107"/>
      <c r="AB711" s="107"/>
      <c r="AC711" s="107"/>
      <c r="AD711" s="107"/>
      <c r="AE711" s="107"/>
      <c r="AF711" s="107"/>
    </row>
    <row r="712" spans="2:32" x14ac:dyDescent="0.75">
      <c r="B712" s="251"/>
      <c r="C712" s="251"/>
      <c r="D712" s="251"/>
      <c r="E712" s="251"/>
      <c r="F712" s="251"/>
      <c r="G712" s="251"/>
      <c r="H712" s="251"/>
      <c r="I712" s="251"/>
      <c r="J712" s="251"/>
      <c r="K712" s="251"/>
      <c r="L712" s="251"/>
      <c r="M712" s="251"/>
      <c r="N712" s="251"/>
      <c r="O712" s="251"/>
      <c r="P712" s="251"/>
      <c r="Q712" s="251"/>
      <c r="R712" s="251"/>
      <c r="S712" s="251"/>
      <c r="T712" s="251"/>
      <c r="U712" s="251"/>
      <c r="V712" s="251"/>
      <c r="W712" s="251"/>
      <c r="X712" s="251"/>
      <c r="Y712" s="251"/>
      <c r="Z712" s="251"/>
      <c r="AA712" s="251"/>
      <c r="AB712" s="251"/>
      <c r="AC712" s="251"/>
      <c r="AD712" s="251"/>
      <c r="AE712" s="251"/>
      <c r="AF712" s="251"/>
    </row>
    <row r="886" spans="2:32" x14ac:dyDescent="0.75">
      <c r="B886" s="107"/>
      <c r="C886" s="107"/>
      <c r="D886" s="107"/>
      <c r="E886" s="107"/>
      <c r="F886" s="107"/>
      <c r="G886" s="107"/>
      <c r="H886" s="107"/>
      <c r="I886" s="107"/>
      <c r="J886" s="107"/>
      <c r="K886" s="107"/>
      <c r="L886" s="107"/>
      <c r="M886" s="107"/>
      <c r="N886" s="107"/>
      <c r="O886" s="107"/>
      <c r="P886" s="107"/>
      <c r="Q886" s="107"/>
      <c r="R886" s="107"/>
      <c r="S886" s="107"/>
      <c r="T886" s="107"/>
      <c r="U886" s="107"/>
      <c r="V886" s="107"/>
      <c r="W886" s="107"/>
      <c r="X886" s="107"/>
      <c r="Y886" s="107"/>
      <c r="Z886" s="107"/>
      <c r="AA886" s="107"/>
      <c r="AB886" s="107"/>
      <c r="AC886" s="107"/>
      <c r="AD886" s="107"/>
      <c r="AE886" s="107"/>
      <c r="AF886" s="107"/>
    </row>
    <row r="887" spans="2:32" x14ac:dyDescent="0.75">
      <c r="B887" s="251"/>
      <c r="C887" s="251"/>
      <c r="D887" s="251"/>
      <c r="E887" s="251"/>
      <c r="F887" s="251"/>
      <c r="G887" s="251"/>
      <c r="H887" s="251"/>
      <c r="I887" s="251"/>
      <c r="J887" s="251"/>
      <c r="K887" s="251"/>
      <c r="L887" s="251"/>
      <c r="M887" s="251"/>
      <c r="N887" s="251"/>
      <c r="O887" s="251"/>
      <c r="P887" s="251"/>
      <c r="Q887" s="251"/>
      <c r="R887" s="251"/>
      <c r="S887" s="251"/>
      <c r="T887" s="251"/>
      <c r="U887" s="251"/>
      <c r="V887" s="251"/>
      <c r="W887" s="251"/>
      <c r="X887" s="251"/>
      <c r="Y887" s="251"/>
      <c r="Z887" s="251"/>
      <c r="AA887" s="251"/>
      <c r="AB887" s="251"/>
      <c r="AC887" s="251"/>
      <c r="AD887" s="251"/>
      <c r="AE887" s="251"/>
      <c r="AF887" s="251"/>
    </row>
    <row r="1096" spans="2:32" x14ac:dyDescent="0.75">
      <c r="B1096" s="107"/>
      <c r="C1096" s="107"/>
      <c r="D1096" s="107"/>
      <c r="E1096" s="107"/>
      <c r="F1096" s="107"/>
      <c r="G1096" s="107"/>
      <c r="H1096" s="107"/>
      <c r="I1096" s="107"/>
      <c r="J1096" s="107"/>
      <c r="K1096" s="107"/>
      <c r="L1096" s="107"/>
      <c r="M1096" s="107"/>
      <c r="N1096" s="107"/>
      <c r="O1096" s="107"/>
      <c r="P1096" s="107"/>
      <c r="Q1096" s="107"/>
      <c r="R1096" s="107"/>
      <c r="S1096" s="107"/>
      <c r="T1096" s="107"/>
      <c r="U1096" s="107"/>
      <c r="V1096" s="107"/>
      <c r="W1096" s="107"/>
      <c r="X1096" s="107"/>
      <c r="Y1096" s="107"/>
      <c r="Z1096" s="107"/>
      <c r="AA1096" s="107"/>
      <c r="AB1096" s="107"/>
      <c r="AC1096" s="107"/>
      <c r="AD1096" s="107"/>
      <c r="AE1096" s="107"/>
      <c r="AF1096" s="107"/>
    </row>
    <row r="1100" spans="2:32" x14ac:dyDescent="0.75">
      <c r="B1100" s="107"/>
      <c r="C1100" s="107"/>
      <c r="D1100" s="107"/>
      <c r="E1100" s="107"/>
      <c r="F1100" s="107"/>
      <c r="G1100" s="107"/>
      <c r="H1100" s="107"/>
      <c r="I1100" s="107"/>
      <c r="J1100" s="107"/>
      <c r="K1100" s="107"/>
      <c r="L1100" s="107"/>
      <c r="M1100" s="107"/>
      <c r="N1100" s="107"/>
      <c r="O1100" s="107"/>
      <c r="P1100" s="107"/>
      <c r="Q1100" s="107"/>
      <c r="R1100" s="107"/>
      <c r="S1100" s="107"/>
      <c r="T1100" s="107"/>
      <c r="U1100" s="107"/>
      <c r="V1100" s="107"/>
      <c r="W1100" s="107"/>
      <c r="X1100" s="107"/>
      <c r="Y1100" s="107"/>
      <c r="Z1100" s="107"/>
      <c r="AA1100" s="107"/>
      <c r="AB1100" s="107"/>
      <c r="AC1100" s="107"/>
      <c r="AD1100" s="107"/>
      <c r="AE1100" s="107"/>
      <c r="AF1100" s="107"/>
    </row>
    <row r="1101" spans="2:32" x14ac:dyDescent="0.75">
      <c r="B1101" s="251"/>
      <c r="C1101" s="251"/>
      <c r="D1101" s="251"/>
      <c r="E1101" s="251"/>
      <c r="F1101" s="251"/>
      <c r="G1101" s="251"/>
      <c r="H1101" s="251"/>
      <c r="I1101" s="251"/>
      <c r="J1101" s="251"/>
      <c r="K1101" s="251"/>
      <c r="L1101" s="251"/>
      <c r="M1101" s="251"/>
      <c r="N1101" s="251"/>
      <c r="O1101" s="251"/>
      <c r="P1101" s="251"/>
      <c r="Q1101" s="251"/>
      <c r="R1101" s="251"/>
      <c r="S1101" s="251"/>
      <c r="T1101" s="251"/>
      <c r="U1101" s="251"/>
      <c r="V1101" s="251"/>
      <c r="W1101" s="251"/>
      <c r="X1101" s="251"/>
      <c r="Y1101" s="251"/>
      <c r="Z1101" s="251"/>
      <c r="AA1101" s="251"/>
      <c r="AB1101" s="251"/>
      <c r="AC1101" s="251"/>
      <c r="AD1101" s="251"/>
      <c r="AE1101" s="251"/>
      <c r="AF1101" s="251"/>
    </row>
    <row r="1228" spans="2:32" x14ac:dyDescent="0.75">
      <c r="B1228" s="107"/>
      <c r="C1228" s="107"/>
      <c r="D1228" s="107"/>
      <c r="E1228" s="107"/>
      <c r="F1228" s="107"/>
      <c r="G1228" s="107"/>
      <c r="H1228" s="107"/>
      <c r="I1228" s="107"/>
      <c r="J1228" s="107"/>
      <c r="K1228" s="107"/>
      <c r="L1228" s="107"/>
      <c r="M1228" s="107"/>
      <c r="N1228" s="107"/>
      <c r="O1228" s="107"/>
      <c r="P1228" s="107"/>
      <c r="Q1228" s="107"/>
      <c r="R1228" s="107"/>
      <c r="S1228" s="107"/>
      <c r="T1228" s="107"/>
      <c r="U1228" s="107"/>
      <c r="V1228" s="107"/>
      <c r="W1228" s="107"/>
      <c r="X1228" s="107"/>
      <c r="Y1228" s="107"/>
      <c r="Z1228" s="107"/>
      <c r="AA1228" s="107"/>
      <c r="AB1228" s="107"/>
      <c r="AC1228" s="107"/>
      <c r="AD1228" s="107"/>
      <c r="AE1228" s="107"/>
      <c r="AF1228" s="107"/>
    </row>
    <row r="1229" spans="2:32" x14ac:dyDescent="0.75">
      <c r="B1229" s="251"/>
      <c r="C1229" s="251"/>
      <c r="D1229" s="251"/>
      <c r="E1229" s="251"/>
      <c r="F1229" s="251"/>
      <c r="G1229" s="251"/>
      <c r="H1229" s="251"/>
      <c r="I1229" s="251"/>
      <c r="J1229" s="251"/>
      <c r="K1229" s="251"/>
      <c r="L1229" s="251"/>
      <c r="M1229" s="251"/>
      <c r="N1229" s="251"/>
      <c r="O1229" s="251"/>
      <c r="P1229" s="251"/>
      <c r="Q1229" s="251"/>
      <c r="R1229" s="251"/>
      <c r="S1229" s="251"/>
      <c r="T1229" s="251"/>
      <c r="U1229" s="251"/>
      <c r="V1229" s="251"/>
      <c r="W1229" s="251"/>
      <c r="X1229" s="251"/>
      <c r="Y1229" s="251"/>
      <c r="Z1229" s="251"/>
      <c r="AA1229" s="251"/>
      <c r="AB1229" s="251"/>
      <c r="AC1229" s="251"/>
      <c r="AD1229" s="251"/>
      <c r="AE1229" s="251"/>
      <c r="AF1229" s="251"/>
    </row>
    <row r="1384" spans="2:32" x14ac:dyDescent="0.75">
      <c r="B1384" s="107"/>
      <c r="C1384" s="107"/>
      <c r="D1384" s="107"/>
      <c r="E1384" s="107"/>
      <c r="F1384" s="107"/>
      <c r="G1384" s="107"/>
      <c r="H1384" s="107"/>
      <c r="I1384" s="107"/>
      <c r="J1384" s="107"/>
      <c r="K1384" s="107"/>
      <c r="L1384" s="107"/>
      <c r="M1384" s="107"/>
      <c r="N1384" s="107"/>
      <c r="O1384" s="107"/>
      <c r="P1384" s="107"/>
      <c r="Q1384" s="107"/>
      <c r="R1384" s="107"/>
      <c r="S1384" s="107"/>
      <c r="T1384" s="107"/>
      <c r="U1384" s="107"/>
      <c r="V1384" s="107"/>
      <c r="W1384" s="107"/>
      <c r="X1384" s="107"/>
      <c r="Y1384" s="107"/>
      <c r="Z1384" s="107"/>
      <c r="AA1384" s="107"/>
      <c r="AB1384" s="107"/>
      <c r="AC1384" s="107"/>
      <c r="AD1384" s="107"/>
      <c r="AE1384" s="107"/>
      <c r="AF1384" s="107"/>
    </row>
    <row r="1389" spans="2:32" x14ac:dyDescent="0.75">
      <c r="B1389" s="107"/>
      <c r="C1389" s="107"/>
      <c r="D1389" s="107"/>
      <c r="E1389" s="107"/>
      <c r="F1389" s="107"/>
      <c r="G1389" s="107"/>
      <c r="H1389" s="107"/>
      <c r="I1389" s="107"/>
      <c r="J1389" s="107"/>
      <c r="K1389" s="107"/>
      <c r="L1389" s="107"/>
      <c r="M1389" s="107"/>
      <c r="N1389" s="107"/>
      <c r="O1389" s="107"/>
      <c r="P1389" s="107"/>
      <c r="Q1389" s="107"/>
      <c r="R1389" s="107"/>
      <c r="S1389" s="107"/>
      <c r="T1389" s="107"/>
      <c r="U1389" s="107"/>
      <c r="V1389" s="107"/>
      <c r="W1389" s="107"/>
      <c r="X1389" s="107"/>
      <c r="Y1389" s="107"/>
      <c r="Z1389" s="107"/>
      <c r="AA1389" s="107"/>
      <c r="AB1389" s="107"/>
      <c r="AC1389" s="107"/>
      <c r="AD1389" s="107"/>
      <c r="AE1389" s="107"/>
      <c r="AF1389" s="107"/>
    </row>
    <row r="1390" spans="2:32" x14ac:dyDescent="0.75">
      <c r="B1390" s="251"/>
      <c r="C1390" s="251"/>
      <c r="D1390" s="251"/>
      <c r="E1390" s="251"/>
      <c r="F1390" s="251"/>
      <c r="G1390" s="251"/>
      <c r="H1390" s="251"/>
      <c r="I1390" s="251"/>
      <c r="J1390" s="251"/>
      <c r="K1390" s="251"/>
      <c r="L1390" s="251"/>
      <c r="M1390" s="251"/>
      <c r="N1390" s="251"/>
      <c r="O1390" s="251"/>
      <c r="P1390" s="251"/>
      <c r="Q1390" s="251"/>
      <c r="R1390" s="251"/>
      <c r="S1390" s="251"/>
      <c r="T1390" s="251"/>
      <c r="U1390" s="251"/>
      <c r="V1390" s="251"/>
      <c r="W1390" s="251"/>
      <c r="X1390" s="251"/>
      <c r="Y1390" s="251"/>
      <c r="Z1390" s="251"/>
      <c r="AA1390" s="251"/>
      <c r="AB1390" s="251"/>
      <c r="AC1390" s="251"/>
      <c r="AD1390" s="251"/>
      <c r="AE1390" s="251"/>
      <c r="AF1390" s="251"/>
    </row>
    <row r="1490" spans="2:32" x14ac:dyDescent="0.75">
      <c r="B1490" s="107"/>
      <c r="C1490" s="107"/>
      <c r="D1490" s="107"/>
      <c r="E1490" s="107"/>
      <c r="F1490" s="107"/>
      <c r="G1490" s="107"/>
      <c r="H1490" s="107"/>
      <c r="I1490" s="107"/>
      <c r="J1490" s="107"/>
      <c r="K1490" s="107"/>
      <c r="L1490" s="107"/>
      <c r="M1490" s="107"/>
      <c r="N1490" s="107"/>
      <c r="O1490" s="107"/>
      <c r="P1490" s="107"/>
      <c r="Q1490" s="107"/>
      <c r="R1490" s="107"/>
      <c r="S1490" s="107"/>
      <c r="T1490" s="107"/>
      <c r="U1490" s="107"/>
      <c r="V1490" s="107"/>
      <c r="W1490" s="107"/>
      <c r="X1490" s="107"/>
      <c r="Y1490" s="107"/>
      <c r="Z1490" s="107"/>
      <c r="AA1490" s="107"/>
      <c r="AB1490" s="107"/>
      <c r="AC1490" s="107"/>
      <c r="AD1490" s="107"/>
      <c r="AE1490" s="107"/>
      <c r="AF1490" s="107"/>
    </row>
    <row r="1499" spans="2:32" x14ac:dyDescent="0.75">
      <c r="B1499" s="107"/>
      <c r="C1499" s="107"/>
      <c r="D1499" s="107"/>
      <c r="E1499" s="107"/>
      <c r="F1499" s="107"/>
      <c r="G1499" s="107"/>
      <c r="H1499" s="107"/>
      <c r="I1499" s="107"/>
      <c r="J1499" s="107"/>
      <c r="K1499" s="107"/>
      <c r="L1499" s="107"/>
      <c r="M1499" s="107"/>
      <c r="N1499" s="107"/>
      <c r="O1499" s="107"/>
      <c r="P1499" s="107"/>
      <c r="Q1499" s="107"/>
      <c r="R1499" s="107"/>
      <c r="S1499" s="107"/>
      <c r="T1499" s="107"/>
      <c r="U1499" s="107"/>
      <c r="V1499" s="107"/>
      <c r="W1499" s="107"/>
      <c r="X1499" s="107"/>
      <c r="Y1499" s="107"/>
      <c r="Z1499" s="107"/>
      <c r="AA1499" s="107"/>
      <c r="AB1499" s="107"/>
      <c r="AC1499" s="107"/>
      <c r="AD1499" s="107"/>
      <c r="AE1499" s="107"/>
      <c r="AF1499" s="107"/>
    </row>
    <row r="1501" spans="2:32" x14ac:dyDescent="0.75">
      <c r="B1501" s="107"/>
      <c r="C1501" s="107"/>
      <c r="D1501" s="107"/>
      <c r="E1501" s="107"/>
      <c r="F1501" s="107"/>
      <c r="G1501" s="107"/>
      <c r="H1501" s="107"/>
      <c r="I1501" s="107"/>
      <c r="J1501" s="107"/>
      <c r="K1501" s="107"/>
      <c r="L1501" s="107"/>
      <c r="M1501" s="107"/>
      <c r="N1501" s="107"/>
      <c r="O1501" s="107"/>
      <c r="P1501" s="107"/>
      <c r="Q1501" s="107"/>
      <c r="R1501" s="107"/>
      <c r="S1501" s="107"/>
      <c r="T1501" s="107"/>
      <c r="U1501" s="107"/>
      <c r="V1501" s="107"/>
      <c r="W1501" s="107"/>
      <c r="X1501" s="107"/>
      <c r="Y1501" s="107"/>
      <c r="Z1501" s="107"/>
      <c r="AA1501" s="107"/>
      <c r="AB1501" s="107"/>
      <c r="AC1501" s="107"/>
      <c r="AD1501" s="107"/>
      <c r="AE1501" s="107"/>
      <c r="AF1501" s="107"/>
    </row>
    <row r="1502" spans="2:32" x14ac:dyDescent="0.75">
      <c r="B1502" s="251"/>
      <c r="C1502" s="251"/>
      <c r="D1502" s="251"/>
      <c r="E1502" s="251"/>
      <c r="F1502" s="251"/>
      <c r="G1502" s="251"/>
      <c r="H1502" s="251"/>
      <c r="I1502" s="251"/>
      <c r="J1502" s="251"/>
      <c r="K1502" s="251"/>
      <c r="L1502" s="251"/>
      <c r="M1502" s="251"/>
      <c r="N1502" s="251"/>
      <c r="O1502" s="251"/>
      <c r="P1502" s="251"/>
      <c r="Q1502" s="251"/>
      <c r="R1502" s="251"/>
      <c r="S1502" s="251"/>
      <c r="T1502" s="251"/>
      <c r="U1502" s="251"/>
      <c r="V1502" s="251"/>
      <c r="W1502" s="251"/>
      <c r="X1502" s="251"/>
      <c r="Y1502" s="251"/>
      <c r="Z1502" s="251"/>
      <c r="AA1502" s="251"/>
      <c r="AB1502" s="251"/>
      <c r="AC1502" s="251"/>
      <c r="AD1502" s="251"/>
      <c r="AE1502" s="251"/>
      <c r="AF1502" s="251"/>
    </row>
    <row r="1603" spans="2:32" x14ac:dyDescent="0.75">
      <c r="B1603" s="107"/>
      <c r="C1603" s="107"/>
      <c r="D1603" s="107"/>
      <c r="E1603" s="107"/>
      <c r="F1603" s="107"/>
      <c r="G1603" s="107"/>
      <c r="H1603" s="107"/>
      <c r="I1603" s="107"/>
      <c r="J1603" s="107"/>
      <c r="K1603" s="107"/>
      <c r="L1603" s="107"/>
      <c r="M1603" s="107"/>
      <c r="N1603" s="107"/>
      <c r="O1603" s="107"/>
      <c r="P1603" s="107"/>
      <c r="Q1603" s="107"/>
      <c r="R1603" s="107"/>
      <c r="S1603" s="107"/>
      <c r="T1603" s="107"/>
      <c r="U1603" s="107"/>
      <c r="V1603" s="107"/>
      <c r="W1603" s="107"/>
      <c r="X1603" s="107"/>
      <c r="Y1603" s="107"/>
      <c r="Z1603" s="107"/>
      <c r="AA1603" s="107"/>
      <c r="AB1603" s="107"/>
      <c r="AC1603" s="107"/>
      <c r="AD1603" s="107"/>
      <c r="AE1603" s="107"/>
      <c r="AF1603" s="107"/>
    </row>
    <row r="1604" spans="2:32" x14ac:dyDescent="0.75">
      <c r="B1604" s="251"/>
      <c r="C1604" s="251"/>
      <c r="D1604" s="251"/>
      <c r="E1604" s="251"/>
      <c r="F1604" s="251"/>
      <c r="G1604" s="251"/>
      <c r="H1604" s="251"/>
      <c r="I1604" s="251"/>
      <c r="J1604" s="251"/>
      <c r="K1604" s="251"/>
      <c r="L1604" s="251"/>
      <c r="M1604" s="251"/>
      <c r="N1604" s="251"/>
      <c r="O1604" s="251"/>
      <c r="P1604" s="251"/>
      <c r="Q1604" s="251"/>
      <c r="R1604" s="251"/>
      <c r="S1604" s="251"/>
      <c r="T1604" s="251"/>
      <c r="U1604" s="251"/>
      <c r="V1604" s="251"/>
      <c r="W1604" s="251"/>
      <c r="X1604" s="251"/>
      <c r="Y1604" s="251"/>
      <c r="Z1604" s="251"/>
      <c r="AA1604" s="251"/>
      <c r="AB1604" s="251"/>
      <c r="AC1604" s="251"/>
      <c r="AD1604" s="251"/>
      <c r="AE1604" s="251"/>
      <c r="AF1604" s="251"/>
    </row>
    <row r="1612" spans="2:32" x14ac:dyDescent="0.75">
      <c r="B1612" s="107"/>
      <c r="C1612" s="107"/>
      <c r="D1612" s="107"/>
      <c r="E1612" s="107"/>
      <c r="F1612" s="107"/>
      <c r="G1612" s="107"/>
      <c r="H1612" s="107"/>
      <c r="I1612" s="107"/>
      <c r="J1612" s="107"/>
      <c r="K1612" s="107"/>
      <c r="L1612" s="107"/>
      <c r="M1612" s="107"/>
      <c r="N1612" s="107"/>
      <c r="O1612" s="107"/>
      <c r="P1612" s="107"/>
      <c r="Q1612" s="107"/>
      <c r="R1612" s="107"/>
      <c r="S1612" s="107"/>
      <c r="T1612" s="107"/>
      <c r="U1612" s="107"/>
      <c r="V1612" s="107"/>
      <c r="W1612" s="107"/>
      <c r="X1612" s="107"/>
      <c r="Y1612" s="107"/>
      <c r="Z1612" s="107"/>
      <c r="AA1612" s="107"/>
      <c r="AB1612" s="107"/>
      <c r="AC1612" s="107"/>
      <c r="AD1612" s="107"/>
      <c r="AE1612" s="107"/>
      <c r="AF1612" s="107"/>
    </row>
    <row r="1613" spans="2:32" x14ac:dyDescent="0.75">
      <c r="B1613" s="107"/>
      <c r="C1613" s="107"/>
      <c r="D1613" s="107"/>
      <c r="E1613" s="107"/>
      <c r="F1613" s="107"/>
      <c r="G1613" s="107"/>
      <c r="H1613" s="107"/>
      <c r="I1613" s="107"/>
      <c r="J1613" s="107"/>
      <c r="K1613" s="107"/>
      <c r="L1613" s="107"/>
      <c r="M1613" s="107"/>
      <c r="N1613" s="107"/>
      <c r="O1613" s="107"/>
      <c r="P1613" s="107"/>
      <c r="Q1613" s="107"/>
      <c r="R1613" s="107"/>
      <c r="S1613" s="107"/>
      <c r="T1613" s="107"/>
      <c r="U1613" s="107"/>
      <c r="V1613" s="107"/>
      <c r="W1613" s="107"/>
      <c r="X1613" s="107"/>
      <c r="Y1613" s="107"/>
      <c r="Z1613" s="107"/>
      <c r="AA1613" s="107"/>
      <c r="AB1613" s="107"/>
      <c r="AC1613" s="107"/>
      <c r="AD1613" s="107"/>
      <c r="AE1613" s="107"/>
      <c r="AF1613" s="107"/>
    </row>
    <row r="1614" spans="2:32" x14ac:dyDescent="0.75">
      <c r="B1614" s="107"/>
      <c r="C1614" s="107"/>
      <c r="D1614" s="107"/>
      <c r="E1614" s="107"/>
      <c r="F1614" s="107"/>
      <c r="G1614" s="107"/>
      <c r="H1614" s="107"/>
      <c r="I1614" s="107"/>
      <c r="J1614" s="107"/>
      <c r="K1614" s="107"/>
      <c r="L1614" s="107"/>
      <c r="M1614" s="107"/>
      <c r="N1614" s="107"/>
      <c r="O1614" s="107"/>
      <c r="P1614" s="107"/>
      <c r="Q1614" s="107"/>
      <c r="R1614" s="107"/>
      <c r="S1614" s="107"/>
      <c r="T1614" s="107"/>
      <c r="U1614" s="107"/>
      <c r="V1614" s="107"/>
      <c r="W1614" s="107"/>
      <c r="X1614" s="107"/>
      <c r="Y1614" s="107"/>
      <c r="Z1614" s="107"/>
      <c r="AA1614" s="107"/>
      <c r="AB1614" s="107"/>
      <c r="AC1614" s="107"/>
      <c r="AD1614" s="107"/>
      <c r="AE1614" s="107"/>
      <c r="AF1614" s="107"/>
    </row>
    <row r="1615" spans="2:32" x14ac:dyDescent="0.75">
      <c r="B1615" s="107"/>
      <c r="C1615" s="107"/>
      <c r="D1615" s="107"/>
      <c r="E1615" s="107"/>
      <c r="F1615" s="107"/>
      <c r="G1615" s="107"/>
      <c r="H1615" s="107"/>
      <c r="I1615" s="107"/>
      <c r="J1615" s="107"/>
      <c r="K1615" s="107"/>
      <c r="L1615" s="107"/>
      <c r="M1615" s="107"/>
      <c r="N1615" s="107"/>
      <c r="O1615" s="107"/>
      <c r="P1615" s="107"/>
      <c r="Q1615" s="107"/>
      <c r="R1615" s="107"/>
      <c r="S1615" s="107"/>
      <c r="T1615" s="107"/>
      <c r="U1615" s="107"/>
      <c r="V1615" s="107"/>
      <c r="W1615" s="107"/>
      <c r="X1615" s="107"/>
      <c r="Y1615" s="107"/>
      <c r="Z1615" s="107"/>
      <c r="AA1615" s="107"/>
      <c r="AB1615" s="107"/>
      <c r="AC1615" s="107"/>
      <c r="AD1615" s="107"/>
      <c r="AE1615" s="107"/>
      <c r="AF1615" s="107"/>
    </row>
    <row r="1616" spans="2:32" x14ac:dyDescent="0.75">
      <c r="B1616" s="107"/>
      <c r="C1616" s="107"/>
      <c r="D1616" s="107"/>
      <c r="E1616" s="107"/>
      <c r="F1616" s="107"/>
      <c r="G1616" s="107"/>
      <c r="H1616" s="107"/>
      <c r="I1616" s="107"/>
      <c r="J1616" s="107"/>
      <c r="K1616" s="107"/>
      <c r="L1616" s="107"/>
      <c r="M1616" s="107"/>
      <c r="N1616" s="107"/>
      <c r="O1616" s="107"/>
      <c r="P1616" s="107"/>
      <c r="Q1616" s="107"/>
      <c r="R1616" s="107"/>
      <c r="S1616" s="107"/>
      <c r="T1616" s="107"/>
      <c r="U1616" s="107"/>
      <c r="V1616" s="107"/>
      <c r="W1616" s="107"/>
      <c r="X1616" s="107"/>
      <c r="Y1616" s="107"/>
      <c r="Z1616" s="107"/>
      <c r="AA1616" s="107"/>
      <c r="AB1616" s="107"/>
      <c r="AC1616" s="107"/>
      <c r="AD1616" s="107"/>
      <c r="AE1616" s="107"/>
      <c r="AF1616" s="107"/>
    </row>
    <row r="1697" spans="2:32" x14ac:dyDescent="0.75">
      <c r="B1697" s="107"/>
      <c r="C1697" s="107"/>
      <c r="D1697" s="107"/>
      <c r="E1697" s="107"/>
      <c r="F1697" s="107"/>
      <c r="G1697" s="107"/>
      <c r="H1697" s="107"/>
      <c r="I1697" s="107"/>
      <c r="J1697" s="107"/>
      <c r="K1697" s="107"/>
      <c r="L1697" s="107"/>
      <c r="M1697" s="107"/>
      <c r="N1697" s="107"/>
      <c r="O1697" s="107"/>
      <c r="P1697" s="107"/>
      <c r="Q1697" s="107"/>
      <c r="R1697" s="107"/>
      <c r="S1697" s="107"/>
      <c r="T1697" s="107"/>
      <c r="U1697" s="107"/>
      <c r="V1697" s="107"/>
      <c r="W1697" s="107"/>
      <c r="X1697" s="107"/>
      <c r="Y1697" s="107"/>
      <c r="Z1697" s="107"/>
      <c r="AA1697" s="107"/>
      <c r="AB1697" s="107"/>
      <c r="AC1697" s="107"/>
      <c r="AD1697" s="107"/>
      <c r="AE1697" s="107"/>
      <c r="AF1697" s="107"/>
    </row>
    <row r="1698" spans="2:32" x14ac:dyDescent="0.75">
      <c r="B1698" s="107"/>
      <c r="C1698" s="107"/>
      <c r="D1698" s="107"/>
      <c r="E1698" s="107"/>
      <c r="F1698" s="107"/>
      <c r="G1698" s="107"/>
      <c r="H1698" s="107"/>
      <c r="I1698" s="107"/>
      <c r="J1698" s="107"/>
      <c r="K1698" s="107"/>
      <c r="L1698" s="107"/>
      <c r="M1698" s="107"/>
      <c r="N1698" s="107"/>
      <c r="O1698" s="107"/>
      <c r="P1698" s="107"/>
      <c r="Q1698" s="107"/>
      <c r="R1698" s="107"/>
      <c r="S1698" s="107"/>
      <c r="T1698" s="107"/>
      <c r="U1698" s="107"/>
      <c r="V1698" s="107"/>
      <c r="W1698" s="107"/>
      <c r="X1698" s="107"/>
      <c r="Y1698" s="107"/>
      <c r="Z1698" s="107"/>
      <c r="AA1698" s="107"/>
      <c r="AB1698" s="107"/>
      <c r="AC1698" s="107"/>
      <c r="AD1698" s="107"/>
      <c r="AE1698" s="107"/>
      <c r="AF1698" s="107"/>
    </row>
    <row r="1699" spans="2:32" x14ac:dyDescent="0.75">
      <c r="B1699" s="251"/>
      <c r="C1699" s="251"/>
      <c r="D1699" s="251"/>
      <c r="E1699" s="251"/>
      <c r="F1699" s="251"/>
      <c r="G1699" s="251"/>
      <c r="H1699" s="251"/>
      <c r="I1699" s="251"/>
      <c r="J1699" s="251"/>
      <c r="K1699" s="251"/>
      <c r="L1699" s="251"/>
      <c r="M1699" s="251"/>
      <c r="N1699" s="251"/>
      <c r="O1699" s="251"/>
      <c r="P1699" s="251"/>
      <c r="Q1699" s="251"/>
      <c r="R1699" s="251"/>
      <c r="S1699" s="251"/>
      <c r="T1699" s="251"/>
      <c r="U1699" s="251"/>
      <c r="V1699" s="251"/>
      <c r="W1699" s="251"/>
      <c r="X1699" s="251"/>
      <c r="Y1699" s="251"/>
      <c r="Z1699" s="251"/>
      <c r="AA1699" s="251"/>
      <c r="AB1699" s="251"/>
      <c r="AC1699" s="251"/>
      <c r="AD1699" s="251"/>
      <c r="AE1699" s="251"/>
      <c r="AF1699" s="251"/>
    </row>
    <row r="1944" spans="2:32" x14ac:dyDescent="0.75">
      <c r="B1944" s="107"/>
      <c r="C1944" s="107"/>
      <c r="D1944" s="107"/>
      <c r="E1944" s="107"/>
      <c r="F1944" s="107"/>
      <c r="G1944" s="107"/>
      <c r="H1944" s="107"/>
      <c r="I1944" s="107"/>
      <c r="J1944" s="107"/>
      <c r="K1944" s="107"/>
      <c r="L1944" s="107"/>
      <c r="M1944" s="107"/>
      <c r="N1944" s="107"/>
      <c r="O1944" s="107"/>
      <c r="P1944" s="107"/>
      <c r="Q1944" s="107"/>
      <c r="R1944" s="107"/>
      <c r="S1944" s="107"/>
      <c r="T1944" s="107"/>
      <c r="U1944" s="107"/>
      <c r="V1944" s="107"/>
      <c r="W1944" s="107"/>
      <c r="X1944" s="107"/>
      <c r="Y1944" s="107"/>
      <c r="Z1944" s="107"/>
      <c r="AA1944" s="107"/>
      <c r="AB1944" s="107"/>
      <c r="AC1944" s="107"/>
      <c r="AD1944" s="107"/>
      <c r="AE1944" s="107"/>
      <c r="AF1944" s="107"/>
    </row>
    <row r="1945" spans="2:32" x14ac:dyDescent="0.75">
      <c r="B1945" s="251"/>
      <c r="C1945" s="251"/>
      <c r="D1945" s="251"/>
      <c r="E1945" s="251"/>
      <c r="F1945" s="251"/>
      <c r="G1945" s="251"/>
      <c r="H1945" s="251"/>
      <c r="I1945" s="251"/>
      <c r="J1945" s="251"/>
      <c r="K1945" s="251"/>
      <c r="L1945" s="251"/>
      <c r="M1945" s="251"/>
      <c r="N1945" s="251"/>
      <c r="O1945" s="251"/>
      <c r="P1945" s="251"/>
      <c r="Q1945" s="251"/>
      <c r="R1945" s="251"/>
      <c r="S1945" s="251"/>
      <c r="T1945" s="251"/>
      <c r="U1945" s="251"/>
      <c r="V1945" s="251"/>
      <c r="W1945" s="251"/>
      <c r="X1945" s="251"/>
      <c r="Y1945" s="251"/>
      <c r="Z1945" s="251"/>
      <c r="AA1945" s="251"/>
      <c r="AB1945" s="251"/>
      <c r="AC1945" s="251"/>
      <c r="AD1945" s="251"/>
      <c r="AE1945" s="251"/>
      <c r="AF1945" s="251"/>
    </row>
    <row r="2021" spans="2:32" x14ac:dyDescent="0.75">
      <c r="B2021" s="107"/>
      <c r="C2021" s="107"/>
      <c r="D2021" s="107"/>
      <c r="E2021" s="107"/>
      <c r="F2021" s="107"/>
      <c r="G2021" s="107"/>
      <c r="H2021" s="107"/>
      <c r="I2021" s="107"/>
      <c r="J2021" s="107"/>
      <c r="K2021" s="107"/>
      <c r="L2021" s="107"/>
      <c r="M2021" s="107"/>
      <c r="N2021" s="107"/>
      <c r="O2021" s="107"/>
      <c r="P2021" s="107"/>
      <c r="Q2021" s="107"/>
      <c r="R2021" s="107"/>
      <c r="S2021" s="107"/>
      <c r="T2021" s="107"/>
      <c r="U2021" s="107"/>
      <c r="V2021" s="107"/>
      <c r="W2021" s="107"/>
      <c r="X2021" s="107"/>
      <c r="Y2021" s="107"/>
      <c r="Z2021" s="107"/>
      <c r="AA2021" s="107"/>
      <c r="AB2021" s="107"/>
      <c r="AC2021" s="107"/>
      <c r="AD2021" s="107"/>
      <c r="AE2021" s="107"/>
      <c r="AF2021" s="107"/>
    </row>
    <row r="2030" spans="2:32" x14ac:dyDescent="0.75">
      <c r="B2030" s="107"/>
      <c r="C2030" s="107"/>
      <c r="D2030" s="107"/>
      <c r="E2030" s="107"/>
      <c r="F2030" s="107"/>
      <c r="G2030" s="107"/>
      <c r="H2030" s="107"/>
      <c r="I2030" s="107"/>
      <c r="J2030" s="107"/>
      <c r="K2030" s="107"/>
      <c r="L2030" s="107"/>
      <c r="M2030" s="107"/>
      <c r="N2030" s="107"/>
      <c r="O2030" s="107"/>
      <c r="P2030" s="107"/>
      <c r="Q2030" s="107"/>
      <c r="R2030" s="107"/>
      <c r="S2030" s="107"/>
      <c r="T2030" s="107"/>
      <c r="U2030" s="107"/>
      <c r="V2030" s="107"/>
      <c r="W2030" s="107"/>
      <c r="X2030" s="107"/>
      <c r="Y2030" s="107"/>
      <c r="Z2030" s="107"/>
      <c r="AA2030" s="107"/>
      <c r="AB2030" s="107"/>
      <c r="AC2030" s="107"/>
      <c r="AD2030" s="107"/>
      <c r="AE2030" s="107"/>
      <c r="AF2030" s="107"/>
    </row>
    <row r="2031" spans="2:32" x14ac:dyDescent="0.75">
      <c r="B2031" s="251"/>
      <c r="C2031" s="251"/>
      <c r="D2031" s="251"/>
      <c r="E2031" s="251"/>
      <c r="F2031" s="251"/>
      <c r="G2031" s="251"/>
      <c r="H2031" s="251"/>
      <c r="I2031" s="251"/>
      <c r="J2031" s="251"/>
      <c r="K2031" s="251"/>
      <c r="L2031" s="251"/>
      <c r="M2031" s="251"/>
      <c r="N2031" s="251"/>
      <c r="O2031" s="251"/>
      <c r="P2031" s="251"/>
      <c r="Q2031" s="251"/>
      <c r="R2031" s="251"/>
      <c r="S2031" s="251"/>
      <c r="T2031" s="251"/>
      <c r="U2031" s="251"/>
      <c r="V2031" s="251"/>
      <c r="W2031" s="251"/>
      <c r="X2031" s="251"/>
      <c r="Y2031" s="251"/>
      <c r="Z2031" s="251"/>
      <c r="AA2031" s="251"/>
      <c r="AB2031" s="251"/>
      <c r="AC2031" s="251"/>
      <c r="AD2031" s="251"/>
      <c r="AE2031" s="251"/>
      <c r="AF2031" s="251"/>
    </row>
    <row r="2147" spans="2:32" x14ac:dyDescent="0.75">
      <c r="B2147" s="107"/>
      <c r="C2147" s="107"/>
      <c r="D2147" s="107"/>
      <c r="E2147" s="107"/>
      <c r="F2147" s="107"/>
      <c r="G2147" s="107"/>
      <c r="H2147" s="107"/>
      <c r="I2147" s="107"/>
      <c r="J2147" s="107"/>
      <c r="K2147" s="107"/>
      <c r="L2147" s="107"/>
      <c r="M2147" s="107"/>
      <c r="N2147" s="107"/>
      <c r="O2147" s="107"/>
      <c r="P2147" s="107"/>
      <c r="Q2147" s="107"/>
      <c r="R2147" s="107"/>
      <c r="S2147" s="107"/>
      <c r="T2147" s="107"/>
      <c r="U2147" s="107"/>
      <c r="V2147" s="107"/>
      <c r="W2147" s="107"/>
      <c r="X2147" s="107"/>
      <c r="Y2147" s="107"/>
      <c r="Z2147" s="107"/>
      <c r="AA2147" s="107"/>
      <c r="AB2147" s="107"/>
      <c r="AC2147" s="107"/>
      <c r="AD2147" s="107"/>
      <c r="AE2147" s="107"/>
      <c r="AF2147" s="107"/>
    </row>
    <row r="2149" spans="2:32" x14ac:dyDescent="0.75">
      <c r="B2149" s="107"/>
      <c r="C2149" s="107"/>
      <c r="D2149" s="107"/>
      <c r="E2149" s="107"/>
      <c r="F2149" s="107"/>
      <c r="G2149" s="107"/>
      <c r="H2149" s="107"/>
      <c r="I2149" s="107"/>
      <c r="J2149" s="107"/>
      <c r="K2149" s="107"/>
      <c r="L2149" s="107"/>
      <c r="M2149" s="107"/>
      <c r="N2149" s="107"/>
      <c r="O2149" s="107"/>
      <c r="P2149" s="107"/>
      <c r="Q2149" s="107"/>
      <c r="R2149" s="107"/>
      <c r="S2149" s="107"/>
      <c r="T2149" s="107"/>
      <c r="U2149" s="107"/>
      <c r="V2149" s="107"/>
      <c r="W2149" s="107"/>
      <c r="X2149" s="107"/>
      <c r="Y2149" s="107"/>
      <c r="Z2149" s="107"/>
      <c r="AA2149" s="107"/>
      <c r="AB2149" s="107"/>
      <c r="AC2149" s="107"/>
      <c r="AD2149" s="107"/>
      <c r="AE2149" s="107"/>
      <c r="AF2149" s="107"/>
    </row>
    <row r="2150" spans="2:32" x14ac:dyDescent="0.75">
      <c r="B2150" s="107"/>
      <c r="C2150" s="107"/>
      <c r="D2150" s="107"/>
      <c r="E2150" s="107"/>
      <c r="F2150" s="107"/>
      <c r="G2150" s="107"/>
      <c r="H2150" s="107"/>
      <c r="I2150" s="107"/>
      <c r="J2150" s="107"/>
      <c r="K2150" s="107"/>
      <c r="L2150" s="107"/>
      <c r="M2150" s="107"/>
      <c r="N2150" s="107"/>
      <c r="O2150" s="107"/>
      <c r="P2150" s="107"/>
      <c r="Q2150" s="107"/>
      <c r="R2150" s="107"/>
      <c r="S2150" s="107"/>
      <c r="T2150" s="107"/>
      <c r="U2150" s="107"/>
      <c r="V2150" s="107"/>
      <c r="W2150" s="107"/>
      <c r="X2150" s="107"/>
      <c r="Y2150" s="107"/>
      <c r="Z2150" s="107"/>
      <c r="AA2150" s="107"/>
      <c r="AB2150" s="107"/>
      <c r="AC2150" s="107"/>
      <c r="AD2150" s="107"/>
      <c r="AE2150" s="107"/>
      <c r="AF2150" s="107"/>
    </row>
    <row r="2152" spans="2:32" x14ac:dyDescent="0.75">
      <c r="B2152" s="107"/>
      <c r="C2152" s="107"/>
      <c r="D2152" s="107"/>
      <c r="E2152" s="107"/>
      <c r="F2152" s="107"/>
      <c r="G2152" s="107"/>
      <c r="H2152" s="107"/>
      <c r="I2152" s="107"/>
      <c r="J2152" s="107"/>
      <c r="K2152" s="107"/>
      <c r="L2152" s="107"/>
      <c r="M2152" s="107"/>
      <c r="N2152" s="107"/>
      <c r="O2152" s="107"/>
      <c r="P2152" s="107"/>
      <c r="Q2152" s="107"/>
      <c r="R2152" s="107"/>
      <c r="S2152" s="107"/>
      <c r="T2152" s="107"/>
      <c r="U2152" s="107"/>
      <c r="V2152" s="107"/>
      <c r="W2152" s="107"/>
      <c r="X2152" s="107"/>
      <c r="Y2152" s="107"/>
      <c r="Z2152" s="107"/>
      <c r="AA2152" s="107"/>
      <c r="AB2152" s="107"/>
      <c r="AC2152" s="107"/>
      <c r="AD2152" s="107"/>
      <c r="AE2152" s="107"/>
      <c r="AF2152" s="107"/>
    </row>
    <row r="2153" spans="2:32" x14ac:dyDescent="0.75">
      <c r="B2153" s="251"/>
      <c r="C2153" s="251"/>
      <c r="D2153" s="251"/>
      <c r="E2153" s="251"/>
      <c r="F2153" s="251"/>
      <c r="G2153" s="251"/>
      <c r="H2153" s="251"/>
      <c r="I2153" s="251"/>
      <c r="J2153" s="251"/>
      <c r="K2153" s="251"/>
      <c r="L2153" s="251"/>
      <c r="M2153" s="251"/>
      <c r="N2153" s="251"/>
      <c r="O2153" s="251"/>
      <c r="P2153" s="251"/>
      <c r="Q2153" s="251"/>
      <c r="R2153" s="251"/>
      <c r="S2153" s="251"/>
      <c r="T2153" s="251"/>
      <c r="U2153" s="251"/>
      <c r="V2153" s="251"/>
      <c r="W2153" s="251"/>
      <c r="X2153" s="251"/>
      <c r="Y2153" s="251"/>
      <c r="Z2153" s="251"/>
      <c r="AA2153" s="251"/>
      <c r="AB2153" s="251"/>
      <c r="AC2153" s="251"/>
      <c r="AD2153" s="251"/>
      <c r="AE2153" s="251"/>
      <c r="AF2153" s="251"/>
    </row>
    <row r="2316" spans="2:32" x14ac:dyDescent="0.75">
      <c r="B2316" s="107"/>
      <c r="C2316" s="107"/>
      <c r="D2316" s="107"/>
      <c r="E2316" s="107"/>
      <c r="F2316" s="107"/>
      <c r="G2316" s="107"/>
      <c r="H2316" s="107"/>
      <c r="I2316" s="107"/>
      <c r="J2316" s="107"/>
      <c r="K2316" s="107"/>
      <c r="L2316" s="107"/>
      <c r="M2316" s="107"/>
      <c r="N2316" s="107"/>
      <c r="O2316" s="107"/>
      <c r="P2316" s="107"/>
      <c r="Q2316" s="107"/>
      <c r="R2316" s="107"/>
      <c r="S2316" s="107"/>
      <c r="T2316" s="107"/>
      <c r="U2316" s="107"/>
      <c r="V2316" s="107"/>
      <c r="W2316" s="107"/>
      <c r="X2316" s="107"/>
      <c r="Y2316" s="107"/>
      <c r="Z2316" s="107"/>
      <c r="AA2316" s="107"/>
      <c r="AB2316" s="107"/>
      <c r="AC2316" s="107"/>
      <c r="AD2316" s="107"/>
      <c r="AE2316" s="107"/>
      <c r="AF2316" s="107"/>
    </row>
    <row r="2317" spans="2:32" x14ac:dyDescent="0.75">
      <c r="B2317" s="251"/>
      <c r="C2317" s="251"/>
      <c r="D2317" s="251"/>
      <c r="E2317" s="251"/>
      <c r="F2317" s="251"/>
      <c r="G2317" s="251"/>
      <c r="H2317" s="251"/>
      <c r="I2317" s="251"/>
      <c r="J2317" s="251"/>
      <c r="K2317" s="251"/>
      <c r="L2317" s="251"/>
      <c r="M2317" s="251"/>
      <c r="N2317" s="251"/>
      <c r="O2317" s="251"/>
      <c r="P2317" s="251"/>
      <c r="Q2317" s="251"/>
      <c r="R2317" s="251"/>
      <c r="S2317" s="251"/>
      <c r="T2317" s="251"/>
      <c r="U2317" s="251"/>
      <c r="V2317" s="251"/>
      <c r="W2317" s="251"/>
      <c r="X2317" s="251"/>
      <c r="Y2317" s="251"/>
      <c r="Z2317" s="251"/>
      <c r="AA2317" s="251"/>
      <c r="AB2317" s="251"/>
      <c r="AC2317" s="251"/>
      <c r="AD2317" s="251"/>
      <c r="AE2317" s="251"/>
      <c r="AF2317" s="251"/>
    </row>
    <row r="2418" spans="2:32" x14ac:dyDescent="0.75">
      <c r="B2418" s="107"/>
      <c r="C2418" s="107"/>
      <c r="D2418" s="107"/>
      <c r="E2418" s="107"/>
      <c r="F2418" s="107"/>
      <c r="G2418" s="107"/>
      <c r="H2418" s="107"/>
      <c r="I2418" s="107"/>
      <c r="J2418" s="107"/>
      <c r="K2418" s="107"/>
      <c r="L2418" s="107"/>
      <c r="M2418" s="107"/>
      <c r="N2418" s="107"/>
      <c r="O2418" s="107"/>
      <c r="P2418" s="107"/>
      <c r="Q2418" s="107"/>
      <c r="R2418" s="107"/>
      <c r="S2418" s="107"/>
      <c r="T2418" s="107"/>
      <c r="U2418" s="107"/>
      <c r="V2418" s="107"/>
      <c r="W2418" s="107"/>
      <c r="X2418" s="107"/>
      <c r="Y2418" s="107"/>
      <c r="Z2418" s="107"/>
      <c r="AA2418" s="107"/>
      <c r="AB2418" s="107"/>
      <c r="AC2418" s="107"/>
      <c r="AD2418" s="107"/>
      <c r="AE2418" s="107"/>
      <c r="AF2418" s="107"/>
    </row>
    <row r="2419" spans="2:32" x14ac:dyDescent="0.75">
      <c r="B2419" s="251"/>
      <c r="C2419" s="251"/>
      <c r="D2419" s="251"/>
      <c r="E2419" s="251"/>
      <c r="F2419" s="251"/>
      <c r="G2419" s="251"/>
      <c r="H2419" s="251"/>
      <c r="I2419" s="251"/>
      <c r="J2419" s="251"/>
      <c r="K2419" s="251"/>
      <c r="L2419" s="251"/>
      <c r="M2419" s="251"/>
      <c r="N2419" s="251"/>
      <c r="O2419" s="251"/>
      <c r="P2419" s="251"/>
      <c r="Q2419" s="251"/>
      <c r="R2419" s="251"/>
      <c r="S2419" s="251"/>
      <c r="T2419" s="251"/>
      <c r="U2419" s="251"/>
      <c r="V2419" s="251"/>
      <c r="W2419" s="251"/>
      <c r="X2419" s="251"/>
      <c r="Y2419" s="251"/>
      <c r="Z2419" s="251"/>
      <c r="AA2419" s="251"/>
      <c r="AB2419" s="251"/>
      <c r="AC2419" s="251"/>
      <c r="AD2419" s="251"/>
      <c r="AE2419" s="251"/>
      <c r="AF2419" s="251"/>
    </row>
    <row r="2497" spans="2:32" x14ac:dyDescent="0.75">
      <c r="B2497" s="107"/>
      <c r="C2497" s="107"/>
      <c r="D2497" s="107"/>
      <c r="E2497" s="107"/>
      <c r="F2497" s="107"/>
      <c r="G2497" s="107"/>
      <c r="H2497" s="107"/>
      <c r="I2497" s="107"/>
      <c r="J2497" s="107"/>
      <c r="K2497" s="107"/>
      <c r="L2497" s="107"/>
      <c r="M2497" s="107"/>
      <c r="N2497" s="107"/>
      <c r="O2497" s="107"/>
      <c r="P2497" s="107"/>
      <c r="Q2497" s="107"/>
      <c r="R2497" s="107"/>
      <c r="S2497" s="107"/>
      <c r="T2497" s="107"/>
      <c r="U2497" s="107"/>
      <c r="V2497" s="107"/>
      <c r="W2497" s="107"/>
      <c r="X2497" s="107"/>
      <c r="Y2497" s="107"/>
      <c r="Z2497" s="107"/>
      <c r="AA2497" s="107"/>
      <c r="AB2497" s="107"/>
      <c r="AC2497" s="107"/>
      <c r="AD2497" s="107"/>
      <c r="AE2497" s="107"/>
      <c r="AF2497" s="107"/>
    </row>
    <row r="2503" spans="2:32" x14ac:dyDescent="0.75">
      <c r="B2503" s="107"/>
      <c r="C2503" s="107"/>
      <c r="D2503" s="107"/>
      <c r="E2503" s="107"/>
      <c r="F2503" s="107"/>
      <c r="G2503" s="107"/>
      <c r="H2503" s="107"/>
      <c r="I2503" s="107"/>
      <c r="J2503" s="107"/>
      <c r="K2503" s="107"/>
      <c r="L2503" s="107"/>
      <c r="M2503" s="107"/>
      <c r="N2503" s="107"/>
      <c r="O2503" s="107"/>
      <c r="P2503" s="107"/>
      <c r="Q2503" s="107"/>
      <c r="R2503" s="107"/>
      <c r="S2503" s="107"/>
      <c r="T2503" s="107"/>
      <c r="U2503" s="107"/>
      <c r="V2503" s="107"/>
      <c r="W2503" s="107"/>
      <c r="X2503" s="107"/>
      <c r="Y2503" s="107"/>
      <c r="Z2503" s="107"/>
      <c r="AA2503" s="107"/>
      <c r="AB2503" s="107"/>
      <c r="AC2503" s="107"/>
      <c r="AD2503" s="107"/>
      <c r="AE2503" s="107"/>
      <c r="AF2503" s="107"/>
    </row>
    <row r="2508" spans="2:32" x14ac:dyDescent="0.75">
      <c r="B2508" s="107"/>
      <c r="C2508" s="107"/>
      <c r="D2508" s="107"/>
      <c r="E2508" s="107"/>
      <c r="F2508" s="107"/>
      <c r="G2508" s="107"/>
      <c r="H2508" s="107"/>
      <c r="I2508" s="107"/>
      <c r="J2508" s="107"/>
      <c r="K2508" s="107"/>
      <c r="L2508" s="107"/>
      <c r="M2508" s="107"/>
      <c r="N2508" s="107"/>
      <c r="O2508" s="107"/>
      <c r="P2508" s="107"/>
      <c r="Q2508" s="107"/>
      <c r="R2508" s="107"/>
      <c r="S2508" s="107"/>
      <c r="T2508" s="107"/>
      <c r="U2508" s="107"/>
      <c r="V2508" s="107"/>
      <c r="W2508" s="107"/>
      <c r="X2508" s="107"/>
      <c r="Y2508" s="107"/>
      <c r="Z2508" s="107"/>
      <c r="AA2508" s="107"/>
      <c r="AB2508" s="107"/>
      <c r="AC2508" s="107"/>
      <c r="AD2508" s="107"/>
      <c r="AE2508" s="107"/>
      <c r="AF2508" s="107"/>
    </row>
    <row r="2509" spans="2:32" x14ac:dyDescent="0.75">
      <c r="B2509" s="251"/>
      <c r="C2509" s="251"/>
      <c r="D2509" s="251"/>
      <c r="E2509" s="251"/>
      <c r="F2509" s="251"/>
      <c r="G2509" s="251"/>
      <c r="H2509" s="251"/>
      <c r="I2509" s="251"/>
      <c r="J2509" s="251"/>
      <c r="K2509" s="251"/>
      <c r="L2509" s="251"/>
      <c r="M2509" s="251"/>
      <c r="N2509" s="251"/>
      <c r="O2509" s="251"/>
      <c r="P2509" s="251"/>
      <c r="Q2509" s="251"/>
      <c r="R2509" s="251"/>
      <c r="S2509" s="251"/>
      <c r="T2509" s="251"/>
      <c r="U2509" s="251"/>
      <c r="V2509" s="251"/>
      <c r="W2509" s="251"/>
      <c r="X2509" s="251"/>
      <c r="Y2509" s="251"/>
      <c r="Z2509" s="251"/>
      <c r="AA2509" s="251"/>
      <c r="AB2509" s="251"/>
      <c r="AC2509" s="251"/>
      <c r="AD2509" s="251"/>
      <c r="AE2509" s="251"/>
      <c r="AF2509" s="251"/>
    </row>
    <row r="2594" spans="2:32" x14ac:dyDescent="0.75">
      <c r="B2594" s="107"/>
      <c r="C2594" s="107"/>
      <c r="D2594" s="107"/>
      <c r="E2594" s="107"/>
      <c r="F2594" s="107"/>
      <c r="G2594" s="107"/>
      <c r="H2594" s="107"/>
      <c r="I2594" s="107"/>
      <c r="J2594" s="107"/>
      <c r="K2594" s="107"/>
      <c r="L2594" s="107"/>
      <c r="M2594" s="107"/>
      <c r="N2594" s="107"/>
      <c r="O2594" s="107"/>
      <c r="P2594" s="107"/>
      <c r="Q2594" s="107"/>
      <c r="R2594" s="107"/>
      <c r="S2594" s="107"/>
      <c r="T2594" s="107"/>
      <c r="U2594" s="107"/>
      <c r="V2594" s="107"/>
      <c r="W2594" s="107"/>
      <c r="X2594" s="107"/>
      <c r="Y2594" s="107"/>
      <c r="Z2594" s="107"/>
      <c r="AA2594" s="107"/>
      <c r="AB2594" s="107"/>
      <c r="AC2594" s="107"/>
      <c r="AD2594" s="107"/>
      <c r="AE2594" s="107"/>
      <c r="AF2594" s="107"/>
    </row>
    <row r="2597" spans="2:32" x14ac:dyDescent="0.75">
      <c r="B2597" s="107"/>
      <c r="C2597" s="107"/>
      <c r="D2597" s="107"/>
      <c r="E2597" s="107"/>
      <c r="F2597" s="107"/>
      <c r="G2597" s="107"/>
      <c r="H2597" s="107"/>
      <c r="I2597" s="107"/>
      <c r="J2597" s="107"/>
      <c r="K2597" s="107"/>
      <c r="L2597" s="107"/>
      <c r="M2597" s="107"/>
      <c r="N2597" s="107"/>
      <c r="O2597" s="107"/>
      <c r="P2597" s="107"/>
      <c r="Q2597" s="107"/>
      <c r="R2597" s="107"/>
      <c r="S2597" s="107"/>
      <c r="T2597" s="107"/>
      <c r="U2597" s="107"/>
      <c r="V2597" s="107"/>
      <c r="W2597" s="107"/>
      <c r="X2597" s="107"/>
      <c r="Y2597" s="107"/>
      <c r="Z2597" s="107"/>
      <c r="AA2597" s="107"/>
      <c r="AB2597" s="107"/>
      <c r="AC2597" s="107"/>
      <c r="AD2597" s="107"/>
      <c r="AE2597" s="107"/>
      <c r="AF2597" s="107"/>
    </row>
    <row r="2598" spans="2:32" x14ac:dyDescent="0.75">
      <c r="B2598" s="251"/>
      <c r="C2598" s="251"/>
      <c r="D2598" s="251"/>
      <c r="E2598" s="251"/>
      <c r="F2598" s="251"/>
      <c r="G2598" s="251"/>
      <c r="H2598" s="251"/>
      <c r="I2598" s="251"/>
      <c r="J2598" s="251"/>
      <c r="K2598" s="251"/>
      <c r="L2598" s="251"/>
      <c r="M2598" s="251"/>
      <c r="N2598" s="251"/>
      <c r="O2598" s="251"/>
      <c r="P2598" s="251"/>
      <c r="Q2598" s="251"/>
      <c r="R2598" s="251"/>
      <c r="S2598" s="251"/>
      <c r="T2598" s="251"/>
      <c r="U2598" s="251"/>
      <c r="V2598" s="251"/>
      <c r="W2598" s="251"/>
      <c r="X2598" s="251"/>
      <c r="Y2598" s="251"/>
      <c r="Z2598" s="251"/>
      <c r="AA2598" s="251"/>
      <c r="AB2598" s="251"/>
      <c r="AC2598" s="251"/>
      <c r="AD2598" s="251"/>
      <c r="AE2598" s="251"/>
      <c r="AF2598" s="251"/>
    </row>
    <row r="2705" spans="2:32" x14ac:dyDescent="0.75">
      <c r="B2705" s="107"/>
      <c r="C2705" s="107"/>
      <c r="D2705" s="107"/>
      <c r="E2705" s="107"/>
      <c r="F2705" s="107"/>
      <c r="G2705" s="107"/>
      <c r="H2705" s="107"/>
      <c r="I2705" s="107"/>
      <c r="J2705" s="107"/>
      <c r="K2705" s="107"/>
      <c r="L2705" s="107"/>
      <c r="M2705" s="107"/>
      <c r="N2705" s="107"/>
      <c r="O2705" s="107"/>
      <c r="P2705" s="107"/>
      <c r="Q2705" s="107"/>
      <c r="R2705" s="107"/>
      <c r="S2705" s="107"/>
      <c r="T2705" s="107"/>
      <c r="U2705" s="107"/>
      <c r="V2705" s="107"/>
      <c r="W2705" s="107"/>
      <c r="X2705" s="107"/>
      <c r="Y2705" s="107"/>
      <c r="Z2705" s="107"/>
      <c r="AA2705" s="107"/>
      <c r="AB2705" s="107"/>
      <c r="AC2705" s="107"/>
      <c r="AD2705" s="107"/>
      <c r="AE2705" s="107"/>
      <c r="AF2705" s="107"/>
    </row>
    <row r="2706" spans="2:32" x14ac:dyDescent="0.75">
      <c r="B2706" s="107"/>
      <c r="C2706" s="107"/>
      <c r="D2706" s="107"/>
      <c r="E2706" s="107"/>
      <c r="F2706" s="107"/>
      <c r="G2706" s="107"/>
      <c r="H2706" s="107"/>
      <c r="I2706" s="107"/>
      <c r="J2706" s="107"/>
      <c r="K2706" s="107"/>
      <c r="L2706" s="107"/>
      <c r="M2706" s="107"/>
      <c r="N2706" s="107"/>
      <c r="O2706" s="107"/>
      <c r="P2706" s="107"/>
      <c r="Q2706" s="107"/>
      <c r="R2706" s="107"/>
      <c r="S2706" s="107"/>
      <c r="T2706" s="107"/>
      <c r="U2706" s="107"/>
      <c r="V2706" s="107"/>
      <c r="W2706" s="107"/>
      <c r="X2706" s="107"/>
      <c r="Y2706" s="107"/>
      <c r="Z2706" s="107"/>
      <c r="AA2706" s="107"/>
      <c r="AB2706" s="107"/>
      <c r="AC2706" s="107"/>
      <c r="AD2706" s="107"/>
      <c r="AE2706" s="107"/>
      <c r="AF2706" s="107"/>
    </row>
    <row r="2718" spans="2:32" x14ac:dyDescent="0.75">
      <c r="B2718" s="107"/>
      <c r="C2718" s="107"/>
      <c r="D2718" s="107"/>
      <c r="E2718" s="107"/>
      <c r="F2718" s="107"/>
      <c r="G2718" s="107"/>
      <c r="H2718" s="107"/>
      <c r="I2718" s="107"/>
      <c r="J2718" s="107"/>
      <c r="K2718" s="107"/>
      <c r="L2718" s="107"/>
      <c r="M2718" s="107"/>
      <c r="N2718" s="107"/>
      <c r="O2718" s="107"/>
      <c r="P2718" s="107"/>
      <c r="Q2718" s="107"/>
      <c r="R2718" s="107"/>
      <c r="S2718" s="107"/>
      <c r="T2718" s="107"/>
      <c r="U2718" s="107"/>
      <c r="V2718" s="107"/>
      <c r="W2718" s="107"/>
      <c r="X2718" s="107"/>
      <c r="Y2718" s="107"/>
      <c r="Z2718" s="107"/>
      <c r="AA2718" s="107"/>
      <c r="AB2718" s="107"/>
      <c r="AC2718" s="107"/>
      <c r="AD2718" s="107"/>
      <c r="AE2718" s="107"/>
      <c r="AF2718" s="107"/>
    </row>
    <row r="2719" spans="2:32" x14ac:dyDescent="0.75">
      <c r="B2719" s="251"/>
      <c r="C2719" s="251"/>
      <c r="D2719" s="251"/>
      <c r="E2719" s="251"/>
      <c r="F2719" s="251"/>
      <c r="G2719" s="251"/>
      <c r="H2719" s="251"/>
      <c r="I2719" s="251"/>
      <c r="J2719" s="251"/>
      <c r="K2719" s="251"/>
      <c r="L2719" s="251"/>
      <c r="M2719" s="251"/>
      <c r="N2719" s="251"/>
      <c r="O2719" s="251"/>
      <c r="P2719" s="251"/>
      <c r="Q2719" s="251"/>
      <c r="R2719" s="251"/>
      <c r="S2719" s="251"/>
      <c r="T2719" s="251"/>
      <c r="U2719" s="251"/>
      <c r="V2719" s="251"/>
      <c r="W2719" s="251"/>
      <c r="X2719" s="251"/>
      <c r="Y2719" s="251"/>
      <c r="Z2719" s="251"/>
      <c r="AA2719" s="251"/>
      <c r="AB2719" s="251"/>
      <c r="AC2719" s="251"/>
      <c r="AD2719" s="251"/>
      <c r="AE2719" s="251"/>
      <c r="AF2719" s="251"/>
    </row>
    <row r="2836" spans="2:32" x14ac:dyDescent="0.75">
      <c r="B2836" s="107"/>
      <c r="C2836" s="107"/>
      <c r="D2836" s="107"/>
      <c r="E2836" s="107"/>
      <c r="F2836" s="107"/>
      <c r="G2836" s="107"/>
      <c r="H2836" s="107"/>
      <c r="I2836" s="107"/>
      <c r="J2836" s="107"/>
      <c r="K2836" s="107"/>
      <c r="L2836" s="107"/>
      <c r="M2836" s="107"/>
      <c r="N2836" s="107"/>
      <c r="O2836" s="107"/>
      <c r="P2836" s="107"/>
      <c r="Q2836" s="107"/>
      <c r="R2836" s="107"/>
      <c r="S2836" s="107"/>
      <c r="T2836" s="107"/>
      <c r="U2836" s="107"/>
      <c r="V2836" s="107"/>
      <c r="W2836" s="107"/>
      <c r="X2836" s="107"/>
      <c r="Y2836" s="107"/>
      <c r="Z2836" s="107"/>
      <c r="AA2836" s="107"/>
      <c r="AB2836" s="107"/>
      <c r="AC2836" s="107"/>
      <c r="AD2836" s="107"/>
      <c r="AE2836" s="107"/>
      <c r="AF2836" s="107"/>
    </row>
    <row r="2837" spans="2:32" x14ac:dyDescent="0.75">
      <c r="B2837" s="251"/>
      <c r="C2837" s="251"/>
      <c r="D2837" s="251"/>
      <c r="E2837" s="251"/>
      <c r="F2837" s="251"/>
      <c r="G2837" s="251"/>
      <c r="H2837" s="251"/>
      <c r="I2837" s="251"/>
      <c r="J2837" s="251"/>
      <c r="K2837" s="251"/>
      <c r="L2837" s="251"/>
      <c r="M2837" s="251"/>
      <c r="N2837" s="251"/>
      <c r="O2837" s="251"/>
      <c r="P2837" s="251"/>
      <c r="Q2837" s="251"/>
      <c r="R2837" s="251"/>
      <c r="S2837" s="251"/>
      <c r="T2837" s="251"/>
      <c r="U2837" s="251"/>
      <c r="V2837" s="251"/>
      <c r="W2837" s="251"/>
      <c r="X2837" s="251"/>
      <c r="Y2837" s="251"/>
      <c r="Z2837" s="251"/>
      <c r="AA2837" s="251"/>
      <c r="AB2837" s="251"/>
      <c r="AC2837" s="251"/>
      <c r="AD2837" s="251"/>
      <c r="AE2837" s="251"/>
      <c r="AF2837" s="251"/>
    </row>
  </sheetData>
  <mergeCells count="21">
    <mergeCell ref="B1229:AF1229"/>
    <mergeCell ref="B1390:AF1390"/>
    <mergeCell ref="B1502:AF1502"/>
    <mergeCell ref="B1604:AF1604"/>
    <mergeCell ref="B1699:AF1699"/>
    <mergeCell ref="B89:AG89"/>
    <mergeCell ref="B2719:AF2719"/>
    <mergeCell ref="B2837:AF2837"/>
    <mergeCell ref="B2031:AF2031"/>
    <mergeCell ref="B2153:AF2153"/>
    <mergeCell ref="B2317:AF2317"/>
    <mergeCell ref="B2419:AF2419"/>
    <mergeCell ref="B2509:AF2509"/>
    <mergeCell ref="B2598:AF2598"/>
    <mergeCell ref="B1945:AF1945"/>
    <mergeCell ref="B112:AF112"/>
    <mergeCell ref="B308:AF308"/>
    <mergeCell ref="B511:AF511"/>
    <mergeCell ref="B712:AF712"/>
    <mergeCell ref="B887:AF887"/>
    <mergeCell ref="B1101:AF110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4C9535-0C67-41CE-92F4-68B078DA12A9}">
  <dimension ref="A1:AH4510"/>
  <sheetViews>
    <sheetView topLeftCell="B1" workbookViewId="0">
      <selection sqref="A1:XFD1048576"/>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215" t="s">
        <v>290</v>
      </c>
      <c r="D3" s="215" t="s">
        <v>291</v>
      </c>
      <c r="E3" s="110"/>
      <c r="F3" s="110"/>
      <c r="G3" s="110"/>
    </row>
    <row r="4" spans="1:33" ht="15" customHeight="1" x14ac:dyDescent="0.75">
      <c r="C4" s="215" t="s">
        <v>292</v>
      </c>
      <c r="D4" s="215" t="s">
        <v>293</v>
      </c>
      <c r="E4" s="110"/>
      <c r="F4" s="110"/>
      <c r="G4" s="215" t="s">
        <v>294</v>
      </c>
    </row>
    <row r="5" spans="1:33" ht="15" customHeight="1" x14ac:dyDescent="0.75">
      <c r="C5" s="215" t="s">
        <v>295</v>
      </c>
      <c r="D5" s="215" t="s">
        <v>296</v>
      </c>
      <c r="E5" s="110"/>
      <c r="F5" s="110"/>
      <c r="G5" s="110"/>
    </row>
    <row r="6" spans="1:33" ht="15" customHeight="1" x14ac:dyDescent="0.75">
      <c r="C6" s="215" t="s">
        <v>297</v>
      </c>
      <c r="D6" s="110"/>
      <c r="E6" s="215" t="s">
        <v>298</v>
      </c>
      <c r="F6" s="110"/>
      <c r="G6" s="110"/>
    </row>
    <row r="7" spans="1:33" ht="12" customHeight="1" x14ac:dyDescent="0.75"/>
    <row r="8" spans="1:33" ht="12" customHeight="1" x14ac:dyDescent="0.75"/>
    <row r="9" spans="1:33" ht="12" customHeight="1" x14ac:dyDescent="0.75"/>
    <row r="10" spans="1:33" ht="15" customHeight="1" x14ac:dyDescent="0.8">
      <c r="A10" s="88" t="s">
        <v>992</v>
      </c>
      <c r="B10" s="89" t="s">
        <v>993</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t="s">
        <v>994</v>
      </c>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996</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6" t="s">
        <v>997</v>
      </c>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A17" s="88" t="s">
        <v>998</v>
      </c>
      <c r="B17" s="97" t="s">
        <v>999</v>
      </c>
      <c r="C17" s="98">
        <v>745.48858600000005</v>
      </c>
      <c r="D17" s="98">
        <v>752.84777799999995</v>
      </c>
      <c r="E17" s="98">
        <v>752.35827600000005</v>
      </c>
      <c r="F17" s="98">
        <v>735.73345900000004</v>
      </c>
      <c r="G17" s="98">
        <v>714.39776600000005</v>
      </c>
      <c r="H17" s="98">
        <v>699.98785399999997</v>
      </c>
      <c r="I17" s="98">
        <v>685.04046600000004</v>
      </c>
      <c r="J17" s="98">
        <v>673.87493900000004</v>
      </c>
      <c r="K17" s="98">
        <v>663.85052499999995</v>
      </c>
      <c r="L17" s="98">
        <v>653.93218999999999</v>
      </c>
      <c r="M17" s="98">
        <v>646.67608600000005</v>
      </c>
      <c r="N17" s="98">
        <v>638</v>
      </c>
      <c r="O17" s="98">
        <v>632.65362500000003</v>
      </c>
      <c r="P17" s="98">
        <v>629.94421399999999</v>
      </c>
      <c r="Q17" s="98">
        <v>630.54656999999997</v>
      </c>
      <c r="R17" s="98">
        <v>627.93365500000004</v>
      </c>
      <c r="S17" s="98">
        <v>625.11895800000002</v>
      </c>
      <c r="T17" s="98">
        <v>622.16143799999998</v>
      </c>
      <c r="U17" s="98">
        <v>618.44097899999997</v>
      </c>
      <c r="V17" s="98">
        <v>611.17291299999999</v>
      </c>
      <c r="W17" s="98">
        <v>603.78057899999999</v>
      </c>
      <c r="X17" s="98">
        <v>594.08050500000002</v>
      </c>
      <c r="Y17" s="98">
        <v>586.63452099999995</v>
      </c>
      <c r="Z17" s="98">
        <v>582.16729699999996</v>
      </c>
      <c r="AA17" s="98">
        <v>581.98821999999996</v>
      </c>
      <c r="AB17" s="98">
        <v>575.44702099999995</v>
      </c>
      <c r="AC17" s="98">
        <v>569.67370600000004</v>
      </c>
      <c r="AD17" s="98">
        <v>564.75280799999996</v>
      </c>
      <c r="AE17" s="98">
        <v>561.188354</v>
      </c>
      <c r="AF17" s="99">
        <v>-1.0090999999999999E-2</v>
      </c>
      <c r="AG17" s="90"/>
    </row>
    <row r="18" spans="1:33" ht="15" customHeight="1" x14ac:dyDescent="0.75">
      <c r="A18" s="88" t="s">
        <v>1000</v>
      </c>
      <c r="B18" s="97" t="s">
        <v>1001</v>
      </c>
      <c r="C18" s="98">
        <v>0</v>
      </c>
      <c r="D18" s="98">
        <v>0</v>
      </c>
      <c r="E18" s="98">
        <v>0</v>
      </c>
      <c r="F18" s="98">
        <v>0</v>
      </c>
      <c r="G18" s="98">
        <v>0</v>
      </c>
      <c r="H18" s="98">
        <v>0</v>
      </c>
      <c r="I18" s="98">
        <v>0</v>
      </c>
      <c r="J18" s="98">
        <v>0</v>
      </c>
      <c r="K18" s="98">
        <v>0</v>
      </c>
      <c r="L18" s="98">
        <v>0</v>
      </c>
      <c r="M18" s="98">
        <v>0</v>
      </c>
      <c r="N18" s="98">
        <v>0</v>
      </c>
      <c r="O18" s="98">
        <v>0</v>
      </c>
      <c r="P18" s="98">
        <v>0</v>
      </c>
      <c r="Q18" s="98">
        <v>0</v>
      </c>
      <c r="R18" s="98">
        <v>0</v>
      </c>
      <c r="S18" s="98">
        <v>0</v>
      </c>
      <c r="T18" s="98">
        <v>0</v>
      </c>
      <c r="U18" s="98">
        <v>0</v>
      </c>
      <c r="V18" s="98">
        <v>0</v>
      </c>
      <c r="W18" s="98">
        <v>0</v>
      </c>
      <c r="X18" s="98">
        <v>0</v>
      </c>
      <c r="Y18" s="98">
        <v>0</v>
      </c>
      <c r="Z18" s="98">
        <v>0</v>
      </c>
      <c r="AA18" s="98">
        <v>0</v>
      </c>
      <c r="AB18" s="98">
        <v>0</v>
      </c>
      <c r="AC18" s="98">
        <v>0</v>
      </c>
      <c r="AD18" s="98">
        <v>0</v>
      </c>
      <c r="AE18" s="98">
        <v>0</v>
      </c>
      <c r="AF18" s="99" t="s">
        <v>322</v>
      </c>
      <c r="AG18" s="90"/>
    </row>
    <row r="19" spans="1:33" ht="15" customHeight="1" x14ac:dyDescent="0.75">
      <c r="A19" s="88" t="s">
        <v>1002</v>
      </c>
      <c r="B19" s="97" t="s">
        <v>1003</v>
      </c>
      <c r="C19" s="98">
        <v>745.48858600000005</v>
      </c>
      <c r="D19" s="98">
        <v>752.84777799999995</v>
      </c>
      <c r="E19" s="98">
        <v>752.35827600000005</v>
      </c>
      <c r="F19" s="98">
        <v>735.73345900000004</v>
      </c>
      <c r="G19" s="98">
        <v>714.39776600000005</v>
      </c>
      <c r="H19" s="98">
        <v>699.98785399999997</v>
      </c>
      <c r="I19" s="98">
        <v>685.04046600000004</v>
      </c>
      <c r="J19" s="98">
        <v>673.87493900000004</v>
      </c>
      <c r="K19" s="98">
        <v>663.85052499999995</v>
      </c>
      <c r="L19" s="98">
        <v>653.93218999999999</v>
      </c>
      <c r="M19" s="98">
        <v>646.67608600000005</v>
      </c>
      <c r="N19" s="98">
        <v>638</v>
      </c>
      <c r="O19" s="98">
        <v>632.65362500000003</v>
      </c>
      <c r="P19" s="98">
        <v>629.94421399999999</v>
      </c>
      <c r="Q19" s="98">
        <v>630.54656999999997</v>
      </c>
      <c r="R19" s="98">
        <v>627.93365500000004</v>
      </c>
      <c r="S19" s="98">
        <v>625.11895800000002</v>
      </c>
      <c r="T19" s="98">
        <v>622.16143799999998</v>
      </c>
      <c r="U19" s="98">
        <v>618.44097899999997</v>
      </c>
      <c r="V19" s="98">
        <v>611.17291299999999</v>
      </c>
      <c r="W19" s="98">
        <v>603.78057899999999</v>
      </c>
      <c r="X19" s="98">
        <v>594.08050500000002</v>
      </c>
      <c r="Y19" s="98">
        <v>586.63452099999995</v>
      </c>
      <c r="Z19" s="98">
        <v>582.16729699999996</v>
      </c>
      <c r="AA19" s="98">
        <v>581.98821999999996</v>
      </c>
      <c r="AB19" s="98">
        <v>575.44702099999995</v>
      </c>
      <c r="AC19" s="98">
        <v>569.67370600000004</v>
      </c>
      <c r="AD19" s="98">
        <v>564.75280799999996</v>
      </c>
      <c r="AE19" s="98">
        <v>561.188354</v>
      </c>
      <c r="AF19" s="99">
        <v>-1.0090999999999999E-2</v>
      </c>
      <c r="AG19" s="90"/>
    </row>
    <row r="20" spans="1:33" ht="15" customHeight="1" x14ac:dyDescent="0.75">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row>
    <row r="21" spans="1:33" ht="15" customHeight="1" x14ac:dyDescent="0.75">
      <c r="B21" s="96" t="s">
        <v>1004</v>
      </c>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row>
    <row r="22" spans="1:33" ht="15" customHeight="1" x14ac:dyDescent="0.75">
      <c r="A22" s="88" t="s">
        <v>1005</v>
      </c>
      <c r="B22" s="97" t="s">
        <v>1006</v>
      </c>
      <c r="C22" s="98">
        <v>27.701494</v>
      </c>
      <c r="D22" s="98">
        <v>28.161213</v>
      </c>
      <c r="E22" s="98">
        <v>28.336245999999999</v>
      </c>
      <c r="F22" s="98">
        <v>27.930389000000002</v>
      </c>
      <c r="G22" s="98">
        <v>27.360482999999999</v>
      </c>
      <c r="H22" s="98">
        <v>27.062560999999999</v>
      </c>
      <c r="I22" s="98">
        <v>26.745170999999999</v>
      </c>
      <c r="J22" s="98">
        <v>26.574788999999999</v>
      </c>
      <c r="K22" s="98">
        <v>26.450092000000001</v>
      </c>
      <c r="L22" s="98">
        <v>26.327152000000002</v>
      </c>
      <c r="M22" s="98">
        <v>26.309853</v>
      </c>
      <c r="N22" s="98">
        <v>26.236436999999999</v>
      </c>
      <c r="O22" s="98">
        <v>26.300083000000001</v>
      </c>
      <c r="P22" s="98">
        <v>26.476437000000001</v>
      </c>
      <c r="Q22" s="98">
        <v>26.802655999999999</v>
      </c>
      <c r="R22" s="98">
        <v>26.993179000000001</v>
      </c>
      <c r="S22" s="98">
        <v>27.175011000000001</v>
      </c>
      <c r="T22" s="98">
        <v>27.356400000000001</v>
      </c>
      <c r="U22" s="98">
        <v>27.506229000000001</v>
      </c>
      <c r="V22" s="98">
        <v>27.497744000000001</v>
      </c>
      <c r="W22" s="98">
        <v>27.485579999999999</v>
      </c>
      <c r="X22" s="98">
        <v>27.36544</v>
      </c>
      <c r="Y22" s="98">
        <v>27.347321999999998</v>
      </c>
      <c r="Z22" s="98">
        <v>27.466481999999999</v>
      </c>
      <c r="AA22" s="98">
        <v>27.773669999999999</v>
      </c>
      <c r="AB22" s="98">
        <v>27.796990999999998</v>
      </c>
      <c r="AC22" s="98">
        <v>27.862095</v>
      </c>
      <c r="AD22" s="98">
        <v>27.968413999999999</v>
      </c>
      <c r="AE22" s="98">
        <v>27.940854999999999</v>
      </c>
      <c r="AF22" s="99">
        <v>3.0699999999999998E-4</v>
      </c>
      <c r="AG22" s="90"/>
    </row>
    <row r="23" spans="1:33" ht="15" customHeight="1" x14ac:dyDescent="0.75">
      <c r="A23" s="88" t="s">
        <v>1007</v>
      </c>
      <c r="B23" s="97" t="s">
        <v>1008</v>
      </c>
      <c r="C23" s="98">
        <v>1.7337320000000001</v>
      </c>
      <c r="D23" s="98">
        <v>2.0157180000000001</v>
      </c>
      <c r="E23" s="98">
        <v>2.2821009999999999</v>
      </c>
      <c r="F23" s="98">
        <v>2.4943019999999998</v>
      </c>
      <c r="G23" s="98">
        <v>2.6786949999999998</v>
      </c>
      <c r="H23" s="98">
        <v>2.8791380000000002</v>
      </c>
      <c r="I23" s="98">
        <v>3.0706500000000001</v>
      </c>
      <c r="J23" s="98">
        <v>3.2738580000000002</v>
      </c>
      <c r="K23" s="98">
        <v>3.4792079999999999</v>
      </c>
      <c r="L23" s="98">
        <v>3.682477</v>
      </c>
      <c r="M23" s="98">
        <v>3.8991889999999998</v>
      </c>
      <c r="N23" s="98">
        <v>4.1060140000000001</v>
      </c>
      <c r="O23" s="98">
        <v>4.3339280000000002</v>
      </c>
      <c r="P23" s="98">
        <v>4.5820100000000004</v>
      </c>
      <c r="Q23" s="98">
        <v>4.8586029999999996</v>
      </c>
      <c r="R23" s="98">
        <v>5.1157849999999998</v>
      </c>
      <c r="S23" s="98">
        <v>5.3752430000000002</v>
      </c>
      <c r="T23" s="98">
        <v>5.6369210000000001</v>
      </c>
      <c r="U23" s="98">
        <v>5.8950500000000003</v>
      </c>
      <c r="V23" s="98">
        <v>6.1207330000000004</v>
      </c>
      <c r="W23" s="98">
        <v>6.3446160000000003</v>
      </c>
      <c r="X23" s="98">
        <v>6.5425950000000004</v>
      </c>
      <c r="Y23" s="98">
        <v>6.7636419999999999</v>
      </c>
      <c r="Z23" s="98">
        <v>7.0199959999999999</v>
      </c>
      <c r="AA23" s="98">
        <v>7.3329820000000003</v>
      </c>
      <c r="AB23" s="98">
        <v>7.5693910000000004</v>
      </c>
      <c r="AC23" s="98">
        <v>7.8167439999999999</v>
      </c>
      <c r="AD23" s="98">
        <v>8.0776070000000004</v>
      </c>
      <c r="AE23" s="98">
        <v>8.3581129999999995</v>
      </c>
      <c r="AF23" s="99">
        <v>5.7785000000000003E-2</v>
      </c>
      <c r="AG23" s="90"/>
    </row>
    <row r="24" spans="1:33" ht="15" customHeight="1" x14ac:dyDescent="0.75">
      <c r="A24" s="88" t="s">
        <v>1009</v>
      </c>
      <c r="B24" s="97" t="s">
        <v>1010</v>
      </c>
      <c r="C24" s="98">
        <v>2.34727</v>
      </c>
      <c r="D24" s="98">
        <v>4.4234220000000004</v>
      </c>
      <c r="E24" s="98">
        <v>6.5103299999999997</v>
      </c>
      <c r="F24" s="98">
        <v>8.4475149999999992</v>
      </c>
      <c r="G24" s="98">
        <v>10.260118</v>
      </c>
      <c r="H24" s="98">
        <v>12.106405000000001</v>
      </c>
      <c r="I24" s="98">
        <v>13.894964</v>
      </c>
      <c r="J24" s="98">
        <v>15.720405</v>
      </c>
      <c r="K24" s="98">
        <v>17.546631000000001</v>
      </c>
      <c r="L24" s="98">
        <v>19.353251</v>
      </c>
      <c r="M24" s="98">
        <v>21.224616999999999</v>
      </c>
      <c r="N24" s="98">
        <v>23.038656</v>
      </c>
      <c r="O24" s="98">
        <v>24.968584</v>
      </c>
      <c r="P24" s="98">
        <v>27.018315999999999</v>
      </c>
      <c r="Q24" s="98">
        <v>29.246431000000001</v>
      </c>
      <c r="R24" s="98">
        <v>31.364456000000001</v>
      </c>
      <c r="S24" s="98">
        <v>33.500416000000001</v>
      </c>
      <c r="T24" s="98">
        <v>35.655448999999997</v>
      </c>
      <c r="U24" s="98">
        <v>37.791504000000003</v>
      </c>
      <c r="V24" s="98">
        <v>39.719631</v>
      </c>
      <c r="W24" s="98">
        <v>41.633910999999998</v>
      </c>
      <c r="X24" s="98">
        <v>43.373733999999999</v>
      </c>
      <c r="Y24" s="98">
        <v>45.262123000000003</v>
      </c>
      <c r="Z24" s="98">
        <v>47.386184999999998</v>
      </c>
      <c r="AA24" s="98">
        <v>49.898257999999998</v>
      </c>
      <c r="AB24" s="98">
        <v>51.892063</v>
      </c>
      <c r="AC24" s="98">
        <v>53.959820000000001</v>
      </c>
      <c r="AD24" s="98">
        <v>56.121364999999997</v>
      </c>
      <c r="AE24" s="98">
        <v>58.420788000000002</v>
      </c>
      <c r="AF24" s="99">
        <v>0.12164999999999999</v>
      </c>
      <c r="AG24" s="90"/>
    </row>
    <row r="25" spans="1:33" ht="15" customHeight="1" x14ac:dyDescent="0.75">
      <c r="A25" s="88" t="s">
        <v>1011</v>
      </c>
      <c r="B25" s="97" t="s">
        <v>1012</v>
      </c>
      <c r="C25" s="98">
        <v>16.660831000000002</v>
      </c>
      <c r="D25" s="98">
        <v>19.503101000000001</v>
      </c>
      <c r="E25" s="98">
        <v>22.200614999999999</v>
      </c>
      <c r="F25" s="98">
        <v>24.367394999999998</v>
      </c>
      <c r="G25" s="98">
        <v>26.257739999999998</v>
      </c>
      <c r="H25" s="98">
        <v>28.301953999999999</v>
      </c>
      <c r="I25" s="98">
        <v>30.256197</v>
      </c>
      <c r="J25" s="98">
        <v>32.324257000000003</v>
      </c>
      <c r="K25" s="98">
        <v>34.412506</v>
      </c>
      <c r="L25" s="98">
        <v>36.479725000000002</v>
      </c>
      <c r="M25" s="98">
        <v>38.679713999999997</v>
      </c>
      <c r="N25" s="98">
        <v>40.781128000000002</v>
      </c>
      <c r="O25" s="98">
        <v>43.091830999999999</v>
      </c>
      <c r="P25" s="98">
        <v>45.603496999999997</v>
      </c>
      <c r="Q25" s="98">
        <v>48.399467000000001</v>
      </c>
      <c r="R25" s="98">
        <v>51.002944999999997</v>
      </c>
      <c r="S25" s="98">
        <v>53.629680999999998</v>
      </c>
      <c r="T25" s="98">
        <v>56.278992000000002</v>
      </c>
      <c r="U25" s="98">
        <v>58.893321999999998</v>
      </c>
      <c r="V25" s="98">
        <v>61.183750000000003</v>
      </c>
      <c r="W25" s="98">
        <v>63.455978000000002</v>
      </c>
      <c r="X25" s="98">
        <v>65.468964</v>
      </c>
      <c r="Y25" s="98">
        <v>67.712502000000001</v>
      </c>
      <c r="Z25" s="98">
        <v>70.309714999999997</v>
      </c>
      <c r="AA25" s="98">
        <v>73.475539999999995</v>
      </c>
      <c r="AB25" s="98">
        <v>75.873489000000006</v>
      </c>
      <c r="AC25" s="98">
        <v>78.380973999999995</v>
      </c>
      <c r="AD25" s="98">
        <v>81.024094000000005</v>
      </c>
      <c r="AE25" s="98">
        <v>83.864440999999999</v>
      </c>
      <c r="AF25" s="99">
        <v>5.9417999999999999E-2</v>
      </c>
      <c r="AG25" s="90"/>
    </row>
    <row r="26" spans="1:33" ht="15" customHeight="1" x14ac:dyDescent="0.75">
      <c r="A26" s="88" t="s">
        <v>1013</v>
      </c>
      <c r="B26" s="97" t="s">
        <v>1014</v>
      </c>
      <c r="C26" s="98">
        <v>2.4163809999999999</v>
      </c>
      <c r="D26" s="98">
        <v>2.7793239999999999</v>
      </c>
      <c r="E26" s="98">
        <v>3.1208979999999999</v>
      </c>
      <c r="F26" s="98">
        <v>3.388887</v>
      </c>
      <c r="G26" s="98">
        <v>3.6195200000000001</v>
      </c>
      <c r="H26" s="98">
        <v>3.871928</v>
      </c>
      <c r="I26" s="98">
        <v>4.112279</v>
      </c>
      <c r="J26" s="98">
        <v>4.3681489999999998</v>
      </c>
      <c r="K26" s="98">
        <v>4.6265349999999996</v>
      </c>
      <c r="L26" s="98">
        <v>4.8819739999999996</v>
      </c>
      <c r="M26" s="98">
        <v>5.155017</v>
      </c>
      <c r="N26" s="98">
        <v>5.4144670000000001</v>
      </c>
      <c r="O26" s="98">
        <v>5.7013439999999997</v>
      </c>
      <c r="P26" s="98">
        <v>6.0141749999999998</v>
      </c>
      <c r="Q26" s="98">
        <v>6.3630979999999999</v>
      </c>
      <c r="R26" s="98">
        <v>6.6865069999999998</v>
      </c>
      <c r="S26" s="98">
        <v>7.0129149999999996</v>
      </c>
      <c r="T26" s="98">
        <v>7.3414060000000001</v>
      </c>
      <c r="U26" s="98">
        <v>7.6650020000000003</v>
      </c>
      <c r="V26" s="98">
        <v>7.9463210000000002</v>
      </c>
      <c r="W26" s="98">
        <v>8.2245559999999998</v>
      </c>
      <c r="X26" s="98">
        <v>8.4691089999999996</v>
      </c>
      <c r="Y26" s="98">
        <v>8.7432219999999994</v>
      </c>
      <c r="Z26" s="98">
        <v>9.0630970000000008</v>
      </c>
      <c r="AA26" s="98">
        <v>9.4596110000000007</v>
      </c>
      <c r="AB26" s="98">
        <v>9.7537870000000009</v>
      </c>
      <c r="AC26" s="98">
        <v>10.060923000000001</v>
      </c>
      <c r="AD26" s="98">
        <v>10.385608</v>
      </c>
      <c r="AE26" s="98">
        <v>10.734817</v>
      </c>
      <c r="AF26" s="99">
        <v>5.4702000000000001E-2</v>
      </c>
      <c r="AG26" s="90"/>
    </row>
    <row r="27" spans="1:33" ht="15" customHeight="1" x14ac:dyDescent="0.75">
      <c r="A27" s="88" t="s">
        <v>1015</v>
      </c>
      <c r="B27" s="97" t="s">
        <v>1016</v>
      </c>
      <c r="C27" s="98">
        <v>0.85057000000000005</v>
      </c>
      <c r="D27" s="98">
        <v>1.2301299999999999</v>
      </c>
      <c r="E27" s="98">
        <v>1.607591</v>
      </c>
      <c r="F27" s="98">
        <v>1.9478629999999999</v>
      </c>
      <c r="G27" s="98">
        <v>2.2618490000000002</v>
      </c>
      <c r="H27" s="98">
        <v>2.5850010000000001</v>
      </c>
      <c r="I27" s="98">
        <v>2.8968669999999999</v>
      </c>
      <c r="J27" s="98">
        <v>3.2170930000000002</v>
      </c>
      <c r="K27" s="98">
        <v>3.5376099999999999</v>
      </c>
      <c r="L27" s="98">
        <v>3.854425</v>
      </c>
      <c r="M27" s="98">
        <v>4.1841910000000002</v>
      </c>
      <c r="N27" s="98">
        <v>4.5023179999999998</v>
      </c>
      <c r="O27" s="98">
        <v>4.8428490000000002</v>
      </c>
      <c r="P27" s="98">
        <v>5.2059860000000002</v>
      </c>
      <c r="Q27" s="98">
        <v>5.6019449999999997</v>
      </c>
      <c r="R27" s="98">
        <v>5.9765319999999997</v>
      </c>
      <c r="S27" s="98">
        <v>6.354444</v>
      </c>
      <c r="T27" s="98">
        <v>6.7350919999999999</v>
      </c>
      <c r="U27" s="98">
        <v>7.1118160000000001</v>
      </c>
      <c r="V27" s="98">
        <v>7.4493419999999997</v>
      </c>
      <c r="W27" s="98">
        <v>7.7836749999999997</v>
      </c>
      <c r="X27" s="98">
        <v>8.0854420000000005</v>
      </c>
      <c r="Y27" s="98">
        <v>8.414771</v>
      </c>
      <c r="Z27" s="98">
        <v>8.7880479999999999</v>
      </c>
      <c r="AA27" s="98">
        <v>9.2362420000000007</v>
      </c>
      <c r="AB27" s="98">
        <v>9.5852740000000001</v>
      </c>
      <c r="AC27" s="98">
        <v>9.9469960000000004</v>
      </c>
      <c r="AD27" s="98">
        <v>10.326148</v>
      </c>
      <c r="AE27" s="98">
        <v>10.729991999999999</v>
      </c>
      <c r="AF27" s="99">
        <v>9.4756000000000007E-2</v>
      </c>
      <c r="AG27" s="90"/>
    </row>
    <row r="28" spans="1:33" ht="15" customHeight="1" x14ac:dyDescent="0.75">
      <c r="A28" s="88" t="s">
        <v>1017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90"/>
    </row>
    <row r="29" spans="1:33" ht="15" customHeight="1" x14ac:dyDescent="0.75">
      <c r="A29" s="88" t="s">
        <v>1019</v>
      </c>
      <c r="B29" s="97" t="s">
        <v>1020</v>
      </c>
      <c r="C29" s="98">
        <v>32.527453999999999</v>
      </c>
      <c r="D29" s="98">
        <v>34.683559000000002</v>
      </c>
      <c r="E29" s="98">
        <v>36.517467000000003</v>
      </c>
      <c r="F29" s="98">
        <v>37.527821000000003</v>
      </c>
      <c r="G29" s="98">
        <v>38.211796</v>
      </c>
      <c r="H29" s="98">
        <v>39.194439000000003</v>
      </c>
      <c r="I29" s="98">
        <v>40.098598000000003</v>
      </c>
      <c r="J29" s="98">
        <v>41.186400999999996</v>
      </c>
      <c r="K29" s="98">
        <v>42.318877999999998</v>
      </c>
      <c r="L29" s="98">
        <v>43.439338999999997</v>
      </c>
      <c r="M29" s="98">
        <v>44.725349000000001</v>
      </c>
      <c r="N29" s="98">
        <v>45.902386</v>
      </c>
      <c r="O29" s="98">
        <v>47.315739000000001</v>
      </c>
      <c r="P29" s="98">
        <v>48.939678000000001</v>
      </c>
      <c r="Q29" s="98">
        <v>50.848151999999999</v>
      </c>
      <c r="R29" s="98">
        <v>52.535007</v>
      </c>
      <c r="S29" s="98">
        <v>54.232723</v>
      </c>
      <c r="T29" s="98">
        <v>55.940033</v>
      </c>
      <c r="U29" s="98">
        <v>57.601685000000003</v>
      </c>
      <c r="V29" s="98">
        <v>58.942470999999998</v>
      </c>
      <c r="W29" s="98">
        <v>60.265563999999998</v>
      </c>
      <c r="X29" s="98">
        <v>61.346801999999997</v>
      </c>
      <c r="Y29" s="98">
        <v>62.647990999999998</v>
      </c>
      <c r="Z29" s="98">
        <v>64.274544000000006</v>
      </c>
      <c r="AA29" s="98">
        <v>66.418464999999998</v>
      </c>
      <c r="AB29" s="98">
        <v>67.851569999999995</v>
      </c>
      <c r="AC29" s="98">
        <v>69.378135999999998</v>
      </c>
      <c r="AD29" s="98">
        <v>71.021629000000004</v>
      </c>
      <c r="AE29" s="98">
        <v>72.830382999999998</v>
      </c>
      <c r="AF29" s="99">
        <v>2.9205999999999999E-2</v>
      </c>
      <c r="AG29" s="90"/>
    </row>
    <row r="30" spans="1:33" ht="15" customHeight="1" x14ac:dyDescent="0.75">
      <c r="A30" s="88" t="s">
        <v>1021</v>
      </c>
      <c r="B30" s="97" t="s">
        <v>1022</v>
      </c>
      <c r="C30" s="98">
        <v>0</v>
      </c>
      <c r="D30" s="98">
        <v>0</v>
      </c>
      <c r="E30" s="98">
        <v>0</v>
      </c>
      <c r="F30" s="98">
        <v>0</v>
      </c>
      <c r="G30" s="98">
        <v>0</v>
      </c>
      <c r="H30" s="98">
        <v>0</v>
      </c>
      <c r="I30" s="98">
        <v>0</v>
      </c>
      <c r="J30" s="98">
        <v>0</v>
      </c>
      <c r="K30" s="98">
        <v>0</v>
      </c>
      <c r="L30" s="98">
        <v>0</v>
      </c>
      <c r="M30" s="98">
        <v>0</v>
      </c>
      <c r="N30" s="98">
        <v>0</v>
      </c>
      <c r="O30" s="98">
        <v>0</v>
      </c>
      <c r="P30" s="98">
        <v>0</v>
      </c>
      <c r="Q30" s="98">
        <v>0</v>
      </c>
      <c r="R30" s="98">
        <v>0</v>
      </c>
      <c r="S30" s="98">
        <v>0</v>
      </c>
      <c r="T30" s="98">
        <v>0</v>
      </c>
      <c r="U30" s="98">
        <v>0</v>
      </c>
      <c r="V30" s="98">
        <v>0</v>
      </c>
      <c r="W30" s="98">
        <v>0</v>
      </c>
      <c r="X30" s="98">
        <v>0</v>
      </c>
      <c r="Y30" s="98">
        <v>0</v>
      </c>
      <c r="Z30" s="98">
        <v>0</v>
      </c>
      <c r="AA30" s="98">
        <v>0</v>
      </c>
      <c r="AB30" s="98">
        <v>0</v>
      </c>
      <c r="AC30" s="98">
        <v>0</v>
      </c>
      <c r="AD30" s="98">
        <v>0</v>
      </c>
      <c r="AE30" s="98">
        <v>0</v>
      </c>
      <c r="AF30" s="99" t="s">
        <v>322</v>
      </c>
      <c r="AG30" s="90"/>
    </row>
    <row r="31" spans="1:33" ht="15" customHeight="1" x14ac:dyDescent="0.75">
      <c r="A31" s="88" t="s">
        <v>1023</v>
      </c>
      <c r="B31" s="97" t="s">
        <v>1024</v>
      </c>
      <c r="C31" s="98">
        <v>0</v>
      </c>
      <c r="D31" s="98">
        <v>0</v>
      </c>
      <c r="E31" s="98">
        <v>0</v>
      </c>
      <c r="F31" s="98">
        <v>0</v>
      </c>
      <c r="G31" s="98">
        <v>0</v>
      </c>
      <c r="H31" s="98">
        <v>0</v>
      </c>
      <c r="I31" s="98">
        <v>0</v>
      </c>
      <c r="J31" s="98">
        <v>0</v>
      </c>
      <c r="K31" s="98">
        <v>0</v>
      </c>
      <c r="L31" s="98">
        <v>0</v>
      </c>
      <c r="M31" s="98">
        <v>0</v>
      </c>
      <c r="N31" s="98">
        <v>0</v>
      </c>
      <c r="O31" s="98">
        <v>0</v>
      </c>
      <c r="P31" s="98">
        <v>0</v>
      </c>
      <c r="Q31" s="98">
        <v>0</v>
      </c>
      <c r="R31" s="98">
        <v>0</v>
      </c>
      <c r="S31" s="98">
        <v>0</v>
      </c>
      <c r="T31" s="98">
        <v>0</v>
      </c>
      <c r="U31" s="98">
        <v>0</v>
      </c>
      <c r="V31" s="98">
        <v>0</v>
      </c>
      <c r="W31" s="98">
        <v>0</v>
      </c>
      <c r="X31" s="98">
        <v>0</v>
      </c>
      <c r="Y31" s="98">
        <v>0</v>
      </c>
      <c r="Z31" s="98">
        <v>0</v>
      </c>
      <c r="AA31" s="98">
        <v>0</v>
      </c>
      <c r="AB31" s="98">
        <v>0</v>
      </c>
      <c r="AC31" s="98">
        <v>0</v>
      </c>
      <c r="AD31" s="98">
        <v>0</v>
      </c>
      <c r="AE31" s="98">
        <v>0</v>
      </c>
      <c r="AF31" s="99" t="s">
        <v>322</v>
      </c>
      <c r="AG31" s="90"/>
    </row>
    <row r="32" spans="1:33" ht="15" customHeight="1" x14ac:dyDescent="0.75">
      <c r="A32" s="88" t="s">
        <v>1025</v>
      </c>
      <c r="B32" s="97" t="s">
        <v>1026</v>
      </c>
      <c r="C32" s="98">
        <v>0</v>
      </c>
      <c r="D32" s="98">
        <v>0</v>
      </c>
      <c r="E32" s="98">
        <v>0</v>
      </c>
      <c r="F32" s="98">
        <v>0</v>
      </c>
      <c r="G32" s="98">
        <v>0</v>
      </c>
      <c r="H32" s="98">
        <v>0</v>
      </c>
      <c r="I32" s="98">
        <v>0</v>
      </c>
      <c r="J32" s="98">
        <v>0</v>
      </c>
      <c r="K32" s="98">
        <v>0</v>
      </c>
      <c r="L32" s="98">
        <v>0</v>
      </c>
      <c r="M32" s="98">
        <v>0</v>
      </c>
      <c r="N32" s="98">
        <v>0</v>
      </c>
      <c r="O32" s="98">
        <v>0</v>
      </c>
      <c r="P32" s="98">
        <v>0</v>
      </c>
      <c r="Q32" s="98">
        <v>0</v>
      </c>
      <c r="R32" s="98">
        <v>0</v>
      </c>
      <c r="S32" s="98">
        <v>0</v>
      </c>
      <c r="T32" s="98">
        <v>0</v>
      </c>
      <c r="U32" s="98">
        <v>0</v>
      </c>
      <c r="V32" s="98">
        <v>0</v>
      </c>
      <c r="W32" s="98">
        <v>0</v>
      </c>
      <c r="X32" s="98">
        <v>0</v>
      </c>
      <c r="Y32" s="98">
        <v>0</v>
      </c>
      <c r="Z32" s="98">
        <v>0</v>
      </c>
      <c r="AA32" s="98">
        <v>0</v>
      </c>
      <c r="AB32" s="98">
        <v>0</v>
      </c>
      <c r="AC32" s="98">
        <v>0</v>
      </c>
      <c r="AD32" s="98">
        <v>0</v>
      </c>
      <c r="AE32" s="98">
        <v>0</v>
      </c>
      <c r="AF32" s="99" t="s">
        <v>322</v>
      </c>
      <c r="AG32" s="90"/>
    </row>
    <row r="33" spans="1:33" ht="15" customHeight="1" x14ac:dyDescent="0.75">
      <c r="A33" s="88" t="s">
        <v>1027</v>
      </c>
      <c r="B33" s="97" t="s">
        <v>1028</v>
      </c>
      <c r="C33" s="98">
        <v>0</v>
      </c>
      <c r="D33" s="98">
        <v>0</v>
      </c>
      <c r="E33" s="98">
        <v>0</v>
      </c>
      <c r="F33" s="98">
        <v>0</v>
      </c>
      <c r="G33" s="98">
        <v>0</v>
      </c>
      <c r="H33" s="98">
        <v>0</v>
      </c>
      <c r="I33" s="98">
        <v>0</v>
      </c>
      <c r="J33" s="98">
        <v>0</v>
      </c>
      <c r="K33" s="98">
        <v>0</v>
      </c>
      <c r="L33" s="98">
        <v>0</v>
      </c>
      <c r="M33" s="98">
        <v>0</v>
      </c>
      <c r="N33" s="98">
        <v>0</v>
      </c>
      <c r="O33" s="98">
        <v>0</v>
      </c>
      <c r="P33" s="98">
        <v>0</v>
      </c>
      <c r="Q33" s="98">
        <v>0</v>
      </c>
      <c r="R33" s="98">
        <v>0</v>
      </c>
      <c r="S33" s="98">
        <v>0</v>
      </c>
      <c r="T33" s="98">
        <v>0</v>
      </c>
      <c r="U33" s="98">
        <v>0</v>
      </c>
      <c r="V33" s="98">
        <v>0</v>
      </c>
      <c r="W33" s="98">
        <v>0</v>
      </c>
      <c r="X33" s="98">
        <v>0</v>
      </c>
      <c r="Y33" s="98">
        <v>0</v>
      </c>
      <c r="Z33" s="98">
        <v>0</v>
      </c>
      <c r="AA33" s="98">
        <v>0</v>
      </c>
      <c r="AB33" s="98">
        <v>0</v>
      </c>
      <c r="AC33" s="98">
        <v>0</v>
      </c>
      <c r="AD33" s="98">
        <v>0</v>
      </c>
      <c r="AE33" s="98">
        <v>0</v>
      </c>
      <c r="AF33" s="99" t="s">
        <v>322</v>
      </c>
      <c r="AG33" s="90"/>
    </row>
    <row r="34" spans="1:33" ht="15" customHeight="1" x14ac:dyDescent="0.75">
      <c r="A34" s="88" t="s">
        <v>1029</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90"/>
    </row>
    <row r="35" spans="1:33" ht="15" customHeight="1" x14ac:dyDescent="0.75">
      <c r="A35" s="88" t="s">
        <v>1031</v>
      </c>
      <c r="B35" s="97" t="s">
        <v>1032</v>
      </c>
      <c r="C35" s="98">
        <v>4.8113000000000003E-2</v>
      </c>
      <c r="D35" s="98">
        <v>9.2383999999999994E-2</v>
      </c>
      <c r="E35" s="98">
        <v>0.13745099999999999</v>
      </c>
      <c r="F35" s="98">
        <v>0.179425</v>
      </c>
      <c r="G35" s="98">
        <v>0.218551</v>
      </c>
      <c r="H35" s="98">
        <v>0.25812099999999999</v>
      </c>
      <c r="I35" s="98">
        <v>0.29622999999999999</v>
      </c>
      <c r="J35" s="98">
        <v>0.33490500000000001</v>
      </c>
      <c r="K35" s="98">
        <v>0.37334200000000001</v>
      </c>
      <c r="L35" s="98">
        <v>0.41120699999999999</v>
      </c>
      <c r="M35" s="98">
        <v>0.45029799999999998</v>
      </c>
      <c r="N35" s="98">
        <v>0.48788300000000001</v>
      </c>
      <c r="O35" s="98">
        <v>0.52772200000000002</v>
      </c>
      <c r="P35" s="98">
        <v>0.56985600000000003</v>
      </c>
      <c r="Q35" s="98">
        <v>0.61519100000000004</v>
      </c>
      <c r="R35" s="98">
        <v>0.65825</v>
      </c>
      <c r="S35" s="98">
        <v>0.70174800000000004</v>
      </c>
      <c r="T35" s="98">
        <v>0.74530600000000002</v>
      </c>
      <c r="U35" s="98">
        <v>0.78837999999999997</v>
      </c>
      <c r="V35" s="98">
        <v>0.82708400000000004</v>
      </c>
      <c r="W35" s="98">
        <v>0.86512500000000003</v>
      </c>
      <c r="X35" s="98">
        <v>0.89946000000000004</v>
      </c>
      <c r="Y35" s="98">
        <v>0.93670200000000003</v>
      </c>
      <c r="Z35" s="98">
        <v>0.97888399999999998</v>
      </c>
      <c r="AA35" s="98">
        <v>1.03084</v>
      </c>
      <c r="AB35" s="98">
        <v>1.070397</v>
      </c>
      <c r="AC35" s="98">
        <v>1.1109290000000001</v>
      </c>
      <c r="AD35" s="98">
        <v>1.1534819999999999</v>
      </c>
      <c r="AE35" s="98">
        <v>1.1985399999999999</v>
      </c>
      <c r="AF35" s="99">
        <v>0.121686</v>
      </c>
      <c r="AG35" s="90"/>
    </row>
    <row r="36" spans="1:33" ht="15" customHeight="1" x14ac:dyDescent="0.75">
      <c r="A36" s="88" t="s">
        <v>1033</v>
      </c>
      <c r="B36" s="97" t="s">
        <v>1034</v>
      </c>
      <c r="C36" s="98">
        <v>84.285843</v>
      </c>
      <c r="D36" s="98">
        <v>92.888846999999998</v>
      </c>
      <c r="E36" s="98">
        <v>100.7127</v>
      </c>
      <c r="F36" s="98">
        <v>106.283592</v>
      </c>
      <c r="G36" s="98">
        <v>110.868759</v>
      </c>
      <c r="H36" s="98">
        <v>116.25954400000001</v>
      </c>
      <c r="I36" s="98">
        <v>121.370949</v>
      </c>
      <c r="J36" s="98">
        <v>126.999863</v>
      </c>
      <c r="K36" s="98">
        <v>132.74479700000001</v>
      </c>
      <c r="L36" s="98">
        <v>138.42955000000001</v>
      </c>
      <c r="M36" s="98">
        <v>144.62823499999999</v>
      </c>
      <c r="N36" s="98">
        <v>150.46928399999999</v>
      </c>
      <c r="O36" s="98">
        <v>157.082077</v>
      </c>
      <c r="P36" s="98">
        <v>164.40995799999999</v>
      </c>
      <c r="Q36" s="98">
        <v>172.73554999999999</v>
      </c>
      <c r="R36" s="98">
        <v>180.33265700000001</v>
      </c>
      <c r="S36" s="98">
        <v>187.982193</v>
      </c>
      <c r="T36" s="98">
        <v>195.689606</v>
      </c>
      <c r="U36" s="98">
        <v>203.25299100000001</v>
      </c>
      <c r="V36" s="98">
        <v>209.687073</v>
      </c>
      <c r="W36" s="98">
        <v>216.059021</v>
      </c>
      <c r="X36" s="98">
        <v>221.55154400000001</v>
      </c>
      <c r="Y36" s="98">
        <v>227.82827800000001</v>
      </c>
      <c r="Z36" s="98">
        <v>235.286957</v>
      </c>
      <c r="AA36" s="98">
        <v>244.62560999999999</v>
      </c>
      <c r="AB36" s="98">
        <v>251.39295999999999</v>
      </c>
      <c r="AC36" s="98">
        <v>258.51663200000002</v>
      </c>
      <c r="AD36" s="98">
        <v>266.07833900000003</v>
      </c>
      <c r="AE36" s="98">
        <v>274.07794200000001</v>
      </c>
      <c r="AF36" s="99">
        <v>4.3013999999999997E-2</v>
      </c>
      <c r="AG36" s="90"/>
    </row>
    <row r="37" spans="1:33" ht="15" customHeight="1" x14ac:dyDescent="0.75">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c r="AC37" s="90"/>
      <c r="AD37" s="90"/>
      <c r="AE37" s="90"/>
      <c r="AF37" s="90"/>
      <c r="AG37" s="90"/>
    </row>
    <row r="38" spans="1:33" ht="15" customHeight="1" x14ac:dyDescent="0.75">
      <c r="A38" s="88" t="s">
        <v>1035</v>
      </c>
      <c r="B38" s="97" t="s">
        <v>1036</v>
      </c>
      <c r="C38" s="98">
        <v>10.157681</v>
      </c>
      <c r="D38" s="98">
        <v>10.983188999999999</v>
      </c>
      <c r="E38" s="98">
        <v>11.805899999999999</v>
      </c>
      <c r="F38" s="98">
        <v>12.622498999999999</v>
      </c>
      <c r="G38" s="98">
        <v>13.434297000000001</v>
      </c>
      <c r="H38" s="98">
        <v>14.243176</v>
      </c>
      <c r="I38" s="98">
        <v>15.050748</v>
      </c>
      <c r="J38" s="98">
        <v>15.857642999999999</v>
      </c>
      <c r="K38" s="98">
        <v>16.664019</v>
      </c>
      <c r="L38" s="98">
        <v>17.470499</v>
      </c>
      <c r="M38" s="98">
        <v>18.277194999999999</v>
      </c>
      <c r="N38" s="98">
        <v>19.083721000000001</v>
      </c>
      <c r="O38" s="98">
        <v>19.890460999999998</v>
      </c>
      <c r="P38" s="98">
        <v>20.697310999999999</v>
      </c>
      <c r="Q38" s="98">
        <v>21.503720999999999</v>
      </c>
      <c r="R38" s="98">
        <v>22.311045</v>
      </c>
      <c r="S38" s="98">
        <v>23.119164999999999</v>
      </c>
      <c r="T38" s="98">
        <v>23.927289999999999</v>
      </c>
      <c r="U38" s="98">
        <v>24.735849000000002</v>
      </c>
      <c r="V38" s="98">
        <v>25.544803999999999</v>
      </c>
      <c r="W38" s="98">
        <v>26.353815000000001</v>
      </c>
      <c r="X38" s="98">
        <v>27.163171999999999</v>
      </c>
      <c r="Y38" s="98">
        <v>27.972829999999998</v>
      </c>
      <c r="Z38" s="98">
        <v>28.782892</v>
      </c>
      <c r="AA38" s="98">
        <v>29.593699999999998</v>
      </c>
      <c r="AB38" s="98">
        <v>30.404064000000002</v>
      </c>
      <c r="AC38" s="98">
        <v>31.214642000000001</v>
      </c>
      <c r="AD38" s="98">
        <v>32.025562000000001</v>
      </c>
      <c r="AE38" s="98">
        <v>32.813243999999997</v>
      </c>
      <c r="AF38" s="99">
        <v>4.2768E-2</v>
      </c>
      <c r="AG38" s="90"/>
    </row>
    <row r="39" spans="1:33" ht="12" customHeight="1" x14ac:dyDescent="0.75">
      <c r="A39" s="88" t="s">
        <v>1037</v>
      </c>
      <c r="B39" s="97" t="s">
        <v>1038</v>
      </c>
      <c r="C39" s="98">
        <v>829.77441399999998</v>
      </c>
      <c r="D39" s="98">
        <v>845.73663299999998</v>
      </c>
      <c r="E39" s="98">
        <v>853.07098399999995</v>
      </c>
      <c r="F39" s="98">
        <v>842.01702899999998</v>
      </c>
      <c r="G39" s="98">
        <v>825.26654099999996</v>
      </c>
      <c r="H39" s="98">
        <v>816.24737500000003</v>
      </c>
      <c r="I39" s="98">
        <v>806.41143799999998</v>
      </c>
      <c r="J39" s="98">
        <v>800.87481700000001</v>
      </c>
      <c r="K39" s="98">
        <v>796.59533699999997</v>
      </c>
      <c r="L39" s="98">
        <v>792.36175500000002</v>
      </c>
      <c r="M39" s="98">
        <v>791.30432099999996</v>
      </c>
      <c r="N39" s="98">
        <v>788.46929899999998</v>
      </c>
      <c r="O39" s="98">
        <v>789.73571800000002</v>
      </c>
      <c r="P39" s="98">
        <v>794.35418700000002</v>
      </c>
      <c r="Q39" s="98">
        <v>803.282104</v>
      </c>
      <c r="R39" s="98">
        <v>808.26629600000001</v>
      </c>
      <c r="S39" s="98">
        <v>813.101135</v>
      </c>
      <c r="T39" s="98">
        <v>817.85107400000004</v>
      </c>
      <c r="U39" s="98">
        <v>821.69397000000004</v>
      </c>
      <c r="V39" s="98">
        <v>820.85998500000005</v>
      </c>
      <c r="W39" s="98">
        <v>819.83960000000002</v>
      </c>
      <c r="X39" s="98">
        <v>815.63207999999997</v>
      </c>
      <c r="Y39" s="98">
        <v>814.46276899999998</v>
      </c>
      <c r="Z39" s="98">
        <v>817.45422399999995</v>
      </c>
      <c r="AA39" s="98">
        <v>826.613831</v>
      </c>
      <c r="AB39" s="98">
        <v>826.839966</v>
      </c>
      <c r="AC39" s="98">
        <v>828.19030799999996</v>
      </c>
      <c r="AD39" s="98">
        <v>830.83117700000003</v>
      </c>
      <c r="AE39" s="98">
        <v>835.26629600000001</v>
      </c>
      <c r="AF39" s="99">
        <v>2.3599999999999999E-4</v>
      </c>
      <c r="AG39" s="90"/>
    </row>
    <row r="40" spans="1:33" ht="12" customHeight="1" x14ac:dyDescent="0.75">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B41" s="96" t="s">
        <v>1039</v>
      </c>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c r="AC41" s="90"/>
      <c r="AD41" s="90"/>
      <c r="AE41" s="90"/>
      <c r="AF41" s="90"/>
      <c r="AG41" s="90"/>
    </row>
    <row r="42" spans="1:33" ht="12" customHeight="1" x14ac:dyDescent="0.75">
      <c r="B42" s="96" t="s">
        <v>1040</v>
      </c>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c r="AC42" s="90"/>
      <c r="AD42" s="90"/>
      <c r="AE42" s="90"/>
      <c r="AF42" s="90"/>
      <c r="AG42" s="90"/>
    </row>
    <row r="43" spans="1:33" ht="12" customHeight="1" x14ac:dyDescent="0.75">
      <c r="A43" s="88" t="s">
        <v>1041</v>
      </c>
      <c r="B43" s="97" t="s">
        <v>999</v>
      </c>
      <c r="C43" s="98">
        <v>1139.8826899999999</v>
      </c>
      <c r="D43" s="98">
        <v>1177.592163</v>
      </c>
      <c r="E43" s="98">
        <v>1225.1961670000001</v>
      </c>
      <c r="F43" s="98">
        <v>1266.6292719999999</v>
      </c>
      <c r="G43" s="98">
        <v>1280.5263669999999</v>
      </c>
      <c r="H43" s="98">
        <v>1273.6563719999999</v>
      </c>
      <c r="I43" s="98">
        <v>1266.3192140000001</v>
      </c>
      <c r="J43" s="98">
        <v>1266.370361</v>
      </c>
      <c r="K43" s="98">
        <v>1255.4794919999999</v>
      </c>
      <c r="L43" s="98">
        <v>1247.123413</v>
      </c>
      <c r="M43" s="98">
        <v>1238.2232670000001</v>
      </c>
      <c r="N43" s="98">
        <v>1229.9169919999999</v>
      </c>
      <c r="O43" s="98">
        <v>1228.6763920000001</v>
      </c>
      <c r="P43" s="98">
        <v>1234.7006839999999</v>
      </c>
      <c r="Q43" s="98">
        <v>1240.9655760000001</v>
      </c>
      <c r="R43" s="98">
        <v>1247.8654790000001</v>
      </c>
      <c r="S43" s="98">
        <v>1256.841919</v>
      </c>
      <c r="T43" s="98">
        <v>1264.0477289999999</v>
      </c>
      <c r="U43" s="98">
        <v>1273.665039</v>
      </c>
      <c r="V43" s="98">
        <v>1276.9398189999999</v>
      </c>
      <c r="W43" s="98">
        <v>1280.798096</v>
      </c>
      <c r="X43" s="98">
        <v>1284.902832</v>
      </c>
      <c r="Y43" s="98">
        <v>1287.0942379999999</v>
      </c>
      <c r="Z43" s="98">
        <v>1296.9729</v>
      </c>
      <c r="AA43" s="98">
        <v>1299.4545900000001</v>
      </c>
      <c r="AB43" s="98">
        <v>1304.3114009999999</v>
      </c>
      <c r="AC43" s="98">
        <v>1303.9990230000001</v>
      </c>
      <c r="AD43" s="98">
        <v>1310.53125</v>
      </c>
      <c r="AE43" s="98">
        <v>1318.357544</v>
      </c>
      <c r="AF43" s="99">
        <v>5.2090000000000001E-3</v>
      </c>
      <c r="AG43" s="90"/>
    </row>
    <row r="44" spans="1:33" ht="12" customHeight="1" x14ac:dyDescent="0.75">
      <c r="A44" s="88" t="s">
        <v>1042</v>
      </c>
      <c r="B44" s="97" t="s">
        <v>1001</v>
      </c>
      <c r="C44" s="98">
        <v>4.2833999999999997E-2</v>
      </c>
      <c r="D44" s="98">
        <v>4.48E-2</v>
      </c>
      <c r="E44" s="98">
        <v>4.7136999999999998E-2</v>
      </c>
      <c r="F44" s="98">
        <v>4.9204999999999999E-2</v>
      </c>
      <c r="G44" s="98">
        <v>5.0164E-2</v>
      </c>
      <c r="H44" s="98">
        <v>5.0279999999999998E-2</v>
      </c>
      <c r="I44" s="98">
        <v>5.0354000000000003E-2</v>
      </c>
      <c r="J44" s="98">
        <v>5.0707000000000002E-2</v>
      </c>
      <c r="K44" s="98">
        <v>5.0605999999999998E-2</v>
      </c>
      <c r="L44" s="98">
        <v>5.0601E-2</v>
      </c>
      <c r="M44" s="98">
        <v>5.0573E-2</v>
      </c>
      <c r="N44" s="98">
        <v>5.0560000000000001E-2</v>
      </c>
      <c r="O44" s="98">
        <v>5.0837E-2</v>
      </c>
      <c r="P44" s="98">
        <v>5.1416000000000003E-2</v>
      </c>
      <c r="Q44" s="98">
        <v>5.1998999999999997E-2</v>
      </c>
      <c r="R44" s="98">
        <v>5.2623000000000003E-2</v>
      </c>
      <c r="S44" s="98">
        <v>5.3331999999999997E-2</v>
      </c>
      <c r="T44" s="98">
        <v>5.3966E-2</v>
      </c>
      <c r="U44" s="98">
        <v>5.4716000000000001E-2</v>
      </c>
      <c r="V44" s="98">
        <v>5.5203000000000002E-2</v>
      </c>
      <c r="W44" s="98">
        <v>5.5719999999999999E-2</v>
      </c>
      <c r="X44" s="98">
        <v>5.6253999999999998E-2</v>
      </c>
      <c r="Y44" s="98">
        <v>5.6709000000000002E-2</v>
      </c>
      <c r="Z44" s="98">
        <v>5.7514999999999997E-2</v>
      </c>
      <c r="AA44" s="98">
        <v>5.8032E-2</v>
      </c>
      <c r="AB44" s="98">
        <v>5.8631999999999997E-2</v>
      </c>
      <c r="AC44" s="98">
        <v>5.8999000000000003E-2</v>
      </c>
      <c r="AD44" s="98">
        <v>5.9676E-2</v>
      </c>
      <c r="AE44" s="98">
        <v>6.0409999999999998E-2</v>
      </c>
      <c r="AF44" s="99">
        <v>1.2355E-2</v>
      </c>
      <c r="AG44" s="90"/>
    </row>
    <row r="45" spans="1:33" ht="12" customHeight="1" x14ac:dyDescent="0.75">
      <c r="A45" s="88" t="s">
        <v>1043</v>
      </c>
      <c r="B45" s="97" t="s">
        <v>1044</v>
      </c>
      <c r="C45" s="98">
        <v>1139.9255370000001</v>
      </c>
      <c r="D45" s="98">
        <v>1177.6369629999999</v>
      </c>
      <c r="E45" s="98">
        <v>1225.2432859999999</v>
      </c>
      <c r="F45" s="98">
        <v>1266.678467</v>
      </c>
      <c r="G45" s="98">
        <v>1280.576538</v>
      </c>
      <c r="H45" s="98">
        <v>1273.7066649999999</v>
      </c>
      <c r="I45" s="98">
        <v>1266.369629</v>
      </c>
      <c r="J45" s="98">
        <v>1266.4210210000001</v>
      </c>
      <c r="K45" s="98">
        <v>1255.5301509999999</v>
      </c>
      <c r="L45" s="98">
        <v>1247.174072</v>
      </c>
      <c r="M45" s="98">
        <v>1238.2738039999999</v>
      </c>
      <c r="N45" s="98">
        <v>1229.967529</v>
      </c>
      <c r="O45" s="98">
        <v>1228.727173</v>
      </c>
      <c r="P45" s="98">
        <v>1234.7520750000001</v>
      </c>
      <c r="Q45" s="98">
        <v>1241.017578</v>
      </c>
      <c r="R45" s="98">
        <v>1247.918091</v>
      </c>
      <c r="S45" s="98">
        <v>1256.895264</v>
      </c>
      <c r="T45" s="98">
        <v>1264.1016850000001</v>
      </c>
      <c r="U45" s="98">
        <v>1273.7197269999999</v>
      </c>
      <c r="V45" s="98">
        <v>1276.994995</v>
      </c>
      <c r="W45" s="98">
        <v>1280.85376</v>
      </c>
      <c r="X45" s="98">
        <v>1284.959106</v>
      </c>
      <c r="Y45" s="98">
        <v>1287.151001</v>
      </c>
      <c r="Z45" s="98">
        <v>1297.0303960000001</v>
      </c>
      <c r="AA45" s="98">
        <v>1299.512573</v>
      </c>
      <c r="AB45" s="98">
        <v>1304.369995</v>
      </c>
      <c r="AC45" s="98">
        <v>1304.0579829999999</v>
      </c>
      <c r="AD45" s="98">
        <v>1310.590942</v>
      </c>
      <c r="AE45" s="98">
        <v>1318.4179690000001</v>
      </c>
      <c r="AF45" s="99">
        <v>5.2090000000000001E-3</v>
      </c>
      <c r="AG45" s="90"/>
    </row>
    <row r="46" spans="1:33" ht="12" customHeight="1" x14ac:dyDescent="0.75">
      <c r="B46" s="90"/>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c r="AC46" s="90"/>
      <c r="AD46" s="90"/>
      <c r="AE46" s="90"/>
      <c r="AF46" s="90"/>
      <c r="AG46" s="90"/>
    </row>
    <row r="47" spans="1:33" ht="12" customHeight="1" x14ac:dyDescent="0.75">
      <c r="B47" s="96" t="s">
        <v>1045</v>
      </c>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c r="AC47" s="90"/>
      <c r="AD47" s="90"/>
      <c r="AE47" s="90"/>
      <c r="AF47" s="90"/>
      <c r="AG47" s="90"/>
    </row>
    <row r="48" spans="1:33" ht="12" customHeight="1" x14ac:dyDescent="0.75">
      <c r="A48" s="88" t="s">
        <v>1046</v>
      </c>
      <c r="B48" s="97" t="s">
        <v>1006</v>
      </c>
      <c r="C48" s="98">
        <v>97.975632000000004</v>
      </c>
      <c r="D48" s="98">
        <v>102.396866</v>
      </c>
      <c r="E48" s="98">
        <v>107.670074</v>
      </c>
      <c r="F48" s="98">
        <v>112.335747</v>
      </c>
      <c r="G48" s="98">
        <v>114.480133</v>
      </c>
      <c r="H48" s="98">
        <v>114.707611</v>
      </c>
      <c r="I48" s="98">
        <v>114.84384900000001</v>
      </c>
      <c r="J48" s="98">
        <v>115.61747699999999</v>
      </c>
      <c r="K48" s="98">
        <v>115.360405</v>
      </c>
      <c r="L48" s="98">
        <v>115.324371</v>
      </c>
      <c r="M48" s="98">
        <v>115.233521</v>
      </c>
      <c r="N48" s="98">
        <v>115.18001599999999</v>
      </c>
      <c r="O48" s="98">
        <v>115.78655999999999</v>
      </c>
      <c r="P48" s="98">
        <v>117.082176</v>
      </c>
      <c r="Q48" s="98">
        <v>118.387558</v>
      </c>
      <c r="R48" s="98">
        <v>119.784828</v>
      </c>
      <c r="S48" s="98">
        <v>121.377831</v>
      </c>
      <c r="T48" s="98">
        <v>122.802498</v>
      </c>
      <c r="U48" s="98">
        <v>124.48741099999999</v>
      </c>
      <c r="V48" s="98">
        <v>125.57402</v>
      </c>
      <c r="W48" s="98">
        <v>126.727165</v>
      </c>
      <c r="X48" s="98">
        <v>127.91965500000001</v>
      </c>
      <c r="Y48" s="98">
        <v>128.931488</v>
      </c>
      <c r="Z48" s="98">
        <v>130.741165</v>
      </c>
      <c r="AA48" s="98">
        <v>131.88453699999999</v>
      </c>
      <c r="AB48" s="98">
        <v>133.223083</v>
      </c>
      <c r="AC48" s="98">
        <v>134.03350800000001</v>
      </c>
      <c r="AD48" s="98">
        <v>135.54968299999999</v>
      </c>
      <c r="AE48" s="98">
        <v>137.19546500000001</v>
      </c>
      <c r="AF48" s="99">
        <v>1.2097E-2</v>
      </c>
      <c r="AG48" s="90"/>
    </row>
    <row r="49" spans="1:33" ht="12" customHeight="1" x14ac:dyDescent="0.75">
      <c r="A49" s="88" t="s">
        <v>1047</v>
      </c>
      <c r="B49" s="97" t="s">
        <v>1008</v>
      </c>
      <c r="C49" s="98">
        <v>7.7187000000000006E-2</v>
      </c>
      <c r="D49" s="98">
        <v>7.6893000000000003E-2</v>
      </c>
      <c r="E49" s="98">
        <v>7.7079999999999996E-2</v>
      </c>
      <c r="F49" s="98">
        <v>7.6725000000000002E-2</v>
      </c>
      <c r="G49" s="98">
        <v>7.4614E-2</v>
      </c>
      <c r="H49" s="98">
        <v>7.1290999999999993E-2</v>
      </c>
      <c r="I49" s="98">
        <v>6.7976999999999996E-2</v>
      </c>
      <c r="J49" s="98">
        <v>6.5073000000000006E-2</v>
      </c>
      <c r="K49" s="98">
        <v>6.1624999999999999E-2</v>
      </c>
      <c r="L49" s="98">
        <v>5.8332000000000002E-2</v>
      </c>
      <c r="M49" s="98">
        <v>5.5036000000000002E-2</v>
      </c>
      <c r="N49" s="98">
        <v>5.1792999999999999E-2</v>
      </c>
      <c r="O49" s="98">
        <v>4.8852E-2</v>
      </c>
      <c r="P49" s="98">
        <v>4.6171999999999998E-2</v>
      </c>
      <c r="Q49" s="98">
        <v>4.3458999999999998E-2</v>
      </c>
      <c r="R49" s="98">
        <v>4.0714E-2</v>
      </c>
      <c r="S49" s="98">
        <v>3.7982000000000002E-2</v>
      </c>
      <c r="T49" s="98">
        <v>3.5138999999999997E-2</v>
      </c>
      <c r="U49" s="98">
        <v>3.2300000000000002E-2</v>
      </c>
      <c r="V49" s="98">
        <v>2.9246000000000001E-2</v>
      </c>
      <c r="W49" s="98">
        <v>2.6165999999999998E-2</v>
      </c>
      <c r="X49" s="98">
        <v>2.3050000000000001E-2</v>
      </c>
      <c r="Y49" s="98">
        <v>1.9861E-2</v>
      </c>
      <c r="Z49" s="98">
        <v>1.6736000000000001E-2</v>
      </c>
      <c r="AA49" s="98">
        <v>1.3457999999999999E-2</v>
      </c>
      <c r="AB49" s="98">
        <v>1.0167000000000001E-2</v>
      </c>
      <c r="AC49" s="98">
        <v>6.8009999999999998E-3</v>
      </c>
      <c r="AD49" s="98">
        <v>3.4299999999999999E-3</v>
      </c>
      <c r="AE49" s="98">
        <v>0</v>
      </c>
      <c r="AF49" s="99" t="s">
        <v>322</v>
      </c>
      <c r="AG49" s="90"/>
    </row>
    <row r="50" spans="1:33" ht="15" customHeight="1" x14ac:dyDescent="0.75">
      <c r="A50" s="88" t="s">
        <v>1048</v>
      </c>
      <c r="B50" s="97" t="s">
        <v>1010</v>
      </c>
      <c r="C50" s="98">
        <v>3.6266189999999998</v>
      </c>
      <c r="D50" s="98">
        <v>7.1142820000000002</v>
      </c>
      <c r="E50" s="98">
        <v>10.936429</v>
      </c>
      <c r="F50" s="98">
        <v>14.991846000000001</v>
      </c>
      <c r="G50" s="98">
        <v>18.91403</v>
      </c>
      <c r="H50" s="98">
        <v>22.581854</v>
      </c>
      <c r="I50" s="98">
        <v>26.231238999999999</v>
      </c>
      <c r="J50" s="98">
        <v>30.044129999999999</v>
      </c>
      <c r="K50" s="98">
        <v>33.597034000000001</v>
      </c>
      <c r="L50" s="98">
        <v>37.191940000000002</v>
      </c>
      <c r="M50" s="98">
        <v>40.750644999999999</v>
      </c>
      <c r="N50" s="98">
        <v>44.308708000000003</v>
      </c>
      <c r="O50" s="98">
        <v>48.125022999999999</v>
      </c>
      <c r="P50" s="98">
        <v>52.274918</v>
      </c>
      <c r="Q50" s="98">
        <v>56.508243999999998</v>
      </c>
      <c r="R50" s="98">
        <v>60.848197999999996</v>
      </c>
      <c r="S50" s="98">
        <v>65.376472000000007</v>
      </c>
      <c r="T50" s="98">
        <v>69.901756000000006</v>
      </c>
      <c r="U50" s="98">
        <v>74.653328000000002</v>
      </c>
      <c r="V50" s="98">
        <v>79.114174000000006</v>
      </c>
      <c r="W50" s="98">
        <v>83.673812999999996</v>
      </c>
      <c r="X50" s="98">
        <v>88.316001999999997</v>
      </c>
      <c r="Y50" s="98">
        <v>92.888107000000005</v>
      </c>
      <c r="Z50" s="98">
        <v>98.097862000000006</v>
      </c>
      <c r="AA50" s="98">
        <v>102.834633</v>
      </c>
      <c r="AB50" s="98">
        <v>107.82616400000001</v>
      </c>
      <c r="AC50" s="98">
        <v>112.44903600000001</v>
      </c>
      <c r="AD50" s="98">
        <v>117.727913</v>
      </c>
      <c r="AE50" s="98">
        <v>123.218712</v>
      </c>
      <c r="AF50" s="99">
        <v>0.134187</v>
      </c>
      <c r="AG50" s="90"/>
    </row>
    <row r="51" spans="1:33" ht="15" customHeight="1" x14ac:dyDescent="0.75">
      <c r="A51" s="88" t="s">
        <v>1049</v>
      </c>
      <c r="B51" s="97" t="s">
        <v>1012</v>
      </c>
      <c r="C51" s="98">
        <v>1.5407519999999999</v>
      </c>
      <c r="D51" s="98">
        <v>2.0549010000000001</v>
      </c>
      <c r="E51" s="98">
        <v>2.6251910000000001</v>
      </c>
      <c r="F51" s="98">
        <v>3.2232090000000002</v>
      </c>
      <c r="G51" s="98">
        <v>3.7786979999999999</v>
      </c>
      <c r="H51" s="98">
        <v>4.2807060000000003</v>
      </c>
      <c r="I51" s="98">
        <v>4.7801239999999998</v>
      </c>
      <c r="J51" s="98">
        <v>5.3091759999999999</v>
      </c>
      <c r="K51" s="98">
        <v>5.7925469999999999</v>
      </c>
      <c r="L51" s="98">
        <v>6.2841839999999998</v>
      </c>
      <c r="M51" s="98">
        <v>6.7704449999999996</v>
      </c>
      <c r="N51" s="98">
        <v>7.25732</v>
      </c>
      <c r="O51" s="98">
        <v>7.7865450000000003</v>
      </c>
      <c r="P51" s="98">
        <v>8.3687529999999999</v>
      </c>
      <c r="Q51" s="98">
        <v>8.9629480000000008</v>
      </c>
      <c r="R51" s="98">
        <v>9.5726270000000007</v>
      </c>
      <c r="S51" s="98">
        <v>10.210526</v>
      </c>
      <c r="T51" s="98">
        <v>10.846562</v>
      </c>
      <c r="U51" s="98">
        <v>11.516315000000001</v>
      </c>
      <c r="V51" s="98">
        <v>12.140107</v>
      </c>
      <c r="W51" s="98">
        <v>12.778309</v>
      </c>
      <c r="X51" s="98">
        <v>13.428331999999999</v>
      </c>
      <c r="Y51" s="98">
        <v>14.067024</v>
      </c>
      <c r="Z51" s="98">
        <v>14.801416</v>
      </c>
      <c r="AA51" s="98">
        <v>15.463592</v>
      </c>
      <c r="AB51" s="98">
        <v>16.163537999999999</v>
      </c>
      <c r="AC51" s="98">
        <v>16.80772</v>
      </c>
      <c r="AD51" s="98">
        <v>17.549416999999998</v>
      </c>
      <c r="AE51" s="98">
        <v>18.321916999999999</v>
      </c>
      <c r="AF51" s="99">
        <v>9.2450000000000004E-2</v>
      </c>
      <c r="AG51" s="90"/>
    </row>
    <row r="52" spans="1:33" ht="15" customHeight="1" x14ac:dyDescent="0.75">
      <c r="A52" s="88" t="s">
        <v>1050</v>
      </c>
      <c r="B52" s="97" t="s">
        <v>1014</v>
      </c>
      <c r="C52" s="98">
        <v>4.7443010000000001</v>
      </c>
      <c r="D52" s="98">
        <v>5.0455069999999997</v>
      </c>
      <c r="E52" s="98">
        <v>5.4024989999999997</v>
      </c>
      <c r="F52" s="98">
        <v>5.7478610000000003</v>
      </c>
      <c r="G52" s="98">
        <v>5.9794809999999998</v>
      </c>
      <c r="H52" s="98">
        <v>6.1178429999999997</v>
      </c>
      <c r="I52" s="98">
        <v>6.2542980000000004</v>
      </c>
      <c r="J52" s="98">
        <v>6.4282649999999997</v>
      </c>
      <c r="K52" s="98">
        <v>6.5471839999999997</v>
      </c>
      <c r="L52" s="98">
        <v>6.6780039999999996</v>
      </c>
      <c r="M52" s="98">
        <v>6.8046899999999999</v>
      </c>
      <c r="N52" s="98">
        <v>6.9338360000000003</v>
      </c>
      <c r="O52" s="98">
        <v>7.1027570000000004</v>
      </c>
      <c r="P52" s="98">
        <v>7.3157490000000003</v>
      </c>
      <c r="Q52" s="98">
        <v>7.5340819999999997</v>
      </c>
      <c r="R52" s="98">
        <v>7.758972</v>
      </c>
      <c r="S52" s="98">
        <v>8.0011349999999997</v>
      </c>
      <c r="T52" s="98">
        <v>8.2362789999999997</v>
      </c>
      <c r="U52" s="98">
        <v>8.490767</v>
      </c>
      <c r="V52" s="98">
        <v>8.7061309999999992</v>
      </c>
      <c r="W52" s="98">
        <v>8.9281260000000007</v>
      </c>
      <c r="X52" s="98">
        <v>9.1544550000000005</v>
      </c>
      <c r="Y52" s="98">
        <v>9.3696739999999998</v>
      </c>
      <c r="Z52" s="98">
        <v>9.6438179999999996</v>
      </c>
      <c r="AA52" s="98">
        <v>9.8639759999999992</v>
      </c>
      <c r="AB52" s="98">
        <v>10.107215</v>
      </c>
      <c r="AC52" s="98">
        <v>10.313154000000001</v>
      </c>
      <c r="AD52" s="98">
        <v>10.576283999999999</v>
      </c>
      <c r="AE52" s="98">
        <v>10.854796</v>
      </c>
      <c r="AF52" s="99">
        <v>3.0001E-2</v>
      </c>
      <c r="AG52" s="90"/>
    </row>
    <row r="53" spans="1:33" ht="15" customHeight="1" x14ac:dyDescent="0.75">
      <c r="A53" s="88" t="s">
        <v>1051</v>
      </c>
      <c r="B53" s="97" t="s">
        <v>1016</v>
      </c>
      <c r="C53" s="98">
        <v>0.34685300000000002</v>
      </c>
      <c r="D53" s="98">
        <v>0.68548900000000001</v>
      </c>
      <c r="E53" s="98">
        <v>1.054651</v>
      </c>
      <c r="F53" s="98">
        <v>1.4450639999999999</v>
      </c>
      <c r="G53" s="98">
        <v>1.8217939999999999</v>
      </c>
      <c r="H53" s="98">
        <v>2.1732770000000001</v>
      </c>
      <c r="I53" s="98">
        <v>2.522332</v>
      </c>
      <c r="J53" s="98">
        <v>2.8865059999999998</v>
      </c>
      <c r="K53" s="98">
        <v>3.2252179999999999</v>
      </c>
      <c r="L53" s="98">
        <v>3.5672820000000001</v>
      </c>
      <c r="M53" s="98">
        <v>3.9051309999999999</v>
      </c>
      <c r="N53" s="98">
        <v>4.2424379999999999</v>
      </c>
      <c r="O53" s="98">
        <v>4.6038059999999996</v>
      </c>
      <c r="P53" s="98">
        <v>4.9964139999999997</v>
      </c>
      <c r="Q53" s="98">
        <v>5.3968340000000001</v>
      </c>
      <c r="R53" s="98">
        <v>5.8063060000000002</v>
      </c>
      <c r="S53" s="98">
        <v>6.2335190000000003</v>
      </c>
      <c r="T53" s="98">
        <v>6.6600770000000002</v>
      </c>
      <c r="U53" s="98">
        <v>7.1071929999999996</v>
      </c>
      <c r="V53" s="98">
        <v>7.525671</v>
      </c>
      <c r="W53" s="98">
        <v>7.9528939999999997</v>
      </c>
      <c r="X53" s="98">
        <v>8.3870989999999992</v>
      </c>
      <c r="Y53" s="98">
        <v>8.8139050000000001</v>
      </c>
      <c r="Z53" s="98">
        <v>9.2999410000000005</v>
      </c>
      <c r="AA53" s="98">
        <v>9.7377129999999994</v>
      </c>
      <c r="AB53" s="98">
        <v>10.201078000000001</v>
      </c>
      <c r="AC53" s="98">
        <v>10.629158</v>
      </c>
      <c r="AD53" s="98">
        <v>11.118840000000001</v>
      </c>
      <c r="AE53" s="98">
        <v>11.628693999999999</v>
      </c>
      <c r="AF53" s="99">
        <v>0.13364799999999999</v>
      </c>
      <c r="AG53" s="90"/>
    </row>
    <row r="54" spans="1:33" ht="15" customHeight="1" x14ac:dyDescent="0.75">
      <c r="A54" s="88" t="s">
        <v>1052</v>
      </c>
      <c r="B54" s="97" t="s">
        <v>1018</v>
      </c>
      <c r="C54" s="98">
        <v>0</v>
      </c>
      <c r="D54" s="98">
        <v>0</v>
      </c>
      <c r="E54" s="98">
        <v>0</v>
      </c>
      <c r="F54" s="98">
        <v>0</v>
      </c>
      <c r="G54" s="98">
        <v>0</v>
      </c>
      <c r="H54" s="98">
        <v>0</v>
      </c>
      <c r="I54" s="98">
        <v>0</v>
      </c>
      <c r="J54" s="98">
        <v>0</v>
      </c>
      <c r="K54" s="98">
        <v>0</v>
      </c>
      <c r="L54" s="98">
        <v>0</v>
      </c>
      <c r="M54" s="98">
        <v>0</v>
      </c>
      <c r="N54" s="98">
        <v>0</v>
      </c>
      <c r="O54" s="98">
        <v>0</v>
      </c>
      <c r="P54" s="98">
        <v>0</v>
      </c>
      <c r="Q54" s="98">
        <v>0</v>
      </c>
      <c r="R54" s="98">
        <v>0</v>
      </c>
      <c r="S54" s="98">
        <v>0</v>
      </c>
      <c r="T54" s="98">
        <v>0</v>
      </c>
      <c r="U54" s="98">
        <v>0</v>
      </c>
      <c r="V54" s="98">
        <v>0</v>
      </c>
      <c r="W54" s="98">
        <v>0</v>
      </c>
      <c r="X54" s="98">
        <v>0</v>
      </c>
      <c r="Y54" s="98">
        <v>0</v>
      </c>
      <c r="Z54" s="98">
        <v>0</v>
      </c>
      <c r="AA54" s="98">
        <v>0</v>
      </c>
      <c r="AB54" s="98">
        <v>0</v>
      </c>
      <c r="AC54" s="98">
        <v>0</v>
      </c>
      <c r="AD54" s="98">
        <v>0</v>
      </c>
      <c r="AE54" s="98">
        <v>0</v>
      </c>
      <c r="AF54" s="99" t="s">
        <v>322</v>
      </c>
      <c r="AG54" s="90"/>
    </row>
    <row r="55" spans="1:33" ht="15" customHeight="1" x14ac:dyDescent="0.75">
      <c r="A55" s="88" t="s">
        <v>1053</v>
      </c>
      <c r="B55" s="97" t="s">
        <v>1020</v>
      </c>
      <c r="C55" s="98">
        <v>37.296287999999997</v>
      </c>
      <c r="D55" s="98">
        <v>39.102524000000003</v>
      </c>
      <c r="E55" s="98">
        <v>41.305427999999999</v>
      </c>
      <c r="F55" s="98">
        <v>43.376812000000001</v>
      </c>
      <c r="G55" s="98">
        <v>44.561202999999999</v>
      </c>
      <c r="H55" s="98">
        <v>45.045020999999998</v>
      </c>
      <c r="I55" s="98">
        <v>45.519053999999997</v>
      </c>
      <c r="J55" s="98">
        <v>46.267310999999999</v>
      </c>
      <c r="K55" s="98">
        <v>46.621571000000003</v>
      </c>
      <c r="L55" s="98">
        <v>47.067920999999998</v>
      </c>
      <c r="M55" s="98">
        <v>47.492344000000003</v>
      </c>
      <c r="N55" s="98">
        <v>47.939545000000003</v>
      </c>
      <c r="O55" s="98">
        <v>48.665664999999997</v>
      </c>
      <c r="P55" s="98">
        <v>49.692073999999998</v>
      </c>
      <c r="Q55" s="98">
        <v>50.747635000000002</v>
      </c>
      <c r="R55" s="98">
        <v>51.845730000000003</v>
      </c>
      <c r="S55" s="98">
        <v>53.052174000000001</v>
      </c>
      <c r="T55" s="98">
        <v>54.205021000000002</v>
      </c>
      <c r="U55" s="98">
        <v>55.481574999999999</v>
      </c>
      <c r="V55" s="98">
        <v>56.500191000000001</v>
      </c>
      <c r="W55" s="98">
        <v>57.560111999999997</v>
      </c>
      <c r="X55" s="98">
        <v>58.646866000000003</v>
      </c>
      <c r="Y55" s="98">
        <v>59.661129000000003</v>
      </c>
      <c r="Z55" s="98">
        <v>61.050877</v>
      </c>
      <c r="AA55" s="98">
        <v>62.110481</v>
      </c>
      <c r="AB55" s="98">
        <v>63.303482000000002</v>
      </c>
      <c r="AC55" s="98">
        <v>64.260459999999995</v>
      </c>
      <c r="AD55" s="98">
        <v>65.571258999999998</v>
      </c>
      <c r="AE55" s="98">
        <v>66.969986000000006</v>
      </c>
      <c r="AF55" s="99">
        <v>2.1125000000000001E-2</v>
      </c>
      <c r="AG55" s="90"/>
    </row>
    <row r="56" spans="1:33" ht="15" customHeight="1" x14ac:dyDescent="0.75">
      <c r="A56" s="88" t="s">
        <v>1054</v>
      </c>
      <c r="B56" s="97" t="s">
        <v>1022</v>
      </c>
      <c r="C56" s="98">
        <v>0</v>
      </c>
      <c r="D56" s="98">
        <v>0</v>
      </c>
      <c r="E56" s="98">
        <v>0</v>
      </c>
      <c r="F56" s="98">
        <v>0</v>
      </c>
      <c r="G56" s="98">
        <v>0</v>
      </c>
      <c r="H56" s="98">
        <v>0</v>
      </c>
      <c r="I56" s="98">
        <v>0</v>
      </c>
      <c r="J56" s="98">
        <v>0</v>
      </c>
      <c r="K56" s="98">
        <v>0</v>
      </c>
      <c r="L56" s="98">
        <v>0</v>
      </c>
      <c r="M56" s="98">
        <v>0</v>
      </c>
      <c r="N56" s="98">
        <v>0</v>
      </c>
      <c r="O56" s="98">
        <v>0</v>
      </c>
      <c r="P56" s="98">
        <v>0</v>
      </c>
      <c r="Q56" s="98">
        <v>0</v>
      </c>
      <c r="R56" s="98">
        <v>0</v>
      </c>
      <c r="S56" s="98">
        <v>0</v>
      </c>
      <c r="T56" s="98">
        <v>0</v>
      </c>
      <c r="U56" s="98">
        <v>0</v>
      </c>
      <c r="V56" s="98">
        <v>0</v>
      </c>
      <c r="W56" s="98">
        <v>0</v>
      </c>
      <c r="X56" s="98">
        <v>0</v>
      </c>
      <c r="Y56" s="98">
        <v>0</v>
      </c>
      <c r="Z56" s="98">
        <v>0</v>
      </c>
      <c r="AA56" s="98">
        <v>0</v>
      </c>
      <c r="AB56" s="98">
        <v>0</v>
      </c>
      <c r="AC56" s="98">
        <v>0</v>
      </c>
      <c r="AD56" s="98">
        <v>0</v>
      </c>
      <c r="AE56" s="98">
        <v>0</v>
      </c>
      <c r="AF56" s="99" t="s">
        <v>322</v>
      </c>
      <c r="AG56" s="90"/>
    </row>
    <row r="57" spans="1:33" ht="15" customHeight="1" x14ac:dyDescent="0.75">
      <c r="A57" s="88" t="s">
        <v>1055</v>
      </c>
      <c r="B57" s="97" t="s">
        <v>1024</v>
      </c>
      <c r="C57" s="98">
        <v>0</v>
      </c>
      <c r="D57" s="98">
        <v>0</v>
      </c>
      <c r="E57" s="98">
        <v>0</v>
      </c>
      <c r="F57" s="98">
        <v>0</v>
      </c>
      <c r="G57" s="98">
        <v>0</v>
      </c>
      <c r="H57" s="98">
        <v>0</v>
      </c>
      <c r="I57" s="98">
        <v>0</v>
      </c>
      <c r="J57" s="98">
        <v>0</v>
      </c>
      <c r="K57" s="98">
        <v>0</v>
      </c>
      <c r="L57" s="98">
        <v>0</v>
      </c>
      <c r="M57" s="98">
        <v>0</v>
      </c>
      <c r="N57" s="98">
        <v>0</v>
      </c>
      <c r="O57" s="98">
        <v>0</v>
      </c>
      <c r="P57" s="98">
        <v>0</v>
      </c>
      <c r="Q57" s="98">
        <v>0</v>
      </c>
      <c r="R57" s="98">
        <v>0</v>
      </c>
      <c r="S57" s="98">
        <v>0</v>
      </c>
      <c r="T57" s="98">
        <v>0</v>
      </c>
      <c r="U57" s="98">
        <v>0</v>
      </c>
      <c r="V57" s="98">
        <v>0</v>
      </c>
      <c r="W57" s="98">
        <v>0</v>
      </c>
      <c r="X57" s="98">
        <v>0</v>
      </c>
      <c r="Y57" s="98">
        <v>0</v>
      </c>
      <c r="Z57" s="98">
        <v>0</v>
      </c>
      <c r="AA57" s="98">
        <v>0</v>
      </c>
      <c r="AB57" s="98">
        <v>0</v>
      </c>
      <c r="AC57" s="98">
        <v>0</v>
      </c>
      <c r="AD57" s="98">
        <v>0</v>
      </c>
      <c r="AE57" s="98">
        <v>0</v>
      </c>
      <c r="AF57" s="99" t="s">
        <v>322</v>
      </c>
      <c r="AG57" s="90"/>
    </row>
    <row r="58" spans="1:33" ht="15" customHeight="1" x14ac:dyDescent="0.75">
      <c r="A58" s="88" t="s">
        <v>1056</v>
      </c>
      <c r="B58" s="97" t="s">
        <v>1026</v>
      </c>
      <c r="C58" s="98">
        <v>0</v>
      </c>
      <c r="D58" s="98">
        <v>0</v>
      </c>
      <c r="E58" s="98">
        <v>0</v>
      </c>
      <c r="F58" s="98">
        <v>0</v>
      </c>
      <c r="G58" s="98">
        <v>0</v>
      </c>
      <c r="H58" s="98">
        <v>0</v>
      </c>
      <c r="I58" s="98">
        <v>0</v>
      </c>
      <c r="J58" s="98">
        <v>0</v>
      </c>
      <c r="K58" s="98">
        <v>0</v>
      </c>
      <c r="L58" s="98">
        <v>0</v>
      </c>
      <c r="M58" s="98">
        <v>0</v>
      </c>
      <c r="N58" s="98">
        <v>0</v>
      </c>
      <c r="O58" s="98">
        <v>0</v>
      </c>
      <c r="P58" s="98">
        <v>0</v>
      </c>
      <c r="Q58" s="98">
        <v>0</v>
      </c>
      <c r="R58" s="98">
        <v>0</v>
      </c>
      <c r="S58" s="98">
        <v>0</v>
      </c>
      <c r="T58" s="98">
        <v>0</v>
      </c>
      <c r="U58" s="98">
        <v>0</v>
      </c>
      <c r="V58" s="98">
        <v>0</v>
      </c>
      <c r="W58" s="98">
        <v>0</v>
      </c>
      <c r="X58" s="98">
        <v>0</v>
      </c>
      <c r="Y58" s="98">
        <v>0</v>
      </c>
      <c r="Z58" s="98">
        <v>0</v>
      </c>
      <c r="AA58" s="98">
        <v>0</v>
      </c>
      <c r="AB58" s="98">
        <v>0</v>
      </c>
      <c r="AC58" s="98">
        <v>0</v>
      </c>
      <c r="AD58" s="98">
        <v>0</v>
      </c>
      <c r="AE58" s="98">
        <v>0</v>
      </c>
      <c r="AF58" s="99" t="s">
        <v>322</v>
      </c>
      <c r="AG58" s="90"/>
    </row>
    <row r="59" spans="1:33" ht="15" customHeight="1" x14ac:dyDescent="0.75">
      <c r="A59" s="88" t="s">
        <v>1057</v>
      </c>
      <c r="B59" s="97" t="s">
        <v>1028</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90"/>
    </row>
    <row r="60" spans="1:33" ht="15" customHeight="1" x14ac:dyDescent="0.75">
      <c r="A60" s="88" t="s">
        <v>1058</v>
      </c>
      <c r="B60" s="97" t="s">
        <v>1030</v>
      </c>
      <c r="C60" s="98">
        <v>0</v>
      </c>
      <c r="D60" s="98">
        <v>0</v>
      </c>
      <c r="E60" s="98">
        <v>0</v>
      </c>
      <c r="F60" s="98">
        <v>0</v>
      </c>
      <c r="G60" s="98">
        <v>0</v>
      </c>
      <c r="H60" s="98">
        <v>0</v>
      </c>
      <c r="I60" s="98">
        <v>0</v>
      </c>
      <c r="J60" s="98">
        <v>0</v>
      </c>
      <c r="K60" s="98">
        <v>0</v>
      </c>
      <c r="L60" s="98">
        <v>0</v>
      </c>
      <c r="M60" s="98">
        <v>0</v>
      </c>
      <c r="N60" s="98">
        <v>0</v>
      </c>
      <c r="O60" s="98">
        <v>0</v>
      </c>
      <c r="P60" s="98">
        <v>0</v>
      </c>
      <c r="Q60" s="98">
        <v>0</v>
      </c>
      <c r="R60" s="98">
        <v>0</v>
      </c>
      <c r="S60" s="98">
        <v>0</v>
      </c>
      <c r="T60" s="98">
        <v>0</v>
      </c>
      <c r="U60" s="98">
        <v>0</v>
      </c>
      <c r="V60" s="98">
        <v>0</v>
      </c>
      <c r="W60" s="98">
        <v>0</v>
      </c>
      <c r="X60" s="98">
        <v>0</v>
      </c>
      <c r="Y60" s="98">
        <v>0</v>
      </c>
      <c r="Z60" s="98">
        <v>0</v>
      </c>
      <c r="AA60" s="98">
        <v>0</v>
      </c>
      <c r="AB60" s="98">
        <v>0</v>
      </c>
      <c r="AC60" s="98">
        <v>0</v>
      </c>
      <c r="AD60" s="98">
        <v>0</v>
      </c>
      <c r="AE60" s="98">
        <v>0</v>
      </c>
      <c r="AF60" s="99" t="s">
        <v>322</v>
      </c>
      <c r="AG60" s="90"/>
    </row>
    <row r="61" spans="1:33" ht="15" customHeight="1" x14ac:dyDescent="0.75">
      <c r="A61" s="88" t="s">
        <v>1059</v>
      </c>
      <c r="B61" s="97" t="s">
        <v>1032</v>
      </c>
      <c r="C61" s="98">
        <v>2.0339999999999998E-3</v>
      </c>
      <c r="D61" s="98">
        <v>4.2249999999999996E-3</v>
      </c>
      <c r="E61" s="98">
        <v>6.6280000000000002E-3</v>
      </c>
      <c r="F61" s="98">
        <v>9.1800000000000007E-3</v>
      </c>
      <c r="G61" s="98">
        <v>1.1653E-2</v>
      </c>
      <c r="H61" s="98">
        <v>1.3968E-2</v>
      </c>
      <c r="I61" s="98">
        <v>1.6271000000000001E-2</v>
      </c>
      <c r="J61" s="98">
        <v>1.8672000000000001E-2</v>
      </c>
      <c r="K61" s="98">
        <v>2.0910999999999999E-2</v>
      </c>
      <c r="L61" s="98">
        <v>2.3172999999999999E-2</v>
      </c>
      <c r="M61" s="98">
        <v>2.5411E-2</v>
      </c>
      <c r="N61" s="98">
        <v>2.7647000000000001E-2</v>
      </c>
      <c r="O61" s="98">
        <v>3.0044000000000001E-2</v>
      </c>
      <c r="P61" s="98">
        <v>3.2647000000000002E-2</v>
      </c>
      <c r="Q61" s="98">
        <v>3.5303000000000001E-2</v>
      </c>
      <c r="R61" s="98">
        <v>3.8024000000000002E-2</v>
      </c>
      <c r="S61" s="98">
        <v>4.0863999999999998E-2</v>
      </c>
      <c r="T61" s="98">
        <v>4.3702999999999999E-2</v>
      </c>
      <c r="U61" s="98">
        <v>4.6681E-2</v>
      </c>
      <c r="V61" s="98">
        <v>4.9474999999999998E-2</v>
      </c>
      <c r="W61" s="98">
        <v>5.2331000000000003E-2</v>
      </c>
      <c r="X61" s="98">
        <v>5.5236E-2</v>
      </c>
      <c r="Y61" s="98">
        <v>5.8096000000000002E-2</v>
      </c>
      <c r="Z61" s="98">
        <v>6.1351999999999997E-2</v>
      </c>
      <c r="AA61" s="98">
        <v>6.4301999999999998E-2</v>
      </c>
      <c r="AB61" s="98">
        <v>6.7421999999999996E-2</v>
      </c>
      <c r="AC61" s="98">
        <v>7.0310999999999998E-2</v>
      </c>
      <c r="AD61" s="98">
        <v>7.3610999999999996E-2</v>
      </c>
      <c r="AE61" s="98">
        <v>7.7048000000000005E-2</v>
      </c>
      <c r="AF61" s="99">
        <v>0.13860700000000001</v>
      </c>
      <c r="AG61" s="90"/>
    </row>
    <row r="62" spans="1:33" ht="15" customHeight="1" x14ac:dyDescent="0.75">
      <c r="A62" s="88" t="s">
        <v>1060</v>
      </c>
      <c r="B62" s="97" t="s">
        <v>1061</v>
      </c>
      <c r="C62" s="98">
        <v>145.60966500000001</v>
      </c>
      <c r="D62" s="98">
        <v>156.480682</v>
      </c>
      <c r="E62" s="98">
        <v>169.07797199999999</v>
      </c>
      <c r="F62" s="98">
        <v>181.20645099999999</v>
      </c>
      <c r="G62" s="98">
        <v>189.621613</v>
      </c>
      <c r="H62" s="98">
        <v>194.99156199999999</v>
      </c>
      <c r="I62" s="98">
        <v>200.235153</v>
      </c>
      <c r="J62" s="98">
        <v>206.636627</v>
      </c>
      <c r="K62" s="98">
        <v>211.226471</v>
      </c>
      <c r="L62" s="98">
        <v>216.195221</v>
      </c>
      <c r="M62" s="98">
        <v>221.037216</v>
      </c>
      <c r="N62" s="98">
        <v>225.941315</v>
      </c>
      <c r="O62" s="98">
        <v>232.14924600000001</v>
      </c>
      <c r="P62" s="98">
        <v>239.80892900000001</v>
      </c>
      <c r="Q62" s="98">
        <v>247.616074</v>
      </c>
      <c r="R62" s="98">
        <v>255.695404</v>
      </c>
      <c r="S62" s="98">
        <v>264.33047499999998</v>
      </c>
      <c r="T62" s="98">
        <v>272.73104899999998</v>
      </c>
      <c r="U62" s="98">
        <v>281.81561299999998</v>
      </c>
      <c r="V62" s="98">
        <v>289.63900799999999</v>
      </c>
      <c r="W62" s="98">
        <v>297.69894399999998</v>
      </c>
      <c r="X62" s="98">
        <v>305.930725</v>
      </c>
      <c r="Y62" s="98">
        <v>313.80929600000002</v>
      </c>
      <c r="Z62" s="98">
        <v>323.713165</v>
      </c>
      <c r="AA62" s="98">
        <v>331.97268700000001</v>
      </c>
      <c r="AB62" s="98">
        <v>340.90216099999998</v>
      </c>
      <c r="AC62" s="98">
        <v>348.57012900000001</v>
      </c>
      <c r="AD62" s="98">
        <v>358.17044099999998</v>
      </c>
      <c r="AE62" s="98">
        <v>368.26666299999999</v>
      </c>
      <c r="AF62" s="99">
        <v>3.3694000000000002E-2</v>
      </c>
      <c r="AG62" s="90"/>
    </row>
    <row r="63" spans="1:33" ht="15" customHeight="1" x14ac:dyDescent="0.75">
      <c r="B63" s="90"/>
      <c r="C63" s="90"/>
      <c r="D63" s="90"/>
      <c r="E63" s="90"/>
      <c r="F63" s="90"/>
      <c r="G63" s="90"/>
      <c r="H63" s="90"/>
      <c r="I63" s="90"/>
      <c r="J63" s="90"/>
      <c r="K63" s="90"/>
      <c r="L63" s="90"/>
      <c r="M63" s="90"/>
      <c r="N63" s="90"/>
      <c r="O63" s="90"/>
      <c r="P63" s="90"/>
      <c r="Q63" s="90"/>
      <c r="R63" s="90"/>
      <c r="S63" s="90"/>
      <c r="T63" s="90"/>
      <c r="U63" s="90"/>
      <c r="V63" s="90"/>
      <c r="W63" s="90"/>
      <c r="X63" s="90"/>
      <c r="Y63" s="90"/>
      <c r="Z63" s="90"/>
      <c r="AA63" s="90"/>
      <c r="AB63" s="90"/>
      <c r="AC63" s="90"/>
      <c r="AD63" s="90"/>
      <c r="AE63" s="90"/>
      <c r="AF63" s="90"/>
      <c r="AG63" s="90"/>
    </row>
    <row r="64" spans="1:33" ht="15" customHeight="1" x14ac:dyDescent="0.75">
      <c r="A64" s="88" t="s">
        <v>1062</v>
      </c>
      <c r="B64" s="97" t="s">
        <v>1063</v>
      </c>
      <c r="C64" s="98">
        <v>11.326775</v>
      </c>
      <c r="D64" s="98">
        <v>11.729151999999999</v>
      </c>
      <c r="E64" s="98">
        <v>12.126184</v>
      </c>
      <c r="F64" s="98">
        <v>12.515253</v>
      </c>
      <c r="G64" s="98">
        <v>12.897691</v>
      </c>
      <c r="H64" s="98">
        <v>13.276489</v>
      </c>
      <c r="I64" s="98">
        <v>13.652972999999999</v>
      </c>
      <c r="J64" s="98">
        <v>14.027736000000001</v>
      </c>
      <c r="K64" s="98">
        <v>14.400922</v>
      </c>
      <c r="L64" s="98">
        <v>14.773797999999999</v>
      </c>
      <c r="M64" s="98">
        <v>15.146682999999999</v>
      </c>
      <c r="N64" s="98">
        <v>15.518919</v>
      </c>
      <c r="O64" s="98">
        <v>15.891093</v>
      </c>
      <c r="P64" s="98">
        <v>16.263072999999999</v>
      </c>
      <c r="Q64" s="98">
        <v>16.633780999999999</v>
      </c>
      <c r="R64" s="98">
        <v>17.005393999999999</v>
      </c>
      <c r="S64" s="98">
        <v>17.376149999999999</v>
      </c>
      <c r="T64" s="98">
        <v>17.746307000000002</v>
      </c>
      <c r="U64" s="98">
        <v>18.116952999999999</v>
      </c>
      <c r="V64" s="98">
        <v>18.487981999999999</v>
      </c>
      <c r="W64" s="98">
        <v>18.858979999999999</v>
      </c>
      <c r="X64" s="98">
        <v>19.230163999999998</v>
      </c>
      <c r="Y64" s="98">
        <v>19.601316000000001</v>
      </c>
      <c r="Z64" s="98">
        <v>19.973127000000002</v>
      </c>
      <c r="AA64" s="98">
        <v>20.347881000000001</v>
      </c>
      <c r="AB64" s="98">
        <v>20.720106000000001</v>
      </c>
      <c r="AC64" s="98">
        <v>21.091866</v>
      </c>
      <c r="AD64" s="98">
        <v>21.463251</v>
      </c>
      <c r="AE64" s="98">
        <v>21.833759000000001</v>
      </c>
      <c r="AF64" s="99">
        <v>2.3716000000000001E-2</v>
      </c>
      <c r="AG64" s="90"/>
    </row>
    <row r="65" spans="1:33" ht="15" customHeight="1" x14ac:dyDescent="0.75">
      <c r="A65" s="88" t="s">
        <v>1064</v>
      </c>
      <c r="B65" s="97" t="s">
        <v>1065</v>
      </c>
      <c r="C65" s="98">
        <v>1285.5351559999999</v>
      </c>
      <c r="D65" s="98">
        <v>1334.1176760000001</v>
      </c>
      <c r="E65" s="98">
        <v>1394.321289</v>
      </c>
      <c r="F65" s="98">
        <v>1447.884888</v>
      </c>
      <c r="G65" s="98">
        <v>1470.19812</v>
      </c>
      <c r="H65" s="98">
        <v>1468.6982419999999</v>
      </c>
      <c r="I65" s="98">
        <v>1466.604736</v>
      </c>
      <c r="J65" s="98">
        <v>1473.0576169999999</v>
      </c>
      <c r="K65" s="98">
        <v>1466.756592</v>
      </c>
      <c r="L65" s="98">
        <v>1463.369263</v>
      </c>
      <c r="M65" s="98">
        <v>1459.3110349999999</v>
      </c>
      <c r="N65" s="98">
        <v>1455.908813</v>
      </c>
      <c r="O65" s="98">
        <v>1460.8764650000001</v>
      </c>
      <c r="P65" s="98">
        <v>1474.5610349999999</v>
      </c>
      <c r="Q65" s="98">
        <v>1488.6336670000001</v>
      </c>
      <c r="R65" s="98">
        <v>1503.613525</v>
      </c>
      <c r="S65" s="98">
        <v>1521.2257079999999</v>
      </c>
      <c r="T65" s="98">
        <v>1536.832764</v>
      </c>
      <c r="U65" s="98">
        <v>1555.5354</v>
      </c>
      <c r="V65" s="98">
        <v>1566.634033</v>
      </c>
      <c r="W65" s="98">
        <v>1578.5527340000001</v>
      </c>
      <c r="X65" s="98">
        <v>1590.889893</v>
      </c>
      <c r="Y65" s="98">
        <v>1600.960327</v>
      </c>
      <c r="Z65" s="98">
        <v>1620.74353</v>
      </c>
      <c r="AA65" s="98">
        <v>1631.4852289999999</v>
      </c>
      <c r="AB65" s="98">
        <v>1645.272217</v>
      </c>
      <c r="AC65" s="98">
        <v>1652.6281739999999</v>
      </c>
      <c r="AD65" s="98">
        <v>1668.7613530000001</v>
      </c>
      <c r="AE65" s="98">
        <v>1686.6845699999999</v>
      </c>
      <c r="AF65" s="99">
        <v>9.7470000000000005E-3</v>
      </c>
      <c r="AG65" s="90"/>
    </row>
    <row r="66" spans="1:33" ht="15" customHeight="1" x14ac:dyDescent="0.75">
      <c r="B66" s="90"/>
      <c r="C66" s="90"/>
      <c r="D66" s="90"/>
      <c r="E66" s="90"/>
      <c r="F66" s="90"/>
      <c r="G66" s="90"/>
      <c r="H66" s="90"/>
      <c r="I66" s="90"/>
      <c r="J66" s="90"/>
      <c r="K66" s="90"/>
      <c r="L66" s="90"/>
      <c r="M66" s="90"/>
      <c r="N66" s="90"/>
      <c r="O66" s="90"/>
      <c r="P66" s="90"/>
      <c r="Q66" s="90"/>
      <c r="R66" s="90"/>
      <c r="S66" s="90"/>
      <c r="T66" s="90"/>
      <c r="U66" s="90"/>
      <c r="V66" s="90"/>
      <c r="W66" s="90"/>
      <c r="X66" s="90"/>
      <c r="Y66" s="90"/>
      <c r="Z66" s="90"/>
      <c r="AA66" s="90"/>
      <c r="AB66" s="90"/>
      <c r="AC66" s="90"/>
      <c r="AD66" s="90"/>
      <c r="AE66" s="90"/>
      <c r="AF66" s="90"/>
      <c r="AG66" s="90"/>
    </row>
    <row r="67" spans="1:33" ht="15" customHeight="1" x14ac:dyDescent="0.75">
      <c r="A67" s="88" t="s">
        <v>1066</v>
      </c>
      <c r="B67" s="96" t="s">
        <v>1067</v>
      </c>
      <c r="C67" s="100">
        <v>2115.3095699999999</v>
      </c>
      <c r="D67" s="100">
        <v>2179.8542480000001</v>
      </c>
      <c r="E67" s="100">
        <v>2247.3923340000001</v>
      </c>
      <c r="F67" s="100">
        <v>2289.9018550000001</v>
      </c>
      <c r="G67" s="100">
        <v>2295.4645999999998</v>
      </c>
      <c r="H67" s="100">
        <v>2284.945557</v>
      </c>
      <c r="I67" s="100">
        <v>2273.0161130000001</v>
      </c>
      <c r="J67" s="100">
        <v>2273.9323730000001</v>
      </c>
      <c r="K67" s="100">
        <v>2263.3520509999998</v>
      </c>
      <c r="L67" s="100">
        <v>2255.7309570000002</v>
      </c>
      <c r="M67" s="100">
        <v>2250.6152339999999</v>
      </c>
      <c r="N67" s="100">
        <v>2244.3781739999999</v>
      </c>
      <c r="O67" s="100">
        <v>2250.6123050000001</v>
      </c>
      <c r="P67" s="100">
        <v>2268.9152829999998</v>
      </c>
      <c r="Q67" s="100">
        <v>2291.9157709999999</v>
      </c>
      <c r="R67" s="100">
        <v>2311.8798830000001</v>
      </c>
      <c r="S67" s="100">
        <v>2334.326904</v>
      </c>
      <c r="T67" s="100">
        <v>2354.6838379999999</v>
      </c>
      <c r="U67" s="100">
        <v>2377.2294919999999</v>
      </c>
      <c r="V67" s="100">
        <v>2387.4941410000001</v>
      </c>
      <c r="W67" s="100">
        <v>2398.3923340000001</v>
      </c>
      <c r="X67" s="100">
        <v>2406.5219729999999</v>
      </c>
      <c r="Y67" s="100">
        <v>2415.423096</v>
      </c>
      <c r="Z67" s="100">
        <v>2438.1977539999998</v>
      </c>
      <c r="AA67" s="100">
        <v>2458.0991210000002</v>
      </c>
      <c r="AB67" s="100">
        <v>2472.1123050000001</v>
      </c>
      <c r="AC67" s="100">
        <v>2480.8183589999999</v>
      </c>
      <c r="AD67" s="100">
        <v>2499.592529</v>
      </c>
      <c r="AE67" s="100">
        <v>2521.9509280000002</v>
      </c>
      <c r="AF67" s="101">
        <v>6.2989999999999999E-3</v>
      </c>
      <c r="AG67" s="90"/>
    </row>
    <row r="68" spans="1:33" ht="15" customHeight="1" x14ac:dyDescent="0.75">
      <c r="B68" s="90"/>
      <c r="C68" s="90"/>
      <c r="D68" s="90"/>
      <c r="E68" s="90"/>
      <c r="F68" s="90"/>
      <c r="G68" s="90"/>
      <c r="H68" s="90"/>
      <c r="I68" s="90"/>
      <c r="J68" s="90"/>
      <c r="K68" s="90"/>
      <c r="L68" s="90"/>
      <c r="M68" s="90"/>
      <c r="N68" s="90"/>
      <c r="O68" s="90"/>
      <c r="P68" s="90"/>
      <c r="Q68" s="90"/>
      <c r="R68" s="90"/>
      <c r="S68" s="90"/>
      <c r="T68" s="90"/>
      <c r="U68" s="90"/>
      <c r="V68" s="90"/>
      <c r="W68" s="90"/>
      <c r="X68" s="90"/>
      <c r="Y68" s="90"/>
      <c r="Z68" s="90"/>
      <c r="AA68" s="90"/>
      <c r="AB68" s="90"/>
      <c r="AC68" s="90"/>
      <c r="AD68" s="90"/>
      <c r="AE68" s="90"/>
      <c r="AF68" s="90"/>
      <c r="AG68" s="90"/>
    </row>
    <row r="69" spans="1:33" ht="15" customHeight="1" x14ac:dyDescent="0.75">
      <c r="B69" s="96" t="s">
        <v>1068</v>
      </c>
      <c r="C69" s="90"/>
      <c r="D69" s="90"/>
      <c r="E69" s="90"/>
      <c r="F69" s="90"/>
      <c r="G69" s="90"/>
      <c r="H69" s="90"/>
      <c r="I69" s="90"/>
      <c r="J69" s="90"/>
      <c r="K69" s="90"/>
      <c r="L69" s="90"/>
      <c r="M69" s="90"/>
      <c r="N69" s="90"/>
      <c r="O69" s="90"/>
      <c r="P69" s="90"/>
      <c r="Q69" s="90"/>
      <c r="R69" s="90"/>
      <c r="S69" s="90"/>
      <c r="T69" s="90"/>
      <c r="U69" s="90"/>
      <c r="V69" s="90"/>
      <c r="W69" s="90"/>
      <c r="X69" s="90"/>
      <c r="Y69" s="90"/>
      <c r="Z69" s="90"/>
      <c r="AA69" s="90"/>
      <c r="AB69" s="90"/>
      <c r="AC69" s="90"/>
      <c r="AD69" s="90"/>
      <c r="AE69" s="90"/>
      <c r="AF69" s="90"/>
      <c r="AG69" s="90"/>
    </row>
    <row r="70" spans="1:33" ht="12" customHeight="1" x14ac:dyDescent="0.75">
      <c r="A70" s="88" t="s">
        <v>1069</v>
      </c>
      <c r="B70" s="97" t="s">
        <v>1070</v>
      </c>
      <c r="C70" s="98">
        <v>410.29077100000001</v>
      </c>
      <c r="D70" s="98">
        <v>411.86019900000002</v>
      </c>
      <c r="E70" s="98">
        <v>422.08718900000002</v>
      </c>
      <c r="F70" s="98">
        <v>427.93866000000003</v>
      </c>
      <c r="G70" s="98">
        <v>425.80892899999998</v>
      </c>
      <c r="H70" s="98">
        <v>420.11331200000001</v>
      </c>
      <c r="I70" s="98">
        <v>414.63775600000002</v>
      </c>
      <c r="J70" s="98">
        <v>410.573669</v>
      </c>
      <c r="K70" s="98">
        <v>405.62148999999999</v>
      </c>
      <c r="L70" s="98">
        <v>400.92529300000001</v>
      </c>
      <c r="M70" s="98">
        <v>396.546356</v>
      </c>
      <c r="N70" s="98">
        <v>391.28878800000001</v>
      </c>
      <c r="O70" s="98">
        <v>387.86077899999998</v>
      </c>
      <c r="P70" s="98">
        <v>386.62799100000001</v>
      </c>
      <c r="Q70" s="98">
        <v>386.76229899999998</v>
      </c>
      <c r="R70" s="98">
        <v>386.57772799999998</v>
      </c>
      <c r="S70" s="98">
        <v>387.32144199999999</v>
      </c>
      <c r="T70" s="98">
        <v>387.70996100000002</v>
      </c>
      <c r="U70" s="98">
        <v>388.84600799999998</v>
      </c>
      <c r="V70" s="98">
        <v>388.04797400000001</v>
      </c>
      <c r="W70" s="98">
        <v>387.545593</v>
      </c>
      <c r="X70" s="98">
        <v>386.55062900000001</v>
      </c>
      <c r="Y70" s="98">
        <v>386.34115600000001</v>
      </c>
      <c r="Z70" s="98">
        <v>388.39727800000003</v>
      </c>
      <c r="AA70" s="98">
        <v>390.789581</v>
      </c>
      <c r="AB70" s="98">
        <v>393.30300899999997</v>
      </c>
      <c r="AC70" s="98">
        <v>393.95352200000002</v>
      </c>
      <c r="AD70" s="98">
        <v>395.859467</v>
      </c>
      <c r="AE70" s="98">
        <v>398.83917200000002</v>
      </c>
      <c r="AF70" s="99">
        <v>-1.01E-3</v>
      </c>
      <c r="AG70" s="90"/>
    </row>
    <row r="71" spans="1:33" ht="15" customHeight="1" x14ac:dyDescent="0.75">
      <c r="A71" s="88" t="s">
        <v>1071</v>
      </c>
      <c r="B71" s="97" t="s">
        <v>1072</v>
      </c>
      <c r="C71" s="98">
        <v>201.55270400000001</v>
      </c>
      <c r="D71" s="98">
        <v>203.643539</v>
      </c>
      <c r="E71" s="98">
        <v>209.879852</v>
      </c>
      <c r="F71" s="98">
        <v>213.99391199999999</v>
      </c>
      <c r="G71" s="98">
        <v>214.05772400000001</v>
      </c>
      <c r="H71" s="98">
        <v>212.224716</v>
      </c>
      <c r="I71" s="98">
        <v>210.50500500000001</v>
      </c>
      <c r="J71" s="98">
        <v>209.42543000000001</v>
      </c>
      <c r="K71" s="98">
        <v>207.82423399999999</v>
      </c>
      <c r="L71" s="98">
        <v>206.28251599999999</v>
      </c>
      <c r="M71" s="98">
        <v>205.665222</v>
      </c>
      <c r="N71" s="98">
        <v>205.245102</v>
      </c>
      <c r="O71" s="98">
        <v>205.64666700000001</v>
      </c>
      <c r="P71" s="98">
        <v>207.12898300000001</v>
      </c>
      <c r="Q71" s="98">
        <v>209.04892000000001</v>
      </c>
      <c r="R71" s="98">
        <v>210.68804900000001</v>
      </c>
      <c r="S71" s="98">
        <v>212.59925799999999</v>
      </c>
      <c r="T71" s="98">
        <v>214.24075300000001</v>
      </c>
      <c r="U71" s="98">
        <v>216.090149</v>
      </c>
      <c r="V71" s="98">
        <v>216.77891500000001</v>
      </c>
      <c r="W71" s="98">
        <v>217.48950199999999</v>
      </c>
      <c r="X71" s="98">
        <v>217.91325399999999</v>
      </c>
      <c r="Y71" s="98">
        <v>218.44653299999999</v>
      </c>
      <c r="Z71" s="98">
        <v>220.21542400000001</v>
      </c>
      <c r="AA71" s="98">
        <v>221.82936100000001</v>
      </c>
      <c r="AB71" s="98">
        <v>223.04495199999999</v>
      </c>
      <c r="AC71" s="98">
        <v>223.587784</v>
      </c>
      <c r="AD71" s="98">
        <v>225.01087999999999</v>
      </c>
      <c r="AE71" s="98">
        <v>226.82165499999999</v>
      </c>
      <c r="AF71" s="99">
        <v>4.2269999999999999E-3</v>
      </c>
      <c r="AG71" s="90"/>
    </row>
    <row r="72" spans="1:33" ht="15" customHeight="1" x14ac:dyDescent="0.75">
      <c r="A72" s="88" t="s">
        <v>1073</v>
      </c>
      <c r="B72" s="97" t="s">
        <v>1074</v>
      </c>
      <c r="C72" s="98">
        <v>0</v>
      </c>
      <c r="D72" s="98">
        <v>0.42618899999999998</v>
      </c>
      <c r="E72" s="98">
        <v>0.44380199999999997</v>
      </c>
      <c r="F72" s="98">
        <v>0.45290200000000003</v>
      </c>
      <c r="G72" s="98">
        <v>0.472858</v>
      </c>
      <c r="H72" s="98">
        <v>0.49512299999999998</v>
      </c>
      <c r="I72" s="98">
        <v>0.52263599999999999</v>
      </c>
      <c r="J72" s="98">
        <v>0.55938299999999996</v>
      </c>
      <c r="K72" s="98">
        <v>0.60609500000000005</v>
      </c>
      <c r="L72" s="98">
        <v>0.666157</v>
      </c>
      <c r="M72" s="98">
        <v>0.73971799999999999</v>
      </c>
      <c r="N72" s="98">
        <v>0.82662000000000002</v>
      </c>
      <c r="O72" s="98">
        <v>0.93066599999999999</v>
      </c>
      <c r="P72" s="98">
        <v>1.058675</v>
      </c>
      <c r="Q72" s="98">
        <v>1.215913</v>
      </c>
      <c r="R72" s="98">
        <v>1.4003570000000001</v>
      </c>
      <c r="S72" s="98">
        <v>1.611812</v>
      </c>
      <c r="T72" s="98">
        <v>1.853485</v>
      </c>
      <c r="U72" s="98">
        <v>2.1219790000000001</v>
      </c>
      <c r="V72" s="98">
        <v>2.4104000000000001</v>
      </c>
      <c r="W72" s="98">
        <v>2.7167849999999998</v>
      </c>
      <c r="X72" s="98">
        <v>3.048225</v>
      </c>
      <c r="Y72" s="98">
        <v>3.396039</v>
      </c>
      <c r="Z72" s="98">
        <v>3.7744909999999998</v>
      </c>
      <c r="AA72" s="98">
        <v>4.156269</v>
      </c>
      <c r="AB72" s="98">
        <v>4.5259840000000002</v>
      </c>
      <c r="AC72" s="98">
        <v>4.8633280000000001</v>
      </c>
      <c r="AD72" s="98">
        <v>5.1964600000000001</v>
      </c>
      <c r="AE72" s="98">
        <v>5.5149140000000001</v>
      </c>
      <c r="AF72" s="99" t="s">
        <v>322</v>
      </c>
      <c r="AG72" s="90"/>
    </row>
    <row r="73" spans="1:33" ht="15" customHeight="1" x14ac:dyDescent="0.75">
      <c r="A73" s="88" t="s">
        <v>1075</v>
      </c>
      <c r="B73" s="97" t="s">
        <v>1076</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90"/>
    </row>
    <row r="74" spans="1:33" ht="15" customHeight="1" x14ac:dyDescent="0.75">
      <c r="A74" s="88" t="s">
        <v>1077</v>
      </c>
      <c r="B74" s="97" t="s">
        <v>1078</v>
      </c>
      <c r="C74" s="98">
        <v>30.450520999999998</v>
      </c>
      <c r="D74" s="98">
        <v>34.585701</v>
      </c>
      <c r="E74" s="98">
        <v>41.047305999999999</v>
      </c>
      <c r="F74" s="98">
        <v>45.537776999999998</v>
      </c>
      <c r="G74" s="98">
        <v>49.499518999999999</v>
      </c>
      <c r="H74" s="98">
        <v>53.911239999999999</v>
      </c>
      <c r="I74" s="98">
        <v>56.826735999999997</v>
      </c>
      <c r="J74" s="98">
        <v>60.335323000000002</v>
      </c>
      <c r="K74" s="98">
        <v>64.028458000000001</v>
      </c>
      <c r="L74" s="98">
        <v>68.345496999999995</v>
      </c>
      <c r="M74" s="98">
        <v>72.455596999999997</v>
      </c>
      <c r="N74" s="98">
        <v>76.482697000000002</v>
      </c>
      <c r="O74" s="98">
        <v>80.193877999999998</v>
      </c>
      <c r="P74" s="98">
        <v>84.221335999999994</v>
      </c>
      <c r="Q74" s="98">
        <v>87.631432000000004</v>
      </c>
      <c r="R74" s="98">
        <v>90.807677999999996</v>
      </c>
      <c r="S74" s="98">
        <v>93.597556999999995</v>
      </c>
      <c r="T74" s="98">
        <v>96.278251999999995</v>
      </c>
      <c r="U74" s="98">
        <v>98.649979000000002</v>
      </c>
      <c r="V74" s="98">
        <v>100.454178</v>
      </c>
      <c r="W74" s="98">
        <v>102.048424</v>
      </c>
      <c r="X74" s="98">
        <v>103.66413900000001</v>
      </c>
      <c r="Y74" s="98">
        <v>104.52655</v>
      </c>
      <c r="Z74" s="98">
        <v>105.990318</v>
      </c>
      <c r="AA74" s="98">
        <v>106.505348</v>
      </c>
      <c r="AB74" s="98">
        <v>105.59877</v>
      </c>
      <c r="AC74" s="98">
        <v>105.570808</v>
      </c>
      <c r="AD74" s="98">
        <v>106.518562</v>
      </c>
      <c r="AE74" s="98">
        <v>107.080376</v>
      </c>
      <c r="AF74" s="99">
        <v>4.5934000000000003E-2</v>
      </c>
      <c r="AG74" s="90"/>
    </row>
    <row r="75" spans="1:33" ht="15" customHeight="1" x14ac:dyDescent="0.75">
      <c r="A75" s="88" t="s">
        <v>1079</v>
      </c>
      <c r="B75" s="97" t="s">
        <v>1080</v>
      </c>
      <c r="C75" s="98">
        <v>0</v>
      </c>
      <c r="D75" s="98">
        <v>0</v>
      </c>
      <c r="E75" s="98">
        <v>0</v>
      </c>
      <c r="F75" s="98">
        <v>0</v>
      </c>
      <c r="G75" s="98">
        <v>0</v>
      </c>
      <c r="H75" s="98">
        <v>0</v>
      </c>
      <c r="I75" s="98">
        <v>0</v>
      </c>
      <c r="J75" s="98">
        <v>0</v>
      </c>
      <c r="K75" s="98">
        <v>0</v>
      </c>
      <c r="L75" s="98">
        <v>0</v>
      </c>
      <c r="M75" s="98">
        <v>0</v>
      </c>
      <c r="N75" s="98">
        <v>0</v>
      </c>
      <c r="O75" s="98">
        <v>0</v>
      </c>
      <c r="P75" s="98">
        <v>0</v>
      </c>
      <c r="Q75" s="98">
        <v>0</v>
      </c>
      <c r="R75" s="98">
        <v>0</v>
      </c>
      <c r="S75" s="98">
        <v>0</v>
      </c>
      <c r="T75" s="98">
        <v>0</v>
      </c>
      <c r="U75" s="98">
        <v>0</v>
      </c>
      <c r="V75" s="98">
        <v>0</v>
      </c>
      <c r="W75" s="98">
        <v>0</v>
      </c>
      <c r="X75" s="98">
        <v>0</v>
      </c>
      <c r="Y75" s="98">
        <v>0</v>
      </c>
      <c r="Z75" s="98">
        <v>0</v>
      </c>
      <c r="AA75" s="98">
        <v>0</v>
      </c>
      <c r="AB75" s="98">
        <v>0</v>
      </c>
      <c r="AC75" s="98">
        <v>0</v>
      </c>
      <c r="AD75" s="98">
        <v>0</v>
      </c>
      <c r="AE75" s="98">
        <v>0</v>
      </c>
      <c r="AF75" s="99" t="s">
        <v>322</v>
      </c>
      <c r="AG75" s="90"/>
    </row>
    <row r="76" spans="1:33" ht="15" customHeight="1" x14ac:dyDescent="0.75">
      <c r="A76" s="88" t="s">
        <v>1081</v>
      </c>
      <c r="B76" s="97" t="s">
        <v>1082</v>
      </c>
      <c r="C76" s="98">
        <v>0</v>
      </c>
      <c r="D76" s="98">
        <v>0.787767</v>
      </c>
      <c r="E76" s="98">
        <v>0.80016200000000004</v>
      </c>
      <c r="F76" s="98">
        <v>0.80872999999999995</v>
      </c>
      <c r="G76" s="98">
        <v>0.811863</v>
      </c>
      <c r="H76" s="98">
        <v>0.81890200000000002</v>
      </c>
      <c r="I76" s="98">
        <v>0.83272000000000002</v>
      </c>
      <c r="J76" s="98">
        <v>0.85792100000000004</v>
      </c>
      <c r="K76" s="98">
        <v>0.88896500000000001</v>
      </c>
      <c r="L76" s="98">
        <v>0.92687399999999998</v>
      </c>
      <c r="M76" s="98">
        <v>0.97534600000000005</v>
      </c>
      <c r="N76" s="98">
        <v>1.032321</v>
      </c>
      <c r="O76" s="98">
        <v>1.10005</v>
      </c>
      <c r="P76" s="98">
        <v>1.1823090000000001</v>
      </c>
      <c r="Q76" s="98">
        <v>1.2826679999999999</v>
      </c>
      <c r="R76" s="98">
        <v>1.3961220000000001</v>
      </c>
      <c r="S76" s="98">
        <v>1.5262450000000001</v>
      </c>
      <c r="T76" s="98">
        <v>1.6690529999999999</v>
      </c>
      <c r="U76" s="98">
        <v>1.8257080000000001</v>
      </c>
      <c r="V76" s="98">
        <v>1.9810030000000001</v>
      </c>
      <c r="W76" s="98">
        <v>2.139786</v>
      </c>
      <c r="X76" s="98">
        <v>2.2945030000000002</v>
      </c>
      <c r="Y76" s="98">
        <v>2.4439440000000001</v>
      </c>
      <c r="Z76" s="98">
        <v>2.5983079999999998</v>
      </c>
      <c r="AA76" s="98">
        <v>2.7397170000000002</v>
      </c>
      <c r="AB76" s="98">
        <v>2.862724</v>
      </c>
      <c r="AC76" s="98">
        <v>2.9635039999999999</v>
      </c>
      <c r="AD76" s="98">
        <v>3.0635270000000001</v>
      </c>
      <c r="AE76" s="98">
        <v>3.1549130000000001</v>
      </c>
      <c r="AF76" s="99" t="s">
        <v>322</v>
      </c>
      <c r="AG76" s="90"/>
    </row>
    <row r="77" spans="1:33" ht="15" customHeight="1" x14ac:dyDescent="0.75">
      <c r="A77" s="88" t="s">
        <v>1083</v>
      </c>
      <c r="B77" s="97" t="s">
        <v>1084</v>
      </c>
      <c r="C77" s="98">
        <v>0</v>
      </c>
      <c r="D77" s="98">
        <v>0.855433</v>
      </c>
      <c r="E77" s="98">
        <v>0.87832900000000003</v>
      </c>
      <c r="F77" s="98">
        <v>0.87276799999999999</v>
      </c>
      <c r="G77" s="98">
        <v>0.86602100000000004</v>
      </c>
      <c r="H77" s="98">
        <v>0.86097800000000002</v>
      </c>
      <c r="I77" s="98">
        <v>0.859267</v>
      </c>
      <c r="J77" s="98">
        <v>0.87018200000000001</v>
      </c>
      <c r="K77" s="98">
        <v>0.89291200000000004</v>
      </c>
      <c r="L77" s="98">
        <v>0.93141799999999997</v>
      </c>
      <c r="M77" s="98">
        <v>0.98409899999999995</v>
      </c>
      <c r="N77" s="98">
        <v>1.0506740000000001</v>
      </c>
      <c r="O77" s="98">
        <v>1.131704</v>
      </c>
      <c r="P77" s="98">
        <v>1.2364980000000001</v>
      </c>
      <c r="Q77" s="98">
        <v>1.3594980000000001</v>
      </c>
      <c r="R77" s="98">
        <v>1.5014730000000001</v>
      </c>
      <c r="S77" s="98">
        <v>1.6622209999999999</v>
      </c>
      <c r="T77" s="98">
        <v>1.841707</v>
      </c>
      <c r="U77" s="98">
        <v>2.0370430000000002</v>
      </c>
      <c r="V77" s="98">
        <v>2.2340399999999998</v>
      </c>
      <c r="W77" s="98">
        <v>2.4355039999999999</v>
      </c>
      <c r="X77" s="98">
        <v>2.635596</v>
      </c>
      <c r="Y77" s="98">
        <v>2.8214579999999998</v>
      </c>
      <c r="Z77" s="98">
        <v>3.0137839999999998</v>
      </c>
      <c r="AA77" s="98">
        <v>3.179278</v>
      </c>
      <c r="AB77" s="98">
        <v>3.3277420000000002</v>
      </c>
      <c r="AC77" s="98">
        <v>3.442774</v>
      </c>
      <c r="AD77" s="98">
        <v>3.5613410000000001</v>
      </c>
      <c r="AE77" s="98">
        <v>3.6622810000000001</v>
      </c>
      <c r="AF77" s="99" t="s">
        <v>322</v>
      </c>
      <c r="AG77" s="90"/>
    </row>
    <row r="78" spans="1:33" ht="15" customHeight="1" x14ac:dyDescent="0.75">
      <c r="A78" s="88" t="s">
        <v>1085</v>
      </c>
      <c r="B78" s="97" t="s">
        <v>1086</v>
      </c>
      <c r="C78" s="98">
        <v>0</v>
      </c>
      <c r="D78" s="98">
        <v>0</v>
      </c>
      <c r="E78" s="98">
        <v>0</v>
      </c>
      <c r="F78" s="98">
        <v>0</v>
      </c>
      <c r="G78" s="98">
        <v>0</v>
      </c>
      <c r="H78" s="98">
        <v>0</v>
      </c>
      <c r="I78" s="98">
        <v>0</v>
      </c>
      <c r="J78" s="98">
        <v>0</v>
      </c>
      <c r="K78" s="98">
        <v>0</v>
      </c>
      <c r="L78" s="98">
        <v>0</v>
      </c>
      <c r="M78" s="98">
        <v>0</v>
      </c>
      <c r="N78" s="98">
        <v>0</v>
      </c>
      <c r="O78" s="98">
        <v>0</v>
      </c>
      <c r="P78" s="98">
        <v>0</v>
      </c>
      <c r="Q78" s="98">
        <v>0</v>
      </c>
      <c r="R78" s="98">
        <v>0</v>
      </c>
      <c r="S78" s="98">
        <v>0</v>
      </c>
      <c r="T78" s="98">
        <v>0</v>
      </c>
      <c r="U78" s="98">
        <v>0</v>
      </c>
      <c r="V78" s="98">
        <v>0</v>
      </c>
      <c r="W78" s="98">
        <v>0</v>
      </c>
      <c r="X78" s="98">
        <v>0</v>
      </c>
      <c r="Y78" s="98">
        <v>0</v>
      </c>
      <c r="Z78" s="98">
        <v>0</v>
      </c>
      <c r="AA78" s="98">
        <v>0</v>
      </c>
      <c r="AB78" s="98">
        <v>0</v>
      </c>
      <c r="AC78" s="98">
        <v>0</v>
      </c>
      <c r="AD78" s="98">
        <v>0</v>
      </c>
      <c r="AE78" s="98">
        <v>0</v>
      </c>
      <c r="AF78" s="99" t="s">
        <v>322</v>
      </c>
      <c r="AG78" s="90"/>
    </row>
    <row r="79" spans="1:33" ht="15" customHeight="1" x14ac:dyDescent="0.75">
      <c r="A79" s="88" t="s">
        <v>1087</v>
      </c>
      <c r="B79" s="96" t="s">
        <v>1088</v>
      </c>
      <c r="C79" s="100">
        <v>642.29394500000001</v>
      </c>
      <c r="D79" s="100">
        <v>652.15881300000001</v>
      </c>
      <c r="E79" s="100">
        <v>675.13665800000001</v>
      </c>
      <c r="F79" s="100">
        <v>689.60467500000004</v>
      </c>
      <c r="G79" s="100">
        <v>691.51690699999995</v>
      </c>
      <c r="H79" s="100">
        <v>688.42425500000002</v>
      </c>
      <c r="I79" s="100">
        <v>684.18414299999995</v>
      </c>
      <c r="J79" s="100">
        <v>682.62188700000002</v>
      </c>
      <c r="K79" s="100">
        <v>679.86218299999996</v>
      </c>
      <c r="L79" s="100">
        <v>678.07775900000001</v>
      </c>
      <c r="M79" s="100">
        <v>677.36639400000001</v>
      </c>
      <c r="N79" s="100">
        <v>675.92620799999997</v>
      </c>
      <c r="O79" s="100">
        <v>676.86370799999997</v>
      </c>
      <c r="P79" s="100">
        <v>681.45581100000004</v>
      </c>
      <c r="Q79" s="100">
        <v>687.30078100000003</v>
      </c>
      <c r="R79" s="100">
        <v>692.37145999999996</v>
      </c>
      <c r="S79" s="100">
        <v>698.31860400000005</v>
      </c>
      <c r="T79" s="100">
        <v>703.59320100000002</v>
      </c>
      <c r="U79" s="100">
        <v>709.57092299999999</v>
      </c>
      <c r="V79" s="100">
        <v>711.90655500000003</v>
      </c>
      <c r="W79" s="100">
        <v>714.37567100000001</v>
      </c>
      <c r="X79" s="100">
        <v>716.10638400000005</v>
      </c>
      <c r="Y79" s="100">
        <v>717.97564699999998</v>
      </c>
      <c r="Z79" s="100">
        <v>723.98962400000005</v>
      </c>
      <c r="AA79" s="100">
        <v>729.19946300000004</v>
      </c>
      <c r="AB79" s="100">
        <v>732.66320800000005</v>
      </c>
      <c r="AC79" s="100">
        <v>734.38165300000003</v>
      </c>
      <c r="AD79" s="100">
        <v>739.21014400000001</v>
      </c>
      <c r="AE79" s="100">
        <v>745.07336399999997</v>
      </c>
      <c r="AF79" s="101">
        <v>5.3150000000000003E-3</v>
      </c>
      <c r="AG79" s="90"/>
    </row>
    <row r="80" spans="1:33" ht="15" customHeight="1" thickBot="1" x14ac:dyDescent="0.9">
      <c r="B80" s="90"/>
      <c r="C80" s="90"/>
      <c r="D80" s="90"/>
      <c r="E80" s="90"/>
      <c r="F80" s="90"/>
      <c r="G80" s="90"/>
      <c r="H80" s="90"/>
      <c r="I80" s="90"/>
      <c r="J80" s="90"/>
      <c r="K80" s="90"/>
      <c r="L80" s="90"/>
      <c r="M80" s="90"/>
      <c r="N80" s="90"/>
      <c r="O80" s="90"/>
      <c r="P80" s="90"/>
      <c r="Q80" s="90"/>
      <c r="R80" s="90"/>
      <c r="S80" s="90"/>
      <c r="T80" s="90"/>
      <c r="U80" s="90"/>
      <c r="V80" s="90"/>
      <c r="W80" s="90"/>
      <c r="X80" s="90"/>
      <c r="Y80" s="90"/>
      <c r="Z80" s="90"/>
      <c r="AA80" s="90"/>
      <c r="AB80" s="90"/>
      <c r="AC80" s="90"/>
      <c r="AD80" s="90"/>
      <c r="AE80" s="90"/>
      <c r="AF80" s="90"/>
      <c r="AG80" s="90"/>
    </row>
    <row r="81" spans="2:34" ht="15" customHeight="1" x14ac:dyDescent="0.75">
      <c r="B81" s="254" t="s">
        <v>1089</v>
      </c>
      <c r="C81" s="255"/>
      <c r="D81" s="255"/>
      <c r="E81" s="255"/>
      <c r="F81" s="255"/>
      <c r="G81" s="255"/>
      <c r="H81" s="255"/>
      <c r="I81" s="255"/>
      <c r="J81" s="255"/>
      <c r="K81" s="255"/>
      <c r="L81" s="255"/>
      <c r="M81" s="255"/>
      <c r="N81" s="255"/>
      <c r="O81" s="255"/>
      <c r="P81" s="255"/>
      <c r="Q81" s="255"/>
      <c r="R81" s="255"/>
      <c r="S81" s="255"/>
      <c r="T81" s="255"/>
      <c r="U81" s="255"/>
      <c r="V81" s="255"/>
      <c r="W81" s="255"/>
      <c r="X81" s="255"/>
      <c r="Y81" s="255"/>
      <c r="Z81" s="255"/>
      <c r="AA81" s="255"/>
      <c r="AB81" s="255"/>
      <c r="AC81" s="255"/>
      <c r="AD81" s="255"/>
      <c r="AE81" s="255"/>
      <c r="AF81" s="255"/>
      <c r="AG81" s="255"/>
      <c r="AH81" s="105"/>
    </row>
    <row r="82" spans="2:34" ht="15" customHeight="1" x14ac:dyDescent="0.75">
      <c r="B82" s="90" t="s">
        <v>1090</v>
      </c>
      <c r="C82" s="90"/>
      <c r="D82" s="90"/>
      <c r="E82" s="90"/>
      <c r="F82" s="90"/>
      <c r="G82" s="90"/>
      <c r="H82" s="90"/>
      <c r="I82" s="90"/>
      <c r="J82" s="90"/>
      <c r="K82" s="90"/>
      <c r="L82" s="90"/>
      <c r="M82" s="90"/>
      <c r="N82" s="90"/>
      <c r="O82" s="90"/>
      <c r="P82" s="90"/>
      <c r="Q82" s="90"/>
      <c r="R82" s="90"/>
      <c r="S82" s="90"/>
      <c r="T82" s="90"/>
      <c r="U82" s="90"/>
      <c r="V82" s="90"/>
      <c r="W82" s="90"/>
      <c r="X82" s="90"/>
      <c r="Y82" s="90"/>
      <c r="Z82" s="90"/>
      <c r="AA82" s="90"/>
      <c r="AB82" s="90"/>
      <c r="AC82" s="90"/>
      <c r="AD82" s="90"/>
      <c r="AE82" s="90"/>
      <c r="AF82" s="90"/>
      <c r="AG82" s="90"/>
    </row>
    <row r="83" spans="2:34" ht="15" customHeight="1" x14ac:dyDescent="0.75">
      <c r="B83" s="90" t="s">
        <v>1091</v>
      </c>
      <c r="C83" s="90"/>
      <c r="D83" s="90"/>
      <c r="E83" s="90"/>
      <c r="F83" s="90"/>
      <c r="G83" s="90"/>
      <c r="H83" s="90"/>
      <c r="I83" s="90"/>
      <c r="J83" s="90"/>
      <c r="K83" s="90"/>
      <c r="L83" s="90"/>
      <c r="M83" s="90"/>
      <c r="N83" s="90"/>
      <c r="O83" s="90"/>
      <c r="P83" s="90"/>
      <c r="Q83" s="90"/>
      <c r="R83" s="90"/>
      <c r="S83" s="90"/>
      <c r="T83" s="90"/>
      <c r="U83" s="90"/>
      <c r="V83" s="90"/>
      <c r="W83" s="90"/>
      <c r="X83" s="90"/>
      <c r="Y83" s="90"/>
      <c r="Z83" s="90"/>
      <c r="AA83" s="90"/>
      <c r="AB83" s="90"/>
      <c r="AC83" s="90"/>
      <c r="AD83" s="90"/>
      <c r="AE83" s="90"/>
      <c r="AF83" s="90"/>
      <c r="AG83" s="90"/>
    </row>
    <row r="84" spans="2:34" ht="15" customHeight="1" x14ac:dyDescent="0.75">
      <c r="B84" s="90" t="s">
        <v>1092</v>
      </c>
      <c r="C84" s="90"/>
      <c r="D84" s="90"/>
      <c r="E84" s="90"/>
      <c r="F84" s="90"/>
      <c r="G84" s="90"/>
      <c r="H84" s="90"/>
      <c r="I84" s="90"/>
      <c r="J84" s="90"/>
      <c r="K84" s="90"/>
      <c r="L84" s="90"/>
      <c r="M84" s="90"/>
      <c r="N84" s="90"/>
      <c r="O84" s="90"/>
      <c r="P84" s="90"/>
      <c r="Q84" s="90"/>
      <c r="R84" s="90"/>
      <c r="S84" s="90"/>
      <c r="T84" s="90"/>
      <c r="U84" s="90"/>
      <c r="V84" s="90"/>
      <c r="W84" s="90"/>
      <c r="X84" s="90"/>
      <c r="Y84" s="90"/>
      <c r="Z84" s="90"/>
      <c r="AA84" s="90"/>
      <c r="AB84" s="90"/>
      <c r="AC84" s="90"/>
      <c r="AD84" s="90"/>
      <c r="AE84" s="90"/>
      <c r="AF84" s="90"/>
      <c r="AG84" s="90"/>
    </row>
    <row r="85" spans="2:34" ht="15" customHeight="1" x14ac:dyDescent="0.75">
      <c r="B85" s="90" t="s">
        <v>1093</v>
      </c>
      <c r="C85" s="90"/>
      <c r="D85" s="90"/>
      <c r="E85" s="90"/>
      <c r="F85" s="90"/>
      <c r="G85" s="90"/>
      <c r="H85" s="90"/>
      <c r="I85" s="90"/>
      <c r="J85" s="90"/>
      <c r="K85" s="90"/>
      <c r="L85" s="90"/>
      <c r="M85" s="90"/>
      <c r="N85" s="90"/>
      <c r="O85" s="90"/>
      <c r="P85" s="90"/>
      <c r="Q85" s="90"/>
      <c r="R85" s="90"/>
      <c r="S85" s="90"/>
      <c r="T85" s="90"/>
      <c r="U85" s="90"/>
      <c r="V85" s="90"/>
      <c r="W85" s="90"/>
      <c r="X85" s="90"/>
      <c r="Y85" s="90"/>
      <c r="Z85" s="90"/>
      <c r="AA85" s="90"/>
      <c r="AB85" s="90"/>
      <c r="AC85" s="90"/>
      <c r="AD85" s="90"/>
      <c r="AE85" s="90"/>
      <c r="AF85" s="90"/>
      <c r="AG85" s="90"/>
    </row>
    <row r="86" spans="2:34" ht="15" customHeight="1" x14ac:dyDescent="0.75">
      <c r="B86" s="90" t="s">
        <v>695</v>
      </c>
      <c r="C86" s="90"/>
      <c r="D86" s="90"/>
      <c r="E86" s="90"/>
      <c r="F86" s="90"/>
      <c r="G86" s="90"/>
      <c r="H86" s="90"/>
      <c r="I86" s="90"/>
      <c r="J86" s="90"/>
      <c r="K86" s="90"/>
      <c r="L86" s="90"/>
      <c r="M86" s="90"/>
      <c r="N86" s="90"/>
      <c r="O86" s="90"/>
      <c r="P86" s="90"/>
      <c r="Q86" s="90"/>
      <c r="R86" s="90"/>
      <c r="S86" s="90"/>
      <c r="T86" s="90"/>
      <c r="U86" s="90"/>
      <c r="V86" s="90"/>
      <c r="W86" s="90"/>
      <c r="X86" s="90"/>
      <c r="Y86" s="90"/>
      <c r="Z86" s="90"/>
      <c r="AA86" s="90"/>
      <c r="AB86" s="90"/>
      <c r="AC86" s="90"/>
      <c r="AD86" s="90"/>
      <c r="AE86" s="90"/>
      <c r="AF86" s="90"/>
      <c r="AG86" s="90"/>
    </row>
    <row r="87" spans="2:34" ht="15" customHeight="1" x14ac:dyDescent="0.75">
      <c r="B87" s="90" t="s">
        <v>1094</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2:34" ht="15" customHeight="1" x14ac:dyDescent="0.75">
      <c r="B88" s="90"/>
      <c r="C88" s="90"/>
      <c r="D88" s="90"/>
      <c r="E88" s="90"/>
      <c r="F88" s="90"/>
      <c r="G88" s="90"/>
      <c r="H88" s="90"/>
      <c r="I88" s="90"/>
      <c r="J88" s="90"/>
      <c r="K88" s="90"/>
      <c r="L88" s="90"/>
      <c r="M88" s="90"/>
      <c r="N88" s="90"/>
      <c r="O88" s="90"/>
      <c r="P88" s="90"/>
      <c r="Q88" s="90"/>
      <c r="R88" s="90"/>
      <c r="S88" s="90"/>
      <c r="T88" s="90"/>
      <c r="U88" s="90"/>
      <c r="V88" s="90"/>
      <c r="W88" s="90"/>
      <c r="X88" s="90"/>
      <c r="Y88" s="90"/>
      <c r="Z88" s="90"/>
      <c r="AA88" s="90"/>
      <c r="AB88" s="90"/>
      <c r="AC88" s="90"/>
      <c r="AD88" s="90"/>
      <c r="AE88" s="90"/>
      <c r="AF88" s="90"/>
      <c r="AG88" s="90"/>
    </row>
    <row r="89" spans="2:34" ht="15" customHeight="1" x14ac:dyDescent="0.75">
      <c r="B89" s="90"/>
      <c r="C89" s="90"/>
      <c r="D89" s="90"/>
      <c r="E89" s="90"/>
      <c r="F89" s="90"/>
      <c r="G89" s="90"/>
      <c r="H89" s="90"/>
      <c r="I89" s="90"/>
      <c r="J89" s="90"/>
      <c r="K89" s="90"/>
      <c r="L89" s="90"/>
      <c r="M89" s="90"/>
      <c r="N89" s="90"/>
      <c r="O89" s="90"/>
      <c r="P89" s="90"/>
      <c r="Q89" s="90"/>
      <c r="R89" s="90"/>
      <c r="S89" s="90"/>
      <c r="T89" s="90"/>
      <c r="U89" s="90"/>
      <c r="V89" s="90"/>
      <c r="W89" s="90"/>
      <c r="X89" s="90"/>
      <c r="Y89" s="90"/>
      <c r="Z89" s="90"/>
      <c r="AA89" s="90"/>
      <c r="AB89" s="90"/>
      <c r="AC89" s="90"/>
      <c r="AD89" s="90"/>
      <c r="AE89" s="90"/>
      <c r="AF89" s="90"/>
      <c r="AG89" s="90"/>
    </row>
    <row r="90" spans="2:34" ht="15" customHeight="1" x14ac:dyDescent="0.75">
      <c r="B90" s="90"/>
      <c r="C90" s="90"/>
      <c r="D90" s="90"/>
      <c r="E90" s="90"/>
      <c r="F90" s="90"/>
      <c r="G90" s="90"/>
      <c r="H90" s="90"/>
      <c r="I90" s="90"/>
      <c r="J90" s="90"/>
      <c r="K90" s="90"/>
      <c r="L90" s="90"/>
      <c r="M90" s="90"/>
      <c r="N90" s="90"/>
      <c r="O90" s="90"/>
      <c r="P90" s="90"/>
      <c r="Q90" s="90"/>
      <c r="R90" s="90"/>
      <c r="S90" s="90"/>
      <c r="T90" s="90"/>
      <c r="U90" s="90"/>
      <c r="V90" s="90"/>
      <c r="W90" s="90"/>
      <c r="X90" s="90"/>
      <c r="Y90" s="90"/>
      <c r="Z90" s="90"/>
      <c r="AA90" s="90"/>
      <c r="AB90" s="90"/>
      <c r="AC90" s="90"/>
      <c r="AD90" s="90"/>
      <c r="AE90" s="90"/>
      <c r="AF90" s="90"/>
      <c r="AG90" s="90"/>
    </row>
    <row r="91" spans="2:34" ht="12" customHeight="1" x14ac:dyDescent="0.75">
      <c r="B91" s="90"/>
      <c r="C91" s="90"/>
      <c r="D91" s="90"/>
      <c r="E91" s="90"/>
      <c r="F91" s="90"/>
      <c r="G91" s="90"/>
      <c r="H91" s="90"/>
      <c r="I91" s="90"/>
      <c r="J91" s="90"/>
      <c r="K91" s="90"/>
      <c r="L91" s="90"/>
      <c r="M91" s="90"/>
      <c r="N91" s="90"/>
      <c r="O91" s="90"/>
      <c r="P91" s="90"/>
      <c r="Q91" s="90"/>
      <c r="R91" s="90"/>
      <c r="S91" s="90"/>
      <c r="T91" s="90"/>
      <c r="U91" s="90"/>
      <c r="V91" s="90"/>
      <c r="W91" s="90"/>
      <c r="X91" s="90"/>
      <c r="Y91" s="90"/>
      <c r="Z91" s="90"/>
      <c r="AA91" s="90"/>
      <c r="AB91" s="90"/>
      <c r="AC91" s="90"/>
      <c r="AD91" s="90"/>
      <c r="AE91" s="90"/>
      <c r="AF91" s="90"/>
      <c r="AG91" s="90"/>
    </row>
    <row r="92" spans="2:34" ht="15" customHeight="1" x14ac:dyDescent="0.75">
      <c r="B92" s="90"/>
      <c r="C92" s="90"/>
      <c r="D92" s="90"/>
      <c r="E92" s="90"/>
      <c r="F92" s="90"/>
      <c r="G92" s="90"/>
      <c r="H92" s="90"/>
      <c r="I92" s="90"/>
      <c r="J92" s="90"/>
      <c r="K92" s="90"/>
      <c r="L92" s="90"/>
      <c r="M92" s="90"/>
      <c r="N92" s="90"/>
      <c r="O92" s="90"/>
      <c r="P92" s="90"/>
      <c r="Q92" s="90"/>
      <c r="R92" s="90"/>
      <c r="S92" s="90"/>
      <c r="T92" s="90"/>
      <c r="U92" s="90"/>
      <c r="V92" s="90"/>
      <c r="W92" s="90"/>
      <c r="X92" s="90"/>
      <c r="Y92" s="90"/>
      <c r="Z92" s="90"/>
      <c r="AA92" s="90"/>
      <c r="AB92" s="90"/>
      <c r="AC92" s="90"/>
      <c r="AD92" s="90"/>
      <c r="AE92" s="90"/>
      <c r="AF92" s="90"/>
      <c r="AG92" s="90"/>
    </row>
    <row r="93" spans="2:34" ht="15" customHeight="1" x14ac:dyDescent="0.75">
      <c r="B93" s="90"/>
      <c r="C93" s="90"/>
      <c r="D93" s="90"/>
      <c r="E93" s="90"/>
      <c r="F93" s="90"/>
      <c r="G93" s="90"/>
      <c r="H93" s="90"/>
      <c r="I93" s="90"/>
      <c r="J93" s="90"/>
      <c r="K93" s="90"/>
      <c r="L93" s="90"/>
      <c r="M93" s="90"/>
      <c r="N93" s="90"/>
      <c r="O93" s="90"/>
      <c r="P93" s="90"/>
      <c r="Q93" s="90"/>
      <c r="R93" s="90"/>
      <c r="S93" s="90"/>
      <c r="T93" s="90"/>
      <c r="U93" s="90"/>
      <c r="V93" s="90"/>
      <c r="W93" s="90"/>
      <c r="X93" s="90"/>
      <c r="Y93" s="90"/>
      <c r="Z93" s="90"/>
      <c r="AA93" s="90"/>
      <c r="AB93" s="90"/>
      <c r="AC93" s="90"/>
      <c r="AD93" s="90"/>
      <c r="AE93" s="90"/>
      <c r="AF93" s="90"/>
      <c r="AG93" s="90"/>
    </row>
    <row r="94" spans="2:34" ht="15" customHeight="1" x14ac:dyDescent="0.75">
      <c r="B94" s="90"/>
      <c r="C94" s="90"/>
      <c r="D94" s="90"/>
      <c r="E94" s="90"/>
      <c r="F94" s="90"/>
      <c r="G94" s="90"/>
      <c r="H94" s="90"/>
      <c r="I94" s="90"/>
      <c r="J94" s="90"/>
      <c r="K94" s="90"/>
      <c r="L94" s="90"/>
      <c r="M94" s="90"/>
      <c r="N94" s="90"/>
      <c r="O94" s="90"/>
      <c r="P94" s="90"/>
      <c r="Q94" s="90"/>
      <c r="R94" s="90"/>
      <c r="S94" s="90"/>
      <c r="T94" s="90"/>
      <c r="U94" s="90"/>
      <c r="V94" s="90"/>
      <c r="W94" s="90"/>
      <c r="X94" s="90"/>
      <c r="Y94" s="90"/>
      <c r="Z94" s="90"/>
      <c r="AA94" s="90"/>
      <c r="AB94" s="90"/>
      <c r="AC94" s="90"/>
      <c r="AD94" s="90"/>
      <c r="AE94" s="90"/>
      <c r="AF94" s="90"/>
      <c r="AG94" s="90"/>
    </row>
    <row r="95" spans="2:34" ht="15" customHeight="1" x14ac:dyDescent="0.75">
      <c r="B95" s="90"/>
      <c r="C95" s="90"/>
      <c r="D95" s="90"/>
      <c r="E95" s="90"/>
      <c r="F95" s="90"/>
      <c r="G95" s="90"/>
      <c r="H95" s="90"/>
      <c r="I95" s="90"/>
      <c r="J95" s="90"/>
      <c r="K95" s="90"/>
      <c r="L95" s="90"/>
      <c r="M95" s="90"/>
      <c r="N95" s="90"/>
      <c r="O95" s="90"/>
      <c r="P95" s="90"/>
      <c r="Q95" s="90"/>
      <c r="R95" s="90"/>
      <c r="S95" s="90"/>
      <c r="T95" s="90"/>
      <c r="U95" s="90"/>
      <c r="V95" s="90"/>
      <c r="W95" s="90"/>
      <c r="X95" s="90"/>
      <c r="Y95" s="90"/>
      <c r="Z95" s="90"/>
      <c r="AA95" s="90"/>
      <c r="AB95" s="90"/>
      <c r="AC95" s="90"/>
      <c r="AD95" s="90"/>
      <c r="AE95" s="90"/>
      <c r="AF95" s="90"/>
      <c r="AG95" s="90"/>
    </row>
    <row r="96" spans="2:34" ht="12" customHeight="1" x14ac:dyDescent="0.75">
      <c r="B96" s="90"/>
      <c r="C96" s="90"/>
      <c r="D96" s="90"/>
      <c r="E96" s="90"/>
      <c r="F96" s="90"/>
      <c r="G96" s="90"/>
      <c r="H96" s="90"/>
      <c r="I96" s="90"/>
      <c r="J96" s="90"/>
      <c r="K96" s="90"/>
      <c r="L96" s="90"/>
      <c r="M96" s="90"/>
      <c r="N96" s="90"/>
      <c r="O96" s="90"/>
      <c r="P96" s="90"/>
      <c r="Q96" s="90"/>
      <c r="R96" s="90"/>
      <c r="S96" s="90"/>
      <c r="T96" s="90"/>
      <c r="U96" s="90"/>
      <c r="V96" s="90"/>
      <c r="W96" s="90"/>
      <c r="X96" s="90"/>
      <c r="Y96" s="90"/>
      <c r="Z96" s="90"/>
      <c r="AA96" s="90"/>
      <c r="AB96" s="90"/>
      <c r="AC96" s="90"/>
      <c r="AD96" s="90"/>
      <c r="AE96" s="90"/>
      <c r="AF96" s="90"/>
      <c r="AG96" s="90"/>
    </row>
    <row r="97" spans="2:33" ht="15" customHeight="1" x14ac:dyDescent="0.75">
      <c r="B97" s="90"/>
      <c r="C97" s="90"/>
      <c r="D97" s="90"/>
      <c r="E97" s="90"/>
      <c r="F97" s="90"/>
      <c r="G97" s="90"/>
      <c r="H97" s="90"/>
      <c r="I97" s="90"/>
      <c r="J97" s="90"/>
      <c r="K97" s="90"/>
      <c r="L97" s="90"/>
      <c r="M97" s="90"/>
      <c r="N97" s="90"/>
      <c r="O97" s="90"/>
      <c r="P97" s="90"/>
      <c r="Q97" s="90"/>
      <c r="R97" s="90"/>
      <c r="S97" s="90"/>
      <c r="T97" s="90"/>
      <c r="U97" s="90"/>
      <c r="V97" s="90"/>
      <c r="W97" s="90"/>
      <c r="X97" s="90"/>
      <c r="Y97" s="90"/>
      <c r="Z97" s="90"/>
      <c r="AA97" s="90"/>
      <c r="AB97" s="90"/>
      <c r="AC97" s="90"/>
      <c r="AD97" s="90"/>
      <c r="AE97" s="90"/>
      <c r="AF97" s="90"/>
      <c r="AG97" s="90"/>
    </row>
    <row r="98" spans="2: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2:33" ht="15" customHeight="1" x14ac:dyDescent="0.75">
      <c r="B99" s="90"/>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2:33" ht="15" customHeight="1" x14ac:dyDescent="0.75">
      <c r="B100" s="90"/>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2:33" ht="15" customHeight="1" x14ac:dyDescent="0.75">
      <c r="B101" s="90"/>
      <c r="C101" s="90"/>
      <c r="D101" s="90"/>
      <c r="E101" s="90"/>
      <c r="F101" s="90"/>
      <c r="G101" s="90"/>
      <c r="H101" s="90"/>
      <c r="I101" s="90"/>
      <c r="J101" s="90"/>
      <c r="K101" s="90"/>
      <c r="L101" s="90"/>
      <c r="M101" s="90"/>
      <c r="N101" s="90"/>
      <c r="O101" s="90"/>
      <c r="P101" s="90"/>
      <c r="Q101" s="90"/>
      <c r="R101" s="90"/>
      <c r="S101" s="90"/>
      <c r="T101" s="90"/>
      <c r="U101" s="90"/>
      <c r="V101" s="90"/>
      <c r="W101" s="90"/>
      <c r="X101" s="90"/>
      <c r="Y101" s="90"/>
      <c r="Z101" s="90"/>
      <c r="AA101" s="90"/>
      <c r="AB101" s="90"/>
      <c r="AC101" s="90"/>
      <c r="AD101" s="90"/>
      <c r="AE101" s="90"/>
      <c r="AF101" s="90"/>
      <c r="AG101" s="90"/>
    </row>
    <row r="102" spans="2:33" ht="15" customHeight="1" x14ac:dyDescent="0.75">
      <c r="B102" s="90"/>
      <c r="C102" s="90"/>
      <c r="D102" s="90"/>
      <c r="E102" s="90"/>
      <c r="F102" s="90"/>
      <c r="G102" s="90"/>
      <c r="H102" s="90"/>
      <c r="I102" s="90"/>
      <c r="J102" s="90"/>
      <c r="K102" s="90"/>
      <c r="L102" s="90"/>
      <c r="M102" s="90"/>
      <c r="N102" s="90"/>
      <c r="O102" s="90"/>
      <c r="P102" s="90"/>
      <c r="Q102" s="90"/>
      <c r="R102" s="90"/>
      <c r="S102" s="90"/>
      <c r="T102" s="90"/>
      <c r="U102" s="90"/>
      <c r="V102" s="90"/>
      <c r="W102" s="90"/>
      <c r="X102" s="90"/>
      <c r="Y102" s="90"/>
      <c r="Z102" s="90"/>
      <c r="AA102" s="90"/>
      <c r="AB102" s="90"/>
      <c r="AC102" s="90"/>
      <c r="AD102" s="90"/>
      <c r="AE102" s="90"/>
      <c r="AF102" s="90"/>
      <c r="AG102" s="90"/>
    </row>
    <row r="103" spans="2:33" ht="15" customHeight="1" x14ac:dyDescent="0.75">
      <c r="B103" s="90"/>
      <c r="C103" s="90"/>
      <c r="D103" s="90"/>
      <c r="E103" s="90"/>
      <c r="F103" s="90"/>
      <c r="G103" s="90"/>
      <c r="H103" s="90"/>
      <c r="I103" s="90"/>
      <c r="J103" s="90"/>
      <c r="K103" s="90"/>
      <c r="L103" s="90"/>
      <c r="M103" s="90"/>
      <c r="N103" s="90"/>
      <c r="O103" s="90"/>
      <c r="P103" s="90"/>
      <c r="Q103" s="90"/>
      <c r="R103" s="90"/>
      <c r="S103" s="90"/>
      <c r="T103" s="90"/>
      <c r="U103" s="90"/>
      <c r="V103" s="90"/>
      <c r="W103" s="90"/>
      <c r="X103" s="90"/>
      <c r="Y103" s="90"/>
      <c r="Z103" s="90"/>
      <c r="AA103" s="90"/>
      <c r="AB103" s="90"/>
      <c r="AC103" s="90"/>
      <c r="AD103" s="90"/>
      <c r="AE103" s="90"/>
      <c r="AF103" s="90"/>
      <c r="AG103" s="90"/>
    </row>
    <row r="104" spans="2:33" ht="15" customHeight="1" x14ac:dyDescent="0.75">
      <c r="B104" s="90"/>
      <c r="C104" s="90"/>
      <c r="D104" s="90"/>
      <c r="E104" s="90"/>
      <c r="F104" s="90"/>
      <c r="G104" s="90"/>
      <c r="H104" s="90"/>
      <c r="I104" s="90"/>
      <c r="J104" s="90"/>
      <c r="K104" s="90"/>
      <c r="L104" s="90"/>
      <c r="M104" s="90"/>
      <c r="N104" s="90"/>
      <c r="O104" s="90"/>
      <c r="P104" s="90"/>
      <c r="Q104" s="90"/>
      <c r="R104" s="90"/>
      <c r="S104" s="90"/>
      <c r="T104" s="90"/>
      <c r="U104" s="90"/>
      <c r="V104" s="90"/>
      <c r="W104" s="90"/>
      <c r="X104" s="90"/>
      <c r="Y104" s="90"/>
      <c r="Z104" s="90"/>
      <c r="AA104" s="90"/>
      <c r="AB104" s="90"/>
      <c r="AC104" s="90"/>
      <c r="AD104" s="90"/>
      <c r="AE104" s="90"/>
      <c r="AF104" s="90"/>
      <c r="AG104" s="90"/>
    </row>
    <row r="105" spans="2:33" ht="15" customHeight="1" x14ac:dyDescent="0.75">
      <c r="B105" s="90"/>
      <c r="C105" s="90"/>
      <c r="D105" s="90"/>
      <c r="E105" s="90"/>
      <c r="F105" s="90"/>
      <c r="G105" s="90"/>
      <c r="H105" s="90"/>
      <c r="I105" s="90"/>
      <c r="J105" s="90"/>
      <c r="K105" s="90"/>
      <c r="L105" s="90"/>
      <c r="M105" s="90"/>
      <c r="N105" s="90"/>
      <c r="O105" s="90"/>
      <c r="P105" s="90"/>
      <c r="Q105" s="90"/>
      <c r="R105" s="90"/>
      <c r="S105" s="90"/>
      <c r="T105" s="90"/>
      <c r="U105" s="90"/>
      <c r="V105" s="90"/>
      <c r="W105" s="90"/>
      <c r="X105" s="90"/>
      <c r="Y105" s="90"/>
      <c r="Z105" s="90"/>
      <c r="AA105" s="90"/>
      <c r="AB105" s="90"/>
      <c r="AC105" s="90"/>
      <c r="AD105" s="90"/>
      <c r="AE105" s="90"/>
      <c r="AF105" s="90"/>
      <c r="AG105" s="90"/>
    </row>
    <row r="106" spans="2:33" ht="15" customHeight="1" x14ac:dyDescent="0.75">
      <c r="B106" s="90"/>
      <c r="C106" s="90"/>
      <c r="D106" s="90"/>
      <c r="E106" s="90"/>
      <c r="F106" s="90"/>
      <c r="G106" s="90"/>
      <c r="H106" s="90"/>
      <c r="I106" s="90"/>
      <c r="J106" s="90"/>
      <c r="K106" s="90"/>
      <c r="L106" s="90"/>
      <c r="M106" s="90"/>
      <c r="N106" s="90"/>
      <c r="O106" s="90"/>
      <c r="P106" s="90"/>
      <c r="Q106" s="90"/>
      <c r="R106" s="90"/>
      <c r="S106" s="90"/>
      <c r="T106" s="90"/>
      <c r="U106" s="90"/>
      <c r="V106" s="90"/>
      <c r="W106" s="90"/>
      <c r="X106" s="90"/>
      <c r="Y106" s="90"/>
      <c r="Z106" s="90"/>
      <c r="AA106" s="90"/>
      <c r="AB106" s="90"/>
      <c r="AC106" s="90"/>
      <c r="AD106" s="90"/>
      <c r="AE106" s="90"/>
      <c r="AF106" s="90"/>
      <c r="AG106" s="90"/>
    </row>
    <row r="107" spans="2:33" ht="15" customHeight="1" x14ac:dyDescent="0.75">
      <c r="B107" s="90"/>
      <c r="C107" s="90"/>
      <c r="D107" s="90"/>
      <c r="E107" s="90"/>
      <c r="F107" s="90"/>
      <c r="G107" s="90"/>
      <c r="H107" s="90"/>
      <c r="I107" s="90"/>
      <c r="J107" s="90"/>
      <c r="K107" s="90"/>
      <c r="L107" s="90"/>
      <c r="M107" s="90"/>
      <c r="N107" s="90"/>
      <c r="O107" s="90"/>
      <c r="P107" s="90"/>
      <c r="Q107" s="90"/>
      <c r="R107" s="90"/>
      <c r="S107" s="90"/>
      <c r="T107" s="90"/>
      <c r="U107" s="90"/>
      <c r="V107" s="90"/>
      <c r="W107" s="90"/>
      <c r="X107" s="90"/>
      <c r="Y107" s="90"/>
      <c r="Z107" s="90"/>
      <c r="AA107" s="90"/>
      <c r="AB107" s="90"/>
      <c r="AC107" s="90"/>
      <c r="AD107" s="90"/>
      <c r="AE107" s="90"/>
      <c r="AF107" s="90"/>
      <c r="AG107" s="90"/>
    </row>
    <row r="108" spans="2:33" ht="15" customHeight="1" x14ac:dyDescent="0.75">
      <c r="B108" s="90"/>
      <c r="C108" s="90"/>
      <c r="D108" s="90"/>
      <c r="E108" s="90"/>
      <c r="F108" s="90"/>
      <c r="G108" s="90"/>
      <c r="H108" s="90"/>
      <c r="I108" s="90"/>
      <c r="J108" s="90"/>
      <c r="K108" s="90"/>
      <c r="L108" s="90"/>
      <c r="M108" s="90"/>
      <c r="N108" s="90"/>
      <c r="O108" s="90"/>
      <c r="P108" s="90"/>
      <c r="Q108" s="90"/>
      <c r="R108" s="90"/>
      <c r="S108" s="90"/>
      <c r="T108" s="90"/>
      <c r="U108" s="90"/>
      <c r="V108" s="90"/>
      <c r="W108" s="90"/>
      <c r="X108" s="90"/>
      <c r="Y108" s="90"/>
      <c r="Z108" s="90"/>
      <c r="AA108" s="90"/>
      <c r="AB108" s="90"/>
      <c r="AC108" s="90"/>
      <c r="AD108" s="90"/>
      <c r="AE108" s="90"/>
      <c r="AF108" s="90"/>
      <c r="AG108" s="90"/>
    </row>
    <row r="109" spans="2:33" ht="15" customHeight="1" x14ac:dyDescent="0.75">
      <c r="B109" s="90"/>
      <c r="C109" s="90"/>
      <c r="D109" s="90"/>
      <c r="E109" s="90"/>
      <c r="F109" s="90"/>
      <c r="G109" s="90"/>
      <c r="H109" s="90"/>
      <c r="I109" s="90"/>
      <c r="J109" s="90"/>
      <c r="K109" s="90"/>
      <c r="L109" s="90"/>
      <c r="M109" s="90"/>
      <c r="N109" s="90"/>
      <c r="O109" s="90"/>
      <c r="P109" s="90"/>
      <c r="Q109" s="90"/>
      <c r="R109" s="90"/>
      <c r="S109" s="90"/>
      <c r="T109" s="90"/>
      <c r="U109" s="90"/>
      <c r="V109" s="90"/>
      <c r="W109" s="90"/>
      <c r="X109" s="90"/>
      <c r="Y109" s="90"/>
      <c r="Z109" s="90"/>
      <c r="AA109" s="90"/>
      <c r="AB109" s="90"/>
      <c r="AC109" s="90"/>
      <c r="AD109" s="90"/>
      <c r="AE109" s="90"/>
      <c r="AF109" s="90" t="s">
        <v>573</v>
      </c>
      <c r="AG109" s="90"/>
    </row>
    <row r="110" spans="2:33" ht="15" customHeight="1" x14ac:dyDescent="0.75"/>
    <row r="111" spans="2:33" ht="15" customHeight="1" x14ac:dyDescent="0.75"/>
    <row r="112" spans="2:33" ht="15" customHeight="1" x14ac:dyDescent="0.75"/>
    <row r="113" spans="2:32" ht="15" customHeight="1" x14ac:dyDescent="0.75"/>
    <row r="114" spans="2:32" ht="12" customHeight="1" x14ac:dyDescent="0.75"/>
    <row r="115" spans="2:32" ht="15" customHeight="1" x14ac:dyDescent="0.75"/>
    <row r="116" spans="2:32" ht="15" customHeight="1" x14ac:dyDescent="0.75"/>
    <row r="117" spans="2:32" ht="15" customHeight="1" x14ac:dyDescent="0.75">
      <c r="B117" s="253"/>
      <c r="C117" s="253"/>
      <c r="D117" s="253"/>
      <c r="E117" s="253"/>
      <c r="F117" s="253"/>
      <c r="G117" s="253"/>
      <c r="H117" s="253"/>
      <c r="I117" s="253"/>
      <c r="J117" s="253"/>
      <c r="K117" s="253"/>
      <c r="L117" s="253"/>
      <c r="M117" s="253"/>
      <c r="N117" s="253"/>
      <c r="O117" s="253"/>
      <c r="P117" s="253"/>
      <c r="Q117" s="253"/>
      <c r="R117" s="253"/>
      <c r="S117" s="253"/>
      <c r="T117" s="253"/>
      <c r="U117" s="253"/>
      <c r="V117" s="253"/>
      <c r="W117" s="253"/>
      <c r="X117" s="253"/>
      <c r="Y117" s="253"/>
      <c r="Z117" s="253"/>
      <c r="AA117" s="253"/>
      <c r="AB117" s="253"/>
      <c r="AC117" s="253"/>
      <c r="AD117" s="253"/>
      <c r="AE117" s="253"/>
      <c r="AF117" s="253"/>
    </row>
    <row r="118" spans="2:32" ht="15" customHeight="1" x14ac:dyDescent="0.75"/>
    <row r="119" spans="2:32" ht="15" customHeight="1" x14ac:dyDescent="0.75"/>
    <row r="120" spans="2:32" ht="15" customHeight="1" x14ac:dyDescent="0.75"/>
    <row r="121" spans="2:32" ht="15" customHeight="1" x14ac:dyDescent="0.75"/>
    <row r="122" spans="2:32" ht="15" customHeight="1" x14ac:dyDescent="0.75"/>
    <row r="123" spans="2:32" ht="15" customHeight="1" x14ac:dyDescent="0.75"/>
    <row r="124" spans="2:32" ht="15" customHeight="1" x14ac:dyDescent="0.75"/>
    <row r="125" spans="2:32" ht="15" customHeight="1" x14ac:dyDescent="0.75"/>
    <row r="126" spans="2:32" ht="15" customHeight="1" x14ac:dyDescent="0.75"/>
    <row r="127" spans="2:32" ht="15" customHeight="1" x14ac:dyDescent="0.75"/>
    <row r="128" spans="2:32" ht="15" customHeight="1" x14ac:dyDescent="0.75"/>
    <row r="129" customFormat="1" ht="12" customHeight="1" x14ac:dyDescent="0.75"/>
    <row r="130" customFormat="1" ht="12" customHeight="1" x14ac:dyDescent="0.75"/>
    <row r="131" customFormat="1" ht="12" customHeight="1" x14ac:dyDescent="0.75"/>
    <row r="132" customFormat="1" ht="12" customHeight="1" x14ac:dyDescent="0.75"/>
    <row r="133" customFormat="1" ht="12" customHeight="1" x14ac:dyDescent="0.75"/>
    <row r="134" customFormat="1" ht="12" customHeight="1" x14ac:dyDescent="0.75"/>
    <row r="135" customFormat="1" ht="12" customHeight="1" x14ac:dyDescent="0.75"/>
    <row r="136" customFormat="1" ht="12" customHeight="1" x14ac:dyDescent="0.75"/>
    <row r="137" customFormat="1" ht="12" customHeight="1" x14ac:dyDescent="0.75"/>
    <row r="138" customFormat="1" ht="12" customHeight="1" x14ac:dyDescent="0.75"/>
    <row r="139" customFormat="1" ht="12" customHeight="1" x14ac:dyDescent="0.75"/>
    <row r="140" customFormat="1" ht="12" customHeight="1" x14ac:dyDescent="0.75"/>
    <row r="141" customFormat="1" ht="12" customHeight="1" x14ac:dyDescent="0.75"/>
    <row r="142" customFormat="1" ht="12" customHeight="1" x14ac:dyDescent="0.75"/>
    <row r="143" customFormat="1" ht="12" customHeight="1" x14ac:dyDescent="0.75"/>
    <row r="144" customFormat="1" ht="12" customHeight="1" x14ac:dyDescent="0.75"/>
    <row r="145" customFormat="1" ht="12" customHeight="1" x14ac:dyDescent="0.75"/>
    <row r="146" customFormat="1" ht="12" customHeight="1" x14ac:dyDescent="0.75"/>
    <row r="147" customFormat="1" ht="12" customHeight="1" x14ac:dyDescent="0.75"/>
    <row r="148" customFormat="1" ht="12" customHeight="1" x14ac:dyDescent="0.75"/>
    <row r="149" customFormat="1" ht="12" customHeight="1" x14ac:dyDescent="0.75"/>
    <row r="150" customFormat="1" ht="15" customHeight="1" x14ac:dyDescent="0.75"/>
    <row r="151" customFormat="1" ht="15" customHeight="1" x14ac:dyDescent="0.75"/>
    <row r="152" customFormat="1" ht="15" customHeight="1" x14ac:dyDescent="0.75"/>
    <row r="153" customFormat="1" ht="15" customHeight="1" x14ac:dyDescent="0.75"/>
    <row r="154" customFormat="1" ht="15" customHeight="1" x14ac:dyDescent="0.75"/>
    <row r="155" customFormat="1" ht="15" customHeight="1" x14ac:dyDescent="0.75"/>
    <row r="156" customFormat="1" ht="15" customHeight="1" x14ac:dyDescent="0.75"/>
    <row r="157" customFormat="1" ht="15" customHeight="1" x14ac:dyDescent="0.75"/>
    <row r="158" customFormat="1" ht="15" customHeight="1" x14ac:dyDescent="0.75"/>
    <row r="159" customFormat="1" ht="15" customHeight="1" x14ac:dyDescent="0.75"/>
    <row r="160" customFormat="1" ht="15" customHeight="1" x14ac:dyDescent="0.75"/>
    <row r="161" customFormat="1" ht="15" customHeight="1" x14ac:dyDescent="0.75"/>
    <row r="162" customFormat="1" ht="15" customHeight="1" x14ac:dyDescent="0.75"/>
    <row r="163" customFormat="1" ht="12" customHeight="1" x14ac:dyDescent="0.75"/>
    <row r="164" customFormat="1" ht="15" customHeight="1" x14ac:dyDescent="0.75"/>
    <row r="165" customFormat="1" ht="15" customHeight="1" x14ac:dyDescent="0.75"/>
    <row r="166" customFormat="1" ht="15" customHeight="1" x14ac:dyDescent="0.75"/>
    <row r="167" customFormat="1" ht="15" customHeight="1" x14ac:dyDescent="0.75"/>
    <row r="168" customFormat="1" ht="15" customHeight="1" x14ac:dyDescent="0.75"/>
    <row r="169" customFormat="1" ht="15" customHeight="1" x14ac:dyDescent="0.75"/>
    <row r="170" customFormat="1" ht="15" customHeight="1" x14ac:dyDescent="0.75"/>
    <row r="171" customFormat="1" ht="15" customHeight="1" x14ac:dyDescent="0.75"/>
    <row r="172" customFormat="1" ht="12" customHeight="1" x14ac:dyDescent="0.75"/>
    <row r="173" customFormat="1" ht="15" customHeight="1" x14ac:dyDescent="0.75"/>
    <row r="174" customFormat="1" ht="15" customHeight="1" x14ac:dyDescent="0.75"/>
    <row r="175" customFormat="1" ht="15" customHeight="1" x14ac:dyDescent="0.75"/>
    <row r="176" customFormat="1" ht="15" customHeight="1" x14ac:dyDescent="0.75"/>
    <row r="177" customFormat="1" ht="15" customHeight="1" x14ac:dyDescent="0.75"/>
    <row r="178" customFormat="1" ht="15" customHeight="1" x14ac:dyDescent="0.75"/>
    <row r="179" customFormat="1" ht="15" customHeight="1" x14ac:dyDescent="0.75"/>
    <row r="180" customFormat="1" ht="15" customHeight="1" x14ac:dyDescent="0.75"/>
    <row r="181" customFormat="1" ht="12" customHeight="1" x14ac:dyDescent="0.75"/>
    <row r="182" customFormat="1" ht="12" customHeight="1" x14ac:dyDescent="0.75"/>
    <row r="183" customFormat="1" ht="15" customHeight="1" x14ac:dyDescent="0.75"/>
    <row r="184" customFormat="1" ht="15" customHeight="1" x14ac:dyDescent="0.75"/>
    <row r="185" customFormat="1" ht="15" customHeight="1" x14ac:dyDescent="0.75"/>
    <row r="186" customFormat="1" ht="15" customHeight="1" x14ac:dyDescent="0.75"/>
    <row r="187" customFormat="1" ht="15" customHeight="1" x14ac:dyDescent="0.75"/>
    <row r="188" customFormat="1" ht="12" customHeight="1" x14ac:dyDescent="0.75"/>
    <row r="189" customFormat="1" ht="15" customHeight="1" x14ac:dyDescent="0.75"/>
    <row r="190" customFormat="1" ht="15" customHeight="1" x14ac:dyDescent="0.75"/>
    <row r="191" customFormat="1" ht="15" customHeight="1" x14ac:dyDescent="0.75"/>
    <row r="192" customFormat="1" ht="15" customHeight="1" x14ac:dyDescent="0.75"/>
    <row r="193" customFormat="1" ht="15" customHeight="1" x14ac:dyDescent="0.75"/>
    <row r="194" customFormat="1" ht="12" customHeight="1" x14ac:dyDescent="0.75"/>
    <row r="195" customFormat="1" ht="15" customHeight="1" x14ac:dyDescent="0.75"/>
    <row r="196" customFormat="1" ht="15" customHeight="1" x14ac:dyDescent="0.75"/>
    <row r="197" customFormat="1" ht="15" customHeight="1" x14ac:dyDescent="0.75"/>
    <row r="198" customFormat="1" ht="15" customHeight="1" x14ac:dyDescent="0.75"/>
    <row r="199" customFormat="1" ht="15" customHeight="1" x14ac:dyDescent="0.75"/>
    <row r="200" customFormat="1" ht="12" customHeight="1" x14ac:dyDescent="0.75"/>
    <row r="201" customFormat="1" ht="15" customHeight="1" x14ac:dyDescent="0.75"/>
    <row r="202" customFormat="1" ht="15" customHeight="1" x14ac:dyDescent="0.75"/>
    <row r="203" customFormat="1" ht="15" customHeight="1" x14ac:dyDescent="0.75"/>
    <row r="204" customFormat="1" ht="12" customHeight="1" x14ac:dyDescent="0.75"/>
    <row r="205" customFormat="1" ht="15" customHeight="1" x14ac:dyDescent="0.75"/>
    <row r="206" customFormat="1" ht="15" customHeight="1" x14ac:dyDescent="0.75"/>
    <row r="207" customFormat="1" ht="15" customHeight="1" x14ac:dyDescent="0.75"/>
    <row r="208" customFormat="1" ht="15" customHeight="1" x14ac:dyDescent="0.75"/>
    <row r="209" customFormat="1" ht="12" customHeight="1" x14ac:dyDescent="0.75"/>
    <row r="210" customFormat="1" ht="15" customHeight="1" x14ac:dyDescent="0.75"/>
    <row r="211" customFormat="1" ht="15" customHeight="1" x14ac:dyDescent="0.75"/>
    <row r="212" customFormat="1" ht="15" customHeight="1" x14ac:dyDescent="0.75"/>
    <row r="213" customFormat="1" ht="15" customHeight="1" x14ac:dyDescent="0.75"/>
    <row r="214" customFormat="1" ht="15" customHeight="1" x14ac:dyDescent="0.75"/>
    <row r="215" customFormat="1" ht="15" customHeight="1" x14ac:dyDescent="0.75"/>
    <row r="216" customFormat="1" ht="15" customHeight="1" x14ac:dyDescent="0.75"/>
    <row r="217" customFormat="1" ht="15" customHeight="1" x14ac:dyDescent="0.75"/>
    <row r="218" customFormat="1" ht="15" customHeight="1" x14ac:dyDescent="0.75"/>
    <row r="219" customFormat="1" ht="15" customHeight="1" x14ac:dyDescent="0.75"/>
    <row r="220" customFormat="1" ht="15" customHeight="1" x14ac:dyDescent="0.75"/>
    <row r="221" customFormat="1" ht="15" customHeight="1" x14ac:dyDescent="0.75"/>
    <row r="222" customFormat="1" ht="15" customHeight="1" x14ac:dyDescent="0.75"/>
    <row r="223" customFormat="1" ht="15" customHeight="1" x14ac:dyDescent="0.75"/>
    <row r="224" customFormat="1" ht="15" customHeight="1" x14ac:dyDescent="0.75"/>
    <row r="225" customFormat="1" ht="15" customHeight="1" x14ac:dyDescent="0.75"/>
    <row r="226" customFormat="1" ht="15" customHeight="1" x14ac:dyDescent="0.75"/>
    <row r="227" customFormat="1" ht="15" customHeight="1" x14ac:dyDescent="0.75"/>
    <row r="228" customFormat="1" ht="15" customHeight="1" x14ac:dyDescent="0.75"/>
    <row r="229" customFormat="1" ht="15" customHeight="1" x14ac:dyDescent="0.75"/>
    <row r="230" customFormat="1" ht="15" customHeight="1" x14ac:dyDescent="0.75"/>
    <row r="231" customFormat="1" ht="15" customHeight="1" x14ac:dyDescent="0.75"/>
    <row r="232" customFormat="1" ht="15" customHeight="1" x14ac:dyDescent="0.75"/>
    <row r="233" customFormat="1" ht="15" customHeight="1" x14ac:dyDescent="0.75"/>
    <row r="234" customFormat="1" ht="15" customHeight="1" x14ac:dyDescent="0.75"/>
    <row r="235" customFormat="1" ht="15" customHeight="1" x14ac:dyDescent="0.75"/>
    <row r="236" customFormat="1" ht="15" customHeight="1" x14ac:dyDescent="0.75"/>
    <row r="237" customFormat="1" ht="15" customHeight="1" x14ac:dyDescent="0.75"/>
    <row r="238" customFormat="1" ht="15" customHeight="1" x14ac:dyDescent="0.75"/>
    <row r="239" customFormat="1" ht="15" customHeight="1" x14ac:dyDescent="0.75"/>
    <row r="240" customFormat="1" ht="15" customHeight="1" x14ac:dyDescent="0.75"/>
    <row r="241" customFormat="1" ht="15" customHeight="1" x14ac:dyDescent="0.75"/>
    <row r="242" customFormat="1" ht="15" customHeight="1" x14ac:dyDescent="0.75"/>
    <row r="243" customFormat="1" ht="15" customHeight="1" x14ac:dyDescent="0.75"/>
    <row r="244" customFormat="1" ht="15" customHeight="1" x14ac:dyDescent="0.75"/>
    <row r="245" customFormat="1" ht="15" customHeight="1" x14ac:dyDescent="0.75"/>
    <row r="246" customFormat="1" ht="15" customHeight="1" x14ac:dyDescent="0.75"/>
    <row r="247" customFormat="1" ht="15" customHeight="1" x14ac:dyDescent="0.75"/>
    <row r="248" customFormat="1" ht="12" customHeight="1" x14ac:dyDescent="0.75"/>
    <row r="249" customFormat="1" ht="15" customHeight="1" x14ac:dyDescent="0.75"/>
    <row r="250" customFormat="1" ht="15" customHeight="1" x14ac:dyDescent="0.75"/>
    <row r="251" customFormat="1" ht="15" customHeight="1" x14ac:dyDescent="0.75"/>
    <row r="252" customFormat="1" ht="12" customHeight="1" x14ac:dyDescent="0.75"/>
    <row r="253" customFormat="1" ht="15" customHeight="1" x14ac:dyDescent="0.75"/>
    <row r="254" customFormat="1" ht="15" customHeight="1" x14ac:dyDescent="0.75"/>
    <row r="255" customFormat="1" ht="15" customHeight="1" x14ac:dyDescent="0.75"/>
    <row r="256" customFormat="1" ht="12" customHeight="1" x14ac:dyDescent="0.75"/>
    <row r="257" spans="2:32" ht="15" customHeight="1" x14ac:dyDescent="0.75"/>
    <row r="258" spans="2:32" ht="15" customHeight="1" x14ac:dyDescent="0.75"/>
    <row r="259" spans="2:32" ht="15" customHeight="1" x14ac:dyDescent="0.75">
      <c r="B259" s="253"/>
      <c r="C259" s="253"/>
      <c r="D259" s="253"/>
      <c r="E259" s="253"/>
      <c r="F259" s="253"/>
      <c r="G259" s="253"/>
      <c r="H259" s="253"/>
      <c r="I259" s="253"/>
      <c r="J259" s="253"/>
      <c r="K259" s="253"/>
      <c r="L259" s="253"/>
      <c r="M259" s="253"/>
      <c r="N259" s="253"/>
      <c r="O259" s="253"/>
      <c r="P259" s="253"/>
      <c r="Q259" s="253"/>
      <c r="R259" s="253"/>
      <c r="S259" s="253"/>
      <c r="T259" s="253"/>
      <c r="U259" s="253"/>
      <c r="V259" s="253"/>
      <c r="W259" s="253"/>
      <c r="X259" s="253"/>
      <c r="Y259" s="253"/>
      <c r="Z259" s="253"/>
      <c r="AA259" s="253"/>
      <c r="AB259" s="253"/>
      <c r="AC259" s="253"/>
      <c r="AD259" s="253"/>
      <c r="AE259" s="253"/>
      <c r="AF259" s="253"/>
    </row>
    <row r="260" spans="2:32" ht="15" customHeight="1" x14ac:dyDescent="0.75"/>
    <row r="261" spans="2:32" ht="15" customHeight="1" x14ac:dyDescent="0.75"/>
    <row r="262" spans="2:32" ht="15" customHeight="1" x14ac:dyDescent="0.75"/>
    <row r="263" spans="2:32" ht="15" customHeight="1" x14ac:dyDescent="0.75"/>
    <row r="264" spans="2:32" ht="15" customHeight="1" x14ac:dyDescent="0.75"/>
    <row r="265" spans="2:32" ht="15" customHeight="1" x14ac:dyDescent="0.75"/>
    <row r="266" spans="2:32" ht="15" customHeight="1" x14ac:dyDescent="0.75"/>
    <row r="267" spans="2:32" ht="15" customHeight="1" x14ac:dyDescent="0.75"/>
    <row r="268" spans="2:32" ht="12" customHeight="1" x14ac:dyDescent="0.75"/>
    <row r="269" spans="2:32" ht="12" customHeight="1" x14ac:dyDescent="0.75"/>
    <row r="270" spans="2:32" ht="12" customHeight="1" x14ac:dyDescent="0.75"/>
    <row r="271" spans="2:32" ht="12" customHeight="1" x14ac:dyDescent="0.75"/>
    <row r="272" spans="2:32" ht="12" customHeight="1" x14ac:dyDescent="0.75"/>
    <row r="273" customFormat="1" ht="12" customHeight="1" x14ac:dyDescent="0.75"/>
    <row r="274" customFormat="1" ht="12" customHeight="1" x14ac:dyDescent="0.75"/>
    <row r="275" customFormat="1" ht="12" customHeight="1" x14ac:dyDescent="0.75"/>
    <row r="276" customFormat="1" ht="12" customHeight="1" x14ac:dyDescent="0.75"/>
    <row r="277" customFormat="1" ht="12" customHeight="1" x14ac:dyDescent="0.75"/>
    <row r="278" customFormat="1" ht="12" customHeight="1" x14ac:dyDescent="0.75"/>
    <row r="279" customFormat="1" ht="12" customHeight="1" x14ac:dyDescent="0.75"/>
    <row r="280" customFormat="1" ht="12" customHeight="1" x14ac:dyDescent="0.75"/>
    <row r="281" customFormat="1" ht="12" customHeight="1" x14ac:dyDescent="0.75"/>
    <row r="282" customFormat="1" ht="12" customHeight="1" x14ac:dyDescent="0.75"/>
    <row r="283" customFormat="1" ht="12" customHeight="1" x14ac:dyDescent="0.75"/>
    <row r="284" customFormat="1" ht="12" customHeight="1" x14ac:dyDescent="0.75"/>
    <row r="285" customFormat="1" ht="12" customHeight="1" x14ac:dyDescent="0.75"/>
    <row r="286" customFormat="1" ht="12" customHeight="1" x14ac:dyDescent="0.75"/>
    <row r="287" customFormat="1" ht="12" customHeight="1" x14ac:dyDescent="0.75"/>
    <row r="288" customFormat="1" ht="12" customHeight="1" x14ac:dyDescent="0.75"/>
    <row r="289" customFormat="1" ht="12" customHeight="1" x14ac:dyDescent="0.75"/>
    <row r="290" customFormat="1" ht="12" customHeight="1" x14ac:dyDescent="0.75"/>
    <row r="291" customFormat="1" ht="12" customHeight="1" x14ac:dyDescent="0.75"/>
    <row r="292" customFormat="1" ht="12" customHeight="1" x14ac:dyDescent="0.75"/>
    <row r="293" customFormat="1" ht="12" customHeight="1" x14ac:dyDescent="0.75"/>
    <row r="294" customFormat="1" ht="12" customHeight="1" x14ac:dyDescent="0.75"/>
    <row r="295" customFormat="1" ht="12" customHeight="1" x14ac:dyDescent="0.75"/>
    <row r="296" customFormat="1" ht="12" customHeight="1" x14ac:dyDescent="0.75"/>
    <row r="297" customFormat="1" ht="12" customHeight="1" x14ac:dyDescent="0.75"/>
    <row r="298" customFormat="1" ht="12" customHeight="1" x14ac:dyDescent="0.75"/>
    <row r="299" customFormat="1" ht="12" customHeight="1" x14ac:dyDescent="0.75"/>
    <row r="300" customFormat="1" ht="15" customHeight="1" x14ac:dyDescent="0.75"/>
    <row r="301" customFormat="1" ht="15" customHeight="1" x14ac:dyDescent="0.75"/>
    <row r="302" customFormat="1" ht="15" customHeight="1" x14ac:dyDescent="0.75"/>
    <row r="303" customFormat="1" ht="15" customHeight="1" x14ac:dyDescent="0.75"/>
    <row r="304" customFormat="1" ht="15" customHeight="1" x14ac:dyDescent="0.75"/>
    <row r="305" customFormat="1" ht="15" customHeight="1" x14ac:dyDescent="0.75"/>
    <row r="306" customFormat="1" ht="15" customHeight="1" x14ac:dyDescent="0.75"/>
    <row r="307" customFormat="1" ht="15" customHeight="1" x14ac:dyDescent="0.75"/>
    <row r="308" customFormat="1" ht="15" customHeight="1" x14ac:dyDescent="0.75"/>
    <row r="309" customFormat="1" ht="15" customHeight="1" x14ac:dyDescent="0.75"/>
    <row r="310" customFormat="1" ht="12" customHeight="1" x14ac:dyDescent="0.75"/>
    <row r="311" customFormat="1" ht="15" customHeight="1" x14ac:dyDescent="0.75"/>
    <row r="312" customFormat="1" ht="15" customHeight="1" x14ac:dyDescent="0.75"/>
    <row r="313" customFormat="1" ht="15" customHeight="1" x14ac:dyDescent="0.75"/>
    <row r="314" customFormat="1" ht="15" customHeight="1" x14ac:dyDescent="0.75"/>
    <row r="315" customFormat="1" ht="15" customHeight="1" x14ac:dyDescent="0.75"/>
    <row r="316" customFormat="1" ht="15" customHeight="1" x14ac:dyDescent="0.75"/>
    <row r="317" customFormat="1" ht="15" customHeight="1" x14ac:dyDescent="0.75"/>
    <row r="318" customFormat="1" ht="15" customHeight="1" x14ac:dyDescent="0.75"/>
    <row r="319" customFormat="1" ht="15" customHeight="1" x14ac:dyDescent="0.75"/>
    <row r="320" customFormat="1" ht="15" customHeight="1" x14ac:dyDescent="0.75"/>
    <row r="321" customFormat="1" ht="15" customHeight="1" x14ac:dyDescent="0.75"/>
    <row r="322" customFormat="1" ht="15" customHeight="1" x14ac:dyDescent="0.75"/>
    <row r="323" customFormat="1" ht="15" customHeight="1" x14ac:dyDescent="0.75"/>
    <row r="324" customFormat="1" ht="15" customHeight="1" x14ac:dyDescent="0.75"/>
    <row r="325" customFormat="1" ht="15" customHeight="1" x14ac:dyDescent="0.75"/>
    <row r="326" customFormat="1" ht="15" customHeight="1" x14ac:dyDescent="0.75"/>
    <row r="327" customFormat="1" ht="12" customHeight="1" x14ac:dyDescent="0.75"/>
    <row r="328" customFormat="1" ht="15" customHeight="1" x14ac:dyDescent="0.75"/>
    <row r="329" customFormat="1" ht="12" customHeight="1" x14ac:dyDescent="0.75"/>
    <row r="330" customFormat="1" ht="15" customHeight="1" x14ac:dyDescent="0.75"/>
    <row r="331" customFormat="1" ht="15" customHeight="1" x14ac:dyDescent="0.75"/>
    <row r="332" customFormat="1" ht="15" customHeight="1" x14ac:dyDescent="0.75"/>
    <row r="333" customFormat="1" ht="15" customHeight="1" x14ac:dyDescent="0.75"/>
    <row r="334" customFormat="1" ht="15" customHeight="1" x14ac:dyDescent="0.75"/>
    <row r="335" customFormat="1" ht="15" customHeight="1" x14ac:dyDescent="0.75"/>
    <row r="336" customFormat="1"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81:AG81"/>
    <mergeCell ref="B117:AF117"/>
    <mergeCell ref="B259:AF259"/>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D13D68-64D1-4546-AA9D-1A1C9FE665E1}">
  <dimension ref="A1:AH4502"/>
  <sheetViews>
    <sheetView workbookViewId="0">
      <selection activeCell="Q19" sqref="Q19"/>
    </sheetView>
  </sheetViews>
  <sheetFormatPr defaultRowHeight="14.75" x14ac:dyDescent="0.75"/>
  <sheetData>
    <row r="1" spans="1:33" ht="15.5" thickBot="1" x14ac:dyDescent="0.9">
      <c r="A1" s="21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c r="AF1" s="219"/>
      <c r="AG1" s="219"/>
    </row>
    <row r="2" spans="1:33" ht="15.5" thickTop="1" x14ac:dyDescent="0.75">
      <c r="A2" s="219"/>
      <c r="B2" s="219"/>
      <c r="C2" s="219"/>
      <c r="D2" s="219"/>
      <c r="E2" s="219"/>
      <c r="F2" s="219"/>
      <c r="G2" s="219"/>
      <c r="H2" s="219"/>
      <c r="I2" s="219"/>
      <c r="J2" s="219"/>
      <c r="K2" s="219"/>
      <c r="L2" s="219"/>
      <c r="M2" s="219"/>
      <c r="N2" s="219"/>
      <c r="O2" s="219"/>
      <c r="P2" s="219"/>
      <c r="Q2" s="219"/>
      <c r="R2" s="219"/>
      <c r="S2" s="219"/>
      <c r="T2" s="219"/>
      <c r="U2" s="219"/>
      <c r="V2" s="219"/>
      <c r="W2" s="219"/>
      <c r="X2" s="219"/>
      <c r="Y2" s="219"/>
      <c r="Z2" s="219"/>
      <c r="AA2" s="219"/>
      <c r="AB2" s="219"/>
      <c r="AC2" s="219"/>
      <c r="AD2" s="219"/>
      <c r="AE2" s="219"/>
      <c r="AF2" s="219"/>
      <c r="AG2" s="219"/>
    </row>
    <row r="3" spans="1:33" x14ac:dyDescent="0.75">
      <c r="A3" s="219"/>
      <c r="B3" s="219"/>
      <c r="C3" s="215" t="s">
        <v>290</v>
      </c>
      <c r="D3" s="215" t="s">
        <v>291</v>
      </c>
      <c r="E3" s="110"/>
      <c r="F3" s="110"/>
      <c r="G3" s="110"/>
      <c r="H3" s="219"/>
      <c r="I3" s="219"/>
      <c r="J3" s="219"/>
      <c r="K3" s="219"/>
      <c r="L3" s="219"/>
      <c r="M3" s="219"/>
      <c r="N3" s="219"/>
      <c r="O3" s="219"/>
      <c r="P3" s="219"/>
      <c r="Q3" s="219"/>
      <c r="R3" s="219"/>
      <c r="S3" s="219"/>
      <c r="T3" s="219"/>
      <c r="U3" s="219"/>
      <c r="V3" s="219"/>
      <c r="W3" s="219"/>
      <c r="X3" s="219"/>
      <c r="Y3" s="219"/>
      <c r="Z3" s="219"/>
      <c r="AA3" s="219"/>
      <c r="AB3" s="219"/>
      <c r="AC3" s="219"/>
      <c r="AD3" s="219"/>
      <c r="AE3" s="219"/>
      <c r="AF3" s="219"/>
      <c r="AG3" s="219"/>
    </row>
    <row r="4" spans="1:33" x14ac:dyDescent="0.75">
      <c r="A4" s="219"/>
      <c r="B4" s="219"/>
      <c r="C4" s="215" t="s">
        <v>292</v>
      </c>
      <c r="D4" s="215" t="s">
        <v>293</v>
      </c>
      <c r="E4" s="110"/>
      <c r="F4" s="110"/>
      <c r="G4" s="215" t="s">
        <v>294</v>
      </c>
      <c r="H4" s="219"/>
      <c r="I4" s="219"/>
      <c r="J4" s="219"/>
      <c r="K4" s="219"/>
      <c r="L4" s="219"/>
      <c r="M4" s="219"/>
      <c r="N4" s="219"/>
      <c r="O4" s="219"/>
      <c r="P4" s="219"/>
      <c r="Q4" s="219"/>
      <c r="R4" s="219"/>
      <c r="S4" s="219"/>
      <c r="T4" s="219"/>
      <c r="U4" s="219"/>
      <c r="V4" s="219"/>
      <c r="W4" s="219"/>
      <c r="X4" s="219"/>
      <c r="Y4" s="219"/>
      <c r="Z4" s="219"/>
      <c r="AA4" s="219"/>
      <c r="AB4" s="219"/>
      <c r="AC4" s="219"/>
      <c r="AD4" s="219"/>
      <c r="AE4" s="219"/>
      <c r="AF4" s="219"/>
      <c r="AG4" s="219"/>
    </row>
    <row r="5" spans="1:33" x14ac:dyDescent="0.75">
      <c r="A5" s="219"/>
      <c r="B5" s="219"/>
      <c r="C5" s="215" t="s">
        <v>295</v>
      </c>
      <c r="D5" s="215" t="s">
        <v>296</v>
      </c>
      <c r="E5" s="110"/>
      <c r="F5" s="110"/>
      <c r="G5" s="110"/>
      <c r="H5" s="219"/>
      <c r="I5" s="219"/>
      <c r="J5" s="219"/>
      <c r="K5" s="219"/>
      <c r="L5" s="219"/>
      <c r="M5" s="219"/>
      <c r="N5" s="219"/>
      <c r="O5" s="219"/>
      <c r="P5" s="219"/>
      <c r="Q5" s="219"/>
      <c r="R5" s="219"/>
      <c r="S5" s="219"/>
      <c r="T5" s="219"/>
      <c r="U5" s="219"/>
      <c r="V5" s="219"/>
      <c r="W5" s="219"/>
      <c r="X5" s="219"/>
      <c r="Y5" s="219"/>
      <c r="Z5" s="219"/>
      <c r="AA5" s="219"/>
      <c r="AB5" s="219"/>
      <c r="AC5" s="219"/>
      <c r="AD5" s="219"/>
      <c r="AE5" s="219"/>
      <c r="AF5" s="219"/>
      <c r="AG5" s="219"/>
    </row>
    <row r="6" spans="1:33" x14ac:dyDescent="0.75">
      <c r="A6" s="219"/>
      <c r="B6" s="219"/>
      <c r="C6" s="215" t="s">
        <v>297</v>
      </c>
      <c r="D6" s="110"/>
      <c r="E6" s="215" t="s">
        <v>298</v>
      </c>
      <c r="F6" s="110"/>
      <c r="G6" s="110"/>
      <c r="H6" s="219"/>
      <c r="I6" s="219"/>
      <c r="J6" s="219"/>
      <c r="K6" s="219"/>
      <c r="L6" s="219"/>
      <c r="M6" s="219"/>
      <c r="N6" s="219"/>
      <c r="O6" s="219"/>
      <c r="P6" s="219"/>
      <c r="Q6" s="219"/>
      <c r="R6" s="219"/>
      <c r="S6" s="219"/>
      <c r="T6" s="219"/>
      <c r="U6" s="219"/>
      <c r="V6" s="219"/>
      <c r="W6" s="219"/>
      <c r="X6" s="219"/>
      <c r="Y6" s="219"/>
      <c r="Z6" s="219"/>
      <c r="AA6" s="219"/>
      <c r="AB6" s="219"/>
      <c r="AC6" s="219"/>
      <c r="AD6" s="219"/>
      <c r="AE6" s="219"/>
      <c r="AF6" s="219"/>
      <c r="AG6" s="219"/>
    </row>
    <row r="7" spans="1:33" x14ac:dyDescent="0.75">
      <c r="A7" s="219"/>
      <c r="B7" s="219"/>
      <c r="C7" s="219"/>
      <c r="D7" s="219"/>
      <c r="E7" s="219"/>
      <c r="F7" s="219"/>
      <c r="G7" s="219"/>
      <c r="H7" s="219"/>
      <c r="I7" s="219"/>
      <c r="J7" s="219"/>
      <c r="K7" s="219"/>
      <c r="L7" s="219"/>
      <c r="M7" s="219"/>
      <c r="N7" s="219"/>
      <c r="O7" s="219"/>
      <c r="P7" s="219"/>
      <c r="Q7" s="219"/>
      <c r="R7" s="219"/>
      <c r="S7" s="219"/>
      <c r="T7" s="219"/>
      <c r="U7" s="219"/>
      <c r="V7" s="219"/>
      <c r="W7" s="219"/>
      <c r="X7" s="219"/>
      <c r="Y7" s="219"/>
      <c r="Z7" s="219"/>
      <c r="AA7" s="219"/>
      <c r="AB7" s="219"/>
      <c r="AC7" s="219"/>
      <c r="AD7" s="219"/>
      <c r="AE7" s="219"/>
      <c r="AF7" s="219"/>
      <c r="AG7" s="219"/>
    </row>
    <row r="8" spans="1:33" x14ac:dyDescent="0.75">
      <c r="A8" s="219"/>
      <c r="B8" s="219"/>
      <c r="C8" s="219"/>
      <c r="D8" s="219"/>
      <c r="E8" s="219"/>
      <c r="F8" s="219"/>
      <c r="G8" s="219"/>
      <c r="H8" s="219"/>
      <c r="I8" s="219"/>
      <c r="J8" s="219"/>
      <c r="K8" s="219"/>
      <c r="L8" s="219"/>
      <c r="M8" s="219"/>
      <c r="N8" s="219"/>
      <c r="O8" s="219"/>
      <c r="P8" s="219"/>
      <c r="Q8" s="219"/>
      <c r="R8" s="219"/>
      <c r="S8" s="219"/>
      <c r="T8" s="219"/>
      <c r="U8" s="219"/>
      <c r="V8" s="219"/>
      <c r="W8" s="219"/>
      <c r="X8" s="219"/>
      <c r="Y8" s="219"/>
      <c r="Z8" s="219"/>
      <c r="AA8" s="219"/>
      <c r="AB8" s="219"/>
      <c r="AC8" s="219"/>
      <c r="AD8" s="219"/>
      <c r="AE8" s="219"/>
      <c r="AF8" s="219"/>
      <c r="AG8" s="219"/>
    </row>
    <row r="9" spans="1:33" x14ac:dyDescent="0.75">
      <c r="A9" s="219"/>
      <c r="B9" s="219"/>
      <c r="C9" s="219"/>
      <c r="D9" s="219"/>
      <c r="E9" s="219"/>
      <c r="F9" s="219"/>
      <c r="G9" s="219"/>
      <c r="H9" s="219"/>
      <c r="I9" s="219"/>
      <c r="J9" s="219"/>
      <c r="K9" s="219"/>
      <c r="L9" s="219"/>
      <c r="M9" s="219"/>
      <c r="N9" s="219"/>
      <c r="O9" s="219"/>
      <c r="P9" s="219"/>
      <c r="Q9" s="219"/>
      <c r="R9" s="219"/>
      <c r="S9" s="219"/>
      <c r="T9" s="219"/>
      <c r="U9" s="219"/>
      <c r="V9" s="219"/>
      <c r="W9" s="219"/>
      <c r="X9" s="219"/>
      <c r="Y9" s="219"/>
      <c r="Z9" s="219"/>
      <c r="AA9" s="219"/>
      <c r="AB9" s="219"/>
      <c r="AC9" s="219"/>
      <c r="AD9" s="219"/>
      <c r="AE9" s="219"/>
      <c r="AF9" s="219"/>
      <c r="AG9" s="219"/>
    </row>
    <row r="10" spans="1:33" ht="16" x14ac:dyDescent="0.8">
      <c r="A10" s="220" t="s">
        <v>1095</v>
      </c>
      <c r="B10" s="89" t="s">
        <v>1096</v>
      </c>
      <c r="C10" s="221"/>
      <c r="D10" s="221"/>
      <c r="E10" s="221"/>
      <c r="F10" s="221"/>
      <c r="G10" s="221"/>
      <c r="H10" s="221"/>
      <c r="I10" s="221"/>
      <c r="J10" s="221"/>
      <c r="K10" s="221"/>
      <c r="L10" s="221"/>
      <c r="M10" s="221"/>
      <c r="N10" s="221"/>
      <c r="O10" s="221"/>
      <c r="P10" s="221"/>
      <c r="Q10" s="221"/>
      <c r="R10" s="221"/>
      <c r="S10" s="221"/>
      <c r="T10" s="221"/>
      <c r="U10" s="221"/>
      <c r="V10" s="221"/>
      <c r="W10" s="221"/>
      <c r="X10" s="221"/>
      <c r="Y10" s="221"/>
      <c r="Z10" s="221"/>
      <c r="AA10" s="221"/>
      <c r="AB10" s="221"/>
      <c r="AC10" s="221"/>
      <c r="AD10" s="221"/>
      <c r="AE10" s="221"/>
      <c r="AF10" s="222" t="s">
        <v>301</v>
      </c>
      <c r="AG10" s="221"/>
    </row>
    <row r="11" spans="1:33" x14ac:dyDescent="0.75">
      <c r="A11" s="219"/>
      <c r="B11" s="92" t="s">
        <v>994</v>
      </c>
      <c r="C11" s="221"/>
      <c r="D11" s="221"/>
      <c r="E11" s="221"/>
      <c r="F11" s="221"/>
      <c r="G11" s="221"/>
      <c r="H11" s="221"/>
      <c r="I11" s="221"/>
      <c r="J11" s="221"/>
      <c r="K11" s="221"/>
      <c r="L11" s="221"/>
      <c r="M11" s="221"/>
      <c r="N11" s="221"/>
      <c r="O11" s="221"/>
      <c r="P11" s="221"/>
      <c r="Q11" s="221"/>
      <c r="R11" s="221"/>
      <c r="S11" s="221"/>
      <c r="T11" s="221"/>
      <c r="U11" s="221"/>
      <c r="V11" s="221"/>
      <c r="W11" s="221"/>
      <c r="X11" s="221"/>
      <c r="Y11" s="221"/>
      <c r="Z11" s="221"/>
      <c r="AA11" s="221"/>
      <c r="AB11" s="221"/>
      <c r="AC11" s="221"/>
      <c r="AD11" s="221"/>
      <c r="AE11" s="221"/>
      <c r="AF11" s="222" t="s">
        <v>302</v>
      </c>
      <c r="AG11" s="221"/>
    </row>
    <row r="12" spans="1:33" x14ac:dyDescent="0.75">
      <c r="A12" s="219"/>
      <c r="B12" s="92"/>
      <c r="C12" s="223"/>
      <c r="D12" s="223"/>
      <c r="E12" s="223"/>
      <c r="F12" s="223"/>
      <c r="G12" s="223"/>
      <c r="H12" s="223"/>
      <c r="I12" s="223"/>
      <c r="J12" s="223"/>
      <c r="K12" s="223"/>
      <c r="L12" s="223"/>
      <c r="M12" s="223"/>
      <c r="N12" s="223"/>
      <c r="O12" s="223"/>
      <c r="P12" s="223"/>
      <c r="Q12" s="223"/>
      <c r="R12" s="223"/>
      <c r="S12" s="223"/>
      <c r="T12" s="223"/>
      <c r="U12" s="223"/>
      <c r="V12" s="223"/>
      <c r="W12" s="223"/>
      <c r="X12" s="223"/>
      <c r="Y12" s="223"/>
      <c r="Z12" s="223"/>
      <c r="AA12" s="223"/>
      <c r="AB12" s="223"/>
      <c r="AC12" s="223"/>
      <c r="AD12" s="223"/>
      <c r="AE12" s="223"/>
      <c r="AF12" s="222" t="s">
        <v>303</v>
      </c>
      <c r="AG12" s="221"/>
    </row>
    <row r="13" spans="1:33" ht="38" thickBot="1" x14ac:dyDescent="0.9">
      <c r="A13" s="219"/>
      <c r="B13" s="94" t="s">
        <v>995</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221"/>
    </row>
    <row r="14" spans="1:33" ht="15.5" thickTop="1" x14ac:dyDescent="0.75">
      <c r="A14" s="219"/>
      <c r="B14" s="221"/>
      <c r="C14" s="221"/>
      <c r="D14" s="221"/>
      <c r="E14" s="221"/>
      <c r="F14" s="221"/>
      <c r="G14" s="221"/>
      <c r="H14" s="221"/>
      <c r="I14" s="221"/>
      <c r="J14" s="221"/>
      <c r="K14" s="221"/>
      <c r="L14" s="221"/>
      <c r="M14" s="221"/>
      <c r="N14" s="221"/>
      <c r="O14" s="221"/>
      <c r="P14" s="221"/>
      <c r="Q14" s="221"/>
      <c r="R14" s="221"/>
      <c r="S14" s="221"/>
      <c r="T14" s="221"/>
      <c r="U14" s="221"/>
      <c r="V14" s="221"/>
      <c r="W14" s="221"/>
      <c r="X14" s="221"/>
      <c r="Y14" s="221"/>
      <c r="Z14" s="221"/>
      <c r="AA14" s="221"/>
      <c r="AB14" s="221"/>
      <c r="AC14" s="221"/>
      <c r="AD14" s="221"/>
      <c r="AE14" s="221"/>
      <c r="AF14" s="221"/>
      <c r="AG14" s="221"/>
    </row>
    <row r="15" spans="1:33" ht="25" x14ac:dyDescent="0.75">
      <c r="A15" s="219"/>
      <c r="B15" s="96" t="s">
        <v>1097</v>
      </c>
      <c r="C15" s="221"/>
      <c r="D15" s="221"/>
      <c r="E15" s="221"/>
      <c r="F15" s="221"/>
      <c r="G15" s="221"/>
      <c r="H15" s="221"/>
      <c r="I15" s="221"/>
      <c r="J15" s="221"/>
      <c r="K15" s="221"/>
      <c r="L15" s="221"/>
      <c r="M15" s="221"/>
      <c r="N15" s="221"/>
      <c r="O15" s="221"/>
      <c r="P15" s="221"/>
      <c r="Q15" s="221"/>
      <c r="R15" s="221"/>
      <c r="S15" s="221"/>
      <c r="T15" s="221"/>
      <c r="U15" s="221"/>
      <c r="V15" s="221"/>
      <c r="W15" s="221"/>
      <c r="X15" s="221"/>
      <c r="Y15" s="221"/>
      <c r="Z15" s="221"/>
      <c r="AA15" s="221"/>
      <c r="AB15" s="221"/>
      <c r="AC15" s="221"/>
      <c r="AD15" s="221"/>
      <c r="AE15" s="221"/>
      <c r="AF15" s="221"/>
      <c r="AG15" s="221"/>
    </row>
    <row r="16" spans="1:33" ht="37.25" x14ac:dyDescent="0.75">
      <c r="A16" s="219"/>
      <c r="B16" s="96" t="s">
        <v>997</v>
      </c>
      <c r="C16" s="221"/>
      <c r="D16" s="221"/>
      <c r="E16" s="221"/>
      <c r="F16" s="221"/>
      <c r="G16" s="221"/>
      <c r="H16" s="221"/>
      <c r="I16" s="221"/>
      <c r="J16" s="221"/>
      <c r="K16" s="221"/>
      <c r="L16" s="221"/>
      <c r="M16" s="221"/>
      <c r="N16" s="221"/>
      <c r="O16" s="221"/>
      <c r="P16" s="221"/>
      <c r="Q16" s="221"/>
      <c r="R16" s="221"/>
      <c r="S16" s="221"/>
      <c r="T16" s="221"/>
      <c r="U16" s="221"/>
      <c r="V16" s="221"/>
      <c r="W16" s="221"/>
      <c r="X16" s="221"/>
      <c r="Y16" s="221"/>
      <c r="Z16" s="221"/>
      <c r="AA16" s="221"/>
      <c r="AB16" s="221"/>
      <c r="AC16" s="221"/>
      <c r="AD16" s="221"/>
      <c r="AE16" s="221"/>
      <c r="AF16" s="221"/>
      <c r="AG16" s="221"/>
    </row>
    <row r="17" spans="1:33" ht="25" x14ac:dyDescent="0.75">
      <c r="A17" s="220" t="s">
        <v>1098</v>
      </c>
      <c r="B17" s="97" t="s">
        <v>999</v>
      </c>
      <c r="C17" s="98">
        <v>5006.548828</v>
      </c>
      <c r="D17" s="98">
        <v>4623.4965819999998</v>
      </c>
      <c r="E17" s="98">
        <v>4322.0991210000002</v>
      </c>
      <c r="F17" s="98">
        <v>4050.3803710000002</v>
      </c>
      <c r="G17" s="98">
        <v>3798.4448240000002</v>
      </c>
      <c r="H17" s="98">
        <v>3573.9875489999999</v>
      </c>
      <c r="I17" s="98">
        <v>3375.2902829999998</v>
      </c>
      <c r="J17" s="98">
        <v>3201.9536130000001</v>
      </c>
      <c r="K17" s="98">
        <v>3049.9338379999999</v>
      </c>
      <c r="L17" s="98">
        <v>2915.8713379999999</v>
      </c>
      <c r="M17" s="98">
        <v>2799.1982419999999</v>
      </c>
      <c r="N17" s="98">
        <v>2695.3247070000002</v>
      </c>
      <c r="O17" s="98">
        <v>2605.9509280000002</v>
      </c>
      <c r="P17" s="98">
        <v>2531.272461</v>
      </c>
      <c r="Q17" s="98">
        <v>2471.8771969999998</v>
      </c>
      <c r="R17" s="98">
        <v>2420.798828</v>
      </c>
      <c r="S17" s="98">
        <v>2375.9213869999999</v>
      </c>
      <c r="T17" s="98">
        <v>2335.8723140000002</v>
      </c>
      <c r="U17" s="98">
        <v>2299.6142580000001</v>
      </c>
      <c r="V17" s="98">
        <v>2263.0639649999998</v>
      </c>
      <c r="W17" s="98">
        <v>2226.7246089999999</v>
      </c>
      <c r="X17" s="98">
        <v>2188.9047850000002</v>
      </c>
      <c r="Y17" s="98">
        <v>2153.0827640000002</v>
      </c>
      <c r="Z17" s="98">
        <v>2121.883057</v>
      </c>
      <c r="AA17" s="98">
        <v>2098.4035640000002</v>
      </c>
      <c r="AB17" s="98">
        <v>2073.5654300000001</v>
      </c>
      <c r="AC17" s="98">
        <v>2048.201172</v>
      </c>
      <c r="AD17" s="98">
        <v>2023.400879</v>
      </c>
      <c r="AE17" s="98">
        <v>2001.2680660000001</v>
      </c>
      <c r="AF17" s="99">
        <v>-3.2217999999999997E-2</v>
      </c>
      <c r="AG17" s="221"/>
    </row>
    <row r="18" spans="1:33" ht="25" x14ac:dyDescent="0.75">
      <c r="A18" s="220" t="s">
        <v>1099</v>
      </c>
      <c r="B18" s="97" t="s">
        <v>1001</v>
      </c>
      <c r="C18" s="98">
        <v>16.267254000000001</v>
      </c>
      <c r="D18" s="98">
        <v>14.041601</v>
      </c>
      <c r="E18" s="98">
        <v>12.078984</v>
      </c>
      <c r="F18" s="98">
        <v>10.340630000000001</v>
      </c>
      <c r="G18" s="98">
        <v>8.8101280000000006</v>
      </c>
      <c r="H18" s="98">
        <v>7.4528740000000004</v>
      </c>
      <c r="I18" s="98">
        <v>6.2475370000000003</v>
      </c>
      <c r="J18" s="98">
        <v>5.194445</v>
      </c>
      <c r="K18" s="98">
        <v>4.2915020000000004</v>
      </c>
      <c r="L18" s="98">
        <v>3.5278659999999999</v>
      </c>
      <c r="M18" s="98">
        <v>2.8928690000000001</v>
      </c>
      <c r="N18" s="98">
        <v>2.3767160000000001</v>
      </c>
      <c r="O18" s="98">
        <v>1.9656169999999999</v>
      </c>
      <c r="P18" s="98">
        <v>1.6437999999999999</v>
      </c>
      <c r="Q18" s="98">
        <v>1.3933960000000001</v>
      </c>
      <c r="R18" s="98">
        <v>1.1985239999999999</v>
      </c>
      <c r="S18" s="98">
        <v>1.0473939999999999</v>
      </c>
      <c r="T18" s="98">
        <v>0.92833699999999997</v>
      </c>
      <c r="U18" s="98">
        <v>0.82880399999999999</v>
      </c>
      <c r="V18" s="98">
        <v>0.74240799999999996</v>
      </c>
      <c r="W18" s="98">
        <v>0.66700499999999996</v>
      </c>
      <c r="X18" s="98">
        <v>0.60045899999999996</v>
      </c>
      <c r="Y18" s="98">
        <v>0.54111399999999998</v>
      </c>
      <c r="Z18" s="98">
        <v>0.48800300000000002</v>
      </c>
      <c r="AA18" s="98">
        <v>0.44044299999999997</v>
      </c>
      <c r="AB18" s="98">
        <v>0.39783000000000002</v>
      </c>
      <c r="AC18" s="98">
        <v>0.359624</v>
      </c>
      <c r="AD18" s="98">
        <v>0.32534800000000003</v>
      </c>
      <c r="AE18" s="98">
        <v>0.29457699999999998</v>
      </c>
      <c r="AF18" s="99">
        <v>-0.13347400000000001</v>
      </c>
      <c r="AG18" s="221"/>
    </row>
    <row r="19" spans="1:33" ht="37.25" x14ac:dyDescent="0.75">
      <c r="A19" s="220" t="s">
        <v>1100</v>
      </c>
      <c r="B19" s="97" t="s">
        <v>1003</v>
      </c>
      <c r="C19" s="98">
        <v>5022.8159180000002</v>
      </c>
      <c r="D19" s="98">
        <v>4637.5380859999996</v>
      </c>
      <c r="E19" s="98">
        <v>4334.1782229999999</v>
      </c>
      <c r="F19" s="98">
        <v>4060.7209469999998</v>
      </c>
      <c r="G19" s="98">
        <v>3807.2548830000001</v>
      </c>
      <c r="H19" s="98">
        <v>3581.4404300000001</v>
      </c>
      <c r="I19" s="98">
        <v>3381.5378420000002</v>
      </c>
      <c r="J19" s="98">
        <v>3207.1479490000002</v>
      </c>
      <c r="K19" s="98">
        <v>3054.2253420000002</v>
      </c>
      <c r="L19" s="98">
        <v>2919.3991700000001</v>
      </c>
      <c r="M19" s="98">
        <v>2802.0910640000002</v>
      </c>
      <c r="N19" s="98">
        <v>2697.7014159999999</v>
      </c>
      <c r="O19" s="98">
        <v>2607.9165039999998</v>
      </c>
      <c r="P19" s="98">
        <v>2532.91626</v>
      </c>
      <c r="Q19" s="98">
        <v>2473.2705080000001</v>
      </c>
      <c r="R19" s="98">
        <v>2421.9973140000002</v>
      </c>
      <c r="S19" s="98">
        <v>2376.96875</v>
      </c>
      <c r="T19" s="98">
        <v>2336.8005370000001</v>
      </c>
      <c r="U19" s="98">
        <v>2300.443115</v>
      </c>
      <c r="V19" s="98">
        <v>2263.8063959999999</v>
      </c>
      <c r="W19" s="98">
        <v>2227.3916020000001</v>
      </c>
      <c r="X19" s="98">
        <v>2189.5051269999999</v>
      </c>
      <c r="Y19" s="98">
        <v>2153.623779</v>
      </c>
      <c r="Z19" s="98">
        <v>2122.3710940000001</v>
      </c>
      <c r="AA19" s="98">
        <v>2098.8439939999998</v>
      </c>
      <c r="AB19" s="98">
        <v>2073.9633789999998</v>
      </c>
      <c r="AC19" s="98">
        <v>2048.5607909999999</v>
      </c>
      <c r="AD19" s="98">
        <v>2023.7261960000001</v>
      </c>
      <c r="AE19" s="98">
        <v>2001.5626219999999</v>
      </c>
      <c r="AF19" s="99">
        <v>-3.2325E-2</v>
      </c>
      <c r="AG19" s="221"/>
    </row>
    <row r="20" spans="1:33" x14ac:dyDescent="0.75">
      <c r="A20" s="219"/>
      <c r="B20" s="221"/>
      <c r="C20" s="221"/>
      <c r="D20" s="221"/>
      <c r="E20" s="221"/>
      <c r="F20" s="221"/>
      <c r="G20" s="221"/>
      <c r="H20" s="221"/>
      <c r="I20" s="221"/>
      <c r="J20" s="221"/>
      <c r="K20" s="221"/>
      <c r="L20" s="221"/>
      <c r="M20" s="221"/>
      <c r="N20" s="221"/>
      <c r="O20" s="221"/>
      <c r="P20" s="221"/>
      <c r="Q20" s="221"/>
      <c r="R20" s="221"/>
      <c r="S20" s="221"/>
      <c r="T20" s="221"/>
      <c r="U20" s="221"/>
      <c r="V20" s="221"/>
      <c r="W20" s="221"/>
      <c r="X20" s="221"/>
      <c r="Y20" s="221"/>
      <c r="Z20" s="221"/>
      <c r="AA20" s="221"/>
      <c r="AB20" s="221"/>
      <c r="AC20" s="221"/>
      <c r="AD20" s="221"/>
      <c r="AE20" s="221"/>
      <c r="AF20" s="221"/>
      <c r="AG20" s="221"/>
    </row>
    <row r="21" spans="1:33" ht="25" x14ac:dyDescent="0.75">
      <c r="A21" s="219"/>
      <c r="B21" s="96" t="s">
        <v>1004</v>
      </c>
      <c r="C21" s="221"/>
      <c r="D21" s="221"/>
      <c r="E21" s="221"/>
      <c r="F21" s="221"/>
      <c r="G21" s="221"/>
      <c r="H21" s="221"/>
      <c r="I21" s="221"/>
      <c r="J21" s="221"/>
      <c r="K21" s="221"/>
      <c r="L21" s="221"/>
      <c r="M21" s="221"/>
      <c r="N21" s="221"/>
      <c r="O21" s="221"/>
      <c r="P21" s="221"/>
      <c r="Q21" s="221"/>
      <c r="R21" s="221"/>
      <c r="S21" s="221"/>
      <c r="T21" s="221"/>
      <c r="U21" s="221"/>
      <c r="V21" s="221"/>
      <c r="W21" s="221"/>
      <c r="X21" s="221"/>
      <c r="Y21" s="221"/>
      <c r="Z21" s="221"/>
      <c r="AA21" s="221"/>
      <c r="AB21" s="221"/>
      <c r="AC21" s="221"/>
      <c r="AD21" s="221"/>
      <c r="AE21" s="221"/>
      <c r="AF21" s="221"/>
      <c r="AG21" s="221"/>
    </row>
    <row r="22" spans="1:33" ht="37.25" x14ac:dyDescent="0.75">
      <c r="A22" s="220" t="s">
        <v>1101</v>
      </c>
      <c r="B22" s="97" t="s">
        <v>1006</v>
      </c>
      <c r="C22" s="98">
        <v>260.40920999999997</v>
      </c>
      <c r="D22" s="98">
        <v>233.988113</v>
      </c>
      <c r="E22" s="98">
        <v>209.63816800000001</v>
      </c>
      <c r="F22" s="98">
        <v>186.641312</v>
      </c>
      <c r="G22" s="98">
        <v>165.97789</v>
      </c>
      <c r="H22" s="98">
        <v>147.821091</v>
      </c>
      <c r="I22" s="98">
        <v>132.07270800000001</v>
      </c>
      <c r="J22" s="98">
        <v>118.785217</v>
      </c>
      <c r="K22" s="98">
        <v>107.733772</v>
      </c>
      <c r="L22" s="98">
        <v>98.722213999999994</v>
      </c>
      <c r="M22" s="98">
        <v>91.63073</v>
      </c>
      <c r="N22" s="98">
        <v>86.220878999999996</v>
      </c>
      <c r="O22" s="98">
        <v>82.223006999999996</v>
      </c>
      <c r="P22" s="98">
        <v>79.438202000000004</v>
      </c>
      <c r="Q22" s="98">
        <v>77.735916000000003</v>
      </c>
      <c r="R22" s="98">
        <v>76.541740000000004</v>
      </c>
      <c r="S22" s="98">
        <v>75.666542000000007</v>
      </c>
      <c r="T22" s="98">
        <v>75.034683000000001</v>
      </c>
      <c r="U22" s="98">
        <v>74.555442999999997</v>
      </c>
      <c r="V22" s="98">
        <v>74.032272000000006</v>
      </c>
      <c r="W22" s="98">
        <v>73.489875999999995</v>
      </c>
      <c r="X22" s="98">
        <v>72.862831</v>
      </c>
      <c r="Y22" s="98">
        <v>72.320983999999996</v>
      </c>
      <c r="Z22" s="98">
        <v>71.990898000000001</v>
      </c>
      <c r="AA22" s="98">
        <v>72.008469000000005</v>
      </c>
      <c r="AB22" s="98">
        <v>71.941269000000005</v>
      </c>
      <c r="AC22" s="98">
        <v>71.822685000000007</v>
      </c>
      <c r="AD22" s="98">
        <v>71.715027000000006</v>
      </c>
      <c r="AE22" s="98">
        <v>71.534599</v>
      </c>
      <c r="AF22" s="99">
        <v>-4.5096999999999998E-2</v>
      </c>
      <c r="AG22" s="221"/>
    </row>
    <row r="23" spans="1:33" ht="37.25" x14ac:dyDescent="0.75">
      <c r="A23" s="220" t="s">
        <v>1102</v>
      </c>
      <c r="B23" s="97" t="s">
        <v>1008</v>
      </c>
      <c r="C23" s="98">
        <v>11.328023999999999</v>
      </c>
      <c r="D23" s="98">
        <v>11.751799</v>
      </c>
      <c r="E23" s="98">
        <v>12.242355999999999</v>
      </c>
      <c r="F23" s="98">
        <v>12.619923999999999</v>
      </c>
      <c r="G23" s="98">
        <v>12.897100999999999</v>
      </c>
      <c r="H23" s="98">
        <v>13.181957000000001</v>
      </c>
      <c r="I23" s="98">
        <v>13.471306999999999</v>
      </c>
      <c r="J23" s="98">
        <v>13.783559</v>
      </c>
      <c r="K23" s="98">
        <v>14.123207000000001</v>
      </c>
      <c r="L23" s="98">
        <v>14.488545999999999</v>
      </c>
      <c r="M23" s="98">
        <v>14.888897999999999</v>
      </c>
      <c r="N23" s="98">
        <v>15.317131</v>
      </c>
      <c r="O23" s="98">
        <v>15.792070000000001</v>
      </c>
      <c r="P23" s="98">
        <v>16.327549000000001</v>
      </c>
      <c r="Q23" s="98">
        <v>16.936695</v>
      </c>
      <c r="R23" s="98">
        <v>17.576630000000002</v>
      </c>
      <c r="S23" s="98">
        <v>18.235157000000001</v>
      </c>
      <c r="T23" s="98">
        <v>18.903063</v>
      </c>
      <c r="U23" s="98">
        <v>19.57601</v>
      </c>
      <c r="V23" s="98">
        <v>20.217279000000001</v>
      </c>
      <c r="W23" s="98">
        <v>20.833856999999998</v>
      </c>
      <c r="X23" s="98">
        <v>21.407917000000001</v>
      </c>
      <c r="Y23" s="98">
        <v>21.978210000000001</v>
      </c>
      <c r="Z23" s="98">
        <v>22.581918999999999</v>
      </c>
      <c r="AA23" s="98">
        <v>23.266811000000001</v>
      </c>
      <c r="AB23" s="98">
        <v>23.926888000000002</v>
      </c>
      <c r="AC23" s="98">
        <v>24.574036</v>
      </c>
      <c r="AD23" s="98">
        <v>25.223347</v>
      </c>
      <c r="AE23" s="98">
        <v>25.902096</v>
      </c>
      <c r="AF23" s="99">
        <v>2.9978000000000001E-2</v>
      </c>
      <c r="AG23" s="221"/>
    </row>
    <row r="24" spans="1:33" ht="37.25" x14ac:dyDescent="0.75">
      <c r="A24" s="220" t="s">
        <v>1103</v>
      </c>
      <c r="B24" s="97" t="s">
        <v>1010</v>
      </c>
      <c r="C24" s="98">
        <v>17.462101000000001</v>
      </c>
      <c r="D24" s="98">
        <v>18.744710999999999</v>
      </c>
      <c r="E24" s="98">
        <v>21.541321</v>
      </c>
      <c r="F24" s="98">
        <v>25.222059000000002</v>
      </c>
      <c r="G24" s="98">
        <v>29.118895999999999</v>
      </c>
      <c r="H24" s="98">
        <v>33.205460000000002</v>
      </c>
      <c r="I24" s="98">
        <v>37.426132000000003</v>
      </c>
      <c r="J24" s="98">
        <v>41.846263999999998</v>
      </c>
      <c r="K24" s="98">
        <v>46.466693999999997</v>
      </c>
      <c r="L24" s="98">
        <v>51.259414999999997</v>
      </c>
      <c r="M24" s="98">
        <v>56.274909999999998</v>
      </c>
      <c r="N24" s="98">
        <v>61.416988000000003</v>
      </c>
      <c r="O24" s="98">
        <v>66.797652999999997</v>
      </c>
      <c r="P24" s="98">
        <v>72.494193999999993</v>
      </c>
      <c r="Q24" s="98">
        <v>78.615684999999999</v>
      </c>
      <c r="R24" s="98">
        <v>84.929885999999996</v>
      </c>
      <c r="S24" s="98">
        <v>91.387435999999994</v>
      </c>
      <c r="T24" s="98">
        <v>97.968834000000001</v>
      </c>
      <c r="U24" s="98">
        <v>104.64284499999999</v>
      </c>
      <c r="V24" s="98">
        <v>111.18373099999999</v>
      </c>
      <c r="W24" s="98">
        <v>117.624878</v>
      </c>
      <c r="X24" s="98">
        <v>123.84116400000001</v>
      </c>
      <c r="Y24" s="98">
        <v>130.079071</v>
      </c>
      <c r="Z24" s="98">
        <v>136.56813</v>
      </c>
      <c r="AA24" s="98">
        <v>143.622345</v>
      </c>
      <c r="AB24" s="98">
        <v>150.508972</v>
      </c>
      <c r="AC24" s="98">
        <v>157.309113</v>
      </c>
      <c r="AD24" s="98">
        <v>164.12808200000001</v>
      </c>
      <c r="AE24" s="98">
        <v>171.15566999999999</v>
      </c>
      <c r="AF24" s="99">
        <v>8.4933999999999996E-2</v>
      </c>
      <c r="AG24" s="221"/>
    </row>
    <row r="25" spans="1:33" ht="37.25" x14ac:dyDescent="0.75">
      <c r="A25" s="220" t="s">
        <v>1104</v>
      </c>
      <c r="B25" s="97" t="s">
        <v>1012</v>
      </c>
      <c r="C25" s="98">
        <v>55.467815000000002</v>
      </c>
      <c r="D25" s="98">
        <v>63.862431000000001</v>
      </c>
      <c r="E25" s="98">
        <v>72.749718000000001</v>
      </c>
      <c r="F25" s="98">
        <v>81.883339000000007</v>
      </c>
      <c r="G25" s="98">
        <v>90.405708000000004</v>
      </c>
      <c r="H25" s="98">
        <v>98.471451000000002</v>
      </c>
      <c r="I25" s="98">
        <v>106.067009</v>
      </c>
      <c r="J25" s="98">
        <v>113.402885</v>
      </c>
      <c r="K25" s="98">
        <v>120.48434399999999</v>
      </c>
      <c r="L25" s="98">
        <v>127.294693</v>
      </c>
      <c r="M25" s="98">
        <v>133.98381000000001</v>
      </c>
      <c r="N25" s="98">
        <v>140.44589199999999</v>
      </c>
      <c r="O25" s="98">
        <v>146.910034</v>
      </c>
      <c r="P25" s="98">
        <v>153.54129</v>
      </c>
      <c r="Q25" s="98">
        <v>160.56230199999999</v>
      </c>
      <c r="R25" s="98">
        <v>167.61523399999999</v>
      </c>
      <c r="S25" s="98">
        <v>174.68606600000001</v>
      </c>
      <c r="T25" s="98">
        <v>181.77105700000001</v>
      </c>
      <c r="U25" s="98">
        <v>188.86759900000001</v>
      </c>
      <c r="V25" s="98">
        <v>195.655945</v>
      </c>
      <c r="W25" s="98">
        <v>202.22496000000001</v>
      </c>
      <c r="X25" s="98">
        <v>208.409515</v>
      </c>
      <c r="Y25" s="98">
        <v>214.599075</v>
      </c>
      <c r="Z25" s="98">
        <v>221.16119399999999</v>
      </c>
      <c r="AA25" s="98">
        <v>228.55313100000001</v>
      </c>
      <c r="AB25" s="98">
        <v>235.692307</v>
      </c>
      <c r="AC25" s="98">
        <v>242.69841</v>
      </c>
      <c r="AD25" s="98">
        <v>249.723175</v>
      </c>
      <c r="AE25" s="98">
        <v>257.04064899999997</v>
      </c>
      <c r="AF25" s="99">
        <v>5.6293000000000003E-2</v>
      </c>
      <c r="AG25" s="221"/>
    </row>
    <row r="26" spans="1:33" ht="37.25" x14ac:dyDescent="0.75">
      <c r="A26" s="220" t="s">
        <v>1105</v>
      </c>
      <c r="B26" s="97" t="s">
        <v>1014</v>
      </c>
      <c r="C26" s="98">
        <v>18.620896999999999</v>
      </c>
      <c r="D26" s="98">
        <v>18.742386</v>
      </c>
      <c r="E26" s="98">
        <v>19.225785999999999</v>
      </c>
      <c r="F26" s="98">
        <v>19.769812000000002</v>
      </c>
      <c r="G26" s="98">
        <v>20.255057999999998</v>
      </c>
      <c r="H26" s="98">
        <v>20.684639000000001</v>
      </c>
      <c r="I26" s="98">
        <v>21.07461</v>
      </c>
      <c r="J26" s="98">
        <v>21.458030999999998</v>
      </c>
      <c r="K26" s="98">
        <v>21.848562000000001</v>
      </c>
      <c r="L26" s="98">
        <v>22.249832000000001</v>
      </c>
      <c r="M26" s="98">
        <v>22.686924000000001</v>
      </c>
      <c r="N26" s="98">
        <v>23.151102000000002</v>
      </c>
      <c r="O26" s="98">
        <v>23.674931000000001</v>
      </c>
      <c r="P26" s="98">
        <v>24.288008000000001</v>
      </c>
      <c r="Q26" s="98">
        <v>25.015554000000002</v>
      </c>
      <c r="R26" s="98">
        <v>25.810991000000001</v>
      </c>
      <c r="S26" s="98">
        <v>26.663719</v>
      </c>
      <c r="T26" s="98">
        <v>27.561453</v>
      </c>
      <c r="U26" s="98">
        <v>28.491934000000001</v>
      </c>
      <c r="V26" s="98">
        <v>29.406262999999999</v>
      </c>
      <c r="W26" s="98">
        <v>30.308496000000002</v>
      </c>
      <c r="X26" s="98">
        <v>31.167662</v>
      </c>
      <c r="Y26" s="98">
        <v>32.028728000000001</v>
      </c>
      <c r="Z26" s="98">
        <v>32.935436000000003</v>
      </c>
      <c r="AA26" s="98">
        <v>33.948967000000003</v>
      </c>
      <c r="AB26" s="98">
        <v>34.930641000000001</v>
      </c>
      <c r="AC26" s="98">
        <v>35.897713000000003</v>
      </c>
      <c r="AD26" s="98">
        <v>36.868178999999998</v>
      </c>
      <c r="AE26" s="98">
        <v>37.873576999999997</v>
      </c>
      <c r="AF26" s="99">
        <v>2.5680000000000001E-2</v>
      </c>
      <c r="AG26" s="221"/>
    </row>
    <row r="27" spans="1:33" ht="37.25" x14ac:dyDescent="0.75">
      <c r="A27" s="220" t="s">
        <v>1106</v>
      </c>
      <c r="B27" s="97" t="s">
        <v>1016</v>
      </c>
      <c r="C27" s="98">
        <v>9.1898499999999999</v>
      </c>
      <c r="D27" s="98">
        <v>9.2321910000000003</v>
      </c>
      <c r="E27" s="98">
        <v>9.5130649999999992</v>
      </c>
      <c r="F27" s="98">
        <v>9.8905469999999998</v>
      </c>
      <c r="G27" s="98">
        <v>10.297814000000001</v>
      </c>
      <c r="H27" s="98">
        <v>10.742392000000001</v>
      </c>
      <c r="I27" s="98">
        <v>11.226654999999999</v>
      </c>
      <c r="J27" s="98">
        <v>11.782159</v>
      </c>
      <c r="K27" s="98">
        <v>12.412929999999999</v>
      </c>
      <c r="L27" s="98">
        <v>13.113447000000001</v>
      </c>
      <c r="M27" s="98">
        <v>13.8957</v>
      </c>
      <c r="N27" s="98">
        <v>14.741248000000001</v>
      </c>
      <c r="O27" s="98">
        <v>15.667826</v>
      </c>
      <c r="P27" s="98">
        <v>16.685068000000001</v>
      </c>
      <c r="Q27" s="98">
        <v>17.809175</v>
      </c>
      <c r="R27" s="98">
        <v>18.991947</v>
      </c>
      <c r="S27" s="98">
        <v>20.221149</v>
      </c>
      <c r="T27" s="98">
        <v>21.486172</v>
      </c>
      <c r="U27" s="98">
        <v>22.775742000000001</v>
      </c>
      <c r="V27" s="98">
        <v>24.045905999999999</v>
      </c>
      <c r="W27" s="98">
        <v>25.302800999999999</v>
      </c>
      <c r="X27" s="98">
        <v>26.519762</v>
      </c>
      <c r="Y27" s="98">
        <v>27.738803999999998</v>
      </c>
      <c r="Z27" s="98">
        <v>29.003209999999999</v>
      </c>
      <c r="AA27" s="98">
        <v>30.374689</v>
      </c>
      <c r="AB27" s="98">
        <v>31.715917999999999</v>
      </c>
      <c r="AC27" s="98">
        <v>33.043564000000003</v>
      </c>
      <c r="AD27" s="98">
        <v>34.375633000000001</v>
      </c>
      <c r="AE27" s="98">
        <v>35.743800999999998</v>
      </c>
      <c r="AF27" s="99">
        <v>4.9706E-2</v>
      </c>
      <c r="AG27" s="221"/>
    </row>
    <row r="28" spans="1:33" ht="37.25" x14ac:dyDescent="0.75">
      <c r="A28" s="220" t="s">
        <v>1107</v>
      </c>
      <c r="B28" s="97" t="s">
        <v>1018</v>
      </c>
      <c r="C28" s="98">
        <v>0</v>
      </c>
      <c r="D28" s="98">
        <v>0</v>
      </c>
      <c r="E28" s="98">
        <v>0</v>
      </c>
      <c r="F28" s="98">
        <v>0</v>
      </c>
      <c r="G28" s="98">
        <v>0</v>
      </c>
      <c r="H28" s="98">
        <v>0</v>
      </c>
      <c r="I28" s="98">
        <v>0</v>
      </c>
      <c r="J28" s="98">
        <v>0</v>
      </c>
      <c r="K28" s="98">
        <v>0</v>
      </c>
      <c r="L28" s="98">
        <v>0</v>
      </c>
      <c r="M28" s="98">
        <v>0</v>
      </c>
      <c r="N28" s="98">
        <v>0</v>
      </c>
      <c r="O28" s="98">
        <v>0</v>
      </c>
      <c r="P28" s="98">
        <v>0</v>
      </c>
      <c r="Q28" s="98">
        <v>0</v>
      </c>
      <c r="R28" s="98">
        <v>0</v>
      </c>
      <c r="S28" s="98">
        <v>0</v>
      </c>
      <c r="T28" s="98">
        <v>0</v>
      </c>
      <c r="U28" s="98">
        <v>0</v>
      </c>
      <c r="V28" s="98">
        <v>0</v>
      </c>
      <c r="W28" s="98">
        <v>0</v>
      </c>
      <c r="X28" s="98">
        <v>0</v>
      </c>
      <c r="Y28" s="98">
        <v>0</v>
      </c>
      <c r="Z28" s="98">
        <v>0</v>
      </c>
      <c r="AA28" s="98">
        <v>0</v>
      </c>
      <c r="AB28" s="98">
        <v>0</v>
      </c>
      <c r="AC28" s="98">
        <v>0</v>
      </c>
      <c r="AD28" s="98">
        <v>0</v>
      </c>
      <c r="AE28" s="98">
        <v>0</v>
      </c>
      <c r="AF28" s="99" t="s">
        <v>322</v>
      </c>
      <c r="AG28" s="221"/>
    </row>
    <row r="29" spans="1:33" ht="37.25" x14ac:dyDescent="0.75">
      <c r="A29" s="220" t="s">
        <v>1108</v>
      </c>
      <c r="B29" s="97" t="s">
        <v>1020</v>
      </c>
      <c r="C29" s="98">
        <v>223.61549400000001</v>
      </c>
      <c r="D29" s="98">
        <v>216.07962000000001</v>
      </c>
      <c r="E29" s="98">
        <v>210.169006</v>
      </c>
      <c r="F29" s="98">
        <v>203.94279499999999</v>
      </c>
      <c r="G29" s="98">
        <v>198.13800000000001</v>
      </c>
      <c r="H29" s="98">
        <v>193.12855500000001</v>
      </c>
      <c r="I29" s="98">
        <v>188.948227</v>
      </c>
      <c r="J29" s="98">
        <v>185.78183000000001</v>
      </c>
      <c r="K29" s="98">
        <v>183.58956900000001</v>
      </c>
      <c r="L29" s="98">
        <v>182.24688699999999</v>
      </c>
      <c r="M29" s="98">
        <v>181.81208799999999</v>
      </c>
      <c r="N29" s="98">
        <v>182.02372700000001</v>
      </c>
      <c r="O29" s="98">
        <v>183.034592</v>
      </c>
      <c r="P29" s="98">
        <v>184.915085</v>
      </c>
      <c r="Q29" s="98">
        <v>187.750809</v>
      </c>
      <c r="R29" s="98">
        <v>191.071381</v>
      </c>
      <c r="S29" s="98">
        <v>194.74928299999999</v>
      </c>
      <c r="T29" s="98">
        <v>198.695999</v>
      </c>
      <c r="U29" s="98">
        <v>202.83294699999999</v>
      </c>
      <c r="V29" s="98">
        <v>206.79274000000001</v>
      </c>
      <c r="W29" s="98">
        <v>210.62626599999999</v>
      </c>
      <c r="X29" s="98">
        <v>214.15209999999999</v>
      </c>
      <c r="Y29" s="98">
        <v>217.717209</v>
      </c>
      <c r="Z29" s="98">
        <v>221.63664199999999</v>
      </c>
      <c r="AA29" s="98">
        <v>226.31954999999999</v>
      </c>
      <c r="AB29" s="98">
        <v>230.77928199999999</v>
      </c>
      <c r="AC29" s="98">
        <v>235.12669399999999</v>
      </c>
      <c r="AD29" s="98">
        <v>239.49491900000001</v>
      </c>
      <c r="AE29" s="98">
        <v>244.11679100000001</v>
      </c>
      <c r="AF29" s="99">
        <v>3.1380000000000002E-3</v>
      </c>
      <c r="AG29" s="221"/>
    </row>
    <row r="30" spans="1:33" ht="25" x14ac:dyDescent="0.75">
      <c r="A30" s="220" t="s">
        <v>1109</v>
      </c>
      <c r="B30" s="97" t="s">
        <v>1022</v>
      </c>
      <c r="C30" s="98">
        <v>11.524046999999999</v>
      </c>
      <c r="D30" s="98">
        <v>10.680966</v>
      </c>
      <c r="E30" s="98">
        <v>9.7907329999999995</v>
      </c>
      <c r="F30" s="98">
        <v>8.885427</v>
      </c>
      <c r="G30" s="98">
        <v>7.9903449999999996</v>
      </c>
      <c r="H30" s="98">
        <v>7.1033359999999997</v>
      </c>
      <c r="I30" s="98">
        <v>6.2375930000000004</v>
      </c>
      <c r="J30" s="98">
        <v>5.4280480000000004</v>
      </c>
      <c r="K30" s="98">
        <v>4.7586219999999999</v>
      </c>
      <c r="L30" s="98">
        <v>4.1292390000000001</v>
      </c>
      <c r="M30" s="98">
        <v>3.577585</v>
      </c>
      <c r="N30" s="98">
        <v>3.1073620000000002</v>
      </c>
      <c r="O30" s="98">
        <v>2.7210860000000001</v>
      </c>
      <c r="P30" s="98">
        <v>2.3994659999999999</v>
      </c>
      <c r="Q30" s="98">
        <v>2.1384289999999999</v>
      </c>
      <c r="R30" s="98">
        <v>1.9661150000000001</v>
      </c>
      <c r="S30" s="98">
        <v>1.819323</v>
      </c>
      <c r="T30" s="98">
        <v>1.697581</v>
      </c>
      <c r="U30" s="98">
        <v>1.589439</v>
      </c>
      <c r="V30" s="98">
        <v>1.488186</v>
      </c>
      <c r="W30" s="98">
        <v>1.393384</v>
      </c>
      <c r="X30" s="98">
        <v>1.3046199999999999</v>
      </c>
      <c r="Y30" s="98">
        <v>1.221511</v>
      </c>
      <c r="Z30" s="98">
        <v>1.143696</v>
      </c>
      <c r="AA30" s="98">
        <v>1.0708390000000001</v>
      </c>
      <c r="AB30" s="98">
        <v>1.0026219999999999</v>
      </c>
      <c r="AC30" s="98">
        <v>0.93875200000000003</v>
      </c>
      <c r="AD30" s="98">
        <v>0.87895000000000001</v>
      </c>
      <c r="AE30" s="98">
        <v>0.82295799999999997</v>
      </c>
      <c r="AF30" s="99">
        <v>-8.9954000000000006E-2</v>
      </c>
      <c r="AG30" s="221"/>
    </row>
    <row r="31" spans="1:33" ht="25" x14ac:dyDescent="0.75">
      <c r="A31" s="220" t="s">
        <v>1110</v>
      </c>
      <c r="B31" s="97" t="s">
        <v>1024</v>
      </c>
      <c r="C31" s="98">
        <v>0.307861</v>
      </c>
      <c r="D31" s="98">
        <v>0.26491900000000002</v>
      </c>
      <c r="E31" s="98">
        <v>0.23980199999999999</v>
      </c>
      <c r="F31" s="98">
        <v>0.224525</v>
      </c>
      <c r="G31" s="98">
        <v>0.21022199999999999</v>
      </c>
      <c r="H31" s="98">
        <v>0.19683</v>
      </c>
      <c r="I31" s="98">
        <v>0.18429200000000001</v>
      </c>
      <c r="J31" s="98">
        <v>0.17255100000000001</v>
      </c>
      <c r="K31" s="98">
        <v>0.16155900000000001</v>
      </c>
      <c r="L31" s="98">
        <v>0.15126700000000001</v>
      </c>
      <c r="M31" s="98">
        <v>0.14163100000000001</v>
      </c>
      <c r="N31" s="98">
        <v>0.132609</v>
      </c>
      <c r="O31" s="98">
        <v>0.12416099999999999</v>
      </c>
      <c r="P31" s="98">
        <v>0.11625199999999999</v>
      </c>
      <c r="Q31" s="98">
        <v>0.108846</v>
      </c>
      <c r="R31" s="98">
        <v>0.101912</v>
      </c>
      <c r="S31" s="98">
        <v>9.5420000000000005E-2</v>
      </c>
      <c r="T31" s="98">
        <v>8.9341000000000004E-2</v>
      </c>
      <c r="U31" s="98">
        <v>8.3650000000000002E-2</v>
      </c>
      <c r="V31" s="98">
        <v>7.8321000000000002E-2</v>
      </c>
      <c r="W31" s="98">
        <v>7.3331999999999994E-2</v>
      </c>
      <c r="X31" s="98">
        <v>6.8659999999999999E-2</v>
      </c>
      <c r="Y31" s="98">
        <v>6.4285999999999996E-2</v>
      </c>
      <c r="Z31" s="98">
        <v>6.0191000000000001E-2</v>
      </c>
      <c r="AA31" s="98">
        <v>5.6356999999999997E-2</v>
      </c>
      <c r="AB31" s="98">
        <v>5.2767000000000001E-2</v>
      </c>
      <c r="AC31" s="98">
        <v>4.9404999999999998E-2</v>
      </c>
      <c r="AD31" s="98">
        <v>4.6258000000000001E-2</v>
      </c>
      <c r="AE31" s="98">
        <v>4.3311000000000002E-2</v>
      </c>
      <c r="AF31" s="99">
        <v>-6.7646999999999999E-2</v>
      </c>
      <c r="AG31" s="221"/>
    </row>
    <row r="32" spans="1:33" ht="25" x14ac:dyDescent="0.75">
      <c r="A32" s="220" t="s">
        <v>1111</v>
      </c>
      <c r="B32" s="97" t="s">
        <v>1026</v>
      </c>
      <c r="C32" s="98">
        <v>2.0879910000000002</v>
      </c>
      <c r="D32" s="98">
        <v>1.7846089999999999</v>
      </c>
      <c r="E32" s="98">
        <v>1.535312</v>
      </c>
      <c r="F32" s="98">
        <v>1.3333470000000001</v>
      </c>
      <c r="G32" s="98">
        <v>1.206512</v>
      </c>
      <c r="H32" s="98">
        <v>1.127065</v>
      </c>
      <c r="I32" s="98">
        <v>1.055267</v>
      </c>
      <c r="J32" s="98">
        <v>0.988043</v>
      </c>
      <c r="K32" s="98">
        <v>0.92510099999999995</v>
      </c>
      <c r="L32" s="98">
        <v>0.86616800000000005</v>
      </c>
      <c r="M32" s="98">
        <v>0.81099100000000002</v>
      </c>
      <c r="N32" s="98">
        <v>0.759328</v>
      </c>
      <c r="O32" s="98">
        <v>0.71095600000000003</v>
      </c>
      <c r="P32" s="98">
        <v>0.66566499999999995</v>
      </c>
      <c r="Q32" s="98">
        <v>0.62326000000000004</v>
      </c>
      <c r="R32" s="98">
        <v>0.58355599999999996</v>
      </c>
      <c r="S32" s="98">
        <v>0.54638100000000001</v>
      </c>
      <c r="T32" s="98">
        <v>0.511575</v>
      </c>
      <c r="U32" s="98">
        <v>0.47898600000000002</v>
      </c>
      <c r="V32" s="98">
        <v>0.44847300000000001</v>
      </c>
      <c r="W32" s="98">
        <v>0.41990300000000003</v>
      </c>
      <c r="X32" s="98">
        <v>0.393154</v>
      </c>
      <c r="Y32" s="98">
        <v>0.36810900000000002</v>
      </c>
      <c r="Z32" s="98">
        <v>0.34465899999999999</v>
      </c>
      <c r="AA32" s="98">
        <v>0.32270300000000002</v>
      </c>
      <c r="AB32" s="98">
        <v>0.302145</v>
      </c>
      <c r="AC32" s="98">
        <v>0.28289799999999998</v>
      </c>
      <c r="AD32" s="98">
        <v>0.264876</v>
      </c>
      <c r="AE32" s="98">
        <v>0.248003</v>
      </c>
      <c r="AF32" s="99">
        <v>-7.3266999999999999E-2</v>
      </c>
      <c r="AG32" s="221"/>
    </row>
    <row r="33" spans="1:33" ht="25" x14ac:dyDescent="0.75">
      <c r="A33" s="220" t="s">
        <v>1112</v>
      </c>
      <c r="B33" s="97" t="s">
        <v>1028</v>
      </c>
      <c r="C33" s="98">
        <v>4.0826789999999997</v>
      </c>
      <c r="D33" s="98">
        <v>3.4803980000000001</v>
      </c>
      <c r="E33" s="98">
        <v>2.9777900000000002</v>
      </c>
      <c r="F33" s="98">
        <v>2.5650409999999999</v>
      </c>
      <c r="G33" s="98">
        <v>2.2838059999999998</v>
      </c>
      <c r="H33" s="98">
        <v>2.1086070000000001</v>
      </c>
      <c r="I33" s="98">
        <v>1.959856</v>
      </c>
      <c r="J33" s="98">
        <v>1.8350059999999999</v>
      </c>
      <c r="K33" s="98">
        <v>1.7181090000000001</v>
      </c>
      <c r="L33" s="98">
        <v>1.60866</v>
      </c>
      <c r="M33" s="98">
        <v>1.5061819999999999</v>
      </c>
      <c r="N33" s="98">
        <v>1.4102330000000001</v>
      </c>
      <c r="O33" s="98">
        <v>1.3203959999999999</v>
      </c>
      <c r="P33" s="98">
        <v>1.2362820000000001</v>
      </c>
      <c r="Q33" s="98">
        <v>1.1575260000000001</v>
      </c>
      <c r="R33" s="98">
        <v>1.083788</v>
      </c>
      <c r="S33" s="98">
        <v>1.0147470000000001</v>
      </c>
      <c r="T33" s="98">
        <v>0.95010399999999995</v>
      </c>
      <c r="U33" s="98">
        <v>0.88957900000000001</v>
      </c>
      <c r="V33" s="98">
        <v>0.83290900000000001</v>
      </c>
      <c r="W33" s="98">
        <v>0.77985000000000004</v>
      </c>
      <c r="X33" s="98">
        <v>0.73017100000000001</v>
      </c>
      <c r="Y33" s="98">
        <v>0.68365600000000004</v>
      </c>
      <c r="Z33" s="98">
        <v>0.64010500000000004</v>
      </c>
      <c r="AA33" s="98">
        <v>0.59932799999999997</v>
      </c>
      <c r="AB33" s="98">
        <v>0.56114900000000001</v>
      </c>
      <c r="AC33" s="98">
        <v>0.52540100000000001</v>
      </c>
      <c r="AD33" s="98">
        <v>0.49193100000000001</v>
      </c>
      <c r="AE33" s="98">
        <v>0.460594</v>
      </c>
      <c r="AF33" s="99">
        <v>-7.4968999999999994E-2</v>
      </c>
      <c r="AG33" s="221"/>
    </row>
    <row r="34" spans="1:33" ht="25" x14ac:dyDescent="0.75">
      <c r="A34" s="220" t="s">
        <v>1113</v>
      </c>
      <c r="B34" s="97" t="s">
        <v>1030</v>
      </c>
      <c r="C34" s="98">
        <v>0</v>
      </c>
      <c r="D34" s="98">
        <v>0</v>
      </c>
      <c r="E34" s="98">
        <v>0</v>
      </c>
      <c r="F34" s="98">
        <v>0</v>
      </c>
      <c r="G34" s="98">
        <v>0</v>
      </c>
      <c r="H34" s="98">
        <v>0</v>
      </c>
      <c r="I34" s="98">
        <v>0</v>
      </c>
      <c r="J34" s="98">
        <v>0</v>
      </c>
      <c r="K34" s="98">
        <v>0</v>
      </c>
      <c r="L34" s="98">
        <v>0</v>
      </c>
      <c r="M34" s="98">
        <v>0</v>
      </c>
      <c r="N34" s="98">
        <v>0</v>
      </c>
      <c r="O34" s="98">
        <v>0</v>
      </c>
      <c r="P34" s="98">
        <v>0</v>
      </c>
      <c r="Q34" s="98">
        <v>0</v>
      </c>
      <c r="R34" s="98">
        <v>0</v>
      </c>
      <c r="S34" s="98">
        <v>0</v>
      </c>
      <c r="T34" s="98">
        <v>0</v>
      </c>
      <c r="U34" s="98">
        <v>0</v>
      </c>
      <c r="V34" s="98">
        <v>0</v>
      </c>
      <c r="W34" s="98">
        <v>0</v>
      </c>
      <c r="X34" s="98">
        <v>0</v>
      </c>
      <c r="Y34" s="98">
        <v>0</v>
      </c>
      <c r="Z34" s="98">
        <v>0</v>
      </c>
      <c r="AA34" s="98">
        <v>0</v>
      </c>
      <c r="AB34" s="98">
        <v>0</v>
      </c>
      <c r="AC34" s="98">
        <v>0</v>
      </c>
      <c r="AD34" s="98">
        <v>0</v>
      </c>
      <c r="AE34" s="98">
        <v>0</v>
      </c>
      <c r="AF34" s="99" t="s">
        <v>322</v>
      </c>
      <c r="AG34" s="221"/>
    </row>
    <row r="35" spans="1:33" ht="25" x14ac:dyDescent="0.75">
      <c r="A35" s="220" t="s">
        <v>1114</v>
      </c>
      <c r="B35" s="97" t="s">
        <v>1032</v>
      </c>
      <c r="C35" s="98">
        <v>0.695658</v>
      </c>
      <c r="D35" s="98">
        <v>0.69352499999999995</v>
      </c>
      <c r="E35" s="98">
        <v>0.730931</v>
      </c>
      <c r="F35" s="98">
        <v>0.79698999999999998</v>
      </c>
      <c r="G35" s="98">
        <v>0.88553999999999999</v>
      </c>
      <c r="H35" s="98">
        <v>0.98939999999999995</v>
      </c>
      <c r="I35" s="98">
        <v>1.10531</v>
      </c>
      <c r="J35" s="98">
        <v>1.234237</v>
      </c>
      <c r="K35" s="98">
        <v>1.3744749999999999</v>
      </c>
      <c r="L35" s="98">
        <v>1.5244759999999999</v>
      </c>
      <c r="M35" s="98">
        <v>1.6852279999999999</v>
      </c>
      <c r="N35" s="98">
        <v>1.8541810000000001</v>
      </c>
      <c r="O35" s="98">
        <v>2.033293</v>
      </c>
      <c r="P35" s="98">
        <v>2.2237119999999999</v>
      </c>
      <c r="Q35" s="98">
        <v>2.4270939999999999</v>
      </c>
      <c r="R35" s="98">
        <v>2.6390389999999999</v>
      </c>
      <c r="S35" s="98">
        <v>2.8586079999999998</v>
      </c>
      <c r="T35" s="98">
        <v>3.0842800000000001</v>
      </c>
      <c r="U35" s="98">
        <v>3.3144110000000002</v>
      </c>
      <c r="V35" s="98">
        <v>3.5441980000000002</v>
      </c>
      <c r="W35" s="98">
        <v>3.773129</v>
      </c>
      <c r="X35" s="98">
        <v>3.9972880000000002</v>
      </c>
      <c r="Y35" s="98">
        <v>4.2207540000000003</v>
      </c>
      <c r="Z35" s="98">
        <v>4.4483009999999998</v>
      </c>
      <c r="AA35" s="98">
        <v>4.6884439999999996</v>
      </c>
      <c r="AB35" s="98">
        <v>4.9254730000000002</v>
      </c>
      <c r="AC35" s="98">
        <v>5.1619760000000001</v>
      </c>
      <c r="AD35" s="98">
        <v>5.3994140000000002</v>
      </c>
      <c r="AE35" s="98">
        <v>5.6399559999999997</v>
      </c>
      <c r="AF35" s="99">
        <v>7.7605999999999994E-2</v>
      </c>
      <c r="AG35" s="221"/>
    </row>
    <row r="36" spans="1:33" ht="37.25" x14ac:dyDescent="0.75">
      <c r="A36" s="220" t="s">
        <v>1115</v>
      </c>
      <c r="B36" s="97" t="s">
        <v>1034</v>
      </c>
      <c r="C36" s="98">
        <v>614.79174799999998</v>
      </c>
      <c r="D36" s="98">
        <v>589.30566399999998</v>
      </c>
      <c r="E36" s="98">
        <v>570.35400400000003</v>
      </c>
      <c r="F36" s="98">
        <v>553.77508499999999</v>
      </c>
      <c r="G36" s="98">
        <v>539.66693099999998</v>
      </c>
      <c r="H36" s="98">
        <v>528.76080300000001</v>
      </c>
      <c r="I36" s="98">
        <v>520.828979</v>
      </c>
      <c r="J36" s="98">
        <v>516.49780299999998</v>
      </c>
      <c r="K36" s="98">
        <v>515.59692399999994</v>
      </c>
      <c r="L36" s="98">
        <v>517.65484600000002</v>
      </c>
      <c r="M36" s="98">
        <v>522.89471400000002</v>
      </c>
      <c r="N36" s="98">
        <v>530.58074999999997</v>
      </c>
      <c r="O36" s="98">
        <v>541.01000999999997</v>
      </c>
      <c r="P36" s="98">
        <v>554.33074999999997</v>
      </c>
      <c r="Q36" s="98">
        <v>570.881348</v>
      </c>
      <c r="R36" s="98">
        <v>588.91223100000002</v>
      </c>
      <c r="S36" s="98">
        <v>607.94378700000004</v>
      </c>
      <c r="T36" s="98">
        <v>627.75414999999998</v>
      </c>
      <c r="U36" s="98">
        <v>648.09857199999999</v>
      </c>
      <c r="V36" s="98">
        <v>667.72619599999996</v>
      </c>
      <c r="W36" s="98">
        <v>686.85070800000005</v>
      </c>
      <c r="X36" s="98">
        <v>704.85485800000004</v>
      </c>
      <c r="Y36" s="98">
        <v>723.02038600000003</v>
      </c>
      <c r="Z36" s="98">
        <v>742.51434300000005</v>
      </c>
      <c r="AA36" s="98">
        <v>764.83160399999997</v>
      </c>
      <c r="AB36" s="98">
        <v>786.33947799999999</v>
      </c>
      <c r="AC36" s="98">
        <v>807.43066399999998</v>
      </c>
      <c r="AD36" s="98">
        <v>828.60986300000002</v>
      </c>
      <c r="AE36" s="98">
        <v>850.58196999999996</v>
      </c>
      <c r="AF36" s="99">
        <v>1.1662E-2</v>
      </c>
      <c r="AG36" s="221"/>
    </row>
    <row r="37" spans="1:33" x14ac:dyDescent="0.75">
      <c r="A37" s="219"/>
      <c r="B37" s="221"/>
      <c r="C37" s="221"/>
      <c r="D37" s="221"/>
      <c r="E37" s="221"/>
      <c r="F37" s="221"/>
      <c r="G37" s="221"/>
      <c r="H37" s="221"/>
      <c r="I37" s="221"/>
      <c r="J37" s="221"/>
      <c r="K37" s="221"/>
      <c r="L37" s="221"/>
      <c r="M37" s="221"/>
      <c r="N37" s="221"/>
      <c r="O37" s="221"/>
      <c r="P37" s="221"/>
      <c r="Q37" s="221"/>
      <c r="R37" s="221"/>
      <c r="S37" s="221"/>
      <c r="T37" s="221"/>
      <c r="U37" s="221"/>
      <c r="V37" s="221"/>
      <c r="W37" s="221"/>
      <c r="X37" s="221"/>
      <c r="Y37" s="221"/>
      <c r="Z37" s="221"/>
      <c r="AA37" s="221"/>
      <c r="AB37" s="221"/>
      <c r="AC37" s="221"/>
      <c r="AD37" s="221"/>
      <c r="AE37" s="221"/>
      <c r="AF37" s="221"/>
      <c r="AG37" s="221"/>
    </row>
    <row r="38" spans="1:33" ht="25" x14ac:dyDescent="0.75">
      <c r="A38" s="220" t="s">
        <v>1116</v>
      </c>
      <c r="B38" s="97" t="s">
        <v>1117</v>
      </c>
      <c r="C38" s="98">
        <v>5637.607422</v>
      </c>
      <c r="D38" s="98">
        <v>5226.84375</v>
      </c>
      <c r="E38" s="98">
        <v>4904.5322269999997</v>
      </c>
      <c r="F38" s="98">
        <v>4614.4960940000001</v>
      </c>
      <c r="G38" s="98">
        <v>4346.921875</v>
      </c>
      <c r="H38" s="98">
        <v>4110.201172</v>
      </c>
      <c r="I38" s="98">
        <v>3902.3666990000002</v>
      </c>
      <c r="J38" s="98">
        <v>3723.6457519999999</v>
      </c>
      <c r="K38" s="98">
        <v>3569.8222660000001</v>
      </c>
      <c r="L38" s="98">
        <v>3437.0539549999999</v>
      </c>
      <c r="M38" s="98">
        <v>3324.9858399999998</v>
      </c>
      <c r="N38" s="98">
        <v>3228.2822270000001</v>
      </c>
      <c r="O38" s="98">
        <v>3148.9265140000002</v>
      </c>
      <c r="P38" s="98">
        <v>3087.2470699999999</v>
      </c>
      <c r="Q38" s="98">
        <v>3044.1518550000001</v>
      </c>
      <c r="R38" s="98">
        <v>3010.9096679999998</v>
      </c>
      <c r="S38" s="98">
        <v>2984.9125979999999</v>
      </c>
      <c r="T38" s="98">
        <v>2964.5546880000002</v>
      </c>
      <c r="U38" s="98">
        <v>2948.5417480000001</v>
      </c>
      <c r="V38" s="98">
        <v>2931.5327149999998</v>
      </c>
      <c r="W38" s="98">
        <v>2914.2421880000002</v>
      </c>
      <c r="X38" s="98">
        <v>2894.3598630000001</v>
      </c>
      <c r="Y38" s="98">
        <v>2876.6440429999998</v>
      </c>
      <c r="Z38" s="98">
        <v>2864.8854980000001</v>
      </c>
      <c r="AA38" s="98">
        <v>2863.6755370000001</v>
      </c>
      <c r="AB38" s="98">
        <v>2860.3027339999999</v>
      </c>
      <c r="AC38" s="98">
        <v>2855.9914549999999</v>
      </c>
      <c r="AD38" s="98">
        <v>2852.3359380000002</v>
      </c>
      <c r="AE38" s="98">
        <v>2852.1445309999999</v>
      </c>
      <c r="AF38" s="99">
        <v>-2.4042000000000001E-2</v>
      </c>
      <c r="AG38" s="221"/>
    </row>
    <row r="39" spans="1:33" x14ac:dyDescent="0.75">
      <c r="A39" s="219"/>
      <c r="B39" s="221"/>
      <c r="C39" s="221"/>
      <c r="D39" s="221"/>
      <c r="E39" s="221"/>
      <c r="F39" s="221"/>
      <c r="G39" s="221"/>
      <c r="H39" s="221"/>
      <c r="I39" s="221"/>
      <c r="J39" s="221"/>
      <c r="K39" s="221"/>
      <c r="L39" s="221"/>
      <c r="M39" s="221"/>
      <c r="N39" s="221"/>
      <c r="O39" s="221"/>
      <c r="P39" s="221"/>
      <c r="Q39" s="221"/>
      <c r="R39" s="221"/>
      <c r="S39" s="221"/>
      <c r="T39" s="221"/>
      <c r="U39" s="221"/>
      <c r="V39" s="221"/>
      <c r="W39" s="221"/>
      <c r="X39" s="221"/>
      <c r="Y39" s="221"/>
      <c r="Z39" s="221"/>
      <c r="AA39" s="221"/>
      <c r="AB39" s="221"/>
      <c r="AC39" s="221"/>
      <c r="AD39" s="221"/>
      <c r="AE39" s="221"/>
      <c r="AF39" s="221"/>
      <c r="AG39" s="221"/>
    </row>
    <row r="40" spans="1:33" ht="25" x14ac:dyDescent="0.75">
      <c r="A40" s="219"/>
      <c r="B40" s="96" t="s">
        <v>1118</v>
      </c>
      <c r="C40" s="221"/>
      <c r="D40" s="221"/>
      <c r="E40" s="221"/>
      <c r="F40" s="221"/>
      <c r="G40" s="221"/>
      <c r="H40" s="221"/>
      <c r="I40" s="221"/>
      <c r="J40" s="221"/>
      <c r="K40" s="221"/>
      <c r="L40" s="221"/>
      <c r="M40" s="221"/>
      <c r="N40" s="221"/>
      <c r="O40" s="221"/>
      <c r="P40" s="221"/>
      <c r="Q40" s="221"/>
      <c r="R40" s="221"/>
      <c r="S40" s="221"/>
      <c r="T40" s="221"/>
      <c r="U40" s="221"/>
      <c r="V40" s="221"/>
      <c r="W40" s="221"/>
      <c r="X40" s="221"/>
      <c r="Y40" s="221"/>
      <c r="Z40" s="221"/>
      <c r="AA40" s="221"/>
      <c r="AB40" s="221"/>
      <c r="AC40" s="221"/>
      <c r="AD40" s="221"/>
      <c r="AE40" s="221"/>
      <c r="AF40" s="221"/>
      <c r="AG40" s="221"/>
    </row>
    <row r="41" spans="1:33" ht="49.5" x14ac:dyDescent="0.75">
      <c r="A41" s="219"/>
      <c r="B41" s="96" t="s">
        <v>1040</v>
      </c>
      <c r="C41" s="221"/>
      <c r="D41" s="221"/>
      <c r="E41" s="221"/>
      <c r="F41" s="221"/>
      <c r="G41" s="221"/>
      <c r="H41" s="221"/>
      <c r="I41" s="221"/>
      <c r="J41" s="221"/>
      <c r="K41" s="221"/>
      <c r="L41" s="221"/>
      <c r="M41" s="221"/>
      <c r="N41" s="221"/>
      <c r="O41" s="221"/>
      <c r="P41" s="221"/>
      <c r="Q41" s="221"/>
      <c r="R41" s="221"/>
      <c r="S41" s="221"/>
      <c r="T41" s="221"/>
      <c r="U41" s="221"/>
      <c r="V41" s="221"/>
      <c r="W41" s="221"/>
      <c r="X41" s="221"/>
      <c r="Y41" s="221"/>
      <c r="Z41" s="221"/>
      <c r="AA41" s="221"/>
      <c r="AB41" s="221"/>
      <c r="AC41" s="221"/>
      <c r="AD41" s="221"/>
      <c r="AE41" s="221"/>
      <c r="AF41" s="221"/>
      <c r="AG41" s="221"/>
    </row>
    <row r="42" spans="1:33" ht="25" x14ac:dyDescent="0.75">
      <c r="A42" s="220" t="s">
        <v>1119</v>
      </c>
      <c r="B42" s="97" t="s">
        <v>999</v>
      </c>
      <c r="C42" s="98">
        <v>7639.0830079999996</v>
      </c>
      <c r="D42" s="98">
        <v>7655.0961909999996</v>
      </c>
      <c r="E42" s="98">
        <v>7760.3139650000003</v>
      </c>
      <c r="F42" s="98">
        <v>7895.3627930000002</v>
      </c>
      <c r="G42" s="98">
        <v>8023.1142579999996</v>
      </c>
      <c r="H42" s="98">
        <v>8127.6328119999998</v>
      </c>
      <c r="I42" s="98">
        <v>8212.9814449999994</v>
      </c>
      <c r="J42" s="98">
        <v>8290.5888670000004</v>
      </c>
      <c r="K42" s="98">
        <v>8349.9736329999996</v>
      </c>
      <c r="L42" s="98">
        <v>8394.4511719999991</v>
      </c>
      <c r="M42" s="98">
        <v>8423.9824219999991</v>
      </c>
      <c r="N42" s="98">
        <v>8440.4257809999999</v>
      </c>
      <c r="O42" s="98">
        <v>8451.6865230000003</v>
      </c>
      <c r="P42" s="98">
        <v>8465.3476559999999</v>
      </c>
      <c r="Q42" s="98">
        <v>8480.6542969999991</v>
      </c>
      <c r="R42" s="98">
        <v>8497.1035159999992</v>
      </c>
      <c r="S42" s="98">
        <v>8516.1015619999998</v>
      </c>
      <c r="T42" s="98">
        <v>8536.0273440000001</v>
      </c>
      <c r="U42" s="98">
        <v>8559.6494139999995</v>
      </c>
      <c r="V42" s="98">
        <v>8580.203125</v>
      </c>
      <c r="W42" s="98">
        <v>8599.4804690000001</v>
      </c>
      <c r="X42" s="98">
        <v>8618.3642579999996</v>
      </c>
      <c r="Y42" s="98">
        <v>8635.5253909999992</v>
      </c>
      <c r="Z42" s="98">
        <v>8659.0556639999995</v>
      </c>
      <c r="AA42" s="98">
        <v>8680.4677730000003</v>
      </c>
      <c r="AB42" s="98">
        <v>8702.9228519999997</v>
      </c>
      <c r="AC42" s="98">
        <v>8720.7890619999998</v>
      </c>
      <c r="AD42" s="98">
        <v>8742.2802730000003</v>
      </c>
      <c r="AE42" s="98">
        <v>8768.0771480000003</v>
      </c>
      <c r="AF42" s="99">
        <v>4.9350000000000002E-3</v>
      </c>
      <c r="AG42" s="221"/>
    </row>
    <row r="43" spans="1:33" ht="25" x14ac:dyDescent="0.75">
      <c r="A43" s="220" t="s">
        <v>1120</v>
      </c>
      <c r="B43" s="97" t="s">
        <v>1001</v>
      </c>
      <c r="C43" s="98">
        <v>60.554519999999997</v>
      </c>
      <c r="D43" s="98">
        <v>54.813412</v>
      </c>
      <c r="E43" s="98">
        <v>48.998947000000001</v>
      </c>
      <c r="F43" s="98">
        <v>43.883667000000003</v>
      </c>
      <c r="G43" s="98">
        <v>39.715415999999998</v>
      </c>
      <c r="H43" s="98">
        <v>35.790714000000001</v>
      </c>
      <c r="I43" s="98">
        <v>32.023296000000002</v>
      </c>
      <c r="J43" s="98">
        <v>28.420086000000001</v>
      </c>
      <c r="K43" s="98">
        <v>24.994423000000001</v>
      </c>
      <c r="L43" s="98">
        <v>21.770368999999999</v>
      </c>
      <c r="M43" s="98">
        <v>18.758324000000002</v>
      </c>
      <c r="N43" s="98">
        <v>15.995414</v>
      </c>
      <c r="O43" s="98">
        <v>13.487584999999999</v>
      </c>
      <c r="P43" s="98">
        <v>11.270678999999999</v>
      </c>
      <c r="Q43" s="98">
        <v>9.3356399999999997</v>
      </c>
      <c r="R43" s="98">
        <v>7.6824560000000002</v>
      </c>
      <c r="S43" s="98">
        <v>6.3136010000000002</v>
      </c>
      <c r="T43" s="98">
        <v>5.1956619999999996</v>
      </c>
      <c r="U43" s="98">
        <v>4.3157319999999997</v>
      </c>
      <c r="V43" s="98">
        <v>3.6364559999999999</v>
      </c>
      <c r="W43" s="98">
        <v>3.103021</v>
      </c>
      <c r="X43" s="98">
        <v>2.68296</v>
      </c>
      <c r="Y43" s="98">
        <v>2.3479139999999998</v>
      </c>
      <c r="Z43" s="98">
        <v>2.093235</v>
      </c>
      <c r="AA43" s="98">
        <v>1.8931100000000001</v>
      </c>
      <c r="AB43" s="98">
        <v>1.714415</v>
      </c>
      <c r="AC43" s="98">
        <v>1.55453</v>
      </c>
      <c r="AD43" s="98">
        <v>1.411821</v>
      </c>
      <c r="AE43" s="98">
        <v>1.2844409999999999</v>
      </c>
      <c r="AF43" s="99">
        <v>-0.12856600000000001</v>
      </c>
      <c r="AG43" s="221"/>
    </row>
    <row r="44" spans="1:33" ht="49.5" x14ac:dyDescent="0.75">
      <c r="A44" s="220" t="s">
        <v>1121</v>
      </c>
      <c r="B44" s="97" t="s">
        <v>1044</v>
      </c>
      <c r="C44" s="98">
        <v>7699.6376950000003</v>
      </c>
      <c r="D44" s="98">
        <v>7709.9096680000002</v>
      </c>
      <c r="E44" s="98">
        <v>7809.3129879999997</v>
      </c>
      <c r="F44" s="98">
        <v>7939.2465819999998</v>
      </c>
      <c r="G44" s="98">
        <v>8062.8295900000003</v>
      </c>
      <c r="H44" s="98">
        <v>8163.4233400000003</v>
      </c>
      <c r="I44" s="98">
        <v>8245.0048829999996</v>
      </c>
      <c r="J44" s="98">
        <v>8319.0087889999995</v>
      </c>
      <c r="K44" s="98">
        <v>8374.9677730000003</v>
      </c>
      <c r="L44" s="98">
        <v>8416.2216800000006</v>
      </c>
      <c r="M44" s="98">
        <v>8442.7412110000005</v>
      </c>
      <c r="N44" s="98">
        <v>8456.4208980000003</v>
      </c>
      <c r="O44" s="98">
        <v>8465.1738280000009</v>
      </c>
      <c r="P44" s="98">
        <v>8476.6181639999995</v>
      </c>
      <c r="Q44" s="98">
        <v>8489.9902340000008</v>
      </c>
      <c r="R44" s="98">
        <v>8504.7861329999996</v>
      </c>
      <c r="S44" s="98">
        <v>8522.4150389999995</v>
      </c>
      <c r="T44" s="98">
        <v>8541.2226559999999</v>
      </c>
      <c r="U44" s="98">
        <v>8563.9648440000001</v>
      </c>
      <c r="V44" s="98">
        <v>8583.8398440000001</v>
      </c>
      <c r="W44" s="98">
        <v>8602.5830079999996</v>
      </c>
      <c r="X44" s="98">
        <v>8621.046875</v>
      </c>
      <c r="Y44" s="98">
        <v>8637.8730469999991</v>
      </c>
      <c r="Z44" s="98">
        <v>8661.1484380000002</v>
      </c>
      <c r="AA44" s="98">
        <v>8682.3613280000009</v>
      </c>
      <c r="AB44" s="98">
        <v>8704.6376949999994</v>
      </c>
      <c r="AC44" s="98">
        <v>8722.34375</v>
      </c>
      <c r="AD44" s="98">
        <v>8743.6923829999996</v>
      </c>
      <c r="AE44" s="98">
        <v>8769.3613280000009</v>
      </c>
      <c r="AF44" s="99">
        <v>4.6569999999999997E-3</v>
      </c>
      <c r="AG44" s="221"/>
    </row>
    <row r="45" spans="1:33" x14ac:dyDescent="0.75">
      <c r="A45" s="219"/>
      <c r="B45" s="221"/>
      <c r="C45" s="221"/>
      <c r="D45" s="221"/>
      <c r="E45" s="221"/>
      <c r="F45" s="221"/>
      <c r="G45" s="221"/>
      <c r="H45" s="221"/>
      <c r="I45" s="221"/>
      <c r="J45" s="221"/>
      <c r="K45" s="221"/>
      <c r="L45" s="221"/>
      <c r="M45" s="221"/>
      <c r="N45" s="221"/>
      <c r="O45" s="221"/>
      <c r="P45" s="221"/>
      <c r="Q45" s="221"/>
      <c r="R45" s="221"/>
      <c r="S45" s="221"/>
      <c r="T45" s="221"/>
      <c r="U45" s="221"/>
      <c r="V45" s="221"/>
      <c r="W45" s="221"/>
      <c r="X45" s="221"/>
      <c r="Y45" s="221"/>
      <c r="Z45" s="221"/>
      <c r="AA45" s="221"/>
      <c r="AB45" s="221"/>
      <c r="AC45" s="221"/>
      <c r="AD45" s="221"/>
      <c r="AE45" s="221"/>
      <c r="AF45" s="221"/>
      <c r="AG45" s="221"/>
    </row>
    <row r="46" spans="1:33" ht="37.25" x14ac:dyDescent="0.75">
      <c r="A46" s="219"/>
      <c r="B46" s="96" t="s">
        <v>1045</v>
      </c>
      <c r="C46" s="221"/>
      <c r="D46" s="221"/>
      <c r="E46" s="221"/>
      <c r="F46" s="221"/>
      <c r="G46" s="221"/>
      <c r="H46" s="221"/>
      <c r="I46" s="221"/>
      <c r="J46" s="221"/>
      <c r="K46" s="221"/>
      <c r="L46" s="221"/>
      <c r="M46" s="221"/>
      <c r="N46" s="221"/>
      <c r="O46" s="221"/>
      <c r="P46" s="221"/>
      <c r="Q46" s="221"/>
      <c r="R46" s="221"/>
      <c r="S46" s="221"/>
      <c r="T46" s="221"/>
      <c r="U46" s="221"/>
      <c r="V46" s="221"/>
      <c r="W46" s="221"/>
      <c r="X46" s="221"/>
      <c r="Y46" s="221"/>
      <c r="Z46" s="221"/>
      <c r="AA46" s="221"/>
      <c r="AB46" s="221"/>
      <c r="AC46" s="221"/>
      <c r="AD46" s="221"/>
      <c r="AE46" s="221"/>
      <c r="AF46" s="221"/>
      <c r="AG46" s="221"/>
    </row>
    <row r="47" spans="1:33" ht="37.25" x14ac:dyDescent="0.75">
      <c r="A47" s="220" t="s">
        <v>1122</v>
      </c>
      <c r="B47" s="97" t="s">
        <v>1006</v>
      </c>
      <c r="C47" s="98">
        <v>1218.5097659999999</v>
      </c>
      <c r="D47" s="98">
        <v>1120.8608400000001</v>
      </c>
      <c r="E47" s="98">
        <v>1037.922607</v>
      </c>
      <c r="F47" s="98">
        <v>953.25146500000005</v>
      </c>
      <c r="G47" s="98">
        <v>874.385132</v>
      </c>
      <c r="H47" s="98">
        <v>799.14770499999997</v>
      </c>
      <c r="I47" s="98">
        <v>728.95617700000003</v>
      </c>
      <c r="J47" s="98">
        <v>665.63317900000004</v>
      </c>
      <c r="K47" s="98">
        <v>608.78552200000001</v>
      </c>
      <c r="L47" s="98">
        <v>558.96545400000002</v>
      </c>
      <c r="M47" s="98">
        <v>515.91949499999998</v>
      </c>
      <c r="N47" s="98">
        <v>479.58041400000002</v>
      </c>
      <c r="O47" s="98">
        <v>449.99478099999999</v>
      </c>
      <c r="P47" s="98">
        <v>427.03121900000002</v>
      </c>
      <c r="Q47" s="98">
        <v>409.60955799999999</v>
      </c>
      <c r="R47" s="98">
        <v>396.73980699999998</v>
      </c>
      <c r="S47" s="98">
        <v>387.82333399999999</v>
      </c>
      <c r="T47" s="98">
        <v>381.65939300000002</v>
      </c>
      <c r="U47" s="98">
        <v>377.57605000000001</v>
      </c>
      <c r="V47" s="98">
        <v>374.55401599999999</v>
      </c>
      <c r="W47" s="98">
        <v>372.48345899999998</v>
      </c>
      <c r="X47" s="98">
        <v>371.24044800000001</v>
      </c>
      <c r="Y47" s="98">
        <v>370.602936</v>
      </c>
      <c r="Z47" s="98">
        <v>371.138733</v>
      </c>
      <c r="AA47" s="98">
        <v>371.85049400000003</v>
      </c>
      <c r="AB47" s="98">
        <v>372.85183699999999</v>
      </c>
      <c r="AC47" s="98">
        <v>373.50030500000003</v>
      </c>
      <c r="AD47" s="98">
        <v>374.77465799999999</v>
      </c>
      <c r="AE47" s="98">
        <v>376.67770400000001</v>
      </c>
      <c r="AF47" s="99">
        <v>-4.1062000000000001E-2</v>
      </c>
      <c r="AG47" s="221"/>
    </row>
    <row r="48" spans="1:33" ht="37.25" x14ac:dyDescent="0.75">
      <c r="A48" s="220" t="s">
        <v>1123</v>
      </c>
      <c r="B48" s="97" t="s">
        <v>1008</v>
      </c>
      <c r="C48" s="98">
        <v>0.40278399999999998</v>
      </c>
      <c r="D48" s="98">
        <v>0.42450199999999999</v>
      </c>
      <c r="E48" s="98">
        <v>0.45090000000000002</v>
      </c>
      <c r="F48" s="98">
        <v>0.47550700000000001</v>
      </c>
      <c r="G48" s="98">
        <v>0.49552499999999999</v>
      </c>
      <c r="H48" s="98">
        <v>0.51174399999999998</v>
      </c>
      <c r="I48" s="98">
        <v>0.52413100000000001</v>
      </c>
      <c r="J48" s="98">
        <v>0.53337500000000004</v>
      </c>
      <c r="K48" s="98">
        <v>0.53922700000000001</v>
      </c>
      <c r="L48" s="98">
        <v>0.542153</v>
      </c>
      <c r="M48" s="98">
        <v>0.54225900000000005</v>
      </c>
      <c r="N48" s="98">
        <v>0.53948099999999999</v>
      </c>
      <c r="O48" s="98">
        <v>0.53401699999999996</v>
      </c>
      <c r="P48" s="98">
        <v>0.52622400000000003</v>
      </c>
      <c r="Q48" s="98">
        <v>0.516212</v>
      </c>
      <c r="R48" s="98">
        <v>0.50370999999999999</v>
      </c>
      <c r="S48" s="98">
        <v>0.48858099999999999</v>
      </c>
      <c r="T48" s="98">
        <v>0.471082</v>
      </c>
      <c r="U48" s="98">
        <v>0.45154100000000003</v>
      </c>
      <c r="V48" s="98">
        <v>0.430114</v>
      </c>
      <c r="W48" s="98">
        <v>0.40718300000000002</v>
      </c>
      <c r="X48" s="98">
        <v>0.38306600000000002</v>
      </c>
      <c r="Y48" s="98">
        <v>0.35797499999999999</v>
      </c>
      <c r="Z48" s="98">
        <v>0.33221000000000001</v>
      </c>
      <c r="AA48" s="98">
        <v>0.30586600000000003</v>
      </c>
      <c r="AB48" s="98">
        <v>0.27916400000000002</v>
      </c>
      <c r="AC48" s="98">
        <v>0.25207499999999999</v>
      </c>
      <c r="AD48" s="98">
        <v>0.22464600000000001</v>
      </c>
      <c r="AE48" s="98">
        <v>0.196857</v>
      </c>
      <c r="AF48" s="99">
        <v>-2.5243999999999999E-2</v>
      </c>
      <c r="AG48" s="221"/>
    </row>
    <row r="49" spans="1:33" ht="37.25" x14ac:dyDescent="0.75">
      <c r="A49" s="220" t="s">
        <v>1124</v>
      </c>
      <c r="B49" s="97" t="s">
        <v>1010</v>
      </c>
      <c r="C49" s="98">
        <v>7.4126669999999999</v>
      </c>
      <c r="D49" s="98">
        <v>13.531482</v>
      </c>
      <c r="E49" s="98">
        <v>22.335041</v>
      </c>
      <c r="F49" s="98">
        <v>33.406112999999998</v>
      </c>
      <c r="G49" s="98">
        <v>46.353321000000001</v>
      </c>
      <c r="H49" s="98">
        <v>60.676521000000001</v>
      </c>
      <c r="I49" s="98">
        <v>76.242644999999996</v>
      </c>
      <c r="J49" s="98">
        <v>93.138985000000005</v>
      </c>
      <c r="K49" s="98">
        <v>110.994789</v>
      </c>
      <c r="L49" s="98">
        <v>129.774933</v>
      </c>
      <c r="M49" s="98">
        <v>149.34217799999999</v>
      </c>
      <c r="N49" s="98">
        <v>169.62480199999999</v>
      </c>
      <c r="O49" s="98">
        <v>190.79437300000001</v>
      </c>
      <c r="P49" s="98">
        <v>213.05165099999999</v>
      </c>
      <c r="Q49" s="98">
        <v>236.29544100000001</v>
      </c>
      <c r="R49" s="98">
        <v>260.44390900000002</v>
      </c>
      <c r="S49" s="98">
        <v>285.51135299999999</v>
      </c>
      <c r="T49" s="98">
        <v>311.33316000000002</v>
      </c>
      <c r="U49" s="98">
        <v>338.007385</v>
      </c>
      <c r="V49" s="98">
        <v>365.09576399999997</v>
      </c>
      <c r="W49" s="98">
        <v>392.64248700000002</v>
      </c>
      <c r="X49" s="98">
        <v>420.65603599999997</v>
      </c>
      <c r="Y49" s="98">
        <v>449.01431300000002</v>
      </c>
      <c r="Z49" s="98">
        <v>478.30361900000003</v>
      </c>
      <c r="AA49" s="98">
        <v>507.88632200000001</v>
      </c>
      <c r="AB49" s="98">
        <v>537.97442599999999</v>
      </c>
      <c r="AC49" s="98">
        <v>568.08892800000001</v>
      </c>
      <c r="AD49" s="98">
        <v>598.928223</v>
      </c>
      <c r="AE49" s="98">
        <v>630.58471699999996</v>
      </c>
      <c r="AF49" s="99">
        <v>0.17197999999999999</v>
      </c>
      <c r="AG49" s="221"/>
    </row>
    <row r="50" spans="1:33" ht="37.25" x14ac:dyDescent="0.75">
      <c r="A50" s="220" t="s">
        <v>1125</v>
      </c>
      <c r="B50" s="97" t="s">
        <v>1012</v>
      </c>
      <c r="C50" s="98">
        <v>4.682086</v>
      </c>
      <c r="D50" s="98">
        <v>6.2229380000000001</v>
      </c>
      <c r="E50" s="98">
        <v>8.1345430000000007</v>
      </c>
      <c r="F50" s="98">
        <v>10.340325</v>
      </c>
      <c r="G50" s="98">
        <v>12.714148</v>
      </c>
      <c r="H50" s="98">
        <v>15.219875</v>
      </c>
      <c r="I50" s="98">
        <v>17.849283</v>
      </c>
      <c r="J50" s="98">
        <v>20.622627000000001</v>
      </c>
      <c r="K50" s="98">
        <v>23.482182000000002</v>
      </c>
      <c r="L50" s="98">
        <v>26.428581000000001</v>
      </c>
      <c r="M50" s="98">
        <v>29.444866000000001</v>
      </c>
      <c r="N50" s="98">
        <v>32.522841999999997</v>
      </c>
      <c r="O50" s="98">
        <v>35.698284000000001</v>
      </c>
      <c r="P50" s="98">
        <v>39.007182999999998</v>
      </c>
      <c r="Q50" s="98">
        <v>42.437012000000003</v>
      </c>
      <c r="R50" s="98">
        <v>45.980494999999998</v>
      </c>
      <c r="S50" s="98">
        <v>49.641651000000003</v>
      </c>
      <c r="T50" s="98">
        <v>53.398612999999997</v>
      </c>
      <c r="U50" s="98">
        <v>57.268452000000003</v>
      </c>
      <c r="V50" s="98">
        <v>61.188079999999999</v>
      </c>
      <c r="W50" s="98">
        <v>65.168548999999999</v>
      </c>
      <c r="X50" s="98">
        <v>69.211051999999995</v>
      </c>
      <c r="Y50" s="98">
        <v>73.297386000000003</v>
      </c>
      <c r="Z50" s="98">
        <v>77.517409999999998</v>
      </c>
      <c r="AA50" s="98">
        <v>81.776482000000001</v>
      </c>
      <c r="AB50" s="98">
        <v>86.108940000000004</v>
      </c>
      <c r="AC50" s="98">
        <v>90.443427999999997</v>
      </c>
      <c r="AD50" s="98">
        <v>94.884017999999998</v>
      </c>
      <c r="AE50" s="98">
        <v>99.444466000000006</v>
      </c>
      <c r="AF50" s="99">
        <v>0.115316</v>
      </c>
      <c r="AG50" s="221"/>
    </row>
    <row r="51" spans="1:33" ht="37.25" x14ac:dyDescent="0.75">
      <c r="A51" s="220" t="s">
        <v>1126</v>
      </c>
      <c r="B51" s="97" t="s">
        <v>1014</v>
      </c>
      <c r="C51" s="98">
        <v>19.925865000000002</v>
      </c>
      <c r="D51" s="98">
        <v>21.544412999999999</v>
      </c>
      <c r="E51" s="98">
        <v>23.247982</v>
      </c>
      <c r="F51" s="98">
        <v>26.570222999999999</v>
      </c>
      <c r="G51" s="98">
        <v>29.872574</v>
      </c>
      <c r="H51" s="98">
        <v>33.027237</v>
      </c>
      <c r="I51" s="98">
        <v>36.027607000000003</v>
      </c>
      <c r="J51" s="98">
        <v>38.916355000000003</v>
      </c>
      <c r="K51" s="98">
        <v>41.642071000000001</v>
      </c>
      <c r="L51" s="98">
        <v>44.229751999999998</v>
      </c>
      <c r="M51" s="98">
        <v>46.675167000000002</v>
      </c>
      <c r="N51" s="98">
        <v>48.983440000000002</v>
      </c>
      <c r="O51" s="98">
        <v>51.200951000000003</v>
      </c>
      <c r="P51" s="98">
        <v>53.372917000000001</v>
      </c>
      <c r="Q51" s="98">
        <v>55.503917999999999</v>
      </c>
      <c r="R51" s="98">
        <v>57.604095000000001</v>
      </c>
      <c r="S51" s="98">
        <v>59.697902999999997</v>
      </c>
      <c r="T51" s="98">
        <v>61.780059999999999</v>
      </c>
      <c r="U51" s="98">
        <v>63.879299000000003</v>
      </c>
      <c r="V51" s="98">
        <v>65.963065999999998</v>
      </c>
      <c r="W51" s="98">
        <v>68.048286000000004</v>
      </c>
      <c r="X51" s="98">
        <v>70.142859999999999</v>
      </c>
      <c r="Y51" s="98">
        <v>72.239493999999993</v>
      </c>
      <c r="Z51" s="98">
        <v>74.405258000000003</v>
      </c>
      <c r="AA51" s="98">
        <v>76.580680999999998</v>
      </c>
      <c r="AB51" s="98">
        <v>78.79007</v>
      </c>
      <c r="AC51" s="98">
        <v>80.991341000000006</v>
      </c>
      <c r="AD51" s="98">
        <v>83.242904999999993</v>
      </c>
      <c r="AE51" s="98">
        <v>85.554489000000004</v>
      </c>
      <c r="AF51" s="99">
        <v>5.3418E-2</v>
      </c>
      <c r="AG51" s="221"/>
    </row>
    <row r="52" spans="1:33" ht="37.25" x14ac:dyDescent="0.75">
      <c r="A52" s="220" t="s">
        <v>1127</v>
      </c>
      <c r="B52" s="97" t="s">
        <v>1016</v>
      </c>
      <c r="C52" s="98">
        <v>1.216323</v>
      </c>
      <c r="D52" s="98">
        <v>1.8004869999999999</v>
      </c>
      <c r="E52" s="98">
        <v>2.6621299999999999</v>
      </c>
      <c r="F52" s="98">
        <v>3.8157960000000002</v>
      </c>
      <c r="G52" s="98">
        <v>5.2756109999999996</v>
      </c>
      <c r="H52" s="98">
        <v>6.9585080000000001</v>
      </c>
      <c r="I52" s="98">
        <v>8.8427710000000008</v>
      </c>
      <c r="J52" s="98">
        <v>10.92844</v>
      </c>
      <c r="K52" s="98">
        <v>13.17403</v>
      </c>
      <c r="L52" s="98">
        <v>15.571790999999999</v>
      </c>
      <c r="M52" s="98">
        <v>18.100981000000001</v>
      </c>
      <c r="N52" s="98">
        <v>20.747391</v>
      </c>
      <c r="O52" s="98">
        <v>23.521432999999998</v>
      </c>
      <c r="P52" s="98">
        <v>26.438811999999999</v>
      </c>
      <c r="Q52" s="98">
        <v>29.488754</v>
      </c>
      <c r="R52" s="98">
        <v>32.663853000000003</v>
      </c>
      <c r="S52" s="98">
        <v>35.966309000000003</v>
      </c>
      <c r="T52" s="98">
        <v>39.377879999999998</v>
      </c>
      <c r="U52" s="98">
        <v>42.906146999999997</v>
      </c>
      <c r="V52" s="98">
        <v>46.508395999999998</v>
      </c>
      <c r="W52" s="98">
        <v>50.184578000000002</v>
      </c>
      <c r="X52" s="98">
        <v>53.931499000000002</v>
      </c>
      <c r="Y52" s="98">
        <v>57.733252999999998</v>
      </c>
      <c r="Z52" s="98">
        <v>61.644629999999999</v>
      </c>
      <c r="AA52" s="98">
        <v>65.605125000000001</v>
      </c>
      <c r="AB52" s="98">
        <v>69.635688999999999</v>
      </c>
      <c r="AC52" s="98">
        <v>73.692322000000004</v>
      </c>
      <c r="AD52" s="98">
        <v>77.833954000000006</v>
      </c>
      <c r="AE52" s="98">
        <v>82.071624999999997</v>
      </c>
      <c r="AF52" s="99">
        <v>0.16232199999999999</v>
      </c>
      <c r="AG52" s="221"/>
    </row>
    <row r="53" spans="1:33" ht="37.25" x14ac:dyDescent="0.75">
      <c r="A53" s="220" t="s">
        <v>1128</v>
      </c>
      <c r="B53" s="97" t="s">
        <v>1018</v>
      </c>
      <c r="C53" s="98">
        <v>0</v>
      </c>
      <c r="D53" s="98">
        <v>0</v>
      </c>
      <c r="E53" s="98">
        <v>0</v>
      </c>
      <c r="F53" s="98">
        <v>0</v>
      </c>
      <c r="G53" s="98">
        <v>0</v>
      </c>
      <c r="H53" s="98">
        <v>0</v>
      </c>
      <c r="I53" s="98">
        <v>0</v>
      </c>
      <c r="J53" s="98">
        <v>0</v>
      </c>
      <c r="K53" s="98">
        <v>0</v>
      </c>
      <c r="L53" s="98">
        <v>0</v>
      </c>
      <c r="M53" s="98">
        <v>0</v>
      </c>
      <c r="N53" s="98">
        <v>0</v>
      </c>
      <c r="O53" s="98">
        <v>0</v>
      </c>
      <c r="P53" s="98">
        <v>0</v>
      </c>
      <c r="Q53" s="98">
        <v>0</v>
      </c>
      <c r="R53" s="98">
        <v>0</v>
      </c>
      <c r="S53" s="98">
        <v>0</v>
      </c>
      <c r="T53" s="98">
        <v>0</v>
      </c>
      <c r="U53" s="98">
        <v>0</v>
      </c>
      <c r="V53" s="98">
        <v>0</v>
      </c>
      <c r="W53" s="98">
        <v>0</v>
      </c>
      <c r="X53" s="98">
        <v>0</v>
      </c>
      <c r="Y53" s="98">
        <v>0</v>
      </c>
      <c r="Z53" s="98">
        <v>0</v>
      </c>
      <c r="AA53" s="98">
        <v>0</v>
      </c>
      <c r="AB53" s="98">
        <v>0</v>
      </c>
      <c r="AC53" s="98">
        <v>0</v>
      </c>
      <c r="AD53" s="98">
        <v>0</v>
      </c>
      <c r="AE53" s="98">
        <v>0</v>
      </c>
      <c r="AF53" s="99" t="s">
        <v>322</v>
      </c>
      <c r="AG53" s="221"/>
    </row>
    <row r="54" spans="1:33" ht="37.25" x14ac:dyDescent="0.75">
      <c r="A54" s="220" t="s">
        <v>1129</v>
      </c>
      <c r="B54" s="97" t="s">
        <v>1020</v>
      </c>
      <c r="C54" s="98">
        <v>135.86802700000001</v>
      </c>
      <c r="D54" s="98">
        <v>160.33596800000001</v>
      </c>
      <c r="E54" s="98">
        <v>184.473557</v>
      </c>
      <c r="F54" s="98">
        <v>209.81907699999999</v>
      </c>
      <c r="G54" s="98">
        <v>234.51753199999999</v>
      </c>
      <c r="H54" s="98">
        <v>257.46469100000002</v>
      </c>
      <c r="I54" s="98">
        <v>278.54953</v>
      </c>
      <c r="J54" s="98">
        <v>298.11563100000001</v>
      </c>
      <c r="K54" s="98">
        <v>315.834991</v>
      </c>
      <c r="L54" s="98">
        <v>331.873718</v>
      </c>
      <c r="M54" s="98">
        <v>346.20721400000002</v>
      </c>
      <c r="N54" s="98">
        <v>358.901276</v>
      </c>
      <c r="O54" s="98">
        <v>370.31750499999998</v>
      </c>
      <c r="P54" s="98">
        <v>380.79077100000001</v>
      </c>
      <c r="Q54" s="98">
        <v>390.40115400000002</v>
      </c>
      <c r="R54" s="98">
        <v>399.24508700000001</v>
      </c>
      <c r="S54" s="98">
        <v>407.54202299999997</v>
      </c>
      <c r="T54" s="98">
        <v>415.30740400000002</v>
      </c>
      <c r="U54" s="98">
        <v>422.79144300000002</v>
      </c>
      <c r="V54" s="98">
        <v>429.82556199999999</v>
      </c>
      <c r="W54" s="98">
        <v>436.565155</v>
      </c>
      <c r="X54" s="98">
        <v>443.109467</v>
      </c>
      <c r="Y54" s="98">
        <v>449.46087599999998</v>
      </c>
      <c r="Z54" s="98">
        <v>456.09204099999999</v>
      </c>
      <c r="AA54" s="98">
        <v>462.64462300000002</v>
      </c>
      <c r="AB54" s="98">
        <v>469.25631700000002</v>
      </c>
      <c r="AC54" s="98">
        <v>475.66360500000002</v>
      </c>
      <c r="AD54" s="98">
        <v>482.26095600000002</v>
      </c>
      <c r="AE54" s="98">
        <v>489.10043300000001</v>
      </c>
      <c r="AF54" s="99">
        <v>4.6808000000000002E-2</v>
      </c>
      <c r="AG54" s="221"/>
    </row>
    <row r="55" spans="1:33" ht="25" x14ac:dyDescent="0.75">
      <c r="A55" s="220" t="s">
        <v>1130</v>
      </c>
      <c r="B55" s="97" t="s">
        <v>1022</v>
      </c>
      <c r="C55" s="98">
        <v>2.8394689999999998</v>
      </c>
      <c r="D55" s="98">
        <v>2.6402389999999998</v>
      </c>
      <c r="E55" s="98">
        <v>2.4714209999999999</v>
      </c>
      <c r="F55" s="98">
        <v>2.307671</v>
      </c>
      <c r="G55" s="98">
        <v>2.1489020000000001</v>
      </c>
      <c r="H55" s="98">
        <v>1.9944459999999999</v>
      </c>
      <c r="I55" s="98">
        <v>1.8519239999999999</v>
      </c>
      <c r="J55" s="98">
        <v>1.735058</v>
      </c>
      <c r="K55" s="98">
        <v>1.626692</v>
      </c>
      <c r="L55" s="98">
        <v>1.521126</v>
      </c>
      <c r="M55" s="98">
        <v>1.4203939999999999</v>
      </c>
      <c r="N55" s="98">
        <v>1.3247119999999999</v>
      </c>
      <c r="O55" s="98">
        <v>1.23502</v>
      </c>
      <c r="P55" s="98">
        <v>1.1505069999999999</v>
      </c>
      <c r="Q55" s="98">
        <v>1.0719479999999999</v>
      </c>
      <c r="R55" s="98">
        <v>1.010057</v>
      </c>
      <c r="S55" s="98">
        <v>0.95058600000000004</v>
      </c>
      <c r="T55" s="98">
        <v>0.89879100000000001</v>
      </c>
      <c r="U55" s="98">
        <v>0.84982899999999995</v>
      </c>
      <c r="V55" s="98">
        <v>0.80354300000000001</v>
      </c>
      <c r="W55" s="98">
        <v>0.75978599999999996</v>
      </c>
      <c r="X55" s="98">
        <v>0.71842099999999998</v>
      </c>
      <c r="Y55" s="98">
        <v>0.679315</v>
      </c>
      <c r="Z55" s="98">
        <v>0.64234599999999997</v>
      </c>
      <c r="AA55" s="98">
        <v>0.60739500000000002</v>
      </c>
      <c r="AB55" s="98">
        <v>0.57435199999999997</v>
      </c>
      <c r="AC55" s="98">
        <v>0.54311299999999996</v>
      </c>
      <c r="AD55" s="98">
        <v>0.51357900000000001</v>
      </c>
      <c r="AE55" s="98">
        <v>0.48565700000000001</v>
      </c>
      <c r="AF55" s="99">
        <v>-6.1119E-2</v>
      </c>
      <c r="AG55" s="221"/>
    </row>
    <row r="56" spans="1:33" ht="25" x14ac:dyDescent="0.75">
      <c r="A56" s="220" t="s">
        <v>1131</v>
      </c>
      <c r="B56" s="97" t="s">
        <v>1024</v>
      </c>
      <c r="C56" s="98">
        <v>2.1852510000000001</v>
      </c>
      <c r="D56" s="98">
        <v>2.0150779999999999</v>
      </c>
      <c r="E56" s="98">
        <v>1.9048449999999999</v>
      </c>
      <c r="F56" s="98">
        <v>1.8006629999999999</v>
      </c>
      <c r="G56" s="98">
        <v>1.702199</v>
      </c>
      <c r="H56" s="98">
        <v>1.609138</v>
      </c>
      <c r="I56" s="98">
        <v>1.521183</v>
      </c>
      <c r="J56" s="98">
        <v>1.4380520000000001</v>
      </c>
      <c r="K56" s="98">
        <v>1.35948</v>
      </c>
      <c r="L56" s="98">
        <v>1.2852170000000001</v>
      </c>
      <c r="M56" s="98">
        <v>1.2150240000000001</v>
      </c>
      <c r="N56" s="98">
        <v>1.1486780000000001</v>
      </c>
      <c r="O56" s="98">
        <v>1.085968</v>
      </c>
      <c r="P56" s="98">
        <v>1.0266930000000001</v>
      </c>
      <c r="Q56" s="98">
        <v>0.970665</v>
      </c>
      <c r="R56" s="98">
        <v>0.91770499999999999</v>
      </c>
      <c r="S56" s="98">
        <v>0.867645</v>
      </c>
      <c r="T56" s="98">
        <v>0.82032499999999997</v>
      </c>
      <c r="U56" s="98">
        <v>0.77559500000000003</v>
      </c>
      <c r="V56" s="98">
        <v>0.73331199999999996</v>
      </c>
      <c r="W56" s="98">
        <v>0.69334200000000001</v>
      </c>
      <c r="X56" s="98">
        <v>0.655559</v>
      </c>
      <c r="Y56" s="98">
        <v>0.619842</v>
      </c>
      <c r="Z56" s="98">
        <v>0.58607699999999996</v>
      </c>
      <c r="AA56" s="98">
        <v>0.55415800000000004</v>
      </c>
      <c r="AB56" s="98">
        <v>0.52398299999999998</v>
      </c>
      <c r="AC56" s="98">
        <v>0.49545699999999998</v>
      </c>
      <c r="AD56" s="98">
        <v>0.46848899999999999</v>
      </c>
      <c r="AE56" s="98">
        <v>0.44299500000000003</v>
      </c>
      <c r="AF56" s="99">
        <v>-5.5404000000000002E-2</v>
      </c>
      <c r="AG56" s="221"/>
    </row>
    <row r="57" spans="1:33" ht="25" x14ac:dyDescent="0.75">
      <c r="A57" s="220" t="s">
        <v>1132</v>
      </c>
      <c r="B57" s="97" t="s">
        <v>1026</v>
      </c>
      <c r="C57" s="98">
        <v>5.7546530000000002</v>
      </c>
      <c r="D57" s="98">
        <v>5.1709949999999996</v>
      </c>
      <c r="E57" s="98">
        <v>4.6336570000000004</v>
      </c>
      <c r="F57" s="98">
        <v>4.2048030000000001</v>
      </c>
      <c r="G57" s="98">
        <v>3.890476</v>
      </c>
      <c r="H57" s="98">
        <v>3.6618270000000002</v>
      </c>
      <c r="I57" s="98">
        <v>3.461627</v>
      </c>
      <c r="J57" s="98">
        <v>3.272411</v>
      </c>
      <c r="K57" s="98">
        <v>3.0935739999999998</v>
      </c>
      <c r="L57" s="98">
        <v>2.924544</v>
      </c>
      <c r="M57" s="98">
        <v>2.764783</v>
      </c>
      <c r="N57" s="98">
        <v>2.6137800000000002</v>
      </c>
      <c r="O57" s="98">
        <v>2.4710519999999998</v>
      </c>
      <c r="P57" s="98">
        <v>2.3361459999999998</v>
      </c>
      <c r="Q57" s="98">
        <v>2.208631</v>
      </c>
      <c r="R57" s="98">
        <v>2.0880999999999998</v>
      </c>
      <c r="S57" s="98">
        <v>1.97417</v>
      </c>
      <c r="T57" s="98">
        <v>1.8664780000000001</v>
      </c>
      <c r="U57" s="98">
        <v>1.7646809999999999</v>
      </c>
      <c r="V57" s="98">
        <v>1.668455</v>
      </c>
      <c r="W57" s="98">
        <v>1.577494</v>
      </c>
      <c r="X57" s="98">
        <v>1.4915099999999999</v>
      </c>
      <c r="Y57" s="98">
        <v>1.410229</v>
      </c>
      <c r="Z57" s="98">
        <v>1.3333919999999999</v>
      </c>
      <c r="AA57" s="98">
        <v>1.2607569999999999</v>
      </c>
      <c r="AB57" s="98">
        <v>1.192091</v>
      </c>
      <c r="AC57" s="98">
        <v>1.1271789999999999</v>
      </c>
      <c r="AD57" s="98">
        <v>1.0658129999999999</v>
      </c>
      <c r="AE57" s="98">
        <v>1.0078</v>
      </c>
      <c r="AF57" s="99">
        <v>-6.0326999999999999E-2</v>
      </c>
      <c r="AG57" s="221"/>
    </row>
    <row r="58" spans="1:33" ht="25" x14ac:dyDescent="0.75">
      <c r="A58" s="220" t="s">
        <v>1133</v>
      </c>
      <c r="B58" s="97" t="s">
        <v>1028</v>
      </c>
      <c r="C58" s="98">
        <v>5.1262449999999999</v>
      </c>
      <c r="D58" s="98">
        <v>4.7267590000000004</v>
      </c>
      <c r="E58" s="98">
        <v>4.4681829999999998</v>
      </c>
      <c r="F58" s="98">
        <v>4.2238020000000001</v>
      </c>
      <c r="G58" s="98">
        <v>3.9928349999999999</v>
      </c>
      <c r="H58" s="98">
        <v>3.7745419999999998</v>
      </c>
      <c r="I58" s="98">
        <v>3.568225</v>
      </c>
      <c r="J58" s="98">
        <v>3.373224</v>
      </c>
      <c r="K58" s="98">
        <v>3.1889189999999998</v>
      </c>
      <c r="L58" s="98">
        <v>3.0147189999999999</v>
      </c>
      <c r="M58" s="98">
        <v>2.8500670000000001</v>
      </c>
      <c r="N58" s="98">
        <v>2.6944400000000002</v>
      </c>
      <c r="O58" s="98">
        <v>2.5473409999999999</v>
      </c>
      <c r="P58" s="98">
        <v>2.4083000000000001</v>
      </c>
      <c r="Q58" s="98">
        <v>2.276875</v>
      </c>
      <c r="R58" s="98">
        <v>2.152647</v>
      </c>
      <c r="S58" s="98">
        <v>2.0352209999999999</v>
      </c>
      <c r="T58" s="98">
        <v>1.924223</v>
      </c>
      <c r="U58" s="98">
        <v>1.819299</v>
      </c>
      <c r="V58" s="98">
        <v>1.7201169999999999</v>
      </c>
      <c r="W58" s="98">
        <v>1.62636</v>
      </c>
      <c r="X58" s="98">
        <v>1.5377320000000001</v>
      </c>
      <c r="Y58" s="98">
        <v>1.4539500000000001</v>
      </c>
      <c r="Z58" s="98">
        <v>1.3747480000000001</v>
      </c>
      <c r="AA58" s="98">
        <v>1.299876</v>
      </c>
      <c r="AB58" s="98">
        <v>1.229095</v>
      </c>
      <c r="AC58" s="98">
        <v>1.162182</v>
      </c>
      <c r="AD58" s="98">
        <v>1.0989249999999999</v>
      </c>
      <c r="AE58" s="98">
        <v>1.0391220000000001</v>
      </c>
      <c r="AF58" s="99">
        <v>-5.5405999999999997E-2</v>
      </c>
      <c r="AG58" s="221"/>
    </row>
    <row r="59" spans="1:33" ht="25" x14ac:dyDescent="0.75">
      <c r="A59" s="220" t="s">
        <v>1134</v>
      </c>
      <c r="B59" s="97" t="s">
        <v>1030</v>
      </c>
      <c r="C59" s="98">
        <v>0</v>
      </c>
      <c r="D59" s="98">
        <v>0</v>
      </c>
      <c r="E59" s="98">
        <v>0</v>
      </c>
      <c r="F59" s="98">
        <v>0</v>
      </c>
      <c r="G59" s="98">
        <v>0</v>
      </c>
      <c r="H59" s="98">
        <v>0</v>
      </c>
      <c r="I59" s="98">
        <v>0</v>
      </c>
      <c r="J59" s="98">
        <v>0</v>
      </c>
      <c r="K59" s="98">
        <v>0</v>
      </c>
      <c r="L59" s="98">
        <v>0</v>
      </c>
      <c r="M59" s="98">
        <v>0</v>
      </c>
      <c r="N59" s="98">
        <v>0</v>
      </c>
      <c r="O59" s="98">
        <v>0</v>
      </c>
      <c r="P59" s="98">
        <v>0</v>
      </c>
      <c r="Q59" s="98">
        <v>0</v>
      </c>
      <c r="R59" s="98">
        <v>0</v>
      </c>
      <c r="S59" s="98">
        <v>0</v>
      </c>
      <c r="T59" s="98">
        <v>0</v>
      </c>
      <c r="U59" s="98">
        <v>0</v>
      </c>
      <c r="V59" s="98">
        <v>0</v>
      </c>
      <c r="W59" s="98">
        <v>0</v>
      </c>
      <c r="X59" s="98">
        <v>0</v>
      </c>
      <c r="Y59" s="98">
        <v>0</v>
      </c>
      <c r="Z59" s="98">
        <v>0</v>
      </c>
      <c r="AA59" s="98">
        <v>0</v>
      </c>
      <c r="AB59" s="98">
        <v>0</v>
      </c>
      <c r="AC59" s="98">
        <v>0</v>
      </c>
      <c r="AD59" s="98">
        <v>0</v>
      </c>
      <c r="AE59" s="98">
        <v>0</v>
      </c>
      <c r="AF59" s="99" t="s">
        <v>322</v>
      </c>
      <c r="AG59" s="221"/>
    </row>
    <row r="60" spans="1:33" ht="25" x14ac:dyDescent="0.75">
      <c r="A60" s="220" t="s">
        <v>1135</v>
      </c>
      <c r="B60" s="97" t="s">
        <v>1032</v>
      </c>
      <c r="C60" s="98">
        <v>2.0339999999999998E-3</v>
      </c>
      <c r="D60" s="98">
        <v>6.2049999999999996E-3</v>
      </c>
      <c r="E60" s="98">
        <v>1.2722000000000001E-2</v>
      </c>
      <c r="F60" s="98">
        <v>2.1700000000000001E-2</v>
      </c>
      <c r="G60" s="98">
        <v>3.3008999999999997E-2</v>
      </c>
      <c r="H60" s="98">
        <v>4.6428999999999998E-2</v>
      </c>
      <c r="I60" s="98">
        <v>6.1843000000000002E-2</v>
      </c>
      <c r="J60" s="98">
        <v>7.9235E-2</v>
      </c>
      <c r="K60" s="98">
        <v>9.8308999999999994E-2</v>
      </c>
      <c r="L60" s="98">
        <v>0.118946</v>
      </c>
      <c r="M60" s="98">
        <v>0.140962</v>
      </c>
      <c r="N60" s="98">
        <v>0.164185</v>
      </c>
      <c r="O60" s="98">
        <v>0.188612</v>
      </c>
      <c r="P60" s="98">
        <v>0.214285</v>
      </c>
      <c r="Q60" s="98">
        <v>0.241124</v>
      </c>
      <c r="R60" s="98">
        <v>0.26907399999999998</v>
      </c>
      <c r="S60" s="98">
        <v>0.298147</v>
      </c>
      <c r="T60" s="98">
        <v>0.328241</v>
      </c>
      <c r="U60" s="98">
        <v>0.359404</v>
      </c>
      <c r="V60" s="98">
        <v>0.39135799999999998</v>
      </c>
      <c r="W60" s="98">
        <v>0.42408899999999999</v>
      </c>
      <c r="X60" s="98">
        <v>0.45756999999999998</v>
      </c>
      <c r="Y60" s="98">
        <v>0.49168200000000001</v>
      </c>
      <c r="Z60" s="98">
        <v>0.52675700000000003</v>
      </c>
      <c r="AA60" s="98">
        <v>0.56241099999999999</v>
      </c>
      <c r="AB60" s="98">
        <v>0.598777</v>
      </c>
      <c r="AC60" s="98">
        <v>0.63556699999999999</v>
      </c>
      <c r="AD60" s="98">
        <v>0.67315000000000003</v>
      </c>
      <c r="AE60" s="98">
        <v>0.71160800000000002</v>
      </c>
      <c r="AF60" s="99">
        <v>0.23269400000000001</v>
      </c>
      <c r="AG60" s="221"/>
    </row>
    <row r="61" spans="1:33" ht="37.25" x14ac:dyDescent="0.75">
      <c r="A61" s="220" t="s">
        <v>1136</v>
      </c>
      <c r="B61" s="97" t="s">
        <v>1061</v>
      </c>
      <c r="C61" s="98">
        <v>1403.9254149999999</v>
      </c>
      <c r="D61" s="98">
        <v>1339.2801509999999</v>
      </c>
      <c r="E61" s="98">
        <v>1292.7174070000001</v>
      </c>
      <c r="F61" s="98">
        <v>1250.237183</v>
      </c>
      <c r="G61" s="98">
        <v>1215.381226</v>
      </c>
      <c r="H61" s="98">
        <v>1184.0926509999999</v>
      </c>
      <c r="I61" s="98">
        <v>1157.4570309999999</v>
      </c>
      <c r="J61" s="98">
        <v>1137.7867429999999</v>
      </c>
      <c r="K61" s="98">
        <v>1123.8199460000001</v>
      </c>
      <c r="L61" s="98">
        <v>1116.2508539999999</v>
      </c>
      <c r="M61" s="98">
        <v>1114.6232910000001</v>
      </c>
      <c r="N61" s="98">
        <v>1118.8454589999999</v>
      </c>
      <c r="O61" s="98">
        <v>1129.5892329999999</v>
      </c>
      <c r="P61" s="98">
        <v>1147.3548579999999</v>
      </c>
      <c r="Q61" s="98">
        <v>1171.02124</v>
      </c>
      <c r="R61" s="98">
        <v>1199.61853</v>
      </c>
      <c r="S61" s="98">
        <v>1232.7967530000001</v>
      </c>
      <c r="T61" s="98">
        <v>1269.1655270000001</v>
      </c>
      <c r="U61" s="98">
        <v>1308.4490969999999</v>
      </c>
      <c r="V61" s="98">
        <v>1348.881836</v>
      </c>
      <c r="W61" s="98">
        <v>1390.580811</v>
      </c>
      <c r="X61" s="98">
        <v>1433.535034</v>
      </c>
      <c r="Y61" s="98">
        <v>1477.3614500000001</v>
      </c>
      <c r="Z61" s="98">
        <v>1523.897217</v>
      </c>
      <c r="AA61" s="98">
        <v>1570.9343260000001</v>
      </c>
      <c r="AB61" s="98">
        <v>1619.0146480000001</v>
      </c>
      <c r="AC61" s="98">
        <v>1666.595703</v>
      </c>
      <c r="AD61" s="98">
        <v>1715.9692379999999</v>
      </c>
      <c r="AE61" s="98">
        <v>1767.3173830000001</v>
      </c>
      <c r="AF61" s="99">
        <v>8.2550000000000002E-3</v>
      </c>
      <c r="AG61" s="221"/>
    </row>
    <row r="62" spans="1:33" x14ac:dyDescent="0.75">
      <c r="A62" s="219"/>
      <c r="B62" s="221"/>
      <c r="C62" s="221"/>
      <c r="D62" s="221"/>
      <c r="E62" s="221"/>
      <c r="F62" s="221"/>
      <c r="G62" s="221"/>
      <c r="H62" s="221"/>
      <c r="I62" s="221"/>
      <c r="J62" s="221"/>
      <c r="K62" s="221"/>
      <c r="L62" s="221"/>
      <c r="M62" s="221"/>
      <c r="N62" s="221"/>
      <c r="O62" s="221"/>
      <c r="P62" s="221"/>
      <c r="Q62" s="221"/>
      <c r="R62" s="221"/>
      <c r="S62" s="221"/>
      <c r="T62" s="221"/>
      <c r="U62" s="221"/>
      <c r="V62" s="221"/>
      <c r="W62" s="221"/>
      <c r="X62" s="221"/>
      <c r="Y62" s="221"/>
      <c r="Z62" s="221"/>
      <c r="AA62" s="221"/>
      <c r="AB62" s="221"/>
      <c r="AC62" s="221"/>
      <c r="AD62" s="221"/>
      <c r="AE62" s="221"/>
      <c r="AF62" s="221"/>
      <c r="AG62" s="221"/>
    </row>
    <row r="63" spans="1:33" ht="25" x14ac:dyDescent="0.75">
      <c r="A63" s="220" t="s">
        <v>1137</v>
      </c>
      <c r="B63" s="97" t="s">
        <v>1138</v>
      </c>
      <c r="C63" s="98">
        <v>9103.5634769999997</v>
      </c>
      <c r="D63" s="98">
        <v>9049.1894530000009</v>
      </c>
      <c r="E63" s="98">
        <v>9102.0302730000003</v>
      </c>
      <c r="F63" s="98">
        <v>9189.4833980000003</v>
      </c>
      <c r="G63" s="98">
        <v>9278.2109380000002</v>
      </c>
      <c r="H63" s="98">
        <v>9347.515625</v>
      </c>
      <c r="I63" s="98">
        <v>9402.4619139999995</v>
      </c>
      <c r="J63" s="98">
        <v>9456.7958980000003</v>
      </c>
      <c r="K63" s="98">
        <v>9498.7880860000005</v>
      </c>
      <c r="L63" s="98">
        <v>9532.4726559999999</v>
      </c>
      <c r="M63" s="98">
        <v>9557.3642579999996</v>
      </c>
      <c r="N63" s="98">
        <v>9575.2666019999997</v>
      </c>
      <c r="O63" s="98">
        <v>9594.7626949999994</v>
      </c>
      <c r="P63" s="98">
        <v>9623.9726559999999</v>
      </c>
      <c r="Q63" s="98">
        <v>9661.0117190000001</v>
      </c>
      <c r="R63" s="98">
        <v>9704.4042969999991</v>
      </c>
      <c r="S63" s="98">
        <v>9755.2119139999995</v>
      </c>
      <c r="T63" s="98">
        <v>9810.3886719999991</v>
      </c>
      <c r="U63" s="98">
        <v>9872.4140619999998</v>
      </c>
      <c r="V63" s="98">
        <v>9932.7216800000006</v>
      </c>
      <c r="W63" s="98">
        <v>9993.1640619999998</v>
      </c>
      <c r="X63" s="98">
        <v>10054.582031</v>
      </c>
      <c r="Y63" s="98">
        <v>10115.234375</v>
      </c>
      <c r="Z63" s="98">
        <v>10185.045898</v>
      </c>
      <c r="AA63" s="98">
        <v>10253.295898</v>
      </c>
      <c r="AB63" s="98">
        <v>10323.652344</v>
      </c>
      <c r="AC63" s="98">
        <v>10388.939453000001</v>
      </c>
      <c r="AD63" s="98">
        <v>10459.662109000001</v>
      </c>
      <c r="AE63" s="98">
        <v>10536.678711</v>
      </c>
      <c r="AF63" s="99">
        <v>5.2350000000000001E-3</v>
      </c>
      <c r="AG63" s="221"/>
    </row>
    <row r="64" spans="1:33" x14ac:dyDescent="0.75">
      <c r="A64" s="219"/>
      <c r="B64" s="221"/>
      <c r="C64" s="221"/>
      <c r="D64" s="221"/>
      <c r="E64" s="221"/>
      <c r="F64" s="221"/>
      <c r="G64" s="221"/>
      <c r="H64" s="221"/>
      <c r="I64" s="221"/>
      <c r="J64" s="221"/>
      <c r="K64" s="221"/>
      <c r="L64" s="221"/>
      <c r="M64" s="221"/>
      <c r="N64" s="221"/>
      <c r="O64" s="221"/>
      <c r="P64" s="221"/>
      <c r="Q64" s="221"/>
      <c r="R64" s="221"/>
      <c r="S64" s="221"/>
      <c r="T64" s="221"/>
      <c r="U64" s="221"/>
      <c r="V64" s="221"/>
      <c r="W64" s="221"/>
      <c r="X64" s="221"/>
      <c r="Y64" s="221"/>
      <c r="Z64" s="221"/>
      <c r="AA64" s="221"/>
      <c r="AB64" s="221"/>
      <c r="AC64" s="221"/>
      <c r="AD64" s="221"/>
      <c r="AE64" s="221"/>
      <c r="AF64" s="221"/>
      <c r="AG64" s="221"/>
    </row>
    <row r="65" spans="1:34" ht="25" x14ac:dyDescent="0.75">
      <c r="A65" s="220" t="s">
        <v>1139</v>
      </c>
      <c r="B65" s="96" t="s">
        <v>1067</v>
      </c>
      <c r="C65" s="100">
        <v>14741.170898</v>
      </c>
      <c r="D65" s="100">
        <v>14276.033203000001</v>
      </c>
      <c r="E65" s="100">
        <v>14006.5625</v>
      </c>
      <c r="F65" s="100">
        <v>13803.979492</v>
      </c>
      <c r="G65" s="100">
        <v>13625.132812</v>
      </c>
      <c r="H65" s="100">
        <v>13457.716796999999</v>
      </c>
      <c r="I65" s="100">
        <v>13304.828125</v>
      </c>
      <c r="J65" s="100">
        <v>13180.441406</v>
      </c>
      <c r="K65" s="100">
        <v>13068.610352</v>
      </c>
      <c r="L65" s="100">
        <v>12969.526367</v>
      </c>
      <c r="M65" s="100">
        <v>12882.349609000001</v>
      </c>
      <c r="N65" s="100">
        <v>12803.548828000001</v>
      </c>
      <c r="O65" s="100">
        <v>12743.689453000001</v>
      </c>
      <c r="P65" s="100">
        <v>12711.219727</v>
      </c>
      <c r="Q65" s="100">
        <v>12705.164062</v>
      </c>
      <c r="R65" s="100">
        <v>12715.314453000001</v>
      </c>
      <c r="S65" s="100">
        <v>12740.125</v>
      </c>
      <c r="T65" s="100">
        <v>12774.943359000001</v>
      </c>
      <c r="U65" s="100">
        <v>12820.956055000001</v>
      </c>
      <c r="V65" s="100">
        <v>12864.253906</v>
      </c>
      <c r="W65" s="100">
        <v>12907.40625</v>
      </c>
      <c r="X65" s="100">
        <v>12948.941406</v>
      </c>
      <c r="Y65" s="100">
        <v>12991.878906</v>
      </c>
      <c r="Z65" s="100">
        <v>13049.931640999999</v>
      </c>
      <c r="AA65" s="100">
        <v>13116.971680000001</v>
      </c>
      <c r="AB65" s="100">
        <v>13183.955078000001</v>
      </c>
      <c r="AC65" s="100">
        <v>13244.930664</v>
      </c>
      <c r="AD65" s="100">
        <v>13311.998046999999</v>
      </c>
      <c r="AE65" s="100">
        <v>13388.823242</v>
      </c>
      <c r="AF65" s="101">
        <v>-3.431E-3</v>
      </c>
      <c r="AG65" s="221"/>
      <c r="AH65" s="219"/>
    </row>
    <row r="66" spans="1:34" x14ac:dyDescent="0.75">
      <c r="A66" s="219"/>
      <c r="B66" s="221"/>
      <c r="C66" s="221"/>
      <c r="D66" s="221"/>
      <c r="E66" s="221"/>
      <c r="F66" s="221"/>
      <c r="G66" s="221"/>
      <c r="H66" s="221"/>
      <c r="I66" s="221"/>
      <c r="J66" s="221"/>
      <c r="K66" s="221"/>
      <c r="L66" s="221"/>
      <c r="M66" s="221"/>
      <c r="N66" s="221"/>
      <c r="O66" s="221"/>
      <c r="P66" s="221"/>
      <c r="Q66" s="221"/>
      <c r="R66" s="221"/>
      <c r="S66" s="221"/>
      <c r="T66" s="221"/>
      <c r="U66" s="221"/>
      <c r="V66" s="221"/>
      <c r="W66" s="221"/>
      <c r="X66" s="221"/>
      <c r="Y66" s="221"/>
      <c r="Z66" s="221"/>
      <c r="AA66" s="221"/>
      <c r="AB66" s="221"/>
      <c r="AC66" s="221"/>
      <c r="AD66" s="221"/>
      <c r="AE66" s="221"/>
      <c r="AF66" s="221"/>
      <c r="AG66" s="221"/>
      <c r="AH66" s="219"/>
    </row>
    <row r="67" spans="1:34" ht="49.5" x14ac:dyDescent="0.75">
      <c r="A67" s="219"/>
      <c r="B67" s="96" t="s">
        <v>1140</v>
      </c>
      <c r="C67" s="221"/>
      <c r="D67" s="221"/>
      <c r="E67" s="221"/>
      <c r="F67" s="221"/>
      <c r="G67" s="221"/>
      <c r="H67" s="221"/>
      <c r="I67" s="221"/>
      <c r="J67" s="221"/>
      <c r="K67" s="221"/>
      <c r="L67" s="221"/>
      <c r="M67" s="221"/>
      <c r="N67" s="221"/>
      <c r="O67" s="221"/>
      <c r="P67" s="221"/>
      <c r="Q67" s="221"/>
      <c r="R67" s="221"/>
      <c r="S67" s="221"/>
      <c r="T67" s="221"/>
      <c r="U67" s="221"/>
      <c r="V67" s="221"/>
      <c r="W67" s="221"/>
      <c r="X67" s="221"/>
      <c r="Y67" s="221"/>
      <c r="Z67" s="221"/>
      <c r="AA67" s="221"/>
      <c r="AB67" s="221"/>
      <c r="AC67" s="221"/>
      <c r="AD67" s="221"/>
      <c r="AE67" s="221"/>
      <c r="AF67" s="221"/>
      <c r="AG67" s="221"/>
      <c r="AH67" s="219"/>
    </row>
    <row r="68" spans="1:34" ht="25" x14ac:dyDescent="0.75">
      <c r="A68" s="220" t="s">
        <v>1141</v>
      </c>
      <c r="B68" s="97" t="s">
        <v>1070</v>
      </c>
      <c r="C68" s="98">
        <v>8031.3188479999999</v>
      </c>
      <c r="D68" s="98">
        <v>7940.3720700000003</v>
      </c>
      <c r="E68" s="98">
        <v>7903.7353519999997</v>
      </c>
      <c r="F68" s="98">
        <v>7909.8017579999996</v>
      </c>
      <c r="G68" s="98">
        <v>7940.830078</v>
      </c>
      <c r="H68" s="98">
        <v>7987.8505859999996</v>
      </c>
      <c r="I68" s="98">
        <v>8042.6831050000001</v>
      </c>
      <c r="J68" s="98">
        <v>8101.8808589999999</v>
      </c>
      <c r="K68" s="98">
        <v>8168.1220700000003</v>
      </c>
      <c r="L68" s="98">
        <v>8235.2177730000003</v>
      </c>
      <c r="M68" s="98">
        <v>8306.8525389999995</v>
      </c>
      <c r="N68" s="98">
        <v>8373.7109380000002</v>
      </c>
      <c r="O68" s="98">
        <v>8435.4941409999992</v>
      </c>
      <c r="P68" s="98">
        <v>8494.0546880000002</v>
      </c>
      <c r="Q68" s="98">
        <v>8552.7587889999995</v>
      </c>
      <c r="R68" s="98">
        <v>8606.1826170000004</v>
      </c>
      <c r="S68" s="98">
        <v>8658.1015619999998</v>
      </c>
      <c r="T68" s="98">
        <v>8711.0576170000004</v>
      </c>
      <c r="U68" s="98">
        <v>8762.5673829999996</v>
      </c>
      <c r="V68" s="98">
        <v>8814.5947269999997</v>
      </c>
      <c r="W68" s="98">
        <v>8864.6865230000003</v>
      </c>
      <c r="X68" s="98">
        <v>8916.5878909999992</v>
      </c>
      <c r="Y68" s="98">
        <v>8972.7021480000003</v>
      </c>
      <c r="Z68" s="98">
        <v>9027.6074219999991</v>
      </c>
      <c r="AA68" s="98">
        <v>9080.1376949999994</v>
      </c>
      <c r="AB68" s="98">
        <v>9132.8710940000001</v>
      </c>
      <c r="AC68" s="98">
        <v>9182.9980469999991</v>
      </c>
      <c r="AD68" s="98">
        <v>9228.2011719999991</v>
      </c>
      <c r="AE68" s="98">
        <v>9269.6210940000001</v>
      </c>
      <c r="AF68" s="99">
        <v>5.1339999999999997E-3</v>
      </c>
      <c r="AG68" s="221"/>
      <c r="AH68" s="219"/>
    </row>
    <row r="69" spans="1:34" x14ac:dyDescent="0.75">
      <c r="A69" s="220" t="s">
        <v>1142</v>
      </c>
      <c r="B69" s="97" t="s">
        <v>1072</v>
      </c>
      <c r="C69" s="98">
        <v>5201.8085940000001</v>
      </c>
      <c r="D69" s="98">
        <v>5250.8969729999999</v>
      </c>
      <c r="E69" s="98">
        <v>5302.2626950000003</v>
      </c>
      <c r="F69" s="98">
        <v>5353.2270509999998</v>
      </c>
      <c r="G69" s="98">
        <v>5399.2612300000001</v>
      </c>
      <c r="H69" s="98">
        <v>5437.2954099999997</v>
      </c>
      <c r="I69" s="98">
        <v>5468.6098629999997</v>
      </c>
      <c r="J69" s="98">
        <v>5492.0893550000001</v>
      </c>
      <c r="K69" s="98">
        <v>5507.6777339999999</v>
      </c>
      <c r="L69" s="98">
        <v>5512.2534180000002</v>
      </c>
      <c r="M69" s="98">
        <v>5521.1801759999998</v>
      </c>
      <c r="N69" s="98">
        <v>5519.0473629999997</v>
      </c>
      <c r="O69" s="98">
        <v>5513.2485349999997</v>
      </c>
      <c r="P69" s="98">
        <v>5500.6274409999996</v>
      </c>
      <c r="Q69" s="98">
        <v>5486.0024409999996</v>
      </c>
      <c r="R69" s="98">
        <v>5469.0234380000002</v>
      </c>
      <c r="S69" s="98">
        <v>5449.0185549999997</v>
      </c>
      <c r="T69" s="98">
        <v>5431.8198240000002</v>
      </c>
      <c r="U69" s="98">
        <v>5414.2065430000002</v>
      </c>
      <c r="V69" s="98">
        <v>5406.3969729999999</v>
      </c>
      <c r="W69" s="98">
        <v>5405.3071289999998</v>
      </c>
      <c r="X69" s="98">
        <v>5420.1103519999997</v>
      </c>
      <c r="Y69" s="98">
        <v>5445.6806640000004</v>
      </c>
      <c r="Z69" s="98">
        <v>5472.6030270000001</v>
      </c>
      <c r="AA69" s="98">
        <v>5500.2749020000001</v>
      </c>
      <c r="AB69" s="98">
        <v>5530.6381840000004</v>
      </c>
      <c r="AC69" s="98">
        <v>5561.6923829999996</v>
      </c>
      <c r="AD69" s="98">
        <v>5585.7548829999996</v>
      </c>
      <c r="AE69" s="98">
        <v>5608.0507809999999</v>
      </c>
      <c r="AF69" s="99">
        <v>2.689E-3</v>
      </c>
      <c r="AG69" s="221"/>
      <c r="AH69" s="219"/>
    </row>
    <row r="70" spans="1:34" x14ac:dyDescent="0.75">
      <c r="A70" s="220" t="s">
        <v>1143</v>
      </c>
      <c r="B70" s="97" t="s">
        <v>1074</v>
      </c>
      <c r="C70" s="98">
        <v>2.7199999999999998E-2</v>
      </c>
      <c r="D70" s="98">
        <v>0.446405</v>
      </c>
      <c r="E70" s="98">
        <v>0.88520500000000002</v>
      </c>
      <c r="F70" s="98">
        <v>1.334503</v>
      </c>
      <c r="G70" s="98">
        <v>1.8046040000000001</v>
      </c>
      <c r="H70" s="98">
        <v>2.2977280000000002</v>
      </c>
      <c r="I70" s="98">
        <v>2.8189009999999999</v>
      </c>
      <c r="J70" s="98">
        <v>3.3765900000000002</v>
      </c>
      <c r="K70" s="98">
        <v>3.9795349999999998</v>
      </c>
      <c r="L70" s="98">
        <v>4.6397399999999998</v>
      </c>
      <c r="M70" s="98">
        <v>5.3691800000000001</v>
      </c>
      <c r="N70" s="98">
        <v>6.1793230000000001</v>
      </c>
      <c r="O70" s="98">
        <v>7.0851259999999998</v>
      </c>
      <c r="P70" s="98">
        <v>8.1084790000000009</v>
      </c>
      <c r="Q70" s="98">
        <v>9.2763559999999998</v>
      </c>
      <c r="R70" s="98">
        <v>10.613517999999999</v>
      </c>
      <c r="S70" s="98">
        <v>12.144465</v>
      </c>
      <c r="T70" s="98">
        <v>13.896808999999999</v>
      </c>
      <c r="U70" s="98">
        <v>15.894682</v>
      </c>
      <c r="V70" s="98">
        <v>18.155231000000001</v>
      </c>
      <c r="W70" s="98">
        <v>20.693428000000001</v>
      </c>
      <c r="X70" s="98">
        <v>23.531113000000001</v>
      </c>
      <c r="Y70" s="98">
        <v>26.681090999999999</v>
      </c>
      <c r="Z70" s="98">
        <v>30.170033</v>
      </c>
      <c r="AA70" s="98">
        <v>33.996665999999998</v>
      </c>
      <c r="AB70" s="98">
        <v>38.143760999999998</v>
      </c>
      <c r="AC70" s="98">
        <v>42.573020999999997</v>
      </c>
      <c r="AD70" s="98">
        <v>47.273494999999997</v>
      </c>
      <c r="AE70" s="98">
        <v>52.222855000000003</v>
      </c>
      <c r="AF70" s="99">
        <v>0.30996800000000002</v>
      </c>
      <c r="AG70" s="221"/>
      <c r="AH70" s="219"/>
    </row>
    <row r="71" spans="1:34" ht="49.5" x14ac:dyDescent="0.75">
      <c r="A71" s="220" t="s">
        <v>1144</v>
      </c>
      <c r="B71" s="97" t="s">
        <v>1076</v>
      </c>
      <c r="C71" s="98">
        <v>12.657215000000001</v>
      </c>
      <c r="D71" s="98">
        <v>12.253945999999999</v>
      </c>
      <c r="E71" s="98">
        <v>11.837052999999999</v>
      </c>
      <c r="F71" s="98">
        <v>11.405747</v>
      </c>
      <c r="G71" s="98">
        <v>10.958615999999999</v>
      </c>
      <c r="H71" s="98">
        <v>10.497102999999999</v>
      </c>
      <c r="I71" s="98">
        <v>10.004996999999999</v>
      </c>
      <c r="J71" s="98">
        <v>9.5020070000000008</v>
      </c>
      <c r="K71" s="98">
        <v>8.9698100000000007</v>
      </c>
      <c r="L71" s="98">
        <v>8.4179040000000001</v>
      </c>
      <c r="M71" s="98">
        <v>7.8272069999999996</v>
      </c>
      <c r="N71" s="98">
        <v>7.1769290000000003</v>
      </c>
      <c r="O71" s="98">
        <v>6.5703300000000002</v>
      </c>
      <c r="P71" s="98">
        <v>6.0011219999999996</v>
      </c>
      <c r="Q71" s="98">
        <v>5.4681610000000003</v>
      </c>
      <c r="R71" s="98">
        <v>4.9728019999999997</v>
      </c>
      <c r="S71" s="98">
        <v>4.5123030000000002</v>
      </c>
      <c r="T71" s="98">
        <v>4.0931480000000002</v>
      </c>
      <c r="U71" s="98">
        <v>3.7105700000000001</v>
      </c>
      <c r="V71" s="98">
        <v>3.3614989999999998</v>
      </c>
      <c r="W71" s="98">
        <v>3.0438139999999998</v>
      </c>
      <c r="X71" s="98">
        <v>2.7556120000000002</v>
      </c>
      <c r="Y71" s="98">
        <v>2.4947569999999999</v>
      </c>
      <c r="Z71" s="98">
        <v>2.2507510000000002</v>
      </c>
      <c r="AA71" s="98">
        <v>1.9678009999999999</v>
      </c>
      <c r="AB71" s="98">
        <v>1.629623</v>
      </c>
      <c r="AC71" s="98">
        <v>1.333248</v>
      </c>
      <c r="AD71" s="98">
        <v>1.052214</v>
      </c>
      <c r="AE71" s="98">
        <v>0.83661700000000006</v>
      </c>
      <c r="AF71" s="99">
        <v>-9.2464000000000005E-2</v>
      </c>
      <c r="AG71" s="221"/>
      <c r="AH71" s="219"/>
    </row>
    <row r="72" spans="1:34" ht="25" x14ac:dyDescent="0.75">
      <c r="A72" s="220" t="s">
        <v>1145</v>
      </c>
      <c r="B72" s="97" t="s">
        <v>1078</v>
      </c>
      <c r="C72" s="98">
        <v>1568.900635</v>
      </c>
      <c r="D72" s="98">
        <v>1592.0656739999999</v>
      </c>
      <c r="E72" s="98">
        <v>1617.6141359999999</v>
      </c>
      <c r="F72" s="98">
        <v>1642.889404</v>
      </c>
      <c r="G72" s="98">
        <v>1666.8477780000001</v>
      </c>
      <c r="H72" s="98">
        <v>1689.6022949999999</v>
      </c>
      <c r="I72" s="98">
        <v>1709.506836</v>
      </c>
      <c r="J72" s="98">
        <v>1727.1770019999999</v>
      </c>
      <c r="K72" s="98">
        <v>1742.9711910000001</v>
      </c>
      <c r="L72" s="98">
        <v>1757.8314210000001</v>
      </c>
      <c r="M72" s="98">
        <v>1771.9936520000001</v>
      </c>
      <c r="N72" s="98">
        <v>1785.9129640000001</v>
      </c>
      <c r="O72" s="98">
        <v>1799.8901370000001</v>
      </c>
      <c r="P72" s="98">
        <v>1814.896606</v>
      </c>
      <c r="Q72" s="98">
        <v>1830.9842530000001</v>
      </c>
      <c r="R72" s="98">
        <v>1848.5692140000001</v>
      </c>
      <c r="S72" s="98">
        <v>1867.8732910000001</v>
      </c>
      <c r="T72" s="98">
        <v>1889.3264160000001</v>
      </c>
      <c r="U72" s="98">
        <v>1913.0802000000001</v>
      </c>
      <c r="V72" s="98">
        <v>1938.9139399999999</v>
      </c>
      <c r="W72" s="98">
        <v>1966.8549800000001</v>
      </c>
      <c r="X72" s="98">
        <v>1997.009155</v>
      </c>
      <c r="Y72" s="98">
        <v>2025.797241</v>
      </c>
      <c r="Z72" s="98">
        <v>2053.891846</v>
      </c>
      <c r="AA72" s="98">
        <v>2081.9648440000001</v>
      </c>
      <c r="AB72" s="98">
        <v>2106.8190920000002</v>
      </c>
      <c r="AC72" s="98">
        <v>2130.8447270000001</v>
      </c>
      <c r="AD72" s="98">
        <v>2151.36499</v>
      </c>
      <c r="AE72" s="98">
        <v>2171.7822270000001</v>
      </c>
      <c r="AF72" s="99">
        <v>1.1681E-2</v>
      </c>
      <c r="AG72" s="221"/>
      <c r="AH72" s="219"/>
    </row>
    <row r="73" spans="1:34" x14ac:dyDescent="0.75">
      <c r="A73" s="220" t="s">
        <v>1146</v>
      </c>
      <c r="B73" s="97" t="s">
        <v>1080</v>
      </c>
      <c r="C73" s="98">
        <v>0</v>
      </c>
      <c r="D73" s="98">
        <v>0</v>
      </c>
      <c r="E73" s="98">
        <v>0</v>
      </c>
      <c r="F73" s="98">
        <v>0</v>
      </c>
      <c r="G73" s="98">
        <v>0</v>
      </c>
      <c r="H73" s="98">
        <v>0</v>
      </c>
      <c r="I73" s="98">
        <v>0</v>
      </c>
      <c r="J73" s="98">
        <v>0</v>
      </c>
      <c r="K73" s="98">
        <v>0</v>
      </c>
      <c r="L73" s="98">
        <v>0</v>
      </c>
      <c r="M73" s="98">
        <v>0</v>
      </c>
      <c r="N73" s="98">
        <v>0</v>
      </c>
      <c r="O73" s="98">
        <v>0</v>
      </c>
      <c r="P73" s="98">
        <v>0</v>
      </c>
      <c r="Q73" s="98">
        <v>0</v>
      </c>
      <c r="R73" s="98">
        <v>0</v>
      </c>
      <c r="S73" s="98">
        <v>0</v>
      </c>
      <c r="T73" s="98">
        <v>0</v>
      </c>
      <c r="U73" s="98">
        <v>0</v>
      </c>
      <c r="V73" s="98">
        <v>0</v>
      </c>
      <c r="W73" s="98">
        <v>0</v>
      </c>
      <c r="X73" s="98">
        <v>0</v>
      </c>
      <c r="Y73" s="98">
        <v>0</v>
      </c>
      <c r="Z73" s="98">
        <v>0</v>
      </c>
      <c r="AA73" s="98">
        <v>0</v>
      </c>
      <c r="AB73" s="98">
        <v>0</v>
      </c>
      <c r="AC73" s="98">
        <v>0</v>
      </c>
      <c r="AD73" s="98">
        <v>0</v>
      </c>
      <c r="AE73" s="98">
        <v>0</v>
      </c>
      <c r="AF73" s="99" t="s">
        <v>322</v>
      </c>
      <c r="AG73" s="221"/>
      <c r="AH73" s="219"/>
    </row>
    <row r="74" spans="1:34" ht="37.25" x14ac:dyDescent="0.75">
      <c r="A74" s="220" t="s">
        <v>1147</v>
      </c>
      <c r="B74" s="97" t="s">
        <v>1082</v>
      </c>
      <c r="C74" s="98">
        <v>0</v>
      </c>
      <c r="D74" s="98">
        <v>0.787767</v>
      </c>
      <c r="E74" s="98">
        <v>1.5879289999999999</v>
      </c>
      <c r="F74" s="98">
        <v>2.3966599999999998</v>
      </c>
      <c r="G74" s="98">
        <v>3.208523</v>
      </c>
      <c r="H74" s="98">
        <v>4.0274260000000002</v>
      </c>
      <c r="I74" s="98">
        <v>4.8601450000000002</v>
      </c>
      <c r="J74" s="98">
        <v>5.7169280000000002</v>
      </c>
      <c r="K74" s="98">
        <v>6.6017650000000003</v>
      </c>
      <c r="L74" s="98">
        <v>7.5191460000000001</v>
      </c>
      <c r="M74" s="98">
        <v>8.4768489999999996</v>
      </c>
      <c r="N74" s="98">
        <v>9.4802370000000007</v>
      </c>
      <c r="O74" s="98">
        <v>10.536694000000001</v>
      </c>
      <c r="P74" s="98">
        <v>11.657214</v>
      </c>
      <c r="Q74" s="98">
        <v>12.856301999999999</v>
      </c>
      <c r="R74" s="98">
        <v>14.143478</v>
      </c>
      <c r="S74" s="98">
        <v>15.531952</v>
      </c>
      <c r="T74" s="98">
        <v>17.031109000000001</v>
      </c>
      <c r="U74" s="98">
        <v>18.651724000000002</v>
      </c>
      <c r="V74" s="98">
        <v>20.389593000000001</v>
      </c>
      <c r="W74" s="98">
        <v>22.245595999999999</v>
      </c>
      <c r="X74" s="98">
        <v>24.213246999999999</v>
      </c>
      <c r="Y74" s="98">
        <v>26.284991999999999</v>
      </c>
      <c r="Z74" s="98">
        <v>28.463531</v>
      </c>
      <c r="AA74" s="98">
        <v>30.733688000000001</v>
      </c>
      <c r="AB74" s="98">
        <v>33.074711000000001</v>
      </c>
      <c r="AC74" s="98">
        <v>35.461925999999998</v>
      </c>
      <c r="AD74" s="98">
        <v>37.891818999999998</v>
      </c>
      <c r="AE74" s="98">
        <v>40.35284</v>
      </c>
      <c r="AF74" s="99" t="s">
        <v>322</v>
      </c>
      <c r="AG74" s="221"/>
      <c r="AH74" s="219"/>
    </row>
    <row r="75" spans="1:34" ht="37.25" x14ac:dyDescent="0.75">
      <c r="A75" s="220" t="s">
        <v>1148</v>
      </c>
      <c r="B75" s="97" t="s">
        <v>1084</v>
      </c>
      <c r="C75" s="98">
        <v>0</v>
      </c>
      <c r="D75" s="98">
        <v>0.855433</v>
      </c>
      <c r="E75" s="98">
        <v>1.733762</v>
      </c>
      <c r="F75" s="98">
        <v>2.6065299999999998</v>
      </c>
      <c r="G75" s="98">
        <v>3.4725510000000002</v>
      </c>
      <c r="H75" s="98">
        <v>4.3335290000000004</v>
      </c>
      <c r="I75" s="98">
        <v>5.1927940000000001</v>
      </c>
      <c r="J75" s="98">
        <v>6.0617429999999999</v>
      </c>
      <c r="K75" s="98">
        <v>6.9501559999999998</v>
      </c>
      <c r="L75" s="98">
        <v>7.8712400000000002</v>
      </c>
      <c r="M75" s="98">
        <v>8.836157</v>
      </c>
      <c r="N75" s="98">
        <v>9.8554539999999999</v>
      </c>
      <c r="O75" s="98">
        <v>10.940022000000001</v>
      </c>
      <c r="P75" s="98">
        <v>12.10994</v>
      </c>
      <c r="Q75" s="98">
        <v>13.379708000000001</v>
      </c>
      <c r="R75" s="98">
        <v>14.764685</v>
      </c>
      <c r="S75" s="98">
        <v>16.280159000000001</v>
      </c>
      <c r="T75" s="98">
        <v>17.941573999999999</v>
      </c>
      <c r="U75" s="98">
        <v>19.761744</v>
      </c>
      <c r="V75" s="98">
        <v>21.739498000000001</v>
      </c>
      <c r="W75" s="98">
        <v>23.876650000000001</v>
      </c>
      <c r="X75" s="98">
        <v>26.169352</v>
      </c>
      <c r="Y75" s="98">
        <v>28.600905999999998</v>
      </c>
      <c r="Z75" s="98">
        <v>31.175287000000001</v>
      </c>
      <c r="AA75" s="98">
        <v>33.863022000000001</v>
      </c>
      <c r="AB75" s="98">
        <v>36.644165000000001</v>
      </c>
      <c r="AC75" s="98">
        <v>39.482059</v>
      </c>
      <c r="AD75" s="98">
        <v>42.376590999999998</v>
      </c>
      <c r="AE75" s="98">
        <v>45.306109999999997</v>
      </c>
      <c r="AF75" s="99" t="s">
        <v>322</v>
      </c>
      <c r="AG75" s="221"/>
      <c r="AH75" s="219"/>
    </row>
    <row r="76" spans="1:34" x14ac:dyDescent="0.75">
      <c r="A76" s="220" t="s">
        <v>1149</v>
      </c>
      <c r="B76" s="97" t="s">
        <v>1086</v>
      </c>
      <c r="C76" s="98">
        <v>0</v>
      </c>
      <c r="D76" s="98">
        <v>0</v>
      </c>
      <c r="E76" s="98">
        <v>0</v>
      </c>
      <c r="F76" s="98">
        <v>0</v>
      </c>
      <c r="G76" s="98">
        <v>0</v>
      </c>
      <c r="H76" s="98">
        <v>0</v>
      </c>
      <c r="I76" s="98">
        <v>0</v>
      </c>
      <c r="J76" s="98">
        <v>0</v>
      </c>
      <c r="K76" s="98">
        <v>0</v>
      </c>
      <c r="L76" s="98">
        <v>0</v>
      </c>
      <c r="M76" s="98">
        <v>0</v>
      </c>
      <c r="N76" s="98">
        <v>0</v>
      </c>
      <c r="O76" s="98">
        <v>0</v>
      </c>
      <c r="P76" s="98">
        <v>0</v>
      </c>
      <c r="Q76" s="98">
        <v>0</v>
      </c>
      <c r="R76" s="98">
        <v>0</v>
      </c>
      <c r="S76" s="98">
        <v>0</v>
      </c>
      <c r="T76" s="98">
        <v>0</v>
      </c>
      <c r="U76" s="98">
        <v>0</v>
      </c>
      <c r="V76" s="98">
        <v>0</v>
      </c>
      <c r="W76" s="98">
        <v>0</v>
      </c>
      <c r="X76" s="98">
        <v>0</v>
      </c>
      <c r="Y76" s="98">
        <v>0</v>
      </c>
      <c r="Z76" s="98">
        <v>0</v>
      </c>
      <c r="AA76" s="98">
        <v>0</v>
      </c>
      <c r="AB76" s="98">
        <v>0</v>
      </c>
      <c r="AC76" s="98">
        <v>0</v>
      </c>
      <c r="AD76" s="98">
        <v>0</v>
      </c>
      <c r="AE76" s="98">
        <v>0</v>
      </c>
      <c r="AF76" s="99" t="s">
        <v>322</v>
      </c>
      <c r="AG76" s="221"/>
      <c r="AH76" s="219"/>
    </row>
    <row r="77" spans="1:34" ht="49.5" x14ac:dyDescent="0.75">
      <c r="A77" s="220" t="s">
        <v>1150</v>
      </c>
      <c r="B77" s="96" t="s">
        <v>1151</v>
      </c>
      <c r="C77" s="100">
        <v>14814.711914</v>
      </c>
      <c r="D77" s="100">
        <v>14797.678711</v>
      </c>
      <c r="E77" s="100">
        <v>14839.655273</v>
      </c>
      <c r="F77" s="100">
        <v>14923.662109000001</v>
      </c>
      <c r="G77" s="100">
        <v>15026.384765999999</v>
      </c>
      <c r="H77" s="100">
        <v>15135.905273</v>
      </c>
      <c r="I77" s="100">
        <v>15243.676758</v>
      </c>
      <c r="J77" s="100">
        <v>15345.804688</v>
      </c>
      <c r="K77" s="100">
        <v>15445.272461</v>
      </c>
      <c r="L77" s="100">
        <v>15533.75</v>
      </c>
      <c r="M77" s="100">
        <v>15630.535156</v>
      </c>
      <c r="N77" s="100">
        <v>15711.363281</v>
      </c>
      <c r="O77" s="100">
        <v>15783.764648</v>
      </c>
      <c r="P77" s="100">
        <v>15847.455078000001</v>
      </c>
      <c r="Q77" s="100">
        <v>15910.726562</v>
      </c>
      <c r="R77" s="100">
        <v>15968.269531</v>
      </c>
      <c r="S77" s="100">
        <v>16023.462890999999</v>
      </c>
      <c r="T77" s="100">
        <v>16085.165039</v>
      </c>
      <c r="U77" s="100">
        <v>16147.872069999999</v>
      </c>
      <c r="V77" s="100">
        <v>16223.551758</v>
      </c>
      <c r="W77" s="100">
        <v>16306.708008</v>
      </c>
      <c r="X77" s="100">
        <v>16410.376952999999</v>
      </c>
      <c r="Y77" s="100">
        <v>16528.242188</v>
      </c>
      <c r="Z77" s="100">
        <v>16646.162109000001</v>
      </c>
      <c r="AA77" s="100">
        <v>16762.939452999999</v>
      </c>
      <c r="AB77" s="100">
        <v>16879.820312</v>
      </c>
      <c r="AC77" s="100">
        <v>16994.386718999998</v>
      </c>
      <c r="AD77" s="100">
        <v>17093.916015999999</v>
      </c>
      <c r="AE77" s="100">
        <v>17188.173827999999</v>
      </c>
      <c r="AF77" s="101">
        <v>5.3210000000000002E-3</v>
      </c>
      <c r="AG77" s="221"/>
      <c r="AH77" s="219"/>
    </row>
    <row r="78" spans="1:34" ht="15.5" thickBot="1" x14ac:dyDescent="0.9">
      <c r="A78" s="219"/>
      <c r="B78" s="221"/>
      <c r="C78" s="221"/>
      <c r="D78" s="221"/>
      <c r="E78" s="221"/>
      <c r="F78" s="221"/>
      <c r="G78" s="221"/>
      <c r="H78" s="221"/>
      <c r="I78" s="221"/>
      <c r="J78" s="221"/>
      <c r="K78" s="221"/>
      <c r="L78" s="221"/>
      <c r="M78" s="221"/>
      <c r="N78" s="221"/>
      <c r="O78" s="221"/>
      <c r="P78" s="221"/>
      <c r="Q78" s="221"/>
      <c r="R78" s="221"/>
      <c r="S78" s="221"/>
      <c r="T78" s="221"/>
      <c r="U78" s="221"/>
      <c r="V78" s="221"/>
      <c r="W78" s="221"/>
      <c r="X78" s="221"/>
      <c r="Y78" s="221"/>
      <c r="Z78" s="221"/>
      <c r="AA78" s="221"/>
      <c r="AB78" s="221"/>
      <c r="AC78" s="221"/>
      <c r="AD78" s="221"/>
      <c r="AE78" s="221"/>
      <c r="AF78" s="221"/>
      <c r="AG78" s="221"/>
      <c r="AH78" s="219"/>
    </row>
    <row r="79" spans="1:34" x14ac:dyDescent="0.75">
      <c r="A79" s="219"/>
      <c r="B79" s="254" t="s">
        <v>1089</v>
      </c>
      <c r="C79" s="256"/>
      <c r="D79" s="256"/>
      <c r="E79" s="256"/>
      <c r="F79" s="256"/>
      <c r="G79" s="256"/>
      <c r="H79" s="256"/>
      <c r="I79" s="256"/>
      <c r="J79" s="256"/>
      <c r="K79" s="256"/>
      <c r="L79" s="256"/>
      <c r="M79" s="256"/>
      <c r="N79" s="256"/>
      <c r="O79" s="256"/>
      <c r="P79" s="256"/>
      <c r="Q79" s="256"/>
      <c r="R79" s="256"/>
      <c r="S79" s="256"/>
      <c r="T79" s="256"/>
      <c r="U79" s="256"/>
      <c r="V79" s="256"/>
      <c r="W79" s="256"/>
      <c r="X79" s="256"/>
      <c r="Y79" s="256"/>
      <c r="Z79" s="256"/>
      <c r="AA79" s="256"/>
      <c r="AB79" s="256"/>
      <c r="AC79" s="256"/>
      <c r="AD79" s="256"/>
      <c r="AE79" s="256"/>
      <c r="AF79" s="256"/>
      <c r="AG79" s="256"/>
      <c r="AH79" s="218"/>
    </row>
    <row r="80" spans="1:34" x14ac:dyDescent="0.75">
      <c r="A80" s="219"/>
      <c r="B80" s="221" t="s">
        <v>1090</v>
      </c>
      <c r="C80" s="221"/>
      <c r="D80" s="221"/>
      <c r="E80" s="221"/>
      <c r="F80" s="221"/>
      <c r="G80" s="221"/>
      <c r="H80" s="221"/>
      <c r="I80" s="221"/>
      <c r="J80" s="221"/>
      <c r="K80" s="221"/>
      <c r="L80" s="221"/>
      <c r="M80" s="221"/>
      <c r="N80" s="221"/>
      <c r="O80" s="221"/>
      <c r="P80" s="221"/>
      <c r="Q80" s="221"/>
      <c r="R80" s="221"/>
      <c r="S80" s="221"/>
      <c r="T80" s="221"/>
      <c r="U80" s="221"/>
      <c r="V80" s="221"/>
      <c r="W80" s="221"/>
      <c r="X80" s="221"/>
      <c r="Y80" s="221"/>
      <c r="Z80" s="221"/>
      <c r="AA80" s="221"/>
      <c r="AB80" s="221"/>
      <c r="AC80" s="221"/>
      <c r="AD80" s="221"/>
      <c r="AE80" s="221"/>
      <c r="AF80" s="221"/>
      <c r="AG80" s="221"/>
      <c r="AH80" s="219"/>
    </row>
    <row r="81" spans="2:33" x14ac:dyDescent="0.75">
      <c r="B81" s="221" t="s">
        <v>1091</v>
      </c>
      <c r="C81" s="221"/>
      <c r="D81" s="221"/>
      <c r="E81" s="221"/>
      <c r="F81" s="221"/>
      <c r="G81" s="221"/>
      <c r="H81" s="221"/>
      <c r="I81" s="221"/>
      <c r="J81" s="221"/>
      <c r="K81" s="221"/>
      <c r="L81" s="221"/>
      <c r="M81" s="221"/>
      <c r="N81" s="221"/>
      <c r="O81" s="221"/>
      <c r="P81" s="221"/>
      <c r="Q81" s="221"/>
      <c r="R81" s="221"/>
      <c r="S81" s="221"/>
      <c r="T81" s="221"/>
      <c r="U81" s="221"/>
      <c r="V81" s="221"/>
      <c r="W81" s="221"/>
      <c r="X81" s="221"/>
      <c r="Y81" s="221"/>
      <c r="Z81" s="221"/>
      <c r="AA81" s="221"/>
      <c r="AB81" s="221"/>
      <c r="AC81" s="221"/>
      <c r="AD81" s="221"/>
      <c r="AE81" s="221"/>
      <c r="AF81" s="221"/>
      <c r="AG81" s="221"/>
    </row>
    <row r="82" spans="2:33" x14ac:dyDescent="0.75">
      <c r="B82" s="221" t="s">
        <v>1092</v>
      </c>
      <c r="C82" s="221"/>
      <c r="D82" s="221"/>
      <c r="E82" s="221"/>
      <c r="F82" s="221"/>
      <c r="G82" s="221"/>
      <c r="H82" s="221"/>
      <c r="I82" s="221"/>
      <c r="J82" s="221"/>
      <c r="K82" s="221"/>
      <c r="L82" s="221"/>
      <c r="M82" s="221"/>
      <c r="N82" s="221"/>
      <c r="O82" s="221"/>
      <c r="P82" s="221"/>
      <c r="Q82" s="221"/>
      <c r="R82" s="221"/>
      <c r="S82" s="221"/>
      <c r="T82" s="221"/>
      <c r="U82" s="221"/>
      <c r="V82" s="221"/>
      <c r="W82" s="221"/>
      <c r="X82" s="221"/>
      <c r="Y82" s="221"/>
      <c r="Z82" s="221"/>
      <c r="AA82" s="221"/>
      <c r="AB82" s="221"/>
      <c r="AC82" s="221"/>
      <c r="AD82" s="221"/>
      <c r="AE82" s="221"/>
      <c r="AF82" s="221"/>
      <c r="AG82" s="221"/>
    </row>
    <row r="83" spans="2:33" x14ac:dyDescent="0.75">
      <c r="B83" s="221" t="s">
        <v>568</v>
      </c>
      <c r="C83" s="221"/>
      <c r="D83" s="221"/>
      <c r="E83" s="221"/>
      <c r="F83" s="221"/>
      <c r="G83" s="221"/>
      <c r="H83" s="221"/>
      <c r="I83" s="221"/>
      <c r="J83" s="221"/>
      <c r="K83" s="221"/>
      <c r="L83" s="221"/>
      <c r="M83" s="221"/>
      <c r="N83" s="221"/>
      <c r="O83" s="221"/>
      <c r="P83" s="221"/>
      <c r="Q83" s="221"/>
      <c r="R83" s="221"/>
      <c r="S83" s="221"/>
      <c r="T83" s="221"/>
      <c r="U83" s="221"/>
      <c r="V83" s="221"/>
      <c r="W83" s="221"/>
      <c r="X83" s="221"/>
      <c r="Y83" s="221"/>
      <c r="Z83" s="221"/>
      <c r="AA83" s="221"/>
      <c r="AB83" s="221"/>
      <c r="AC83" s="221"/>
      <c r="AD83" s="221"/>
      <c r="AE83" s="221"/>
      <c r="AF83" s="221"/>
      <c r="AG83" s="221"/>
    </row>
    <row r="84" spans="2:33" x14ac:dyDescent="0.75">
      <c r="B84" s="221" t="s">
        <v>695</v>
      </c>
      <c r="C84" s="221"/>
      <c r="D84" s="221"/>
      <c r="E84" s="221"/>
      <c r="F84" s="221"/>
      <c r="G84" s="221"/>
      <c r="H84" s="221"/>
      <c r="I84" s="221"/>
      <c r="J84" s="221"/>
      <c r="K84" s="221"/>
      <c r="L84" s="221"/>
      <c r="M84" s="221"/>
      <c r="N84" s="221"/>
      <c r="O84" s="221"/>
      <c r="P84" s="221"/>
      <c r="Q84" s="221"/>
      <c r="R84" s="221"/>
      <c r="S84" s="221"/>
      <c r="T84" s="221"/>
      <c r="U84" s="221"/>
      <c r="V84" s="221"/>
      <c r="W84" s="221"/>
      <c r="X84" s="221"/>
      <c r="Y84" s="221"/>
      <c r="Z84" s="221"/>
      <c r="AA84" s="221"/>
      <c r="AB84" s="221"/>
      <c r="AC84" s="221"/>
      <c r="AD84" s="221"/>
      <c r="AE84" s="221"/>
      <c r="AF84" s="221"/>
      <c r="AG84" s="221"/>
    </row>
    <row r="85" spans="2:33" x14ac:dyDescent="0.75">
      <c r="B85" s="221" t="s">
        <v>1094</v>
      </c>
      <c r="C85" s="221"/>
      <c r="D85" s="221"/>
      <c r="E85" s="221"/>
      <c r="F85" s="221"/>
      <c r="G85" s="221"/>
      <c r="H85" s="221"/>
      <c r="I85" s="221"/>
      <c r="J85" s="221"/>
      <c r="K85" s="221"/>
      <c r="L85" s="221"/>
      <c r="M85" s="221"/>
      <c r="N85" s="221"/>
      <c r="O85" s="221"/>
      <c r="P85" s="221"/>
      <c r="Q85" s="221"/>
      <c r="R85" s="221"/>
      <c r="S85" s="221"/>
      <c r="T85" s="221"/>
      <c r="U85" s="221"/>
      <c r="V85" s="221"/>
      <c r="W85" s="221"/>
      <c r="X85" s="221"/>
      <c r="Y85" s="221"/>
      <c r="Z85" s="221"/>
      <c r="AA85" s="221"/>
      <c r="AB85" s="221"/>
      <c r="AC85" s="221"/>
      <c r="AD85" s="221"/>
      <c r="AE85" s="221"/>
      <c r="AF85" s="221"/>
      <c r="AG85" s="221"/>
    </row>
    <row r="86" spans="2:33" x14ac:dyDescent="0.75">
      <c r="B86" s="221"/>
      <c r="C86" s="221"/>
      <c r="D86" s="221"/>
      <c r="E86" s="221"/>
      <c r="F86" s="221"/>
      <c r="G86" s="221"/>
      <c r="H86" s="221"/>
      <c r="I86" s="221"/>
      <c r="J86" s="221"/>
      <c r="K86" s="221"/>
      <c r="L86" s="221"/>
      <c r="M86" s="221"/>
      <c r="N86" s="221"/>
      <c r="O86" s="221"/>
      <c r="P86" s="221"/>
      <c r="Q86" s="221"/>
      <c r="R86" s="221"/>
      <c r="S86" s="221"/>
      <c r="T86" s="221"/>
      <c r="U86" s="221"/>
      <c r="V86" s="221"/>
      <c r="W86" s="221"/>
      <c r="X86" s="221"/>
      <c r="Y86" s="221"/>
      <c r="Z86" s="221"/>
      <c r="AA86" s="221"/>
      <c r="AB86" s="221"/>
      <c r="AC86" s="221"/>
      <c r="AD86" s="221"/>
      <c r="AE86" s="221"/>
      <c r="AF86" s="221"/>
      <c r="AG86" s="221"/>
    </row>
    <row r="87" spans="2:33" x14ac:dyDescent="0.75">
      <c r="B87" s="221"/>
      <c r="C87" s="221"/>
      <c r="D87" s="221"/>
      <c r="E87" s="221"/>
      <c r="F87" s="221"/>
      <c r="G87" s="221"/>
      <c r="H87" s="221"/>
      <c r="I87" s="221"/>
      <c r="J87" s="221"/>
      <c r="K87" s="221"/>
      <c r="L87" s="221"/>
      <c r="M87" s="221"/>
      <c r="N87" s="221"/>
      <c r="O87" s="221"/>
      <c r="P87" s="221"/>
      <c r="Q87" s="221"/>
      <c r="R87" s="221"/>
      <c r="S87" s="221"/>
      <c r="T87" s="221"/>
      <c r="U87" s="221"/>
      <c r="V87" s="221"/>
      <c r="W87" s="221"/>
      <c r="X87" s="221"/>
      <c r="Y87" s="221"/>
      <c r="Z87" s="221"/>
      <c r="AA87" s="221"/>
      <c r="AB87" s="221"/>
      <c r="AC87" s="221"/>
      <c r="AD87" s="221"/>
      <c r="AE87" s="221"/>
      <c r="AF87" s="221"/>
      <c r="AG87" s="221"/>
    </row>
    <row r="88" spans="2:33" x14ac:dyDescent="0.75">
      <c r="B88" s="221"/>
      <c r="C88" s="221"/>
      <c r="D88" s="221"/>
      <c r="E88" s="221"/>
      <c r="F88" s="221"/>
      <c r="G88" s="221"/>
      <c r="H88" s="221"/>
      <c r="I88" s="221"/>
      <c r="J88" s="221"/>
      <c r="K88" s="221"/>
      <c r="L88" s="221"/>
      <c r="M88" s="221"/>
      <c r="N88" s="221"/>
      <c r="O88" s="221"/>
      <c r="P88" s="221"/>
      <c r="Q88" s="221"/>
      <c r="R88" s="221"/>
      <c r="S88" s="221"/>
      <c r="T88" s="221"/>
      <c r="U88" s="221"/>
      <c r="V88" s="221"/>
      <c r="W88" s="221"/>
      <c r="X88" s="221"/>
      <c r="Y88" s="221"/>
      <c r="Z88" s="221"/>
      <c r="AA88" s="221"/>
      <c r="AB88" s="221"/>
      <c r="AC88" s="221"/>
      <c r="AD88" s="221"/>
      <c r="AE88" s="221"/>
      <c r="AF88" s="221"/>
      <c r="AG88" s="221"/>
    </row>
    <row r="89" spans="2:33" x14ac:dyDescent="0.75">
      <c r="B89" s="221"/>
      <c r="C89" s="221"/>
      <c r="D89" s="221"/>
      <c r="E89" s="221"/>
      <c r="F89" s="221"/>
      <c r="G89" s="221"/>
      <c r="H89" s="221"/>
      <c r="I89" s="221"/>
      <c r="J89" s="221"/>
      <c r="K89" s="221"/>
      <c r="L89" s="221"/>
      <c r="M89" s="221"/>
      <c r="N89" s="221"/>
      <c r="O89" s="221"/>
      <c r="P89" s="221"/>
      <c r="Q89" s="221"/>
      <c r="R89" s="221"/>
      <c r="S89" s="221"/>
      <c r="T89" s="221"/>
      <c r="U89" s="221"/>
      <c r="V89" s="221"/>
      <c r="W89" s="221"/>
      <c r="X89" s="221"/>
      <c r="Y89" s="221"/>
      <c r="Z89" s="221"/>
      <c r="AA89" s="221"/>
      <c r="AB89" s="221"/>
      <c r="AC89" s="221"/>
      <c r="AD89" s="221"/>
      <c r="AE89" s="221"/>
      <c r="AF89" s="221"/>
      <c r="AG89" s="221"/>
    </row>
    <row r="90" spans="2:33" x14ac:dyDescent="0.75">
      <c r="B90" s="221"/>
      <c r="C90" s="221"/>
      <c r="D90" s="221"/>
      <c r="E90" s="221"/>
      <c r="F90" s="221"/>
      <c r="G90" s="221"/>
      <c r="H90" s="221"/>
      <c r="I90" s="221"/>
      <c r="J90" s="221"/>
      <c r="K90" s="221"/>
      <c r="L90" s="221"/>
      <c r="M90" s="221"/>
      <c r="N90" s="221"/>
      <c r="O90" s="221"/>
      <c r="P90" s="221"/>
      <c r="Q90" s="221"/>
      <c r="R90" s="221"/>
      <c r="S90" s="221"/>
      <c r="T90" s="221"/>
      <c r="U90" s="221"/>
      <c r="V90" s="221"/>
      <c r="W90" s="221"/>
      <c r="X90" s="221"/>
      <c r="Y90" s="221"/>
      <c r="Z90" s="221"/>
      <c r="AA90" s="221"/>
      <c r="AB90" s="221"/>
      <c r="AC90" s="221"/>
      <c r="AD90" s="221"/>
      <c r="AE90" s="221"/>
      <c r="AF90" s="221"/>
      <c r="AG90" s="221"/>
    </row>
    <row r="91" spans="2:33" x14ac:dyDescent="0.75">
      <c r="B91" s="221"/>
      <c r="C91" s="221"/>
      <c r="D91" s="221"/>
      <c r="E91" s="221"/>
      <c r="F91" s="221"/>
      <c r="G91" s="221"/>
      <c r="H91" s="221"/>
      <c r="I91" s="221"/>
      <c r="J91" s="221"/>
      <c r="K91" s="221"/>
      <c r="L91" s="221"/>
      <c r="M91" s="221"/>
      <c r="N91" s="221"/>
      <c r="O91" s="221"/>
      <c r="P91" s="221"/>
      <c r="Q91" s="221"/>
      <c r="R91" s="221"/>
      <c r="S91" s="221"/>
      <c r="T91" s="221"/>
      <c r="U91" s="221"/>
      <c r="V91" s="221"/>
      <c r="W91" s="221"/>
      <c r="X91" s="221"/>
      <c r="Y91" s="221"/>
      <c r="Z91" s="221"/>
      <c r="AA91" s="221"/>
      <c r="AB91" s="221"/>
      <c r="AC91" s="221"/>
      <c r="AD91" s="221"/>
      <c r="AE91" s="221"/>
      <c r="AF91" s="221"/>
      <c r="AG91" s="221"/>
    </row>
    <row r="92" spans="2:33" x14ac:dyDescent="0.75">
      <c r="B92" s="221"/>
      <c r="C92" s="221"/>
      <c r="D92" s="221"/>
      <c r="E92" s="221"/>
      <c r="F92" s="221"/>
      <c r="G92" s="221"/>
      <c r="H92" s="221"/>
      <c r="I92" s="221"/>
      <c r="J92" s="221"/>
      <c r="K92" s="221"/>
      <c r="L92" s="221"/>
      <c r="M92" s="221"/>
      <c r="N92" s="221"/>
      <c r="O92" s="221"/>
      <c r="P92" s="221"/>
      <c r="Q92" s="221"/>
      <c r="R92" s="221"/>
      <c r="S92" s="221"/>
      <c r="T92" s="221"/>
      <c r="U92" s="221"/>
      <c r="V92" s="221"/>
      <c r="W92" s="221"/>
      <c r="X92" s="221"/>
      <c r="Y92" s="221"/>
      <c r="Z92" s="221"/>
      <c r="AA92" s="221"/>
      <c r="AB92" s="221"/>
      <c r="AC92" s="221"/>
      <c r="AD92" s="221"/>
      <c r="AE92" s="221"/>
      <c r="AF92" s="221"/>
      <c r="AG92" s="221"/>
    </row>
    <row r="93" spans="2:33" x14ac:dyDescent="0.75">
      <c r="B93" s="221"/>
      <c r="C93" s="221"/>
      <c r="D93" s="221"/>
      <c r="E93" s="221"/>
      <c r="F93" s="221"/>
      <c r="G93" s="221"/>
      <c r="H93" s="221"/>
      <c r="I93" s="221"/>
      <c r="J93" s="221"/>
      <c r="K93" s="221"/>
      <c r="L93" s="221"/>
      <c r="M93" s="221"/>
      <c r="N93" s="221"/>
      <c r="O93" s="221"/>
      <c r="P93" s="221"/>
      <c r="Q93" s="221"/>
      <c r="R93" s="221"/>
      <c r="S93" s="221"/>
      <c r="T93" s="221"/>
      <c r="U93" s="221"/>
      <c r="V93" s="221"/>
      <c r="W93" s="221"/>
      <c r="X93" s="221"/>
      <c r="Y93" s="221"/>
      <c r="Z93" s="221"/>
      <c r="AA93" s="221"/>
      <c r="AB93" s="221"/>
      <c r="AC93" s="221"/>
      <c r="AD93" s="221"/>
      <c r="AE93" s="221"/>
      <c r="AF93" s="221"/>
      <c r="AG93" s="221"/>
    </row>
    <row r="94" spans="2:33" x14ac:dyDescent="0.75">
      <c r="B94" s="221"/>
      <c r="C94" s="221"/>
      <c r="D94" s="221"/>
      <c r="E94" s="221"/>
      <c r="F94" s="221"/>
      <c r="G94" s="221"/>
      <c r="H94" s="221"/>
      <c r="I94" s="221"/>
      <c r="J94" s="221"/>
      <c r="K94" s="221"/>
      <c r="L94" s="221"/>
      <c r="M94" s="221"/>
      <c r="N94" s="221"/>
      <c r="O94" s="221"/>
      <c r="P94" s="221"/>
      <c r="Q94" s="221"/>
      <c r="R94" s="221"/>
      <c r="S94" s="221"/>
      <c r="T94" s="221"/>
      <c r="U94" s="221"/>
      <c r="V94" s="221"/>
      <c r="W94" s="221"/>
      <c r="X94" s="221"/>
      <c r="Y94" s="221"/>
      <c r="Z94" s="221"/>
      <c r="AA94" s="221"/>
      <c r="AB94" s="221"/>
      <c r="AC94" s="221"/>
      <c r="AD94" s="221"/>
      <c r="AE94" s="221"/>
      <c r="AF94" s="221"/>
      <c r="AG94" s="221"/>
    </row>
    <row r="95" spans="2:33" x14ac:dyDescent="0.75">
      <c r="B95" s="221"/>
      <c r="C95" s="221"/>
      <c r="D95" s="221"/>
      <c r="E95" s="221"/>
      <c r="F95" s="221"/>
      <c r="G95" s="221"/>
      <c r="H95" s="221"/>
      <c r="I95" s="221"/>
      <c r="J95" s="221"/>
      <c r="K95" s="221"/>
      <c r="L95" s="221"/>
      <c r="M95" s="221"/>
      <c r="N95" s="221"/>
      <c r="O95" s="221"/>
      <c r="P95" s="221"/>
      <c r="Q95" s="221"/>
      <c r="R95" s="221"/>
      <c r="S95" s="221"/>
      <c r="T95" s="221"/>
      <c r="U95" s="221"/>
      <c r="V95" s="221"/>
      <c r="W95" s="221"/>
      <c r="X95" s="221"/>
      <c r="Y95" s="221"/>
      <c r="Z95" s="221"/>
      <c r="AA95" s="221"/>
      <c r="AB95" s="221"/>
      <c r="AC95" s="221"/>
      <c r="AD95" s="221"/>
      <c r="AE95" s="221"/>
      <c r="AF95" s="221"/>
      <c r="AG95" s="221"/>
    </row>
    <row r="96" spans="2:33" x14ac:dyDescent="0.75">
      <c r="B96" s="221"/>
      <c r="C96" s="221"/>
      <c r="D96" s="221"/>
      <c r="E96" s="221"/>
      <c r="F96" s="221"/>
      <c r="G96" s="221"/>
      <c r="H96" s="221"/>
      <c r="I96" s="221"/>
      <c r="J96" s="221"/>
      <c r="K96" s="221"/>
      <c r="L96" s="221"/>
      <c r="M96" s="221"/>
      <c r="N96" s="221"/>
      <c r="O96" s="221"/>
      <c r="P96" s="221"/>
      <c r="Q96" s="221"/>
      <c r="R96" s="221"/>
      <c r="S96" s="221"/>
      <c r="T96" s="221"/>
      <c r="U96" s="221"/>
      <c r="V96" s="221"/>
      <c r="W96" s="221"/>
      <c r="X96" s="221"/>
      <c r="Y96" s="221"/>
      <c r="Z96" s="221"/>
      <c r="AA96" s="221"/>
      <c r="AB96" s="221"/>
      <c r="AC96" s="221"/>
      <c r="AD96" s="221"/>
      <c r="AE96" s="221"/>
      <c r="AF96" s="221"/>
      <c r="AG96" s="221"/>
    </row>
    <row r="97" spans="2:33" x14ac:dyDescent="0.75">
      <c r="B97" s="221"/>
      <c r="C97" s="221"/>
      <c r="D97" s="221"/>
      <c r="E97" s="221"/>
      <c r="F97" s="221"/>
      <c r="G97" s="221"/>
      <c r="H97" s="221"/>
      <c r="I97" s="221"/>
      <c r="J97" s="221"/>
      <c r="K97" s="221"/>
      <c r="L97" s="221"/>
      <c r="M97" s="221"/>
      <c r="N97" s="221"/>
      <c r="O97" s="221"/>
      <c r="P97" s="221"/>
      <c r="Q97" s="221"/>
      <c r="R97" s="221"/>
      <c r="S97" s="221"/>
      <c r="T97" s="221"/>
      <c r="U97" s="221"/>
      <c r="V97" s="221"/>
      <c r="W97" s="221"/>
      <c r="X97" s="221"/>
      <c r="Y97" s="221"/>
      <c r="Z97" s="221"/>
      <c r="AA97" s="221"/>
      <c r="AB97" s="221"/>
      <c r="AC97" s="221"/>
      <c r="AD97" s="221"/>
      <c r="AE97" s="221"/>
      <c r="AF97" s="221"/>
      <c r="AG97" s="221"/>
    </row>
    <row r="98" spans="2:33" x14ac:dyDescent="0.75">
      <c r="B98" s="221"/>
      <c r="C98" s="221"/>
      <c r="D98" s="221"/>
      <c r="E98" s="221"/>
      <c r="F98" s="221"/>
      <c r="G98" s="221"/>
      <c r="H98" s="221"/>
      <c r="I98" s="221"/>
      <c r="J98" s="221"/>
      <c r="K98" s="221"/>
      <c r="L98" s="221"/>
      <c r="M98" s="221"/>
      <c r="N98" s="221"/>
      <c r="O98" s="221"/>
      <c r="P98" s="221"/>
      <c r="Q98" s="221"/>
      <c r="R98" s="221"/>
      <c r="S98" s="221"/>
      <c r="T98" s="221"/>
      <c r="U98" s="221"/>
      <c r="V98" s="221"/>
      <c r="W98" s="221"/>
      <c r="X98" s="221"/>
      <c r="Y98" s="221"/>
      <c r="Z98" s="221"/>
      <c r="AA98" s="221"/>
      <c r="AB98" s="221"/>
      <c r="AC98" s="221"/>
      <c r="AD98" s="221"/>
      <c r="AE98" s="221"/>
      <c r="AF98" s="221"/>
      <c r="AG98" s="221"/>
    </row>
    <row r="99" spans="2:33" x14ac:dyDescent="0.75">
      <c r="B99" s="221"/>
      <c r="C99" s="221"/>
      <c r="D99" s="221"/>
      <c r="E99" s="221"/>
      <c r="F99" s="221"/>
      <c r="G99" s="221"/>
      <c r="H99" s="221"/>
      <c r="I99" s="221"/>
      <c r="J99" s="221"/>
      <c r="K99" s="221"/>
      <c r="L99" s="221"/>
      <c r="M99" s="221"/>
      <c r="N99" s="221"/>
      <c r="O99" s="221"/>
      <c r="P99" s="221"/>
      <c r="Q99" s="221"/>
      <c r="R99" s="221"/>
      <c r="S99" s="221"/>
      <c r="T99" s="221"/>
      <c r="U99" s="221"/>
      <c r="V99" s="221"/>
      <c r="W99" s="221"/>
      <c r="X99" s="221"/>
      <c r="Y99" s="221"/>
      <c r="Z99" s="221"/>
      <c r="AA99" s="221"/>
      <c r="AB99" s="221"/>
      <c r="AC99" s="221"/>
      <c r="AD99" s="221"/>
      <c r="AE99" s="221"/>
      <c r="AF99" s="221"/>
      <c r="AG99" s="221"/>
    </row>
    <row r="100" spans="2:33" x14ac:dyDescent="0.75">
      <c r="B100" s="221"/>
      <c r="C100" s="221"/>
      <c r="D100" s="221"/>
      <c r="E100" s="221"/>
      <c r="F100" s="221"/>
      <c r="G100" s="221"/>
      <c r="H100" s="221"/>
      <c r="I100" s="221"/>
      <c r="J100" s="221"/>
      <c r="K100" s="221"/>
      <c r="L100" s="221"/>
      <c r="M100" s="221"/>
      <c r="N100" s="221"/>
      <c r="O100" s="221"/>
      <c r="P100" s="221"/>
      <c r="Q100" s="221"/>
      <c r="R100" s="221"/>
      <c r="S100" s="221"/>
      <c r="T100" s="221"/>
      <c r="U100" s="221"/>
      <c r="V100" s="221"/>
      <c r="W100" s="221"/>
      <c r="X100" s="221"/>
      <c r="Y100" s="221"/>
      <c r="Z100" s="221"/>
      <c r="AA100" s="221"/>
      <c r="AB100" s="221"/>
      <c r="AC100" s="221"/>
      <c r="AD100" s="221"/>
      <c r="AE100" s="221"/>
      <c r="AF100" s="221"/>
      <c r="AG100" s="221"/>
    </row>
    <row r="101" spans="2:33" x14ac:dyDescent="0.75">
      <c r="B101" s="221"/>
      <c r="C101" s="221"/>
      <c r="D101" s="221"/>
      <c r="E101" s="221"/>
      <c r="F101" s="221"/>
      <c r="G101" s="221"/>
      <c r="H101" s="221"/>
      <c r="I101" s="221"/>
      <c r="J101" s="221"/>
      <c r="K101" s="221"/>
      <c r="L101" s="221"/>
      <c r="M101" s="221"/>
      <c r="N101" s="221"/>
      <c r="O101" s="221"/>
      <c r="P101" s="221"/>
      <c r="Q101" s="221"/>
      <c r="R101" s="221"/>
      <c r="S101" s="221"/>
      <c r="T101" s="221"/>
      <c r="U101" s="221"/>
      <c r="V101" s="221"/>
      <c r="W101" s="221"/>
      <c r="X101" s="221"/>
      <c r="Y101" s="221"/>
      <c r="Z101" s="221"/>
      <c r="AA101" s="221"/>
      <c r="AB101" s="221"/>
      <c r="AC101" s="221"/>
      <c r="AD101" s="221"/>
      <c r="AE101" s="221"/>
      <c r="AF101" s="221"/>
      <c r="AG101" s="221"/>
    </row>
    <row r="102" spans="2:33" x14ac:dyDescent="0.75">
      <c r="B102" s="221"/>
      <c r="C102" s="221"/>
      <c r="D102" s="221"/>
      <c r="E102" s="221"/>
      <c r="F102" s="221"/>
      <c r="G102" s="221"/>
      <c r="H102" s="221"/>
      <c r="I102" s="221"/>
      <c r="J102" s="221"/>
      <c r="K102" s="221"/>
      <c r="L102" s="221"/>
      <c r="M102" s="221"/>
      <c r="N102" s="221"/>
      <c r="O102" s="221"/>
      <c r="P102" s="221"/>
      <c r="Q102" s="221"/>
      <c r="R102" s="221"/>
      <c r="S102" s="221"/>
      <c r="T102" s="221"/>
      <c r="U102" s="221"/>
      <c r="V102" s="221"/>
      <c r="W102" s="221"/>
      <c r="X102" s="221"/>
      <c r="Y102" s="221"/>
      <c r="Z102" s="221"/>
      <c r="AA102" s="221"/>
      <c r="AB102" s="221"/>
      <c r="AC102" s="221"/>
      <c r="AD102" s="221"/>
      <c r="AE102" s="221"/>
      <c r="AF102" s="221"/>
      <c r="AG102" s="221"/>
    </row>
    <row r="103" spans="2:33" x14ac:dyDescent="0.75">
      <c r="B103" s="221"/>
      <c r="C103" s="221"/>
      <c r="D103" s="221"/>
      <c r="E103" s="221"/>
      <c r="F103" s="221"/>
      <c r="G103" s="221"/>
      <c r="H103" s="221"/>
      <c r="I103" s="221"/>
      <c r="J103" s="221"/>
      <c r="K103" s="221"/>
      <c r="L103" s="221"/>
      <c r="M103" s="221"/>
      <c r="N103" s="221"/>
      <c r="O103" s="221"/>
      <c r="P103" s="221"/>
      <c r="Q103" s="221"/>
      <c r="R103" s="221"/>
      <c r="S103" s="221"/>
      <c r="T103" s="221"/>
      <c r="U103" s="221"/>
      <c r="V103" s="221"/>
      <c r="W103" s="221"/>
      <c r="X103" s="221"/>
      <c r="Y103" s="221"/>
      <c r="Z103" s="221"/>
      <c r="AA103" s="221"/>
      <c r="AB103" s="221"/>
      <c r="AC103" s="221"/>
      <c r="AD103" s="221"/>
      <c r="AE103" s="221"/>
      <c r="AF103" s="221"/>
      <c r="AG103" s="221"/>
    </row>
    <row r="104" spans="2:33" x14ac:dyDescent="0.75">
      <c r="B104" s="221"/>
      <c r="C104" s="221"/>
      <c r="D104" s="221"/>
      <c r="E104" s="221"/>
      <c r="F104" s="221"/>
      <c r="G104" s="221"/>
      <c r="H104" s="221"/>
      <c r="I104" s="221"/>
      <c r="J104" s="221"/>
      <c r="K104" s="221"/>
      <c r="L104" s="221"/>
      <c r="M104" s="221"/>
      <c r="N104" s="221"/>
      <c r="O104" s="221"/>
      <c r="P104" s="221"/>
      <c r="Q104" s="221"/>
      <c r="R104" s="221"/>
      <c r="S104" s="221"/>
      <c r="T104" s="221"/>
      <c r="U104" s="221"/>
      <c r="V104" s="221"/>
      <c r="W104" s="221"/>
      <c r="X104" s="221"/>
      <c r="Y104" s="221"/>
      <c r="Z104" s="221"/>
      <c r="AA104" s="221"/>
      <c r="AB104" s="221"/>
      <c r="AC104" s="221"/>
      <c r="AD104" s="221"/>
      <c r="AE104" s="221"/>
      <c r="AF104" s="221"/>
      <c r="AG104" s="221"/>
    </row>
    <row r="105" spans="2:33" x14ac:dyDescent="0.75">
      <c r="B105" s="221"/>
      <c r="C105" s="221"/>
      <c r="D105" s="221"/>
      <c r="E105" s="221"/>
      <c r="F105" s="221"/>
      <c r="G105" s="221"/>
      <c r="H105" s="221"/>
      <c r="I105" s="221"/>
      <c r="J105" s="221"/>
      <c r="K105" s="221"/>
      <c r="L105" s="221"/>
      <c r="M105" s="221"/>
      <c r="N105" s="221"/>
      <c r="O105" s="221"/>
      <c r="P105" s="221"/>
      <c r="Q105" s="221"/>
      <c r="R105" s="221"/>
      <c r="S105" s="221"/>
      <c r="T105" s="221"/>
      <c r="U105" s="221"/>
      <c r="V105" s="221"/>
      <c r="W105" s="221"/>
      <c r="X105" s="221"/>
      <c r="Y105" s="221"/>
      <c r="Z105" s="221"/>
      <c r="AA105" s="221"/>
      <c r="AB105" s="221"/>
      <c r="AC105" s="221"/>
      <c r="AD105" s="221"/>
      <c r="AE105" s="221"/>
      <c r="AF105" s="221"/>
      <c r="AG105" s="221"/>
    </row>
    <row r="106" spans="2:33" x14ac:dyDescent="0.75">
      <c r="B106" s="221"/>
      <c r="C106" s="221"/>
      <c r="D106" s="221"/>
      <c r="E106" s="221"/>
      <c r="F106" s="221"/>
      <c r="G106" s="221"/>
      <c r="H106" s="221"/>
      <c r="I106" s="221"/>
      <c r="J106" s="221"/>
      <c r="K106" s="221"/>
      <c r="L106" s="221"/>
      <c r="M106" s="221"/>
      <c r="N106" s="221"/>
      <c r="O106" s="221"/>
      <c r="P106" s="221"/>
      <c r="Q106" s="221"/>
      <c r="R106" s="221"/>
      <c r="S106" s="221"/>
      <c r="T106" s="221"/>
      <c r="U106" s="221"/>
      <c r="V106" s="221"/>
      <c r="W106" s="221"/>
      <c r="X106" s="221"/>
      <c r="Y106" s="221"/>
      <c r="Z106" s="221"/>
      <c r="AA106" s="221"/>
      <c r="AB106" s="221"/>
      <c r="AC106" s="221"/>
      <c r="AD106" s="221"/>
      <c r="AE106" s="221"/>
      <c r="AF106" s="221"/>
      <c r="AG106" s="221"/>
    </row>
    <row r="107" spans="2:33" x14ac:dyDescent="0.75">
      <c r="B107" s="221"/>
      <c r="C107" s="221"/>
      <c r="D107" s="221"/>
      <c r="E107" s="221"/>
      <c r="F107" s="221"/>
      <c r="G107" s="221"/>
      <c r="H107" s="221"/>
      <c r="I107" s="221"/>
      <c r="J107" s="221"/>
      <c r="K107" s="221"/>
      <c r="L107" s="221"/>
      <c r="M107" s="221"/>
      <c r="N107" s="221"/>
      <c r="O107" s="221"/>
      <c r="P107" s="221"/>
      <c r="Q107" s="221"/>
      <c r="R107" s="221"/>
      <c r="S107" s="221"/>
      <c r="T107" s="221"/>
      <c r="U107" s="221"/>
      <c r="V107" s="221"/>
      <c r="W107" s="221"/>
      <c r="X107" s="221"/>
      <c r="Y107" s="221"/>
      <c r="Z107" s="221"/>
      <c r="AA107" s="221"/>
      <c r="AB107" s="221"/>
      <c r="AC107" s="221"/>
      <c r="AD107" s="221"/>
      <c r="AE107" s="221"/>
      <c r="AF107" s="221"/>
      <c r="AG107" s="221"/>
    </row>
    <row r="108" spans="2:33" x14ac:dyDescent="0.75">
      <c r="B108" s="221"/>
      <c r="C108" s="221"/>
      <c r="D108" s="221"/>
      <c r="E108" s="221"/>
      <c r="F108" s="221"/>
      <c r="G108" s="221"/>
      <c r="H108" s="221"/>
      <c r="I108" s="221"/>
      <c r="J108" s="221"/>
      <c r="K108" s="221"/>
      <c r="L108" s="221"/>
      <c r="M108" s="221"/>
      <c r="N108" s="221"/>
      <c r="O108" s="221"/>
      <c r="P108" s="221"/>
      <c r="Q108" s="221"/>
      <c r="R108" s="221"/>
      <c r="S108" s="221"/>
      <c r="T108" s="221"/>
      <c r="U108" s="221"/>
      <c r="V108" s="221"/>
      <c r="W108" s="221"/>
      <c r="X108" s="221"/>
      <c r="Y108" s="221"/>
      <c r="Z108" s="221"/>
      <c r="AA108" s="221"/>
      <c r="AB108" s="221"/>
      <c r="AC108" s="221"/>
      <c r="AD108" s="221"/>
      <c r="AE108" s="221"/>
      <c r="AF108" s="221"/>
      <c r="AG108" s="221"/>
    </row>
    <row r="109" spans="2:33" x14ac:dyDescent="0.75">
      <c r="B109" s="221"/>
      <c r="C109" s="221"/>
      <c r="D109" s="221"/>
      <c r="E109" s="221"/>
      <c r="F109" s="221"/>
      <c r="G109" s="221"/>
      <c r="H109" s="221"/>
      <c r="I109" s="221"/>
      <c r="J109" s="221"/>
      <c r="K109" s="221"/>
      <c r="L109" s="221"/>
      <c r="M109" s="221"/>
      <c r="N109" s="221"/>
      <c r="O109" s="221"/>
      <c r="P109" s="221"/>
      <c r="Q109" s="221"/>
      <c r="R109" s="221"/>
      <c r="S109" s="221"/>
      <c r="T109" s="221"/>
      <c r="U109" s="221"/>
      <c r="V109" s="221"/>
      <c r="W109" s="221"/>
      <c r="X109" s="221"/>
      <c r="Y109" s="221"/>
      <c r="Z109" s="221"/>
      <c r="AA109" s="221"/>
      <c r="AB109" s="221"/>
      <c r="AC109" s="221"/>
      <c r="AD109" s="221"/>
      <c r="AE109" s="221"/>
      <c r="AF109" s="221" t="s">
        <v>573</v>
      </c>
      <c r="AG109" s="221"/>
    </row>
    <row r="114" spans="2:32" x14ac:dyDescent="0.75">
      <c r="B114" s="219"/>
      <c r="C114" s="219"/>
      <c r="D114" s="219"/>
      <c r="E114" s="219"/>
      <c r="F114" s="219"/>
      <c r="G114" s="219"/>
      <c r="H114" s="219"/>
      <c r="I114" s="219"/>
      <c r="J114" s="219"/>
      <c r="K114" s="219"/>
      <c r="L114" s="219"/>
      <c r="M114" s="219"/>
      <c r="N114" s="219"/>
      <c r="O114" s="219"/>
      <c r="P114" s="219"/>
      <c r="Q114" s="219"/>
      <c r="R114" s="219"/>
      <c r="S114" s="219"/>
      <c r="T114" s="219"/>
      <c r="U114" s="219"/>
      <c r="V114" s="219"/>
      <c r="W114" s="219"/>
      <c r="X114" s="219"/>
      <c r="Y114" s="219"/>
      <c r="Z114" s="219"/>
      <c r="AA114" s="219"/>
      <c r="AB114" s="219"/>
      <c r="AC114" s="219"/>
      <c r="AD114" s="219"/>
      <c r="AE114" s="219"/>
      <c r="AF114" s="219"/>
    </row>
    <row r="116" spans="2:32" x14ac:dyDescent="0.75">
      <c r="B116" s="219"/>
      <c r="C116" s="219"/>
      <c r="D116" s="219"/>
      <c r="E116" s="219"/>
      <c r="F116" s="219"/>
      <c r="G116" s="219"/>
      <c r="H116" s="219"/>
      <c r="I116" s="219"/>
      <c r="J116" s="219"/>
      <c r="K116" s="219"/>
      <c r="L116" s="219"/>
      <c r="M116" s="219"/>
      <c r="N116" s="219"/>
      <c r="O116" s="219"/>
      <c r="P116" s="219"/>
      <c r="Q116" s="219"/>
      <c r="R116" s="219"/>
      <c r="S116" s="219"/>
      <c r="T116" s="219"/>
      <c r="U116" s="219"/>
      <c r="V116" s="219"/>
      <c r="W116" s="219"/>
      <c r="X116" s="219"/>
      <c r="Y116" s="219"/>
      <c r="Z116" s="219"/>
      <c r="AA116" s="219"/>
      <c r="AB116" s="219"/>
      <c r="AC116" s="219"/>
      <c r="AD116" s="219"/>
      <c r="AE116" s="219"/>
      <c r="AF116" s="219"/>
    </row>
    <row r="117" spans="2:32" x14ac:dyDescent="0.75">
      <c r="B117" s="257"/>
      <c r="C117" s="257"/>
      <c r="D117" s="257"/>
      <c r="E117" s="257"/>
      <c r="F117" s="257"/>
      <c r="G117" s="257"/>
      <c r="H117" s="257"/>
      <c r="I117" s="257"/>
      <c r="J117" s="257"/>
      <c r="K117" s="257"/>
      <c r="L117" s="257"/>
      <c r="M117" s="257"/>
      <c r="N117" s="257"/>
      <c r="O117" s="257"/>
      <c r="P117" s="257"/>
      <c r="Q117" s="257"/>
      <c r="R117" s="257"/>
      <c r="S117" s="257"/>
      <c r="T117" s="257"/>
      <c r="U117" s="257"/>
      <c r="V117" s="257"/>
      <c r="W117" s="257"/>
      <c r="X117" s="257"/>
      <c r="Y117" s="257"/>
      <c r="Z117" s="257"/>
      <c r="AA117" s="257"/>
      <c r="AB117" s="257"/>
      <c r="AC117" s="257"/>
      <c r="AD117" s="257"/>
      <c r="AE117" s="257"/>
      <c r="AF117" s="257"/>
    </row>
    <row r="258" spans="2:32" x14ac:dyDescent="0.75">
      <c r="B258" s="219"/>
      <c r="C258" s="219"/>
      <c r="D258" s="219"/>
      <c r="E258" s="219"/>
      <c r="F258" s="219"/>
      <c r="G258" s="219"/>
      <c r="H258" s="219"/>
      <c r="I258" s="219"/>
      <c r="J258" s="219"/>
      <c r="K258" s="219"/>
      <c r="L258" s="219"/>
      <c r="M258" s="219"/>
      <c r="N258" s="219"/>
      <c r="O258" s="219"/>
      <c r="P258" s="219"/>
      <c r="Q258" s="219"/>
      <c r="R258" s="219"/>
      <c r="S258" s="219"/>
      <c r="T258" s="219"/>
      <c r="U258" s="219"/>
      <c r="V258" s="219"/>
      <c r="W258" s="219"/>
      <c r="X258" s="219"/>
      <c r="Y258" s="219"/>
      <c r="Z258" s="219"/>
      <c r="AA258" s="219"/>
      <c r="AB258" s="219"/>
      <c r="AC258" s="219"/>
      <c r="AD258" s="219"/>
      <c r="AE258" s="219"/>
      <c r="AF258" s="219"/>
    </row>
    <row r="259" spans="2:32" x14ac:dyDescent="0.75">
      <c r="B259" s="257"/>
      <c r="C259" s="257"/>
      <c r="D259" s="257"/>
      <c r="E259" s="257"/>
      <c r="F259" s="257"/>
      <c r="G259" s="257"/>
      <c r="H259" s="257"/>
      <c r="I259" s="257"/>
      <c r="J259" s="257"/>
      <c r="K259" s="257"/>
      <c r="L259" s="257"/>
      <c r="M259" s="257"/>
      <c r="N259" s="257"/>
      <c r="O259" s="257"/>
      <c r="P259" s="257"/>
      <c r="Q259" s="257"/>
      <c r="R259" s="257"/>
      <c r="S259" s="257"/>
      <c r="T259" s="257"/>
      <c r="U259" s="257"/>
      <c r="V259" s="257"/>
      <c r="W259" s="257"/>
      <c r="X259" s="257"/>
      <c r="Y259" s="257"/>
      <c r="Z259" s="257"/>
      <c r="AA259" s="257"/>
      <c r="AB259" s="257"/>
      <c r="AC259" s="257"/>
      <c r="AD259" s="257"/>
      <c r="AE259" s="257"/>
      <c r="AF259" s="257"/>
    </row>
    <row r="268" spans="2:32" x14ac:dyDescent="0.75">
      <c r="B268" s="219"/>
      <c r="C268" s="219"/>
      <c r="D268" s="219"/>
      <c r="E268" s="219"/>
      <c r="F268" s="219"/>
      <c r="G268" s="219"/>
      <c r="H268" s="219"/>
      <c r="I268" s="219"/>
      <c r="J268" s="219"/>
      <c r="K268" s="219"/>
      <c r="L268" s="219"/>
      <c r="M268" s="219"/>
      <c r="N268" s="219"/>
      <c r="O268" s="219"/>
      <c r="P268" s="219"/>
      <c r="Q268" s="219"/>
      <c r="R268" s="219"/>
      <c r="S268" s="219"/>
      <c r="T268" s="219"/>
      <c r="U268" s="219"/>
      <c r="V268" s="219"/>
      <c r="W268" s="219"/>
      <c r="X268" s="219"/>
      <c r="Y268" s="219"/>
      <c r="Z268" s="219"/>
      <c r="AA268" s="219"/>
      <c r="AB268" s="219"/>
      <c r="AC268" s="219"/>
      <c r="AD268" s="219"/>
      <c r="AE268" s="219"/>
      <c r="AF268" s="219"/>
    </row>
    <row r="269" spans="2:32" x14ac:dyDescent="0.75">
      <c r="B269" s="219"/>
      <c r="C269" s="219"/>
      <c r="D269" s="219"/>
      <c r="E269" s="219"/>
      <c r="F269" s="219"/>
      <c r="G269" s="219"/>
      <c r="H269" s="219"/>
      <c r="I269" s="219"/>
      <c r="J269" s="219"/>
      <c r="K269" s="219"/>
      <c r="L269" s="219"/>
      <c r="M269" s="219"/>
      <c r="N269" s="219"/>
      <c r="O269" s="219"/>
      <c r="P269" s="219"/>
      <c r="Q269" s="219"/>
      <c r="R269" s="219"/>
      <c r="S269" s="219"/>
      <c r="T269" s="219"/>
      <c r="U269" s="219"/>
      <c r="V269" s="219"/>
      <c r="W269" s="219"/>
      <c r="X269" s="219"/>
      <c r="Y269" s="219"/>
      <c r="Z269" s="219"/>
      <c r="AA269" s="219"/>
      <c r="AB269" s="219"/>
      <c r="AC269" s="219"/>
      <c r="AD269" s="219"/>
      <c r="AE269" s="219"/>
      <c r="AF269" s="219"/>
    </row>
    <row r="270" spans="2:32" x14ac:dyDescent="0.75">
      <c r="B270" s="219"/>
      <c r="C270" s="219"/>
      <c r="D270" s="219"/>
      <c r="E270" s="219"/>
      <c r="F270" s="219"/>
      <c r="G270" s="219"/>
      <c r="H270" s="219"/>
      <c r="I270" s="219"/>
      <c r="J270" s="219"/>
      <c r="K270" s="219"/>
      <c r="L270" s="219"/>
      <c r="M270" s="219"/>
      <c r="N270" s="219"/>
      <c r="O270" s="219"/>
      <c r="P270" s="219"/>
      <c r="Q270" s="219"/>
      <c r="R270" s="219"/>
      <c r="S270" s="219"/>
      <c r="T270" s="219"/>
      <c r="U270" s="219"/>
      <c r="V270" s="219"/>
      <c r="W270" s="219"/>
      <c r="X270" s="219"/>
      <c r="Y270" s="219"/>
      <c r="Z270" s="219"/>
      <c r="AA270" s="219"/>
      <c r="AB270" s="219"/>
      <c r="AC270" s="219"/>
      <c r="AD270" s="219"/>
      <c r="AE270" s="219"/>
      <c r="AF270" s="219"/>
    </row>
    <row r="271" spans="2:32" x14ac:dyDescent="0.75">
      <c r="B271" s="219"/>
      <c r="C271" s="219"/>
      <c r="D271" s="219"/>
      <c r="E271" s="219"/>
      <c r="F271" s="219"/>
      <c r="G271" s="219"/>
      <c r="H271" s="219"/>
      <c r="I271" s="219"/>
      <c r="J271" s="219"/>
      <c r="K271" s="219"/>
      <c r="L271" s="219"/>
      <c r="M271" s="219"/>
      <c r="N271" s="219"/>
      <c r="O271" s="219"/>
      <c r="P271" s="219"/>
      <c r="Q271" s="219"/>
      <c r="R271" s="219"/>
      <c r="S271" s="219"/>
      <c r="T271" s="219"/>
      <c r="U271" s="219"/>
      <c r="V271" s="219"/>
      <c r="W271" s="219"/>
      <c r="X271" s="219"/>
      <c r="Y271" s="219"/>
      <c r="Z271" s="219"/>
      <c r="AA271" s="219"/>
      <c r="AB271" s="219"/>
      <c r="AC271" s="219"/>
      <c r="AD271" s="219"/>
      <c r="AE271" s="219"/>
      <c r="AF271" s="219"/>
    </row>
    <row r="272" spans="2:32" x14ac:dyDescent="0.75">
      <c r="B272" s="219"/>
      <c r="C272" s="219"/>
      <c r="D272" s="219"/>
      <c r="E272" s="219"/>
      <c r="F272" s="219"/>
      <c r="G272" s="219"/>
      <c r="H272" s="219"/>
      <c r="I272" s="219"/>
      <c r="J272" s="219"/>
      <c r="K272" s="219"/>
      <c r="L272" s="219"/>
      <c r="M272" s="219"/>
      <c r="N272" s="219"/>
      <c r="O272" s="219"/>
      <c r="P272" s="219"/>
      <c r="Q272" s="219"/>
      <c r="R272" s="219"/>
      <c r="S272" s="219"/>
      <c r="T272" s="219"/>
      <c r="U272" s="219"/>
      <c r="V272" s="219"/>
      <c r="W272" s="219"/>
      <c r="X272" s="219"/>
      <c r="Y272" s="219"/>
      <c r="Z272" s="219"/>
      <c r="AA272" s="219"/>
      <c r="AB272" s="219"/>
      <c r="AC272" s="219"/>
      <c r="AD272" s="219"/>
      <c r="AE272" s="219"/>
      <c r="AF272" s="219"/>
    </row>
    <row r="338" spans="2:32" x14ac:dyDescent="0.75">
      <c r="B338" s="219"/>
      <c r="C338" s="219"/>
      <c r="D338" s="219"/>
      <c r="E338" s="219"/>
      <c r="F338" s="219"/>
      <c r="G338" s="219"/>
      <c r="H338" s="219"/>
      <c r="I338" s="219"/>
      <c r="J338" s="219"/>
      <c r="K338" s="219"/>
      <c r="L338" s="219"/>
      <c r="M338" s="219"/>
      <c r="N338" s="219"/>
      <c r="O338" s="219"/>
      <c r="P338" s="219"/>
      <c r="Q338" s="219"/>
      <c r="R338" s="219"/>
      <c r="S338" s="219"/>
      <c r="T338" s="219"/>
      <c r="U338" s="219"/>
      <c r="V338" s="219"/>
      <c r="W338" s="219"/>
      <c r="X338" s="219"/>
      <c r="Y338" s="219"/>
      <c r="Z338" s="219"/>
      <c r="AA338" s="219"/>
      <c r="AB338" s="219"/>
      <c r="AC338" s="219"/>
      <c r="AD338" s="219"/>
      <c r="AE338" s="219"/>
      <c r="AF338" s="219"/>
    </row>
    <row r="339" spans="2:32" x14ac:dyDescent="0.75">
      <c r="B339" s="257"/>
      <c r="C339" s="257"/>
      <c r="D339" s="257"/>
      <c r="E339" s="257"/>
      <c r="F339" s="257"/>
      <c r="G339" s="257"/>
      <c r="H339" s="257"/>
      <c r="I339" s="257"/>
      <c r="J339" s="257"/>
      <c r="K339" s="257"/>
      <c r="L339" s="257"/>
      <c r="M339" s="257"/>
      <c r="N339" s="257"/>
      <c r="O339" s="257"/>
      <c r="P339" s="257"/>
      <c r="Q339" s="257"/>
      <c r="R339" s="257"/>
      <c r="S339" s="257"/>
      <c r="T339" s="257"/>
      <c r="U339" s="257"/>
      <c r="V339" s="257"/>
      <c r="W339" s="257"/>
      <c r="X339" s="257"/>
      <c r="Y339" s="257"/>
      <c r="Z339" s="257"/>
      <c r="AA339" s="257"/>
      <c r="AB339" s="257"/>
      <c r="AC339" s="257"/>
      <c r="AD339" s="257"/>
      <c r="AE339" s="257"/>
      <c r="AF339" s="257"/>
    </row>
    <row r="348" spans="2:32" x14ac:dyDescent="0.75">
      <c r="B348" s="219"/>
      <c r="C348" s="219"/>
      <c r="D348" s="219"/>
      <c r="E348" s="219"/>
      <c r="F348" s="219"/>
      <c r="G348" s="219"/>
      <c r="H348" s="219"/>
      <c r="I348" s="219"/>
      <c r="J348" s="219"/>
      <c r="K348" s="219"/>
      <c r="L348" s="219"/>
      <c r="M348" s="219"/>
      <c r="N348" s="219"/>
      <c r="O348" s="219"/>
      <c r="P348" s="219"/>
      <c r="Q348" s="219"/>
      <c r="R348" s="219"/>
      <c r="S348" s="219"/>
      <c r="T348" s="219"/>
      <c r="U348" s="219"/>
      <c r="V348" s="219"/>
      <c r="W348" s="219"/>
      <c r="X348" s="219"/>
      <c r="Y348" s="219"/>
      <c r="Z348" s="219"/>
      <c r="AA348" s="219"/>
      <c r="AB348" s="219"/>
      <c r="AC348" s="219"/>
      <c r="AD348" s="219"/>
      <c r="AE348" s="219"/>
      <c r="AF348" s="219"/>
    </row>
    <row r="349" spans="2:32" x14ac:dyDescent="0.75">
      <c r="B349" s="219"/>
      <c r="C349" s="219"/>
      <c r="D349" s="219"/>
      <c r="E349" s="219"/>
      <c r="F349" s="219"/>
      <c r="G349" s="219"/>
      <c r="H349" s="219"/>
      <c r="I349" s="219"/>
      <c r="J349" s="219"/>
      <c r="K349" s="219"/>
      <c r="L349" s="219"/>
      <c r="M349" s="219"/>
      <c r="N349" s="219"/>
      <c r="O349" s="219"/>
      <c r="P349" s="219"/>
      <c r="Q349" s="219"/>
      <c r="R349" s="219"/>
      <c r="S349" s="219"/>
      <c r="T349" s="219"/>
      <c r="U349" s="219"/>
      <c r="V349" s="219"/>
      <c r="W349" s="219"/>
      <c r="X349" s="219"/>
      <c r="Y349" s="219"/>
      <c r="Z349" s="219"/>
      <c r="AA349" s="219"/>
      <c r="AB349" s="219"/>
      <c r="AC349" s="219"/>
      <c r="AD349" s="219"/>
      <c r="AE349" s="219"/>
      <c r="AF349" s="219"/>
    </row>
    <row r="350" spans="2:32" x14ac:dyDescent="0.75">
      <c r="B350" s="219"/>
      <c r="C350" s="219"/>
      <c r="D350" s="219"/>
      <c r="E350" s="219"/>
      <c r="F350" s="219"/>
      <c r="G350" s="219"/>
      <c r="H350" s="219"/>
      <c r="I350" s="219"/>
      <c r="J350" s="219"/>
      <c r="K350" s="219"/>
      <c r="L350" s="219"/>
      <c r="M350" s="219"/>
      <c r="N350" s="219"/>
      <c r="O350" s="219"/>
      <c r="P350" s="219"/>
      <c r="Q350" s="219"/>
      <c r="R350" s="219"/>
      <c r="S350" s="219"/>
      <c r="T350" s="219"/>
      <c r="U350" s="219"/>
      <c r="V350" s="219"/>
      <c r="W350" s="219"/>
      <c r="X350" s="219"/>
      <c r="Y350" s="219"/>
      <c r="Z350" s="219"/>
      <c r="AA350" s="219"/>
      <c r="AB350" s="219"/>
      <c r="AC350" s="219"/>
      <c r="AD350" s="219"/>
      <c r="AE350" s="219"/>
      <c r="AF350" s="219"/>
    </row>
    <row r="351" spans="2:32" x14ac:dyDescent="0.75">
      <c r="B351" s="219"/>
      <c r="C351" s="219"/>
      <c r="D351" s="219"/>
      <c r="E351" s="219"/>
      <c r="F351" s="219"/>
      <c r="G351" s="219"/>
      <c r="H351" s="219"/>
      <c r="I351" s="219"/>
      <c r="J351" s="219"/>
      <c r="K351" s="219"/>
      <c r="L351" s="219"/>
      <c r="M351" s="219"/>
      <c r="N351" s="219"/>
      <c r="O351" s="219"/>
      <c r="P351" s="219"/>
      <c r="Q351" s="219"/>
      <c r="R351" s="219"/>
      <c r="S351" s="219"/>
      <c r="T351" s="219"/>
      <c r="U351" s="219"/>
      <c r="V351" s="219"/>
      <c r="W351" s="219"/>
      <c r="X351" s="219"/>
      <c r="Y351" s="219"/>
      <c r="Z351" s="219"/>
      <c r="AA351" s="219"/>
      <c r="AB351" s="219"/>
      <c r="AC351" s="219"/>
      <c r="AD351" s="219"/>
      <c r="AE351" s="219"/>
      <c r="AF351" s="219"/>
    </row>
    <row r="352" spans="2:32" x14ac:dyDescent="0.75">
      <c r="B352" s="219"/>
      <c r="C352" s="219"/>
      <c r="D352" s="219"/>
      <c r="E352" s="219"/>
      <c r="F352" s="219"/>
      <c r="G352" s="219"/>
      <c r="H352" s="219"/>
      <c r="I352" s="219"/>
      <c r="J352" s="219"/>
      <c r="K352" s="219"/>
      <c r="L352" s="219"/>
      <c r="M352" s="219"/>
      <c r="N352" s="219"/>
      <c r="O352" s="219"/>
      <c r="P352" s="219"/>
      <c r="Q352" s="219"/>
      <c r="R352" s="219"/>
      <c r="S352" s="219"/>
      <c r="T352" s="219"/>
      <c r="U352" s="219"/>
      <c r="V352" s="219"/>
      <c r="W352" s="219"/>
      <c r="X352" s="219"/>
      <c r="Y352" s="219"/>
      <c r="Z352" s="219"/>
      <c r="AA352" s="219"/>
      <c r="AB352" s="219"/>
      <c r="AC352" s="219"/>
      <c r="AD352" s="219"/>
      <c r="AE352" s="219"/>
      <c r="AF352" s="219"/>
    </row>
    <row r="449" spans="2:32" x14ac:dyDescent="0.75">
      <c r="B449" s="219"/>
      <c r="C449" s="219"/>
      <c r="D449" s="219"/>
      <c r="E449" s="219"/>
      <c r="F449" s="219"/>
      <c r="G449" s="219"/>
      <c r="H449" s="219"/>
      <c r="I449" s="219"/>
      <c r="J449" s="219"/>
      <c r="K449" s="219"/>
      <c r="L449" s="219"/>
      <c r="M449" s="219"/>
      <c r="N449" s="219"/>
      <c r="O449" s="219"/>
      <c r="P449" s="219"/>
      <c r="Q449" s="219"/>
      <c r="R449" s="219"/>
      <c r="S449" s="219"/>
      <c r="T449" s="219"/>
      <c r="U449" s="219"/>
      <c r="V449" s="219"/>
      <c r="W449" s="219"/>
      <c r="X449" s="219"/>
      <c r="Y449" s="219"/>
      <c r="Z449" s="219"/>
      <c r="AA449" s="219"/>
      <c r="AB449" s="219"/>
      <c r="AC449" s="219"/>
      <c r="AD449" s="219"/>
      <c r="AE449" s="219"/>
      <c r="AF449" s="219"/>
    </row>
    <row r="451" spans="2:32" x14ac:dyDescent="0.75">
      <c r="B451" s="219"/>
      <c r="C451" s="219"/>
      <c r="D451" s="219"/>
      <c r="E451" s="219"/>
      <c r="F451" s="219"/>
      <c r="G451" s="219"/>
      <c r="H451" s="219"/>
      <c r="I451" s="219"/>
      <c r="J451" s="219"/>
      <c r="K451" s="219"/>
      <c r="L451" s="219"/>
      <c r="M451" s="219"/>
      <c r="N451" s="219"/>
      <c r="O451" s="219"/>
      <c r="P451" s="219"/>
      <c r="Q451" s="219"/>
      <c r="R451" s="219"/>
      <c r="S451" s="219"/>
      <c r="T451" s="219"/>
      <c r="U451" s="219"/>
      <c r="V451" s="219"/>
      <c r="W451" s="219"/>
      <c r="X451" s="219"/>
      <c r="Y451" s="219"/>
      <c r="Z451" s="219"/>
      <c r="AA451" s="219"/>
      <c r="AB451" s="219"/>
      <c r="AC451" s="219"/>
      <c r="AD451" s="219"/>
      <c r="AE451" s="219"/>
      <c r="AF451" s="219"/>
    </row>
    <row r="452" spans="2:32" x14ac:dyDescent="0.75">
      <c r="B452" s="257"/>
      <c r="C452" s="257"/>
      <c r="D452" s="257"/>
      <c r="E452" s="257"/>
      <c r="F452" s="257"/>
      <c r="G452" s="257"/>
      <c r="H452" s="257"/>
      <c r="I452" s="257"/>
      <c r="J452" s="257"/>
      <c r="K452" s="257"/>
      <c r="L452" s="257"/>
      <c r="M452" s="257"/>
      <c r="N452" s="257"/>
      <c r="O452" s="257"/>
      <c r="P452" s="257"/>
      <c r="Q452" s="257"/>
      <c r="R452" s="257"/>
      <c r="S452" s="257"/>
      <c r="T452" s="257"/>
      <c r="U452" s="257"/>
      <c r="V452" s="257"/>
      <c r="W452" s="257"/>
      <c r="X452" s="257"/>
      <c r="Y452" s="257"/>
      <c r="Z452" s="257"/>
      <c r="AA452" s="257"/>
      <c r="AB452" s="257"/>
      <c r="AC452" s="257"/>
      <c r="AD452" s="257"/>
      <c r="AE452" s="257"/>
      <c r="AF452" s="257"/>
    </row>
    <row r="461" spans="2:32" x14ac:dyDescent="0.75">
      <c r="B461" s="219"/>
      <c r="C461" s="219"/>
      <c r="D461" s="219"/>
      <c r="E461" s="219"/>
      <c r="F461" s="219"/>
      <c r="G461" s="219"/>
      <c r="H461" s="219"/>
      <c r="I461" s="219"/>
      <c r="J461" s="219"/>
      <c r="K461" s="219"/>
      <c r="L461" s="219"/>
      <c r="M461" s="219"/>
      <c r="N461" s="219"/>
      <c r="O461" s="219"/>
      <c r="P461" s="219"/>
      <c r="Q461" s="219"/>
      <c r="R461" s="219"/>
      <c r="S461" s="219"/>
      <c r="T461" s="219"/>
      <c r="U461" s="219"/>
      <c r="V461" s="219"/>
      <c r="W461" s="219"/>
      <c r="X461" s="219"/>
      <c r="Y461" s="219"/>
      <c r="Z461" s="219"/>
      <c r="AA461" s="219"/>
      <c r="AB461" s="219"/>
      <c r="AC461" s="219"/>
      <c r="AD461" s="219"/>
      <c r="AE461" s="219"/>
      <c r="AF461" s="219"/>
    </row>
    <row r="462" spans="2:32" x14ac:dyDescent="0.75">
      <c r="B462" s="219"/>
      <c r="C462" s="219"/>
      <c r="D462" s="219"/>
      <c r="E462" s="219"/>
      <c r="F462" s="219"/>
      <c r="G462" s="219"/>
      <c r="H462" s="219"/>
      <c r="I462" s="219"/>
      <c r="J462" s="219"/>
      <c r="K462" s="219"/>
      <c r="L462" s="219"/>
      <c r="M462" s="219"/>
      <c r="N462" s="219"/>
      <c r="O462" s="219"/>
      <c r="P462" s="219"/>
      <c r="Q462" s="219"/>
      <c r="R462" s="219"/>
      <c r="S462" s="219"/>
      <c r="T462" s="219"/>
      <c r="U462" s="219"/>
      <c r="V462" s="219"/>
      <c r="W462" s="219"/>
      <c r="X462" s="219"/>
      <c r="Y462" s="219"/>
      <c r="Z462" s="219"/>
      <c r="AA462" s="219"/>
      <c r="AB462" s="219"/>
      <c r="AC462" s="219"/>
      <c r="AD462" s="219"/>
      <c r="AE462" s="219"/>
      <c r="AF462" s="219"/>
    </row>
    <row r="463" spans="2:32" x14ac:dyDescent="0.75">
      <c r="B463" s="219"/>
      <c r="C463" s="219"/>
      <c r="D463" s="219"/>
      <c r="E463" s="219"/>
      <c r="F463" s="219"/>
      <c r="G463" s="219"/>
      <c r="H463" s="219"/>
      <c r="I463" s="219"/>
      <c r="J463" s="219"/>
      <c r="K463" s="219"/>
      <c r="L463" s="219"/>
      <c r="M463" s="219"/>
      <c r="N463" s="219"/>
      <c r="O463" s="219"/>
      <c r="P463" s="219"/>
      <c r="Q463" s="219"/>
      <c r="R463" s="219"/>
      <c r="S463" s="219"/>
      <c r="T463" s="219"/>
      <c r="U463" s="219"/>
      <c r="V463" s="219"/>
      <c r="W463" s="219"/>
      <c r="X463" s="219"/>
      <c r="Y463" s="219"/>
      <c r="Z463" s="219"/>
      <c r="AA463" s="219"/>
      <c r="AB463" s="219"/>
      <c r="AC463" s="219"/>
      <c r="AD463" s="219"/>
      <c r="AE463" s="219"/>
      <c r="AF463" s="219"/>
    </row>
    <row r="464" spans="2:32" x14ac:dyDescent="0.75">
      <c r="B464" s="219"/>
      <c r="C464" s="219"/>
      <c r="D464" s="219"/>
      <c r="E464" s="219"/>
      <c r="F464" s="219"/>
      <c r="G464" s="219"/>
      <c r="H464" s="219"/>
      <c r="I464" s="219"/>
      <c r="J464" s="219"/>
      <c r="K464" s="219"/>
      <c r="L464" s="219"/>
      <c r="M464" s="219"/>
      <c r="N464" s="219"/>
      <c r="O464" s="219"/>
      <c r="P464" s="219"/>
      <c r="Q464" s="219"/>
      <c r="R464" s="219"/>
      <c r="S464" s="219"/>
      <c r="T464" s="219"/>
      <c r="U464" s="219"/>
      <c r="V464" s="219"/>
      <c r="W464" s="219"/>
      <c r="X464" s="219"/>
      <c r="Y464" s="219"/>
      <c r="Z464" s="219"/>
      <c r="AA464" s="219"/>
      <c r="AB464" s="219"/>
      <c r="AC464" s="219"/>
      <c r="AD464" s="219"/>
      <c r="AE464" s="219"/>
      <c r="AF464" s="219"/>
    </row>
    <row r="564" spans="2:32" x14ac:dyDescent="0.75">
      <c r="B564" s="219"/>
      <c r="C564" s="219"/>
      <c r="D564" s="219"/>
      <c r="E564" s="219"/>
      <c r="F564" s="219"/>
      <c r="G564" s="219"/>
      <c r="H564" s="219"/>
      <c r="I564" s="219"/>
      <c r="J564" s="219"/>
      <c r="K564" s="219"/>
      <c r="L564" s="219"/>
      <c r="M564" s="219"/>
      <c r="N564" s="219"/>
      <c r="O564" s="219"/>
      <c r="P564" s="219"/>
      <c r="Q564" s="219"/>
      <c r="R564" s="219"/>
      <c r="S564" s="219"/>
      <c r="T564" s="219"/>
      <c r="U564" s="219"/>
      <c r="V564" s="219"/>
      <c r="W564" s="219"/>
      <c r="X564" s="219"/>
      <c r="Y564" s="219"/>
      <c r="Z564" s="219"/>
      <c r="AA564" s="219"/>
      <c r="AB564" s="219"/>
      <c r="AC564" s="219"/>
      <c r="AD564" s="219"/>
      <c r="AE564" s="219"/>
      <c r="AF564" s="219"/>
    </row>
    <row r="565" spans="2:32" x14ac:dyDescent="0.75">
      <c r="B565" s="257"/>
      <c r="C565" s="257"/>
      <c r="D565" s="257"/>
      <c r="E565" s="257"/>
      <c r="F565" s="257"/>
      <c r="G565" s="257"/>
      <c r="H565" s="257"/>
      <c r="I565" s="257"/>
      <c r="J565" s="257"/>
      <c r="K565" s="257"/>
      <c r="L565" s="257"/>
      <c r="M565" s="257"/>
      <c r="N565" s="257"/>
      <c r="O565" s="257"/>
      <c r="P565" s="257"/>
      <c r="Q565" s="257"/>
      <c r="R565" s="257"/>
      <c r="S565" s="257"/>
      <c r="T565" s="257"/>
      <c r="U565" s="257"/>
      <c r="V565" s="257"/>
      <c r="W565" s="257"/>
      <c r="X565" s="257"/>
      <c r="Y565" s="257"/>
      <c r="Z565" s="257"/>
      <c r="AA565" s="257"/>
      <c r="AB565" s="257"/>
      <c r="AC565" s="257"/>
      <c r="AD565" s="257"/>
      <c r="AE565" s="257"/>
      <c r="AF565" s="257"/>
    </row>
    <row r="571" spans="2:32" x14ac:dyDescent="0.75">
      <c r="B571" s="219"/>
      <c r="C571" s="219"/>
      <c r="D571" s="219"/>
      <c r="E571" s="219"/>
      <c r="F571" s="219"/>
      <c r="G571" s="219"/>
      <c r="H571" s="219"/>
      <c r="I571" s="219"/>
      <c r="J571" s="219"/>
      <c r="K571" s="219"/>
      <c r="L571" s="219"/>
      <c r="M571" s="219"/>
      <c r="N571" s="219"/>
      <c r="O571" s="219"/>
      <c r="P571" s="219"/>
      <c r="Q571" s="219"/>
      <c r="R571" s="219"/>
      <c r="S571" s="219"/>
      <c r="T571" s="219"/>
      <c r="U571" s="219"/>
      <c r="V571" s="219"/>
      <c r="W571" s="219"/>
      <c r="X571" s="219"/>
      <c r="Y571" s="219"/>
      <c r="Z571" s="219"/>
      <c r="AA571" s="219"/>
      <c r="AB571" s="219"/>
      <c r="AC571" s="219"/>
      <c r="AD571" s="219"/>
      <c r="AE571" s="219"/>
      <c r="AF571" s="219"/>
    </row>
    <row r="572" spans="2:32" x14ac:dyDescent="0.75">
      <c r="B572" s="219"/>
      <c r="C572" s="219"/>
      <c r="D572" s="219"/>
      <c r="E572" s="219"/>
      <c r="F572" s="219"/>
      <c r="G572" s="219"/>
      <c r="H572" s="219"/>
      <c r="I572" s="219"/>
      <c r="J572" s="219"/>
      <c r="K572" s="219"/>
      <c r="L572" s="219"/>
      <c r="M572" s="219"/>
      <c r="N572" s="219"/>
      <c r="O572" s="219"/>
      <c r="P572" s="219"/>
      <c r="Q572" s="219"/>
      <c r="R572" s="219"/>
      <c r="S572" s="219"/>
      <c r="T572" s="219"/>
      <c r="U572" s="219"/>
      <c r="V572" s="219"/>
      <c r="W572" s="219"/>
      <c r="X572" s="219"/>
      <c r="Y572" s="219"/>
      <c r="Z572" s="219"/>
      <c r="AA572" s="219"/>
      <c r="AB572" s="219"/>
      <c r="AC572" s="219"/>
      <c r="AD572" s="219"/>
      <c r="AE572" s="219"/>
      <c r="AF572" s="219"/>
    </row>
    <row r="573" spans="2:32" x14ac:dyDescent="0.75">
      <c r="B573" s="219"/>
      <c r="C573" s="219"/>
      <c r="D573" s="219"/>
      <c r="E573" s="219"/>
      <c r="F573" s="219"/>
      <c r="G573" s="219"/>
      <c r="H573" s="219"/>
      <c r="I573" s="219"/>
      <c r="J573" s="219"/>
      <c r="K573" s="219"/>
      <c r="L573" s="219"/>
      <c r="M573" s="219"/>
      <c r="N573" s="219"/>
      <c r="O573" s="219"/>
      <c r="P573" s="219"/>
      <c r="Q573" s="219"/>
      <c r="R573" s="219"/>
      <c r="S573" s="219"/>
      <c r="T573" s="219"/>
      <c r="U573" s="219"/>
      <c r="V573" s="219"/>
      <c r="W573" s="219"/>
      <c r="X573" s="219"/>
      <c r="Y573" s="219"/>
      <c r="Z573" s="219"/>
      <c r="AA573" s="219"/>
      <c r="AB573" s="219"/>
      <c r="AC573" s="219"/>
      <c r="AD573" s="219"/>
      <c r="AE573" s="219"/>
      <c r="AF573" s="219"/>
    </row>
    <row r="574" spans="2:32" x14ac:dyDescent="0.75">
      <c r="B574" s="219"/>
      <c r="C574" s="219"/>
      <c r="D574" s="219"/>
      <c r="E574" s="219"/>
      <c r="F574" s="219"/>
      <c r="G574" s="219"/>
      <c r="H574" s="219"/>
      <c r="I574" s="219"/>
      <c r="J574" s="219"/>
      <c r="K574" s="219"/>
      <c r="L574" s="219"/>
      <c r="M574" s="219"/>
      <c r="N574" s="219"/>
      <c r="O574" s="219"/>
      <c r="P574" s="219"/>
      <c r="Q574" s="219"/>
      <c r="R574" s="219"/>
      <c r="S574" s="219"/>
      <c r="T574" s="219"/>
      <c r="U574" s="219"/>
      <c r="V574" s="219"/>
      <c r="W574" s="219"/>
      <c r="X574" s="219"/>
      <c r="Y574" s="219"/>
      <c r="Z574" s="219"/>
      <c r="AA574" s="219"/>
      <c r="AB574" s="219"/>
      <c r="AC574" s="219"/>
      <c r="AD574" s="219"/>
      <c r="AE574" s="219"/>
      <c r="AF574" s="219"/>
    </row>
    <row r="575" spans="2:32" x14ac:dyDescent="0.75">
      <c r="B575" s="219"/>
      <c r="C575" s="219"/>
      <c r="D575" s="219"/>
      <c r="E575" s="219"/>
      <c r="F575" s="219"/>
      <c r="G575" s="219"/>
      <c r="H575" s="219"/>
      <c r="I575" s="219"/>
      <c r="J575" s="219"/>
      <c r="K575" s="219"/>
      <c r="L575" s="219"/>
      <c r="M575" s="219"/>
      <c r="N575" s="219"/>
      <c r="O575" s="219"/>
      <c r="P575" s="219"/>
      <c r="Q575" s="219"/>
      <c r="R575" s="219"/>
      <c r="S575" s="219"/>
      <c r="T575" s="219"/>
      <c r="U575" s="219"/>
      <c r="V575" s="219"/>
      <c r="W575" s="219"/>
      <c r="X575" s="219"/>
      <c r="Y575" s="219"/>
      <c r="Z575" s="219"/>
      <c r="AA575" s="219"/>
      <c r="AB575" s="219"/>
      <c r="AC575" s="219"/>
      <c r="AD575" s="219"/>
      <c r="AE575" s="219"/>
      <c r="AF575" s="219"/>
    </row>
    <row r="576" spans="2:32" x14ac:dyDescent="0.75">
      <c r="B576" s="219"/>
      <c r="C576" s="219"/>
      <c r="D576" s="219"/>
      <c r="E576" s="219"/>
      <c r="F576" s="219"/>
      <c r="G576" s="219"/>
      <c r="H576" s="219"/>
      <c r="I576" s="219"/>
      <c r="J576" s="219"/>
      <c r="K576" s="219"/>
      <c r="L576" s="219"/>
      <c r="M576" s="219"/>
      <c r="N576" s="219"/>
      <c r="O576" s="219"/>
      <c r="P576" s="219"/>
      <c r="Q576" s="219"/>
      <c r="R576" s="219"/>
      <c r="S576" s="219"/>
      <c r="T576" s="219"/>
      <c r="U576" s="219"/>
      <c r="V576" s="219"/>
      <c r="W576" s="219"/>
      <c r="X576" s="219"/>
      <c r="Y576" s="219"/>
      <c r="Z576" s="219"/>
      <c r="AA576" s="219"/>
      <c r="AB576" s="219"/>
      <c r="AC576" s="219"/>
      <c r="AD576" s="219"/>
      <c r="AE576" s="219"/>
      <c r="AF576" s="219"/>
    </row>
    <row r="657" spans="2:32" x14ac:dyDescent="0.75">
      <c r="B657" s="219"/>
      <c r="C657" s="219"/>
      <c r="D657" s="219"/>
      <c r="E657" s="219"/>
      <c r="F657" s="219"/>
      <c r="G657" s="219"/>
      <c r="H657" s="219"/>
      <c r="I657" s="219"/>
      <c r="J657" s="219"/>
      <c r="K657" s="219"/>
      <c r="L657" s="219"/>
      <c r="M657" s="219"/>
      <c r="N657" s="219"/>
      <c r="O657" s="219"/>
      <c r="P657" s="219"/>
      <c r="Q657" s="219"/>
      <c r="R657" s="219"/>
      <c r="S657" s="219"/>
      <c r="T657" s="219"/>
      <c r="U657" s="219"/>
      <c r="V657" s="219"/>
      <c r="W657" s="219"/>
      <c r="X657" s="219"/>
      <c r="Y657" s="219"/>
      <c r="Z657" s="219"/>
      <c r="AA657" s="219"/>
      <c r="AB657" s="219"/>
      <c r="AC657" s="219"/>
      <c r="AD657" s="219"/>
      <c r="AE657" s="219"/>
      <c r="AF657" s="219"/>
    </row>
    <row r="658" spans="2:32" x14ac:dyDescent="0.75">
      <c r="B658" s="219"/>
      <c r="C658" s="219"/>
      <c r="D658" s="219"/>
      <c r="E658" s="219"/>
      <c r="F658" s="219"/>
      <c r="G658" s="219"/>
      <c r="H658" s="219"/>
      <c r="I658" s="219"/>
      <c r="J658" s="219"/>
      <c r="K658" s="219"/>
      <c r="L658" s="219"/>
      <c r="M658" s="219"/>
      <c r="N658" s="219"/>
      <c r="O658" s="219"/>
      <c r="P658" s="219"/>
      <c r="Q658" s="219"/>
      <c r="R658" s="219"/>
      <c r="S658" s="219"/>
      <c r="T658" s="219"/>
      <c r="U658" s="219"/>
      <c r="V658" s="219"/>
      <c r="W658" s="219"/>
      <c r="X658" s="219"/>
      <c r="Y658" s="219"/>
      <c r="Z658" s="219"/>
      <c r="AA658" s="219"/>
      <c r="AB658" s="219"/>
      <c r="AC658" s="219"/>
      <c r="AD658" s="219"/>
      <c r="AE658" s="219"/>
      <c r="AF658" s="219"/>
    </row>
    <row r="660" spans="2:32" x14ac:dyDescent="0.75">
      <c r="B660" s="219"/>
      <c r="C660" s="219"/>
      <c r="D660" s="219"/>
      <c r="E660" s="219"/>
      <c r="F660" s="219"/>
      <c r="G660" s="219"/>
      <c r="H660" s="219"/>
      <c r="I660" s="219"/>
      <c r="J660" s="219"/>
      <c r="K660" s="219"/>
      <c r="L660" s="219"/>
      <c r="M660" s="219"/>
      <c r="N660" s="219"/>
      <c r="O660" s="219"/>
      <c r="P660" s="219"/>
      <c r="Q660" s="219"/>
      <c r="R660" s="219"/>
      <c r="S660" s="219"/>
      <c r="T660" s="219"/>
      <c r="U660" s="219"/>
      <c r="V660" s="219"/>
      <c r="W660" s="219"/>
      <c r="X660" s="219"/>
      <c r="Y660" s="219"/>
      <c r="Z660" s="219"/>
      <c r="AA660" s="219"/>
      <c r="AB660" s="219"/>
      <c r="AC660" s="219"/>
      <c r="AD660" s="219"/>
      <c r="AE660" s="219"/>
      <c r="AF660" s="219"/>
    </row>
    <row r="662" spans="2:32" x14ac:dyDescent="0.75">
      <c r="B662" s="219"/>
      <c r="C662" s="219"/>
      <c r="D662" s="219"/>
      <c r="E662" s="219"/>
      <c r="F662" s="219"/>
      <c r="G662" s="219"/>
      <c r="H662" s="219"/>
      <c r="I662" s="219"/>
      <c r="J662" s="219"/>
      <c r="K662" s="219"/>
      <c r="L662" s="219"/>
      <c r="M662" s="219"/>
      <c r="N662" s="219"/>
      <c r="O662" s="219"/>
      <c r="P662" s="219"/>
      <c r="Q662" s="219"/>
      <c r="R662" s="219"/>
      <c r="S662" s="219"/>
      <c r="T662" s="219"/>
      <c r="U662" s="219"/>
      <c r="V662" s="219"/>
      <c r="W662" s="219"/>
      <c r="X662" s="219"/>
      <c r="Y662" s="219"/>
      <c r="Z662" s="219"/>
      <c r="AA662" s="219"/>
      <c r="AB662" s="219"/>
      <c r="AC662" s="219"/>
      <c r="AD662" s="219"/>
      <c r="AE662" s="219"/>
      <c r="AF662" s="219"/>
    </row>
    <row r="663" spans="2:32" x14ac:dyDescent="0.75">
      <c r="B663" s="257"/>
      <c r="C663" s="257"/>
      <c r="D663" s="257"/>
      <c r="E663" s="257"/>
      <c r="F663" s="257"/>
      <c r="G663" s="257"/>
      <c r="H663" s="257"/>
      <c r="I663" s="257"/>
      <c r="J663" s="257"/>
      <c r="K663" s="257"/>
      <c r="L663" s="257"/>
      <c r="M663" s="257"/>
      <c r="N663" s="257"/>
      <c r="O663" s="257"/>
      <c r="P663" s="257"/>
      <c r="Q663" s="257"/>
      <c r="R663" s="257"/>
      <c r="S663" s="257"/>
      <c r="T663" s="257"/>
      <c r="U663" s="257"/>
      <c r="V663" s="257"/>
      <c r="W663" s="257"/>
      <c r="X663" s="257"/>
      <c r="Y663" s="257"/>
      <c r="Z663" s="257"/>
      <c r="AA663" s="257"/>
      <c r="AB663" s="257"/>
      <c r="AC663" s="257"/>
      <c r="AD663" s="257"/>
      <c r="AE663" s="257"/>
      <c r="AF663" s="257"/>
    </row>
    <row r="669" spans="2:32" x14ac:dyDescent="0.75">
      <c r="B669" s="219"/>
      <c r="C669" s="219"/>
      <c r="D669" s="219"/>
      <c r="E669" s="219"/>
      <c r="F669" s="219"/>
      <c r="G669" s="219"/>
      <c r="H669" s="219"/>
      <c r="I669" s="219"/>
      <c r="J669" s="219"/>
      <c r="K669" s="219"/>
      <c r="L669" s="219"/>
      <c r="M669" s="219"/>
      <c r="N669" s="219"/>
      <c r="O669" s="219"/>
      <c r="P669" s="219"/>
      <c r="Q669" s="219"/>
      <c r="R669" s="219"/>
      <c r="S669" s="219"/>
      <c r="T669" s="219"/>
      <c r="U669" s="219"/>
      <c r="V669" s="219"/>
      <c r="W669" s="219"/>
      <c r="X669" s="219"/>
      <c r="Y669" s="219"/>
      <c r="Z669" s="219"/>
      <c r="AA669" s="219"/>
      <c r="AB669" s="219"/>
      <c r="AC669" s="219"/>
      <c r="AD669" s="219"/>
      <c r="AE669" s="219"/>
      <c r="AF669" s="219"/>
    </row>
    <row r="670" spans="2:32" x14ac:dyDescent="0.75">
      <c r="B670" s="219"/>
      <c r="C670" s="219"/>
      <c r="D670" s="219"/>
      <c r="E670" s="219"/>
      <c r="F670" s="219"/>
      <c r="G670" s="219"/>
      <c r="H670" s="219"/>
      <c r="I670" s="219"/>
      <c r="J670" s="219"/>
      <c r="K670" s="219"/>
      <c r="L670" s="219"/>
      <c r="M670" s="219"/>
      <c r="N670" s="219"/>
      <c r="O670" s="219"/>
      <c r="P670" s="219"/>
      <c r="Q670" s="219"/>
      <c r="R670" s="219"/>
      <c r="S670" s="219"/>
      <c r="T670" s="219"/>
      <c r="U670" s="219"/>
      <c r="V670" s="219"/>
      <c r="W670" s="219"/>
      <c r="X670" s="219"/>
      <c r="Y670" s="219"/>
      <c r="Z670" s="219"/>
      <c r="AA670" s="219"/>
      <c r="AB670" s="219"/>
      <c r="AC670" s="219"/>
      <c r="AD670" s="219"/>
      <c r="AE670" s="219"/>
      <c r="AF670" s="219"/>
    </row>
    <row r="671" spans="2:32" x14ac:dyDescent="0.75">
      <c r="B671" s="219"/>
      <c r="C671" s="219"/>
      <c r="D671" s="219"/>
      <c r="E671" s="219"/>
      <c r="F671" s="219"/>
      <c r="G671" s="219"/>
      <c r="H671" s="219"/>
      <c r="I671" s="219"/>
      <c r="J671" s="219"/>
      <c r="K671" s="219"/>
      <c r="L671" s="219"/>
      <c r="M671" s="219"/>
      <c r="N671" s="219"/>
      <c r="O671" s="219"/>
      <c r="P671" s="219"/>
      <c r="Q671" s="219"/>
      <c r="R671" s="219"/>
      <c r="S671" s="219"/>
      <c r="T671" s="219"/>
      <c r="U671" s="219"/>
      <c r="V671" s="219"/>
      <c r="W671" s="219"/>
      <c r="X671" s="219"/>
      <c r="Y671" s="219"/>
      <c r="Z671" s="219"/>
      <c r="AA671" s="219"/>
      <c r="AB671" s="219"/>
      <c r="AC671" s="219"/>
      <c r="AD671" s="219"/>
      <c r="AE671" s="219"/>
      <c r="AF671" s="219"/>
    </row>
    <row r="672" spans="2:32" x14ac:dyDescent="0.75">
      <c r="B672" s="219"/>
      <c r="C672" s="219"/>
      <c r="D672" s="219"/>
      <c r="E672" s="219"/>
      <c r="F672" s="219"/>
      <c r="G672" s="219"/>
      <c r="H672" s="219"/>
      <c r="I672" s="219"/>
      <c r="J672" s="219"/>
      <c r="K672" s="219"/>
      <c r="L672" s="219"/>
      <c r="M672" s="219"/>
      <c r="N672" s="219"/>
      <c r="O672" s="219"/>
      <c r="P672" s="219"/>
      <c r="Q672" s="219"/>
      <c r="R672" s="219"/>
      <c r="S672" s="219"/>
      <c r="T672" s="219"/>
      <c r="U672" s="219"/>
      <c r="V672" s="219"/>
      <c r="W672" s="219"/>
      <c r="X672" s="219"/>
      <c r="Y672" s="219"/>
      <c r="Z672" s="219"/>
      <c r="AA672" s="219"/>
      <c r="AB672" s="219"/>
      <c r="AC672" s="219"/>
      <c r="AD672" s="219"/>
      <c r="AE672" s="219"/>
      <c r="AF672" s="219"/>
    </row>
    <row r="723" spans="2:32" x14ac:dyDescent="0.75">
      <c r="B723" s="219"/>
      <c r="C723" s="219"/>
      <c r="D723" s="219"/>
      <c r="E723" s="219"/>
      <c r="F723" s="219"/>
      <c r="G723" s="219"/>
      <c r="H723" s="219"/>
      <c r="I723" s="219"/>
      <c r="J723" s="219"/>
      <c r="K723" s="219"/>
      <c r="L723" s="219"/>
      <c r="M723" s="219"/>
      <c r="N723" s="219"/>
      <c r="O723" s="219"/>
      <c r="P723" s="219"/>
      <c r="Q723" s="219"/>
      <c r="R723" s="219"/>
      <c r="S723" s="219"/>
      <c r="T723" s="219"/>
      <c r="U723" s="219"/>
      <c r="V723" s="219"/>
      <c r="W723" s="219"/>
      <c r="X723" s="219"/>
      <c r="Y723" s="219"/>
      <c r="Z723" s="219"/>
      <c r="AA723" s="219"/>
      <c r="AB723" s="219"/>
      <c r="AC723" s="219"/>
      <c r="AD723" s="219"/>
      <c r="AE723" s="219"/>
      <c r="AF723" s="219"/>
    </row>
    <row r="728" spans="2:32" x14ac:dyDescent="0.75">
      <c r="B728" s="219"/>
      <c r="C728" s="219"/>
      <c r="D728" s="219"/>
      <c r="E728" s="219"/>
      <c r="F728" s="219"/>
      <c r="G728" s="219"/>
      <c r="H728" s="219"/>
      <c r="I728" s="219"/>
      <c r="J728" s="219"/>
      <c r="K728" s="219"/>
      <c r="L728" s="219"/>
      <c r="M728" s="219"/>
      <c r="N728" s="219"/>
      <c r="O728" s="219"/>
      <c r="P728" s="219"/>
      <c r="Q728" s="219"/>
      <c r="R728" s="219"/>
      <c r="S728" s="219"/>
      <c r="T728" s="219"/>
      <c r="U728" s="219"/>
      <c r="V728" s="219"/>
      <c r="W728" s="219"/>
      <c r="X728" s="219"/>
      <c r="Y728" s="219"/>
      <c r="Z728" s="219"/>
      <c r="AA728" s="219"/>
      <c r="AB728" s="219"/>
      <c r="AC728" s="219"/>
      <c r="AD728" s="219"/>
      <c r="AE728" s="219"/>
      <c r="AF728" s="219"/>
    </row>
    <row r="734" spans="2:32" x14ac:dyDescent="0.75">
      <c r="B734" s="219"/>
      <c r="C734" s="219"/>
      <c r="D734" s="219"/>
      <c r="E734" s="219"/>
      <c r="F734" s="219"/>
      <c r="G734" s="219"/>
      <c r="H734" s="219"/>
      <c r="I734" s="219"/>
      <c r="J734" s="219"/>
      <c r="K734" s="219"/>
      <c r="L734" s="219"/>
      <c r="M734" s="219"/>
      <c r="N734" s="219"/>
      <c r="O734" s="219"/>
      <c r="P734" s="219"/>
      <c r="Q734" s="219"/>
      <c r="R734" s="219"/>
      <c r="S734" s="219"/>
      <c r="T734" s="219"/>
      <c r="U734" s="219"/>
      <c r="V734" s="219"/>
      <c r="W734" s="219"/>
      <c r="X734" s="219"/>
      <c r="Y734" s="219"/>
      <c r="Z734" s="219"/>
      <c r="AA734" s="219"/>
      <c r="AB734" s="219"/>
      <c r="AC734" s="219"/>
      <c r="AD734" s="219"/>
      <c r="AE734" s="219"/>
      <c r="AF734" s="219"/>
    </row>
    <row r="735" spans="2:32" x14ac:dyDescent="0.75">
      <c r="B735" s="257"/>
      <c r="C735" s="257"/>
      <c r="D735" s="257"/>
      <c r="E735" s="257"/>
      <c r="F735" s="257"/>
      <c r="G735" s="257"/>
      <c r="H735" s="257"/>
      <c r="I735" s="257"/>
      <c r="J735" s="257"/>
      <c r="K735" s="257"/>
      <c r="L735" s="257"/>
      <c r="M735" s="257"/>
      <c r="N735" s="257"/>
      <c r="O735" s="257"/>
      <c r="P735" s="257"/>
      <c r="Q735" s="257"/>
      <c r="R735" s="257"/>
      <c r="S735" s="257"/>
      <c r="T735" s="257"/>
      <c r="U735" s="257"/>
      <c r="V735" s="257"/>
      <c r="W735" s="257"/>
      <c r="X735" s="257"/>
      <c r="Y735" s="257"/>
      <c r="Z735" s="257"/>
      <c r="AA735" s="257"/>
      <c r="AB735" s="257"/>
      <c r="AC735" s="257"/>
      <c r="AD735" s="257"/>
      <c r="AE735" s="257"/>
      <c r="AF735" s="257"/>
    </row>
    <row r="906" spans="2:32" x14ac:dyDescent="0.75">
      <c r="B906" s="219"/>
      <c r="C906" s="219"/>
      <c r="D906" s="219"/>
      <c r="E906" s="219"/>
      <c r="F906" s="219"/>
      <c r="G906" s="219"/>
      <c r="H906" s="219"/>
      <c r="I906" s="219"/>
      <c r="J906" s="219"/>
      <c r="K906" s="219"/>
      <c r="L906" s="219"/>
      <c r="M906" s="219"/>
      <c r="N906" s="219"/>
      <c r="O906" s="219"/>
      <c r="P906" s="219"/>
      <c r="Q906" s="219"/>
      <c r="R906" s="219"/>
      <c r="S906" s="219"/>
      <c r="T906" s="219"/>
      <c r="U906" s="219"/>
      <c r="V906" s="219"/>
      <c r="W906" s="219"/>
      <c r="X906" s="219"/>
      <c r="Y906" s="219"/>
      <c r="Z906" s="219"/>
      <c r="AA906" s="219"/>
      <c r="AB906" s="219"/>
      <c r="AC906" s="219"/>
      <c r="AD906" s="219"/>
      <c r="AE906" s="219"/>
      <c r="AF906" s="219"/>
    </row>
    <row r="910" spans="2:32" x14ac:dyDescent="0.75">
      <c r="B910" s="219"/>
      <c r="C910" s="219"/>
      <c r="D910" s="219"/>
      <c r="E910" s="219"/>
      <c r="F910" s="219"/>
      <c r="G910" s="219"/>
      <c r="H910" s="219"/>
      <c r="I910" s="219"/>
      <c r="J910" s="219"/>
      <c r="K910" s="219"/>
      <c r="L910" s="219"/>
      <c r="M910" s="219"/>
      <c r="N910" s="219"/>
      <c r="O910" s="219"/>
      <c r="P910" s="219"/>
      <c r="Q910" s="219"/>
      <c r="R910" s="219"/>
      <c r="S910" s="219"/>
      <c r="T910" s="219"/>
      <c r="U910" s="219"/>
      <c r="V910" s="219"/>
      <c r="W910" s="219"/>
      <c r="X910" s="219"/>
      <c r="Y910" s="219"/>
      <c r="Z910" s="219"/>
      <c r="AA910" s="219"/>
      <c r="AB910" s="219"/>
      <c r="AC910" s="219"/>
      <c r="AD910" s="219"/>
      <c r="AE910" s="219"/>
      <c r="AF910" s="219"/>
    </row>
    <row r="911" spans="2:32" x14ac:dyDescent="0.75">
      <c r="B911" s="257"/>
      <c r="C911" s="257"/>
      <c r="D911" s="257"/>
      <c r="E911" s="257"/>
      <c r="F911" s="257"/>
      <c r="G911" s="257"/>
      <c r="H911" s="257"/>
      <c r="I911" s="257"/>
      <c r="J911" s="257"/>
      <c r="K911" s="257"/>
      <c r="L911" s="257"/>
      <c r="M911" s="257"/>
      <c r="N911" s="257"/>
      <c r="O911" s="257"/>
      <c r="P911" s="257"/>
      <c r="Q911" s="257"/>
      <c r="R911" s="257"/>
      <c r="S911" s="257"/>
      <c r="T911" s="257"/>
      <c r="U911" s="257"/>
      <c r="V911" s="257"/>
      <c r="W911" s="257"/>
      <c r="X911" s="257"/>
      <c r="Y911" s="257"/>
      <c r="Z911" s="257"/>
      <c r="AA911" s="257"/>
      <c r="AB911" s="257"/>
      <c r="AC911" s="257"/>
      <c r="AD911" s="257"/>
      <c r="AE911" s="257"/>
      <c r="AF911" s="257"/>
    </row>
    <row r="993" spans="2:32" x14ac:dyDescent="0.75">
      <c r="B993" s="219"/>
      <c r="C993" s="219"/>
      <c r="D993" s="219"/>
      <c r="E993" s="219"/>
      <c r="F993" s="219"/>
      <c r="G993" s="219"/>
      <c r="H993" s="219"/>
      <c r="I993" s="219"/>
      <c r="J993" s="219"/>
      <c r="K993" s="219"/>
      <c r="L993" s="219"/>
      <c r="M993" s="219"/>
      <c r="N993" s="219"/>
      <c r="O993" s="219"/>
      <c r="P993" s="219"/>
      <c r="Q993" s="219"/>
      <c r="R993" s="219"/>
      <c r="S993" s="219"/>
      <c r="T993" s="219"/>
      <c r="U993" s="219"/>
      <c r="V993" s="219"/>
      <c r="W993" s="219"/>
      <c r="X993" s="219"/>
      <c r="Y993" s="219"/>
      <c r="Z993" s="219"/>
      <c r="AA993" s="219"/>
      <c r="AB993" s="219"/>
      <c r="AC993" s="219"/>
      <c r="AD993" s="219"/>
      <c r="AE993" s="219"/>
      <c r="AF993" s="219"/>
    </row>
    <row r="994" spans="2:32" x14ac:dyDescent="0.75">
      <c r="B994" s="257"/>
      <c r="C994" s="257"/>
      <c r="D994" s="257"/>
      <c r="E994" s="257"/>
      <c r="F994" s="257"/>
      <c r="G994" s="257"/>
      <c r="H994" s="257"/>
      <c r="I994" s="257"/>
      <c r="J994" s="257"/>
      <c r="K994" s="257"/>
      <c r="L994" s="257"/>
      <c r="M994" s="257"/>
      <c r="N994" s="257"/>
      <c r="O994" s="257"/>
      <c r="P994" s="257"/>
      <c r="Q994" s="257"/>
      <c r="R994" s="257"/>
      <c r="S994" s="257"/>
      <c r="T994" s="257"/>
      <c r="U994" s="257"/>
      <c r="V994" s="257"/>
      <c r="W994" s="257"/>
      <c r="X994" s="257"/>
      <c r="Y994" s="257"/>
      <c r="Z994" s="257"/>
      <c r="AA994" s="257"/>
      <c r="AB994" s="257"/>
      <c r="AC994" s="257"/>
      <c r="AD994" s="257"/>
      <c r="AE994" s="257"/>
      <c r="AF994" s="257"/>
    </row>
    <row r="1001" spans="2:32" x14ac:dyDescent="0.75">
      <c r="B1001" s="219"/>
      <c r="C1001" s="219"/>
      <c r="D1001" s="219"/>
      <c r="E1001" s="219"/>
      <c r="F1001" s="219"/>
      <c r="G1001" s="219"/>
      <c r="H1001" s="219"/>
      <c r="I1001" s="219"/>
      <c r="J1001" s="219"/>
      <c r="K1001" s="219"/>
      <c r="L1001" s="219"/>
      <c r="M1001" s="219"/>
      <c r="N1001" s="219"/>
      <c r="O1001" s="219"/>
      <c r="P1001" s="219"/>
      <c r="Q1001" s="219"/>
      <c r="R1001" s="219"/>
      <c r="S1001" s="219"/>
      <c r="T1001" s="219"/>
      <c r="U1001" s="219"/>
      <c r="V1001" s="219"/>
      <c r="W1001" s="219"/>
      <c r="X1001" s="219"/>
      <c r="Y1001" s="219"/>
      <c r="Z1001" s="219"/>
      <c r="AA1001" s="219"/>
      <c r="AB1001" s="219"/>
      <c r="AC1001" s="219"/>
      <c r="AD1001" s="219"/>
      <c r="AE1001" s="219"/>
      <c r="AF1001" s="219"/>
    </row>
    <row r="1002" spans="2:32" x14ac:dyDescent="0.75">
      <c r="B1002" s="219"/>
      <c r="C1002" s="219"/>
      <c r="D1002" s="219"/>
      <c r="E1002" s="219"/>
      <c r="F1002" s="219"/>
      <c r="G1002" s="219"/>
      <c r="H1002" s="219"/>
      <c r="I1002" s="219"/>
      <c r="J1002" s="219"/>
      <c r="K1002" s="219"/>
      <c r="L1002" s="219"/>
      <c r="M1002" s="219"/>
      <c r="N1002" s="219"/>
      <c r="O1002" s="219"/>
      <c r="P1002" s="219"/>
      <c r="Q1002" s="219"/>
      <c r="R1002" s="219"/>
      <c r="S1002" s="219"/>
      <c r="T1002" s="219"/>
      <c r="U1002" s="219"/>
      <c r="V1002" s="219"/>
      <c r="W1002" s="219"/>
      <c r="X1002" s="219"/>
      <c r="Y1002" s="219"/>
      <c r="Z1002" s="219"/>
      <c r="AA1002" s="219"/>
      <c r="AB1002" s="219"/>
      <c r="AC1002" s="219"/>
      <c r="AD1002" s="219"/>
      <c r="AE1002" s="219"/>
      <c r="AF1002" s="219"/>
    </row>
    <row r="1003" spans="2:32" x14ac:dyDescent="0.75">
      <c r="B1003" s="219"/>
      <c r="C1003" s="219"/>
      <c r="D1003" s="219"/>
      <c r="E1003" s="219"/>
      <c r="F1003" s="219"/>
      <c r="G1003" s="219"/>
      <c r="H1003" s="219"/>
      <c r="I1003" s="219"/>
      <c r="J1003" s="219"/>
      <c r="K1003" s="219"/>
      <c r="L1003" s="219"/>
      <c r="M1003" s="219"/>
      <c r="N1003" s="219"/>
      <c r="O1003" s="219"/>
      <c r="P1003" s="219"/>
      <c r="Q1003" s="219"/>
      <c r="R1003" s="219"/>
      <c r="S1003" s="219"/>
      <c r="T1003" s="219"/>
      <c r="U1003" s="219"/>
      <c r="V1003" s="219"/>
      <c r="W1003" s="219"/>
      <c r="X1003" s="219"/>
      <c r="Y1003" s="219"/>
      <c r="Z1003" s="219"/>
      <c r="AA1003" s="219"/>
      <c r="AB1003" s="219"/>
      <c r="AC1003" s="219"/>
      <c r="AD1003" s="219"/>
      <c r="AE1003" s="219"/>
      <c r="AF1003" s="219"/>
    </row>
    <row r="1004" spans="2:32" x14ac:dyDescent="0.75">
      <c r="B1004" s="219"/>
      <c r="C1004" s="219"/>
      <c r="D1004" s="219"/>
      <c r="E1004" s="219"/>
      <c r="F1004" s="219"/>
      <c r="G1004" s="219"/>
      <c r="H1004" s="219"/>
      <c r="I1004" s="219"/>
      <c r="J1004" s="219"/>
      <c r="K1004" s="219"/>
      <c r="L1004" s="219"/>
      <c r="M1004" s="219"/>
      <c r="N1004" s="219"/>
      <c r="O1004" s="219"/>
      <c r="P1004" s="219"/>
      <c r="Q1004" s="219"/>
      <c r="R1004" s="219"/>
      <c r="S1004" s="219"/>
      <c r="T1004" s="219"/>
      <c r="U1004" s="219"/>
      <c r="V1004" s="219"/>
      <c r="W1004" s="219"/>
      <c r="X1004" s="219"/>
      <c r="Y1004" s="219"/>
      <c r="Z1004" s="219"/>
      <c r="AA1004" s="219"/>
      <c r="AB1004" s="219"/>
      <c r="AC1004" s="219"/>
      <c r="AD1004" s="219"/>
      <c r="AE1004" s="219"/>
      <c r="AF1004" s="219"/>
    </row>
    <row r="1005" spans="2:32" x14ac:dyDescent="0.75">
      <c r="B1005" s="219"/>
      <c r="C1005" s="219"/>
      <c r="D1005" s="219"/>
      <c r="E1005" s="219"/>
      <c r="F1005" s="219"/>
      <c r="G1005" s="219"/>
      <c r="H1005" s="219"/>
      <c r="I1005" s="219"/>
      <c r="J1005" s="219"/>
      <c r="K1005" s="219"/>
      <c r="L1005" s="219"/>
      <c r="M1005" s="219"/>
      <c r="N1005" s="219"/>
      <c r="O1005" s="219"/>
      <c r="P1005" s="219"/>
      <c r="Q1005" s="219"/>
      <c r="R1005" s="219"/>
      <c r="S1005" s="219"/>
      <c r="T1005" s="219"/>
      <c r="U1005" s="219"/>
      <c r="V1005" s="219"/>
      <c r="W1005" s="219"/>
      <c r="X1005" s="219"/>
      <c r="Y1005" s="219"/>
      <c r="Z1005" s="219"/>
      <c r="AA1005" s="219"/>
      <c r="AB1005" s="219"/>
      <c r="AC1005" s="219"/>
      <c r="AD1005" s="219"/>
      <c r="AE1005" s="219"/>
      <c r="AF1005" s="219"/>
    </row>
    <row r="1006" spans="2:32" x14ac:dyDescent="0.75">
      <c r="B1006" s="219"/>
      <c r="C1006" s="219"/>
      <c r="D1006" s="219"/>
      <c r="E1006" s="219"/>
      <c r="F1006" s="219"/>
      <c r="G1006" s="219"/>
      <c r="H1006" s="219"/>
      <c r="I1006" s="219"/>
      <c r="J1006" s="219"/>
      <c r="K1006" s="219"/>
      <c r="L1006" s="219"/>
      <c r="M1006" s="219"/>
      <c r="N1006" s="219"/>
      <c r="O1006" s="219"/>
      <c r="P1006" s="219"/>
      <c r="Q1006" s="219"/>
      <c r="R1006" s="219"/>
      <c r="S1006" s="219"/>
      <c r="T1006" s="219"/>
      <c r="U1006" s="219"/>
      <c r="V1006" s="219"/>
      <c r="W1006" s="219"/>
      <c r="X1006" s="219"/>
      <c r="Y1006" s="219"/>
      <c r="Z1006" s="219"/>
      <c r="AA1006" s="219"/>
      <c r="AB1006" s="219"/>
      <c r="AC1006" s="219"/>
      <c r="AD1006" s="219"/>
      <c r="AE1006" s="219"/>
      <c r="AF1006" s="219"/>
    </row>
    <row r="1007" spans="2:32" x14ac:dyDescent="0.75">
      <c r="B1007" s="219"/>
      <c r="C1007" s="219"/>
      <c r="D1007" s="219"/>
      <c r="E1007" s="219"/>
      <c r="F1007" s="219"/>
      <c r="G1007" s="219"/>
      <c r="H1007" s="219"/>
      <c r="I1007" s="219"/>
      <c r="J1007" s="219"/>
      <c r="K1007" s="219"/>
      <c r="L1007" s="219"/>
      <c r="M1007" s="219"/>
      <c r="N1007" s="219"/>
      <c r="O1007" s="219"/>
      <c r="P1007" s="219"/>
      <c r="Q1007" s="219"/>
      <c r="R1007" s="219"/>
      <c r="S1007" s="219"/>
      <c r="T1007" s="219"/>
      <c r="U1007" s="219"/>
      <c r="V1007" s="219"/>
      <c r="W1007" s="219"/>
      <c r="X1007" s="219"/>
      <c r="Y1007" s="219"/>
      <c r="Z1007" s="219"/>
      <c r="AA1007" s="219"/>
      <c r="AB1007" s="219"/>
      <c r="AC1007" s="219"/>
      <c r="AD1007" s="219"/>
      <c r="AE1007" s="219"/>
      <c r="AF1007" s="219"/>
    </row>
    <row r="1008" spans="2:32" x14ac:dyDescent="0.75">
      <c r="B1008" s="219"/>
      <c r="C1008" s="219"/>
      <c r="D1008" s="219"/>
      <c r="E1008" s="219"/>
      <c r="F1008" s="219"/>
      <c r="G1008" s="219"/>
      <c r="H1008" s="219"/>
      <c r="I1008" s="219"/>
      <c r="J1008" s="219"/>
      <c r="K1008" s="219"/>
      <c r="L1008" s="219"/>
      <c r="M1008" s="219"/>
      <c r="N1008" s="219"/>
      <c r="O1008" s="219"/>
      <c r="P1008" s="219"/>
      <c r="Q1008" s="219"/>
      <c r="R1008" s="219"/>
      <c r="S1008" s="219"/>
      <c r="T1008" s="219"/>
      <c r="U1008" s="219"/>
      <c r="V1008" s="219"/>
      <c r="W1008" s="219"/>
      <c r="X1008" s="219"/>
      <c r="Y1008" s="219"/>
      <c r="Z1008" s="219"/>
      <c r="AA1008" s="219"/>
      <c r="AB1008" s="219"/>
      <c r="AC1008" s="219"/>
      <c r="AD1008" s="219"/>
      <c r="AE1008" s="219"/>
      <c r="AF1008" s="219"/>
    </row>
    <row r="1095" spans="2:32" x14ac:dyDescent="0.75">
      <c r="B1095" s="219"/>
      <c r="C1095" s="219"/>
      <c r="D1095" s="219"/>
      <c r="E1095" s="219"/>
      <c r="F1095" s="219"/>
      <c r="G1095" s="219"/>
      <c r="H1095" s="219"/>
      <c r="I1095" s="219"/>
      <c r="J1095" s="219"/>
      <c r="K1095" s="219"/>
      <c r="L1095" s="219"/>
      <c r="M1095" s="219"/>
      <c r="N1095" s="219"/>
      <c r="O1095" s="219"/>
      <c r="P1095" s="219"/>
      <c r="Q1095" s="219"/>
      <c r="R1095" s="219"/>
      <c r="S1095" s="219"/>
      <c r="T1095" s="219"/>
      <c r="U1095" s="219"/>
      <c r="V1095" s="219"/>
      <c r="W1095" s="219"/>
      <c r="X1095" s="219"/>
      <c r="Y1095" s="219"/>
      <c r="Z1095" s="219"/>
      <c r="AA1095" s="219"/>
      <c r="AB1095" s="219"/>
      <c r="AC1095" s="219"/>
      <c r="AD1095" s="219"/>
      <c r="AE1095" s="219"/>
      <c r="AF1095" s="219"/>
    </row>
    <row r="1096" spans="2:32" x14ac:dyDescent="0.75">
      <c r="B1096" s="257"/>
      <c r="C1096" s="257"/>
      <c r="D1096" s="257"/>
      <c r="E1096" s="257"/>
      <c r="F1096" s="257"/>
      <c r="G1096" s="257"/>
      <c r="H1096" s="257"/>
      <c r="I1096" s="257"/>
      <c r="J1096" s="257"/>
      <c r="K1096" s="257"/>
      <c r="L1096" s="257"/>
      <c r="M1096" s="257"/>
      <c r="N1096" s="257"/>
      <c r="O1096" s="257"/>
      <c r="P1096" s="257"/>
      <c r="Q1096" s="257"/>
      <c r="R1096" s="257"/>
      <c r="S1096" s="257"/>
      <c r="T1096" s="257"/>
      <c r="U1096" s="257"/>
      <c r="V1096" s="257"/>
      <c r="W1096" s="257"/>
      <c r="X1096" s="257"/>
      <c r="Y1096" s="257"/>
      <c r="Z1096" s="257"/>
      <c r="AA1096" s="257"/>
      <c r="AB1096" s="257"/>
      <c r="AC1096" s="257"/>
      <c r="AD1096" s="257"/>
      <c r="AE1096" s="257"/>
      <c r="AF1096" s="257"/>
    </row>
    <row r="1103" spans="2:32" x14ac:dyDescent="0.75">
      <c r="B1103" s="219"/>
      <c r="C1103" s="219"/>
      <c r="D1103" s="219"/>
      <c r="E1103" s="219"/>
      <c r="F1103" s="219"/>
      <c r="G1103" s="219"/>
      <c r="H1103" s="219"/>
      <c r="I1103" s="219"/>
      <c r="J1103" s="219"/>
      <c r="K1103" s="219"/>
      <c r="L1103" s="219"/>
      <c r="M1103" s="219"/>
      <c r="N1103" s="219"/>
      <c r="O1103" s="219"/>
      <c r="P1103" s="219"/>
      <c r="Q1103" s="219"/>
      <c r="R1103" s="219"/>
      <c r="S1103" s="219"/>
      <c r="T1103" s="219"/>
      <c r="U1103" s="219"/>
      <c r="V1103" s="219"/>
      <c r="W1103" s="219"/>
      <c r="X1103" s="219"/>
      <c r="Y1103" s="219"/>
      <c r="Z1103" s="219"/>
      <c r="AA1103" s="219"/>
      <c r="AB1103" s="219"/>
      <c r="AC1103" s="219"/>
      <c r="AD1103" s="219"/>
      <c r="AE1103" s="219"/>
      <c r="AF1103" s="219"/>
    </row>
    <row r="1104" spans="2:32" x14ac:dyDescent="0.75">
      <c r="B1104" s="219"/>
      <c r="C1104" s="219"/>
      <c r="D1104" s="219"/>
      <c r="E1104" s="219"/>
      <c r="F1104" s="219"/>
      <c r="G1104" s="219"/>
      <c r="H1104" s="219"/>
      <c r="I1104" s="219"/>
      <c r="J1104" s="219"/>
      <c r="K1104" s="219"/>
      <c r="L1104" s="219"/>
      <c r="M1104" s="219"/>
      <c r="N1104" s="219"/>
      <c r="O1104" s="219"/>
      <c r="P1104" s="219"/>
      <c r="Q1104" s="219"/>
      <c r="R1104" s="219"/>
      <c r="S1104" s="219"/>
      <c r="T1104" s="219"/>
      <c r="U1104" s="219"/>
      <c r="V1104" s="219"/>
      <c r="W1104" s="219"/>
      <c r="X1104" s="219"/>
      <c r="Y1104" s="219"/>
      <c r="Z1104" s="219"/>
      <c r="AA1104" s="219"/>
      <c r="AB1104" s="219"/>
      <c r="AC1104" s="219"/>
      <c r="AD1104" s="219"/>
      <c r="AE1104" s="219"/>
      <c r="AF1104" s="219"/>
    </row>
    <row r="1193" spans="2:32" x14ac:dyDescent="0.75">
      <c r="B1193" s="219"/>
      <c r="C1193" s="219"/>
      <c r="D1193" s="219"/>
      <c r="E1193" s="219"/>
      <c r="F1193" s="219"/>
      <c r="G1193" s="219"/>
      <c r="H1193" s="219"/>
      <c r="I1193" s="219"/>
      <c r="J1193" s="219"/>
      <c r="K1193" s="219"/>
      <c r="L1193" s="219"/>
      <c r="M1193" s="219"/>
      <c r="N1193" s="219"/>
      <c r="O1193" s="219"/>
      <c r="P1193" s="219"/>
      <c r="Q1193" s="219"/>
      <c r="R1193" s="219"/>
      <c r="S1193" s="219"/>
      <c r="T1193" s="219"/>
      <c r="U1193" s="219"/>
      <c r="V1193" s="219"/>
      <c r="W1193" s="219"/>
      <c r="X1193" s="219"/>
      <c r="Y1193" s="219"/>
      <c r="Z1193" s="219"/>
      <c r="AA1193" s="219"/>
      <c r="AB1193" s="219"/>
      <c r="AC1193" s="219"/>
      <c r="AD1193" s="219"/>
      <c r="AE1193" s="219"/>
      <c r="AF1193" s="219"/>
    </row>
    <row r="1194" spans="2:32" x14ac:dyDescent="0.75">
      <c r="B1194" s="257"/>
      <c r="C1194" s="257"/>
      <c r="D1194" s="257"/>
      <c r="E1194" s="257"/>
      <c r="F1194" s="257"/>
      <c r="G1194" s="257"/>
      <c r="H1194" s="257"/>
      <c r="I1194" s="257"/>
      <c r="J1194" s="257"/>
      <c r="K1194" s="257"/>
      <c r="L1194" s="257"/>
      <c r="M1194" s="257"/>
      <c r="N1194" s="257"/>
      <c r="O1194" s="257"/>
      <c r="P1194" s="257"/>
      <c r="Q1194" s="257"/>
      <c r="R1194" s="257"/>
      <c r="S1194" s="257"/>
      <c r="T1194" s="257"/>
      <c r="U1194" s="257"/>
      <c r="V1194" s="257"/>
      <c r="W1194" s="257"/>
      <c r="X1194" s="257"/>
      <c r="Y1194" s="257"/>
      <c r="Z1194" s="257"/>
      <c r="AA1194" s="257"/>
      <c r="AB1194" s="257"/>
      <c r="AC1194" s="257"/>
      <c r="AD1194" s="257"/>
      <c r="AE1194" s="257"/>
      <c r="AF1194" s="257"/>
    </row>
    <row r="1281" spans="2:32" x14ac:dyDescent="0.75">
      <c r="B1281" s="219"/>
      <c r="C1281" s="219"/>
      <c r="D1281" s="219"/>
      <c r="E1281" s="219"/>
      <c r="F1281" s="219"/>
      <c r="G1281" s="219"/>
      <c r="H1281" s="219"/>
      <c r="I1281" s="219"/>
      <c r="J1281" s="219"/>
      <c r="K1281" s="219"/>
      <c r="L1281" s="219"/>
      <c r="M1281" s="219"/>
      <c r="N1281" s="219"/>
      <c r="O1281" s="219"/>
      <c r="P1281" s="219"/>
      <c r="Q1281" s="219"/>
      <c r="R1281" s="219"/>
      <c r="S1281" s="219"/>
      <c r="T1281" s="219"/>
      <c r="U1281" s="219"/>
      <c r="V1281" s="219"/>
      <c r="W1281" s="219"/>
      <c r="X1281" s="219"/>
      <c r="Y1281" s="219"/>
      <c r="Z1281" s="219"/>
      <c r="AA1281" s="219"/>
      <c r="AB1281" s="219"/>
      <c r="AC1281" s="219"/>
      <c r="AD1281" s="219"/>
      <c r="AE1281" s="219"/>
      <c r="AF1281" s="219"/>
    </row>
    <row r="1293" spans="2:32" x14ac:dyDescent="0.75">
      <c r="B1293" s="219"/>
      <c r="C1293" s="219"/>
      <c r="D1293" s="219"/>
      <c r="E1293" s="219"/>
      <c r="F1293" s="219"/>
      <c r="G1293" s="219"/>
      <c r="H1293" s="219"/>
      <c r="I1293" s="219"/>
      <c r="J1293" s="219"/>
      <c r="K1293" s="219"/>
      <c r="L1293" s="219"/>
      <c r="M1293" s="219"/>
      <c r="N1293" s="219"/>
      <c r="O1293" s="219"/>
      <c r="P1293" s="219"/>
      <c r="Q1293" s="219"/>
      <c r="R1293" s="219"/>
      <c r="S1293" s="219"/>
      <c r="T1293" s="219"/>
      <c r="U1293" s="219"/>
      <c r="V1293" s="219"/>
      <c r="W1293" s="219"/>
      <c r="X1293" s="219"/>
      <c r="Y1293" s="219"/>
      <c r="Z1293" s="219"/>
      <c r="AA1293" s="219"/>
      <c r="AB1293" s="219"/>
      <c r="AC1293" s="219"/>
      <c r="AD1293" s="219"/>
      <c r="AE1293" s="219"/>
      <c r="AF1293" s="219"/>
    </row>
    <row r="1294" spans="2:32" x14ac:dyDescent="0.75">
      <c r="B1294" s="257"/>
      <c r="C1294" s="257"/>
      <c r="D1294" s="257"/>
      <c r="E1294" s="257"/>
      <c r="F1294" s="257"/>
      <c r="G1294" s="257"/>
      <c r="H1294" s="257"/>
      <c r="I1294" s="257"/>
      <c r="J1294" s="257"/>
      <c r="K1294" s="257"/>
      <c r="L1294" s="257"/>
      <c r="M1294" s="257"/>
      <c r="N1294" s="257"/>
      <c r="O1294" s="257"/>
      <c r="P1294" s="257"/>
      <c r="Q1294" s="257"/>
      <c r="R1294" s="257"/>
      <c r="S1294" s="257"/>
      <c r="T1294" s="257"/>
      <c r="U1294" s="257"/>
      <c r="V1294" s="257"/>
      <c r="W1294" s="257"/>
      <c r="X1294" s="257"/>
      <c r="Y1294" s="257"/>
      <c r="Z1294" s="257"/>
      <c r="AA1294" s="257"/>
      <c r="AB1294" s="257"/>
      <c r="AC1294" s="257"/>
      <c r="AD1294" s="257"/>
      <c r="AE1294" s="257"/>
      <c r="AF1294" s="257"/>
    </row>
    <row r="1589" spans="2:32" x14ac:dyDescent="0.75">
      <c r="B1589" s="219"/>
      <c r="C1589" s="219"/>
      <c r="D1589" s="219"/>
      <c r="E1589" s="219"/>
      <c r="F1589" s="219"/>
      <c r="G1589" s="219"/>
      <c r="H1589" s="219"/>
      <c r="I1589" s="219"/>
      <c r="J1589" s="219"/>
      <c r="K1589" s="219"/>
      <c r="L1589" s="219"/>
      <c r="M1589" s="219"/>
      <c r="N1589" s="219"/>
      <c r="O1589" s="219"/>
      <c r="P1589" s="219"/>
      <c r="Q1589" s="219"/>
      <c r="R1589" s="219"/>
      <c r="S1589" s="219"/>
      <c r="T1589" s="219"/>
      <c r="U1589" s="219"/>
      <c r="V1589" s="219"/>
      <c r="W1589" s="219"/>
      <c r="X1589" s="219"/>
      <c r="Y1589" s="219"/>
      <c r="Z1589" s="219"/>
      <c r="AA1589" s="219"/>
      <c r="AB1589" s="219"/>
      <c r="AC1589" s="219"/>
      <c r="AD1589" s="219"/>
      <c r="AE1589" s="219"/>
      <c r="AF1589" s="219"/>
    </row>
    <row r="1590" spans="2:32" x14ac:dyDescent="0.75">
      <c r="B1590" s="257"/>
      <c r="C1590" s="257"/>
      <c r="D1590" s="257"/>
      <c r="E1590" s="257"/>
      <c r="F1590" s="257"/>
      <c r="G1590" s="257"/>
      <c r="H1590" s="257"/>
      <c r="I1590" s="257"/>
      <c r="J1590" s="257"/>
      <c r="K1590" s="257"/>
      <c r="L1590" s="257"/>
      <c r="M1590" s="257"/>
      <c r="N1590" s="257"/>
      <c r="O1590" s="257"/>
      <c r="P1590" s="257"/>
      <c r="Q1590" s="257"/>
      <c r="R1590" s="257"/>
      <c r="S1590" s="257"/>
      <c r="T1590" s="257"/>
      <c r="U1590" s="257"/>
      <c r="V1590" s="257"/>
      <c r="W1590" s="257"/>
      <c r="X1590" s="257"/>
      <c r="Y1590" s="257"/>
      <c r="Z1590" s="257"/>
      <c r="AA1590" s="257"/>
      <c r="AB1590" s="257"/>
      <c r="AC1590" s="257"/>
      <c r="AD1590" s="257"/>
      <c r="AE1590" s="257"/>
      <c r="AF1590" s="257"/>
    </row>
    <row r="1599" spans="2:32" x14ac:dyDescent="0.75">
      <c r="B1599" s="219"/>
      <c r="C1599" s="219"/>
      <c r="D1599" s="219"/>
      <c r="E1599" s="219"/>
      <c r="F1599" s="219"/>
      <c r="G1599" s="219"/>
      <c r="H1599" s="219"/>
      <c r="I1599" s="219"/>
      <c r="J1599" s="219"/>
      <c r="K1599" s="219"/>
      <c r="L1599" s="219"/>
      <c r="M1599" s="219"/>
      <c r="N1599" s="219"/>
      <c r="O1599" s="219"/>
      <c r="P1599" s="219"/>
      <c r="Q1599" s="219"/>
      <c r="R1599" s="219"/>
      <c r="S1599" s="219"/>
      <c r="T1599" s="219"/>
      <c r="U1599" s="219"/>
      <c r="V1599" s="219"/>
      <c r="W1599" s="219"/>
      <c r="X1599" s="219"/>
      <c r="Y1599" s="219"/>
      <c r="Z1599" s="219"/>
      <c r="AA1599" s="219"/>
      <c r="AB1599" s="219"/>
      <c r="AC1599" s="219"/>
      <c r="AD1599" s="219"/>
      <c r="AE1599" s="219"/>
      <c r="AF1599" s="219"/>
    </row>
    <row r="1600" spans="2:32" x14ac:dyDescent="0.75">
      <c r="B1600" s="219"/>
      <c r="C1600" s="219"/>
      <c r="D1600" s="219"/>
      <c r="E1600" s="219"/>
      <c r="F1600" s="219"/>
      <c r="G1600" s="219"/>
      <c r="H1600" s="219"/>
      <c r="I1600" s="219"/>
      <c r="J1600" s="219"/>
      <c r="K1600" s="219"/>
      <c r="L1600" s="219"/>
      <c r="M1600" s="219"/>
      <c r="N1600" s="219"/>
      <c r="O1600" s="219"/>
      <c r="P1600" s="219"/>
      <c r="Q1600" s="219"/>
      <c r="R1600" s="219"/>
      <c r="S1600" s="219"/>
      <c r="T1600" s="219"/>
      <c r="U1600" s="219"/>
      <c r="V1600" s="219"/>
      <c r="W1600" s="219"/>
      <c r="X1600" s="219"/>
      <c r="Y1600" s="219"/>
      <c r="Z1600" s="219"/>
      <c r="AA1600" s="219"/>
      <c r="AB1600" s="219"/>
      <c r="AC1600" s="219"/>
      <c r="AD1600" s="219"/>
      <c r="AE1600" s="219"/>
      <c r="AF1600" s="219"/>
    </row>
    <row r="1812" spans="2:32" x14ac:dyDescent="0.75">
      <c r="B1812" s="219"/>
      <c r="C1812" s="219"/>
      <c r="D1812" s="219"/>
      <c r="E1812" s="219"/>
      <c r="F1812" s="219"/>
      <c r="G1812" s="219"/>
      <c r="H1812" s="219"/>
      <c r="I1812" s="219"/>
      <c r="J1812" s="219"/>
      <c r="K1812" s="219"/>
      <c r="L1812" s="219"/>
      <c r="M1812" s="219"/>
      <c r="N1812" s="219"/>
      <c r="O1812" s="219"/>
      <c r="P1812" s="219"/>
      <c r="Q1812" s="219"/>
      <c r="R1812" s="219"/>
      <c r="S1812" s="219"/>
      <c r="T1812" s="219"/>
      <c r="U1812" s="219"/>
      <c r="V1812" s="219"/>
      <c r="W1812" s="219"/>
      <c r="X1812" s="219"/>
      <c r="Y1812" s="219"/>
      <c r="Z1812" s="219"/>
      <c r="AA1812" s="219"/>
      <c r="AB1812" s="219"/>
      <c r="AC1812" s="219"/>
      <c r="AD1812" s="219"/>
      <c r="AE1812" s="219"/>
      <c r="AF1812" s="219"/>
    </row>
    <row r="1813" spans="2:32" x14ac:dyDescent="0.75">
      <c r="B1813" s="257"/>
      <c r="C1813" s="257"/>
      <c r="D1813" s="257"/>
      <c r="E1813" s="257"/>
      <c r="F1813" s="257"/>
      <c r="G1813" s="257"/>
      <c r="H1813" s="257"/>
      <c r="I1813" s="257"/>
      <c r="J1813" s="257"/>
      <c r="K1813" s="257"/>
      <c r="L1813" s="257"/>
      <c r="M1813" s="257"/>
      <c r="N1813" s="257"/>
      <c r="O1813" s="257"/>
      <c r="P1813" s="257"/>
      <c r="Q1813" s="257"/>
      <c r="R1813" s="257"/>
      <c r="S1813" s="257"/>
      <c r="T1813" s="257"/>
      <c r="U1813" s="257"/>
      <c r="V1813" s="257"/>
      <c r="W1813" s="257"/>
      <c r="X1813" s="257"/>
      <c r="Y1813" s="257"/>
      <c r="Z1813" s="257"/>
      <c r="AA1813" s="257"/>
      <c r="AB1813" s="257"/>
      <c r="AC1813" s="257"/>
      <c r="AD1813" s="257"/>
      <c r="AE1813" s="257"/>
      <c r="AF1813" s="257"/>
    </row>
    <row r="1814" spans="2:32" x14ac:dyDescent="0.75">
      <c r="B1814" s="219"/>
      <c r="C1814" s="219"/>
      <c r="D1814" s="219"/>
      <c r="E1814" s="219"/>
      <c r="F1814" s="219"/>
      <c r="G1814" s="219"/>
      <c r="H1814" s="219"/>
      <c r="I1814" s="219"/>
      <c r="J1814" s="219"/>
      <c r="K1814" s="219"/>
      <c r="L1814" s="219"/>
      <c r="M1814" s="219"/>
      <c r="N1814" s="219"/>
      <c r="O1814" s="219"/>
      <c r="P1814" s="219"/>
      <c r="Q1814" s="219"/>
      <c r="R1814" s="219"/>
      <c r="S1814" s="219"/>
      <c r="T1814" s="219"/>
      <c r="U1814" s="219"/>
      <c r="V1814" s="219"/>
      <c r="W1814" s="219"/>
      <c r="X1814" s="219"/>
      <c r="Y1814" s="219"/>
      <c r="Z1814" s="219"/>
      <c r="AA1814" s="219"/>
      <c r="AB1814" s="219"/>
      <c r="AC1814" s="219"/>
      <c r="AD1814" s="219"/>
      <c r="AE1814" s="219"/>
      <c r="AF1814" s="219"/>
    </row>
    <row r="1815" spans="2:32" x14ac:dyDescent="0.75">
      <c r="B1815" s="219"/>
      <c r="C1815" s="219"/>
      <c r="D1815" s="219"/>
      <c r="E1815" s="219"/>
      <c r="F1815" s="219"/>
      <c r="G1815" s="219"/>
      <c r="H1815" s="219"/>
      <c r="I1815" s="219"/>
      <c r="J1815" s="219"/>
      <c r="K1815" s="219"/>
      <c r="L1815" s="219"/>
      <c r="M1815" s="219"/>
      <c r="N1815" s="219"/>
      <c r="O1815" s="219"/>
      <c r="P1815" s="219"/>
      <c r="Q1815" s="219"/>
      <c r="R1815" s="219"/>
      <c r="S1815" s="219"/>
      <c r="T1815" s="219"/>
      <c r="U1815" s="219"/>
      <c r="V1815" s="219"/>
      <c r="W1815" s="219"/>
      <c r="X1815" s="219"/>
      <c r="Y1815" s="219"/>
      <c r="Z1815" s="219"/>
      <c r="AA1815" s="219"/>
      <c r="AB1815" s="219"/>
      <c r="AC1815" s="219"/>
      <c r="AD1815" s="219"/>
      <c r="AE1815" s="219"/>
      <c r="AF1815" s="219"/>
    </row>
    <row r="1816" spans="2:32" x14ac:dyDescent="0.75">
      <c r="B1816" s="219"/>
      <c r="C1816" s="219"/>
      <c r="D1816" s="219"/>
      <c r="E1816" s="219"/>
      <c r="F1816" s="219"/>
      <c r="G1816" s="219"/>
      <c r="H1816" s="219"/>
      <c r="I1816" s="219"/>
      <c r="J1816" s="219"/>
      <c r="K1816" s="219"/>
      <c r="L1816" s="219"/>
      <c r="M1816" s="219"/>
      <c r="N1816" s="219"/>
      <c r="O1816" s="219"/>
      <c r="P1816" s="219"/>
      <c r="Q1816" s="219"/>
      <c r="R1816" s="219"/>
      <c r="S1816" s="219"/>
      <c r="T1816" s="219"/>
      <c r="U1816" s="219"/>
      <c r="V1816" s="219"/>
      <c r="W1816" s="219"/>
      <c r="X1816" s="219"/>
      <c r="Y1816" s="219"/>
      <c r="Z1816" s="219"/>
      <c r="AA1816" s="219"/>
      <c r="AB1816" s="219"/>
      <c r="AC1816" s="219"/>
      <c r="AD1816" s="219"/>
      <c r="AE1816" s="219"/>
      <c r="AF1816" s="219"/>
    </row>
    <row r="1817" spans="2:32" x14ac:dyDescent="0.75">
      <c r="B1817" s="219"/>
      <c r="C1817" s="219"/>
      <c r="D1817" s="219"/>
      <c r="E1817" s="219"/>
      <c r="F1817" s="219"/>
      <c r="G1817" s="219"/>
      <c r="H1817" s="219"/>
      <c r="I1817" s="219"/>
      <c r="J1817" s="219"/>
      <c r="K1817" s="219"/>
      <c r="L1817" s="219"/>
      <c r="M1817" s="219"/>
      <c r="N1817" s="219"/>
      <c r="O1817" s="219"/>
      <c r="P1817" s="219"/>
      <c r="Q1817" s="219"/>
      <c r="R1817" s="219"/>
      <c r="S1817" s="219"/>
      <c r="T1817" s="219"/>
      <c r="U1817" s="219"/>
      <c r="V1817" s="219"/>
      <c r="W1817" s="219"/>
      <c r="X1817" s="219"/>
      <c r="Y1817" s="219"/>
      <c r="Z1817" s="219"/>
      <c r="AA1817" s="219"/>
      <c r="AB1817" s="219"/>
      <c r="AC1817" s="219"/>
      <c r="AD1817" s="219"/>
      <c r="AE1817" s="219"/>
      <c r="AF1817" s="219"/>
    </row>
    <row r="1818" spans="2:32" x14ac:dyDescent="0.75">
      <c r="B1818" s="219"/>
      <c r="C1818" s="219"/>
      <c r="D1818" s="219"/>
      <c r="E1818" s="219"/>
      <c r="F1818" s="219"/>
      <c r="G1818" s="219"/>
      <c r="H1818" s="219"/>
      <c r="I1818" s="219"/>
      <c r="J1818" s="219"/>
      <c r="K1818" s="219"/>
      <c r="L1818" s="219"/>
      <c r="M1818" s="219"/>
      <c r="N1818" s="219"/>
      <c r="O1818" s="219"/>
      <c r="P1818" s="219"/>
      <c r="Q1818" s="219"/>
      <c r="R1818" s="219"/>
      <c r="S1818" s="219"/>
      <c r="T1818" s="219"/>
      <c r="U1818" s="219"/>
      <c r="V1818" s="219"/>
      <c r="W1818" s="219"/>
      <c r="X1818" s="219"/>
      <c r="Y1818" s="219"/>
      <c r="Z1818" s="219"/>
      <c r="AA1818" s="219"/>
      <c r="AB1818" s="219"/>
      <c r="AC1818" s="219"/>
      <c r="AD1818" s="219"/>
      <c r="AE1818" s="219"/>
      <c r="AF1818" s="219"/>
    </row>
    <row r="1819" spans="2:32" x14ac:dyDescent="0.75">
      <c r="B1819" s="219"/>
      <c r="C1819" s="219"/>
      <c r="D1819" s="219"/>
      <c r="E1819" s="219"/>
      <c r="F1819" s="219"/>
      <c r="G1819" s="219"/>
      <c r="H1819" s="219"/>
      <c r="I1819" s="219"/>
      <c r="J1819" s="219"/>
      <c r="K1819" s="219"/>
      <c r="L1819" s="219"/>
      <c r="M1819" s="219"/>
      <c r="N1819" s="219"/>
      <c r="O1819" s="219"/>
      <c r="P1819" s="219"/>
      <c r="Q1819" s="219"/>
      <c r="R1819" s="219"/>
      <c r="S1819" s="219"/>
      <c r="T1819" s="219"/>
      <c r="U1819" s="219"/>
      <c r="V1819" s="219"/>
      <c r="W1819" s="219"/>
      <c r="X1819" s="219"/>
      <c r="Y1819" s="219"/>
      <c r="Z1819" s="219"/>
      <c r="AA1819" s="219"/>
      <c r="AB1819" s="219"/>
      <c r="AC1819" s="219"/>
      <c r="AD1819" s="219"/>
      <c r="AE1819" s="219"/>
      <c r="AF1819" s="219"/>
    </row>
    <row r="1820" spans="2:32" x14ac:dyDescent="0.75">
      <c r="B1820" s="219"/>
      <c r="C1820" s="219"/>
      <c r="D1820" s="219"/>
      <c r="E1820" s="219"/>
      <c r="F1820" s="219"/>
      <c r="G1820" s="219"/>
      <c r="H1820" s="219"/>
      <c r="I1820" s="219"/>
      <c r="J1820" s="219"/>
      <c r="K1820" s="219"/>
      <c r="L1820" s="219"/>
      <c r="M1820" s="219"/>
      <c r="N1820" s="219"/>
      <c r="O1820" s="219"/>
      <c r="P1820" s="219"/>
      <c r="Q1820" s="219"/>
      <c r="R1820" s="219"/>
      <c r="S1820" s="219"/>
      <c r="T1820" s="219"/>
      <c r="U1820" s="219"/>
      <c r="V1820" s="219"/>
      <c r="W1820" s="219"/>
      <c r="X1820" s="219"/>
      <c r="Y1820" s="219"/>
      <c r="Z1820" s="219"/>
      <c r="AA1820" s="219"/>
      <c r="AB1820" s="219"/>
      <c r="AC1820" s="219"/>
      <c r="AD1820" s="219"/>
      <c r="AE1820" s="219"/>
      <c r="AF1820" s="219"/>
    </row>
    <row r="1821" spans="2:32" x14ac:dyDescent="0.75">
      <c r="B1821" s="219"/>
      <c r="C1821" s="219"/>
      <c r="D1821" s="219"/>
      <c r="E1821" s="219"/>
      <c r="F1821" s="219"/>
      <c r="G1821" s="219"/>
      <c r="H1821" s="219"/>
      <c r="I1821" s="219"/>
      <c r="J1821" s="219"/>
      <c r="K1821" s="219"/>
      <c r="L1821" s="219"/>
      <c r="M1821" s="219"/>
      <c r="N1821" s="219"/>
      <c r="O1821" s="219"/>
      <c r="P1821" s="219"/>
      <c r="Q1821" s="219"/>
      <c r="R1821" s="219"/>
      <c r="S1821" s="219"/>
      <c r="T1821" s="219"/>
      <c r="U1821" s="219"/>
      <c r="V1821" s="219"/>
      <c r="W1821" s="219"/>
      <c r="X1821" s="219"/>
      <c r="Y1821" s="219"/>
      <c r="Z1821" s="219"/>
      <c r="AA1821" s="219"/>
      <c r="AB1821" s="219"/>
      <c r="AC1821" s="219"/>
      <c r="AD1821" s="219"/>
      <c r="AE1821" s="219"/>
      <c r="AF1821" s="219"/>
    </row>
    <row r="1822" spans="2:32" x14ac:dyDescent="0.75">
      <c r="B1822" s="219"/>
      <c r="C1822" s="219"/>
      <c r="D1822" s="219"/>
      <c r="E1822" s="219"/>
      <c r="F1822" s="219"/>
      <c r="G1822" s="219"/>
      <c r="H1822" s="219"/>
      <c r="I1822" s="219"/>
      <c r="J1822" s="219"/>
      <c r="K1822" s="219"/>
      <c r="L1822" s="219"/>
      <c r="M1822" s="219"/>
      <c r="N1822" s="219"/>
      <c r="O1822" s="219"/>
      <c r="P1822" s="219"/>
      <c r="Q1822" s="219"/>
      <c r="R1822" s="219"/>
      <c r="S1822" s="219"/>
      <c r="T1822" s="219"/>
      <c r="U1822" s="219"/>
      <c r="V1822" s="219"/>
      <c r="W1822" s="219"/>
      <c r="X1822" s="219"/>
      <c r="Y1822" s="219"/>
      <c r="Z1822" s="219"/>
      <c r="AA1822" s="219"/>
      <c r="AB1822" s="219"/>
      <c r="AC1822" s="219"/>
      <c r="AD1822" s="219"/>
      <c r="AE1822" s="219"/>
      <c r="AF1822" s="219"/>
    </row>
    <row r="1823" spans="2:32" x14ac:dyDescent="0.75">
      <c r="B1823" s="219"/>
      <c r="C1823" s="219"/>
      <c r="D1823" s="219"/>
      <c r="E1823" s="219"/>
      <c r="F1823" s="219"/>
      <c r="G1823" s="219"/>
      <c r="H1823" s="219"/>
      <c r="I1823" s="219"/>
      <c r="J1823" s="219"/>
      <c r="K1823" s="219"/>
      <c r="L1823" s="219"/>
      <c r="M1823" s="219"/>
      <c r="N1823" s="219"/>
      <c r="O1823" s="219"/>
      <c r="P1823" s="219"/>
      <c r="Q1823" s="219"/>
      <c r="R1823" s="219"/>
      <c r="S1823" s="219"/>
      <c r="T1823" s="219"/>
      <c r="U1823" s="219"/>
      <c r="V1823" s="219"/>
      <c r="W1823" s="219"/>
      <c r="X1823" s="219"/>
      <c r="Y1823" s="219"/>
      <c r="Z1823" s="219"/>
      <c r="AA1823" s="219"/>
      <c r="AB1823" s="219"/>
      <c r="AC1823" s="219"/>
      <c r="AD1823" s="219"/>
      <c r="AE1823" s="219"/>
      <c r="AF1823" s="219"/>
    </row>
    <row r="1824" spans="2:32" x14ac:dyDescent="0.75">
      <c r="B1824" s="219"/>
      <c r="C1824" s="219"/>
      <c r="D1824" s="219"/>
      <c r="E1824" s="219"/>
      <c r="F1824" s="219"/>
      <c r="G1824" s="219"/>
      <c r="H1824" s="219"/>
      <c r="I1824" s="219"/>
      <c r="J1824" s="219"/>
      <c r="K1824" s="219"/>
      <c r="L1824" s="219"/>
      <c r="M1824" s="219"/>
      <c r="N1824" s="219"/>
      <c r="O1824" s="219"/>
      <c r="P1824" s="219"/>
      <c r="Q1824" s="219"/>
      <c r="R1824" s="219"/>
      <c r="S1824" s="219"/>
      <c r="T1824" s="219"/>
      <c r="U1824" s="219"/>
      <c r="V1824" s="219"/>
      <c r="W1824" s="219"/>
      <c r="X1824" s="219"/>
      <c r="Y1824" s="219"/>
      <c r="Z1824" s="219"/>
      <c r="AA1824" s="219"/>
      <c r="AB1824" s="219"/>
      <c r="AC1824" s="219"/>
      <c r="AD1824" s="219"/>
      <c r="AE1824" s="219"/>
      <c r="AF1824" s="219"/>
    </row>
    <row r="2089" spans="2:32" x14ac:dyDescent="0.75">
      <c r="B2089" s="219"/>
      <c r="C2089" s="219"/>
      <c r="D2089" s="219"/>
      <c r="E2089" s="219"/>
      <c r="F2089" s="219"/>
      <c r="G2089" s="219"/>
      <c r="H2089" s="219"/>
      <c r="I2089" s="219"/>
      <c r="J2089" s="219"/>
      <c r="K2089" s="219"/>
      <c r="L2089" s="219"/>
      <c r="M2089" s="219"/>
      <c r="N2089" s="219"/>
      <c r="O2089" s="219"/>
      <c r="P2089" s="219"/>
      <c r="Q2089" s="219"/>
      <c r="R2089" s="219"/>
      <c r="S2089" s="219"/>
      <c r="T2089" s="219"/>
      <c r="U2089" s="219"/>
      <c r="V2089" s="219"/>
      <c r="W2089" s="219"/>
      <c r="X2089" s="219"/>
      <c r="Y2089" s="219"/>
      <c r="Z2089" s="219"/>
      <c r="AA2089" s="219"/>
      <c r="AB2089" s="219"/>
      <c r="AC2089" s="219"/>
      <c r="AD2089" s="219"/>
      <c r="AE2089" s="219"/>
      <c r="AF2089" s="219"/>
    </row>
    <row r="2090" spans="2:32" x14ac:dyDescent="0.75">
      <c r="B2090" s="257"/>
      <c r="C2090" s="257"/>
      <c r="D2090" s="257"/>
      <c r="E2090" s="257"/>
      <c r="F2090" s="257"/>
      <c r="G2090" s="257"/>
      <c r="H2090" s="257"/>
      <c r="I2090" s="257"/>
      <c r="J2090" s="257"/>
      <c r="K2090" s="257"/>
      <c r="L2090" s="257"/>
      <c r="M2090" s="257"/>
      <c r="N2090" s="257"/>
      <c r="O2090" s="257"/>
      <c r="P2090" s="257"/>
      <c r="Q2090" s="257"/>
      <c r="R2090" s="257"/>
      <c r="S2090" s="257"/>
      <c r="T2090" s="257"/>
      <c r="U2090" s="257"/>
      <c r="V2090" s="257"/>
      <c r="W2090" s="257"/>
      <c r="X2090" s="257"/>
      <c r="Y2090" s="257"/>
      <c r="Z2090" s="257"/>
      <c r="AA2090" s="257"/>
      <c r="AB2090" s="257"/>
      <c r="AC2090" s="257"/>
      <c r="AD2090" s="257"/>
      <c r="AE2090" s="257"/>
      <c r="AF2090" s="257"/>
    </row>
    <row r="2424" spans="2:32" x14ac:dyDescent="0.75">
      <c r="B2424" s="219"/>
      <c r="C2424" s="219"/>
      <c r="D2424" s="219"/>
      <c r="E2424" s="219"/>
      <c r="F2424" s="219"/>
      <c r="G2424" s="219"/>
      <c r="H2424" s="219"/>
      <c r="I2424" s="219"/>
      <c r="J2424" s="219"/>
      <c r="K2424" s="219"/>
      <c r="L2424" s="219"/>
      <c r="M2424" s="219"/>
      <c r="N2424" s="219"/>
      <c r="O2424" s="219"/>
      <c r="P2424" s="219"/>
      <c r="Q2424" s="219"/>
      <c r="R2424" s="219"/>
      <c r="S2424" s="219"/>
      <c r="T2424" s="219"/>
      <c r="U2424" s="219"/>
      <c r="V2424" s="219"/>
      <c r="W2424" s="219"/>
      <c r="X2424" s="219"/>
      <c r="Y2424" s="219"/>
      <c r="Z2424" s="219"/>
      <c r="AA2424" s="219"/>
      <c r="AB2424" s="219"/>
      <c r="AC2424" s="219"/>
      <c r="AD2424" s="219"/>
      <c r="AE2424" s="219"/>
      <c r="AF2424" s="219"/>
    </row>
    <row r="2425" spans="2:32" x14ac:dyDescent="0.75">
      <c r="B2425" s="257"/>
      <c r="C2425" s="257"/>
      <c r="D2425" s="257"/>
      <c r="E2425" s="257"/>
      <c r="F2425" s="257"/>
      <c r="G2425" s="257"/>
      <c r="H2425" s="257"/>
      <c r="I2425" s="257"/>
      <c r="J2425" s="257"/>
      <c r="K2425" s="257"/>
      <c r="L2425" s="257"/>
      <c r="M2425" s="257"/>
      <c r="N2425" s="257"/>
      <c r="O2425" s="257"/>
      <c r="P2425" s="257"/>
      <c r="Q2425" s="257"/>
      <c r="R2425" s="257"/>
      <c r="S2425" s="257"/>
      <c r="T2425" s="257"/>
      <c r="U2425" s="257"/>
      <c r="V2425" s="257"/>
      <c r="W2425" s="257"/>
      <c r="X2425" s="257"/>
      <c r="Y2425" s="257"/>
      <c r="Z2425" s="257"/>
      <c r="AA2425" s="257"/>
      <c r="AB2425" s="257"/>
      <c r="AC2425" s="257"/>
      <c r="AD2425" s="257"/>
      <c r="AE2425" s="257"/>
      <c r="AF2425" s="257"/>
    </row>
    <row r="2744" spans="2:32" x14ac:dyDescent="0.75">
      <c r="B2744" s="219"/>
      <c r="C2744" s="219"/>
      <c r="D2744" s="219"/>
      <c r="E2744" s="219"/>
      <c r="F2744" s="219"/>
      <c r="G2744" s="219"/>
      <c r="H2744" s="219"/>
      <c r="I2744" s="219"/>
      <c r="J2744" s="219"/>
      <c r="K2744" s="219"/>
      <c r="L2744" s="219"/>
      <c r="M2744" s="219"/>
      <c r="N2744" s="219"/>
      <c r="O2744" s="219"/>
      <c r="P2744" s="219"/>
      <c r="Q2744" s="219"/>
      <c r="R2744" s="219"/>
      <c r="S2744" s="219"/>
      <c r="T2744" s="219"/>
      <c r="U2744" s="219"/>
      <c r="V2744" s="219"/>
      <c r="W2744" s="219"/>
      <c r="X2744" s="219"/>
      <c r="Y2744" s="219"/>
      <c r="Z2744" s="219"/>
      <c r="AA2744" s="219"/>
      <c r="AB2744" s="219"/>
      <c r="AC2744" s="219"/>
      <c r="AD2744" s="219"/>
      <c r="AE2744" s="219"/>
      <c r="AF2744" s="219"/>
    </row>
    <row r="2745" spans="2:32" x14ac:dyDescent="0.75">
      <c r="B2745" s="257"/>
      <c r="C2745" s="257"/>
      <c r="D2745" s="257"/>
      <c r="E2745" s="257"/>
      <c r="F2745" s="257"/>
      <c r="G2745" s="257"/>
      <c r="H2745" s="257"/>
      <c r="I2745" s="257"/>
      <c r="J2745" s="257"/>
      <c r="K2745" s="257"/>
      <c r="L2745" s="257"/>
      <c r="M2745" s="257"/>
      <c r="N2745" s="257"/>
      <c r="O2745" s="257"/>
      <c r="P2745" s="257"/>
      <c r="Q2745" s="257"/>
      <c r="R2745" s="257"/>
      <c r="S2745" s="257"/>
      <c r="T2745" s="257"/>
      <c r="U2745" s="257"/>
      <c r="V2745" s="257"/>
      <c r="W2745" s="257"/>
      <c r="X2745" s="257"/>
      <c r="Y2745" s="257"/>
      <c r="Z2745" s="257"/>
      <c r="AA2745" s="257"/>
      <c r="AB2745" s="257"/>
      <c r="AC2745" s="257"/>
      <c r="AD2745" s="257"/>
      <c r="AE2745" s="257"/>
      <c r="AF2745" s="257"/>
    </row>
    <row r="2747" spans="2:32" x14ac:dyDescent="0.75">
      <c r="B2747" s="219"/>
      <c r="C2747" s="219"/>
      <c r="D2747" s="219"/>
      <c r="E2747" s="219"/>
      <c r="F2747" s="219"/>
      <c r="G2747" s="219"/>
      <c r="H2747" s="219"/>
      <c r="I2747" s="219"/>
      <c r="J2747" s="219"/>
      <c r="K2747" s="219"/>
      <c r="L2747" s="219"/>
      <c r="M2747" s="219"/>
      <c r="N2747" s="219"/>
      <c r="O2747" s="219"/>
      <c r="P2747" s="219"/>
      <c r="Q2747" s="219"/>
      <c r="R2747" s="219"/>
      <c r="S2747" s="219"/>
      <c r="T2747" s="219"/>
      <c r="U2747" s="219"/>
      <c r="V2747" s="219"/>
      <c r="W2747" s="219"/>
      <c r="X2747" s="219"/>
      <c r="Y2747" s="219"/>
      <c r="Z2747" s="219"/>
      <c r="AA2747" s="219"/>
      <c r="AB2747" s="219"/>
      <c r="AC2747" s="219"/>
      <c r="AD2747" s="219"/>
      <c r="AE2747" s="219"/>
      <c r="AF2747" s="219"/>
    </row>
    <row r="2748" spans="2:32" x14ac:dyDescent="0.75">
      <c r="B2748" s="219"/>
      <c r="C2748" s="219"/>
      <c r="D2748" s="219"/>
      <c r="E2748" s="219"/>
      <c r="F2748" s="219"/>
      <c r="G2748" s="219"/>
      <c r="H2748" s="219"/>
      <c r="I2748" s="219"/>
      <c r="J2748" s="219"/>
      <c r="K2748" s="219"/>
      <c r="L2748" s="219"/>
      <c r="M2748" s="219"/>
      <c r="N2748" s="219"/>
      <c r="O2748" s="219"/>
      <c r="P2748" s="219"/>
      <c r="Q2748" s="219"/>
      <c r="R2748" s="219"/>
      <c r="S2748" s="219"/>
      <c r="T2748" s="219"/>
      <c r="U2748" s="219"/>
      <c r="V2748" s="219"/>
      <c r="W2748" s="219"/>
      <c r="X2748" s="219"/>
      <c r="Y2748" s="219"/>
      <c r="Z2748" s="219"/>
      <c r="AA2748" s="219"/>
      <c r="AB2748" s="219"/>
      <c r="AC2748" s="219"/>
      <c r="AD2748" s="219"/>
      <c r="AE2748" s="219"/>
      <c r="AF2748" s="219"/>
    </row>
    <row r="2749" spans="2:32" x14ac:dyDescent="0.75">
      <c r="B2749" s="219"/>
      <c r="C2749" s="219"/>
      <c r="D2749" s="219"/>
      <c r="E2749" s="219"/>
      <c r="F2749" s="219"/>
      <c r="G2749" s="219"/>
      <c r="H2749" s="219"/>
      <c r="I2749" s="219"/>
      <c r="J2749" s="219"/>
      <c r="K2749" s="219"/>
      <c r="L2749" s="219"/>
      <c r="M2749" s="219"/>
      <c r="N2749" s="219"/>
      <c r="O2749" s="219"/>
      <c r="P2749" s="219"/>
      <c r="Q2749" s="219"/>
      <c r="R2749" s="219"/>
      <c r="S2749" s="219"/>
      <c r="T2749" s="219"/>
      <c r="U2749" s="219"/>
      <c r="V2749" s="219"/>
      <c r="W2749" s="219"/>
      <c r="X2749" s="219"/>
      <c r="Y2749" s="219"/>
      <c r="Z2749" s="219"/>
      <c r="AA2749" s="219"/>
      <c r="AB2749" s="219"/>
      <c r="AC2749" s="219"/>
      <c r="AD2749" s="219"/>
      <c r="AE2749" s="219"/>
      <c r="AF2749" s="219"/>
    </row>
    <row r="2750" spans="2:32" x14ac:dyDescent="0.75">
      <c r="B2750" s="219"/>
      <c r="C2750" s="219"/>
      <c r="D2750" s="219"/>
      <c r="E2750" s="219"/>
      <c r="F2750" s="219"/>
      <c r="G2750" s="219"/>
      <c r="H2750" s="219"/>
      <c r="I2750" s="219"/>
      <c r="J2750" s="219"/>
      <c r="K2750" s="219"/>
      <c r="L2750" s="219"/>
      <c r="M2750" s="219"/>
      <c r="N2750" s="219"/>
      <c r="O2750" s="219"/>
      <c r="P2750" s="219"/>
      <c r="Q2750" s="219"/>
      <c r="R2750" s="219"/>
      <c r="S2750" s="219"/>
      <c r="T2750" s="219"/>
      <c r="U2750" s="219"/>
      <c r="V2750" s="219"/>
      <c r="W2750" s="219"/>
      <c r="X2750" s="219"/>
      <c r="Y2750" s="219"/>
      <c r="Z2750" s="219"/>
      <c r="AA2750" s="219"/>
      <c r="AB2750" s="219"/>
      <c r="AC2750" s="219"/>
      <c r="AD2750" s="219"/>
      <c r="AE2750" s="219"/>
      <c r="AF2750" s="219"/>
    </row>
    <row r="2751" spans="2:32" x14ac:dyDescent="0.75">
      <c r="B2751" s="219"/>
      <c r="C2751" s="219"/>
      <c r="D2751" s="219"/>
      <c r="E2751" s="219"/>
      <c r="F2751" s="219"/>
      <c r="G2751" s="219"/>
      <c r="H2751" s="219"/>
      <c r="I2751" s="219"/>
      <c r="J2751" s="219"/>
      <c r="K2751" s="219"/>
      <c r="L2751" s="219"/>
      <c r="M2751" s="219"/>
      <c r="N2751" s="219"/>
      <c r="O2751" s="219"/>
      <c r="P2751" s="219"/>
      <c r="Q2751" s="219"/>
      <c r="R2751" s="219"/>
      <c r="S2751" s="219"/>
      <c r="T2751" s="219"/>
      <c r="U2751" s="219"/>
      <c r="V2751" s="219"/>
      <c r="W2751" s="219"/>
      <c r="X2751" s="219"/>
      <c r="Y2751" s="219"/>
      <c r="Z2751" s="219"/>
      <c r="AA2751" s="219"/>
      <c r="AB2751" s="219"/>
      <c r="AC2751" s="219"/>
      <c r="AD2751" s="219"/>
      <c r="AE2751" s="219"/>
      <c r="AF2751" s="219"/>
    </row>
    <row r="2752" spans="2:32" x14ac:dyDescent="0.75">
      <c r="B2752" s="219"/>
      <c r="C2752" s="219"/>
      <c r="D2752" s="219"/>
      <c r="E2752" s="219"/>
      <c r="F2752" s="219"/>
      <c r="G2752" s="219"/>
      <c r="H2752" s="219"/>
      <c r="I2752" s="219"/>
      <c r="J2752" s="219"/>
      <c r="K2752" s="219"/>
      <c r="L2752" s="219"/>
      <c r="M2752" s="219"/>
      <c r="N2752" s="219"/>
      <c r="O2752" s="219"/>
      <c r="P2752" s="219"/>
      <c r="Q2752" s="219"/>
      <c r="R2752" s="219"/>
      <c r="S2752" s="219"/>
      <c r="T2752" s="219"/>
      <c r="U2752" s="219"/>
      <c r="V2752" s="219"/>
      <c r="W2752" s="219"/>
      <c r="X2752" s="219"/>
      <c r="Y2752" s="219"/>
      <c r="Z2752" s="219"/>
      <c r="AA2752" s="219"/>
      <c r="AB2752" s="219"/>
      <c r="AC2752" s="219"/>
      <c r="AD2752" s="219"/>
      <c r="AE2752" s="219"/>
      <c r="AF2752" s="219"/>
    </row>
    <row r="3075" spans="2:32" x14ac:dyDescent="0.75">
      <c r="B3075" s="219"/>
      <c r="C3075" s="219"/>
      <c r="D3075" s="219"/>
      <c r="E3075" s="219"/>
      <c r="F3075" s="219"/>
      <c r="G3075" s="219"/>
      <c r="H3075" s="219"/>
      <c r="I3075" s="219"/>
      <c r="J3075" s="219"/>
      <c r="K3075" s="219"/>
      <c r="L3075" s="219"/>
      <c r="M3075" s="219"/>
      <c r="N3075" s="219"/>
      <c r="O3075" s="219"/>
      <c r="P3075" s="219"/>
      <c r="Q3075" s="219"/>
      <c r="R3075" s="219"/>
      <c r="S3075" s="219"/>
      <c r="T3075" s="219"/>
      <c r="U3075" s="219"/>
      <c r="V3075" s="219"/>
      <c r="W3075" s="219"/>
      <c r="X3075" s="219"/>
      <c r="Y3075" s="219"/>
      <c r="Z3075" s="219"/>
      <c r="AA3075" s="219"/>
      <c r="AB3075" s="219"/>
      <c r="AC3075" s="219"/>
      <c r="AD3075" s="219"/>
      <c r="AE3075" s="219"/>
      <c r="AF3075" s="219"/>
    </row>
    <row r="3076" spans="2:32" x14ac:dyDescent="0.75">
      <c r="B3076" s="257"/>
      <c r="C3076" s="257"/>
      <c r="D3076" s="257"/>
      <c r="E3076" s="257"/>
      <c r="F3076" s="257"/>
      <c r="G3076" s="257"/>
      <c r="H3076" s="257"/>
      <c r="I3076" s="257"/>
      <c r="J3076" s="257"/>
      <c r="K3076" s="257"/>
      <c r="L3076" s="257"/>
      <c r="M3076" s="257"/>
      <c r="N3076" s="257"/>
      <c r="O3076" s="257"/>
      <c r="P3076" s="257"/>
      <c r="Q3076" s="257"/>
      <c r="R3076" s="257"/>
      <c r="S3076" s="257"/>
      <c r="T3076" s="257"/>
      <c r="U3076" s="257"/>
      <c r="V3076" s="257"/>
      <c r="W3076" s="257"/>
      <c r="X3076" s="257"/>
      <c r="Y3076" s="257"/>
      <c r="Z3076" s="257"/>
      <c r="AA3076" s="257"/>
      <c r="AB3076" s="257"/>
      <c r="AC3076" s="257"/>
      <c r="AD3076" s="257"/>
      <c r="AE3076" s="257"/>
      <c r="AF3076" s="257"/>
    </row>
    <row r="3079" spans="2:32" x14ac:dyDescent="0.75">
      <c r="B3079" s="219"/>
      <c r="C3079" s="219"/>
      <c r="D3079" s="219"/>
      <c r="E3079" s="219"/>
      <c r="F3079" s="219"/>
      <c r="G3079" s="219"/>
      <c r="H3079" s="219"/>
      <c r="I3079" s="219"/>
      <c r="J3079" s="219"/>
      <c r="K3079" s="219"/>
      <c r="L3079" s="219"/>
      <c r="M3079" s="219"/>
      <c r="N3079" s="219"/>
      <c r="O3079" s="219"/>
      <c r="P3079" s="219"/>
      <c r="Q3079" s="219"/>
      <c r="R3079" s="219"/>
      <c r="S3079" s="219"/>
      <c r="T3079" s="219"/>
      <c r="U3079" s="219"/>
      <c r="V3079" s="219"/>
      <c r="W3079" s="219"/>
      <c r="X3079" s="219"/>
      <c r="Y3079" s="219"/>
      <c r="Z3079" s="219"/>
      <c r="AA3079" s="219"/>
      <c r="AB3079" s="219"/>
      <c r="AC3079" s="219"/>
      <c r="AD3079" s="219"/>
      <c r="AE3079" s="219"/>
      <c r="AF3079" s="219"/>
    </row>
    <row r="3080" spans="2:32" x14ac:dyDescent="0.75">
      <c r="B3080" s="219"/>
      <c r="C3080" s="219"/>
      <c r="D3080" s="219"/>
      <c r="E3080" s="219"/>
      <c r="F3080" s="219"/>
      <c r="G3080" s="219"/>
      <c r="H3080" s="219"/>
      <c r="I3080" s="219"/>
      <c r="J3080" s="219"/>
      <c r="K3080" s="219"/>
      <c r="L3080" s="219"/>
      <c r="M3080" s="219"/>
      <c r="N3080" s="219"/>
      <c r="O3080" s="219"/>
      <c r="P3080" s="219"/>
      <c r="Q3080" s="219"/>
      <c r="R3080" s="219"/>
      <c r="S3080" s="219"/>
      <c r="T3080" s="219"/>
      <c r="U3080" s="219"/>
      <c r="V3080" s="219"/>
      <c r="W3080" s="219"/>
      <c r="X3080" s="219"/>
      <c r="Y3080" s="219"/>
      <c r="Z3080" s="219"/>
      <c r="AA3080" s="219"/>
      <c r="AB3080" s="219"/>
      <c r="AC3080" s="219"/>
      <c r="AD3080" s="219"/>
      <c r="AE3080" s="219"/>
      <c r="AF3080" s="219"/>
    </row>
    <row r="3081" spans="2:32" x14ac:dyDescent="0.75">
      <c r="B3081" s="219"/>
      <c r="C3081" s="219"/>
      <c r="D3081" s="219"/>
      <c r="E3081" s="219"/>
      <c r="F3081" s="219"/>
      <c r="G3081" s="219"/>
      <c r="H3081" s="219"/>
      <c r="I3081" s="219"/>
      <c r="J3081" s="219"/>
      <c r="K3081" s="219"/>
      <c r="L3081" s="219"/>
      <c r="M3081" s="219"/>
      <c r="N3081" s="219"/>
      <c r="O3081" s="219"/>
      <c r="P3081" s="219"/>
      <c r="Q3081" s="219"/>
      <c r="R3081" s="219"/>
      <c r="S3081" s="219"/>
      <c r="T3081" s="219"/>
      <c r="U3081" s="219"/>
      <c r="V3081" s="219"/>
      <c r="W3081" s="219"/>
      <c r="X3081" s="219"/>
      <c r="Y3081" s="219"/>
      <c r="Z3081" s="219"/>
      <c r="AA3081" s="219"/>
      <c r="AB3081" s="219"/>
      <c r="AC3081" s="219"/>
      <c r="AD3081" s="219"/>
      <c r="AE3081" s="219"/>
      <c r="AF3081" s="219"/>
    </row>
    <row r="3082" spans="2:32" x14ac:dyDescent="0.75">
      <c r="B3082" s="219"/>
      <c r="C3082" s="219"/>
      <c r="D3082" s="219"/>
      <c r="E3082" s="219"/>
      <c r="F3082" s="219"/>
      <c r="G3082" s="219"/>
      <c r="H3082" s="219"/>
      <c r="I3082" s="219"/>
      <c r="J3082" s="219"/>
      <c r="K3082" s="219"/>
      <c r="L3082" s="219"/>
      <c r="M3082" s="219"/>
      <c r="N3082" s="219"/>
      <c r="O3082" s="219"/>
      <c r="P3082" s="219"/>
      <c r="Q3082" s="219"/>
      <c r="R3082" s="219"/>
      <c r="S3082" s="219"/>
      <c r="T3082" s="219"/>
      <c r="U3082" s="219"/>
      <c r="V3082" s="219"/>
      <c r="W3082" s="219"/>
      <c r="X3082" s="219"/>
      <c r="Y3082" s="219"/>
      <c r="Z3082" s="219"/>
      <c r="AA3082" s="219"/>
      <c r="AB3082" s="219"/>
      <c r="AC3082" s="219"/>
      <c r="AD3082" s="219"/>
      <c r="AE3082" s="219"/>
      <c r="AF3082" s="219"/>
    </row>
    <row r="3083" spans="2:32" x14ac:dyDescent="0.75">
      <c r="B3083" s="219"/>
      <c r="C3083" s="219"/>
      <c r="D3083" s="219"/>
      <c r="E3083" s="219"/>
      <c r="F3083" s="219"/>
      <c r="G3083" s="219"/>
      <c r="H3083" s="219"/>
      <c r="I3083" s="219"/>
      <c r="J3083" s="219"/>
      <c r="K3083" s="219"/>
      <c r="L3083" s="219"/>
      <c r="M3083" s="219"/>
      <c r="N3083" s="219"/>
      <c r="O3083" s="219"/>
      <c r="P3083" s="219"/>
      <c r="Q3083" s="219"/>
      <c r="R3083" s="219"/>
      <c r="S3083" s="219"/>
      <c r="T3083" s="219"/>
      <c r="U3083" s="219"/>
      <c r="V3083" s="219"/>
      <c r="W3083" s="219"/>
      <c r="X3083" s="219"/>
      <c r="Y3083" s="219"/>
      <c r="Z3083" s="219"/>
      <c r="AA3083" s="219"/>
      <c r="AB3083" s="219"/>
      <c r="AC3083" s="219"/>
      <c r="AD3083" s="219"/>
      <c r="AE3083" s="219"/>
      <c r="AF3083" s="219"/>
    </row>
    <row r="3084" spans="2:32" x14ac:dyDescent="0.75">
      <c r="B3084" s="219"/>
      <c r="C3084" s="219"/>
      <c r="D3084" s="219"/>
      <c r="E3084" s="219"/>
      <c r="F3084" s="219"/>
      <c r="G3084" s="219"/>
      <c r="H3084" s="219"/>
      <c r="I3084" s="219"/>
      <c r="J3084" s="219"/>
      <c r="K3084" s="219"/>
      <c r="L3084" s="219"/>
      <c r="M3084" s="219"/>
      <c r="N3084" s="219"/>
      <c r="O3084" s="219"/>
      <c r="P3084" s="219"/>
      <c r="Q3084" s="219"/>
      <c r="R3084" s="219"/>
      <c r="S3084" s="219"/>
      <c r="T3084" s="219"/>
      <c r="U3084" s="219"/>
      <c r="V3084" s="219"/>
      <c r="W3084" s="219"/>
      <c r="X3084" s="219"/>
      <c r="Y3084" s="219"/>
      <c r="Z3084" s="219"/>
      <c r="AA3084" s="219"/>
      <c r="AB3084" s="219"/>
      <c r="AC3084" s="219"/>
      <c r="AD3084" s="219"/>
      <c r="AE3084" s="219"/>
      <c r="AF3084" s="219"/>
    </row>
    <row r="3085" spans="2:32" x14ac:dyDescent="0.75">
      <c r="B3085" s="219"/>
      <c r="C3085" s="219"/>
      <c r="D3085" s="219"/>
      <c r="E3085" s="219"/>
      <c r="F3085" s="219"/>
      <c r="G3085" s="219"/>
      <c r="H3085" s="219"/>
      <c r="I3085" s="219"/>
      <c r="J3085" s="219"/>
      <c r="K3085" s="219"/>
      <c r="L3085" s="219"/>
      <c r="M3085" s="219"/>
      <c r="N3085" s="219"/>
      <c r="O3085" s="219"/>
      <c r="P3085" s="219"/>
      <c r="Q3085" s="219"/>
      <c r="R3085" s="219"/>
      <c r="S3085" s="219"/>
      <c r="T3085" s="219"/>
      <c r="U3085" s="219"/>
      <c r="V3085" s="219"/>
      <c r="W3085" s="219"/>
      <c r="X3085" s="219"/>
      <c r="Y3085" s="219"/>
      <c r="Z3085" s="219"/>
      <c r="AA3085" s="219"/>
      <c r="AB3085" s="219"/>
      <c r="AC3085" s="219"/>
      <c r="AD3085" s="219"/>
      <c r="AE3085" s="219"/>
      <c r="AF3085" s="219"/>
    </row>
    <row r="3086" spans="2:32" x14ac:dyDescent="0.75">
      <c r="B3086" s="219"/>
      <c r="C3086" s="219"/>
      <c r="D3086" s="219"/>
      <c r="E3086" s="219"/>
      <c r="F3086" s="219"/>
      <c r="G3086" s="219"/>
      <c r="H3086" s="219"/>
      <c r="I3086" s="219"/>
      <c r="J3086" s="219"/>
      <c r="K3086" s="219"/>
      <c r="L3086" s="219"/>
      <c r="M3086" s="219"/>
      <c r="N3086" s="219"/>
      <c r="O3086" s="219"/>
      <c r="P3086" s="219"/>
      <c r="Q3086" s="219"/>
      <c r="R3086" s="219"/>
      <c r="S3086" s="219"/>
      <c r="T3086" s="219"/>
      <c r="U3086" s="219"/>
      <c r="V3086" s="219"/>
      <c r="W3086" s="219"/>
      <c r="X3086" s="219"/>
      <c r="Y3086" s="219"/>
      <c r="Z3086" s="219"/>
      <c r="AA3086" s="219"/>
      <c r="AB3086" s="219"/>
      <c r="AC3086" s="219"/>
      <c r="AD3086" s="219"/>
      <c r="AE3086" s="219"/>
      <c r="AF3086" s="219"/>
    </row>
    <row r="3087" spans="2:32" x14ac:dyDescent="0.75">
      <c r="B3087" s="219"/>
      <c r="C3087" s="219"/>
      <c r="D3087" s="219"/>
      <c r="E3087" s="219"/>
      <c r="F3087" s="219"/>
      <c r="G3087" s="219"/>
      <c r="H3087" s="219"/>
      <c r="I3087" s="219"/>
      <c r="J3087" s="219"/>
      <c r="K3087" s="219"/>
      <c r="L3087" s="219"/>
      <c r="M3087" s="219"/>
      <c r="N3087" s="219"/>
      <c r="O3087" s="219"/>
      <c r="P3087" s="219"/>
      <c r="Q3087" s="219"/>
      <c r="R3087" s="219"/>
      <c r="S3087" s="219"/>
      <c r="T3087" s="219"/>
      <c r="U3087" s="219"/>
      <c r="V3087" s="219"/>
      <c r="W3087" s="219"/>
      <c r="X3087" s="219"/>
      <c r="Y3087" s="219"/>
      <c r="Z3087" s="219"/>
      <c r="AA3087" s="219"/>
      <c r="AB3087" s="219"/>
      <c r="AC3087" s="219"/>
      <c r="AD3087" s="219"/>
      <c r="AE3087" s="219"/>
      <c r="AF3087" s="219"/>
    </row>
    <row r="3088" spans="2:32" x14ac:dyDescent="0.75">
      <c r="B3088" s="219"/>
      <c r="C3088" s="219"/>
      <c r="D3088" s="219"/>
      <c r="E3088" s="219"/>
      <c r="F3088" s="219"/>
      <c r="G3088" s="219"/>
      <c r="H3088" s="219"/>
      <c r="I3088" s="219"/>
      <c r="J3088" s="219"/>
      <c r="K3088" s="219"/>
      <c r="L3088" s="219"/>
      <c r="M3088" s="219"/>
      <c r="N3088" s="219"/>
      <c r="O3088" s="219"/>
      <c r="P3088" s="219"/>
      <c r="Q3088" s="219"/>
      <c r="R3088" s="219"/>
      <c r="S3088" s="219"/>
      <c r="T3088" s="219"/>
      <c r="U3088" s="219"/>
      <c r="V3088" s="219"/>
      <c r="W3088" s="219"/>
      <c r="X3088" s="219"/>
      <c r="Y3088" s="219"/>
      <c r="Z3088" s="219"/>
      <c r="AA3088" s="219"/>
      <c r="AB3088" s="219"/>
      <c r="AC3088" s="219"/>
      <c r="AD3088" s="219"/>
      <c r="AE3088" s="219"/>
      <c r="AF3088" s="219"/>
    </row>
    <row r="3393" spans="2:32" x14ac:dyDescent="0.75">
      <c r="B3393" s="257"/>
      <c r="C3393" s="257"/>
      <c r="D3393" s="257"/>
      <c r="E3393" s="257"/>
      <c r="F3393" s="257"/>
      <c r="G3393" s="257"/>
      <c r="H3393" s="257"/>
      <c r="I3393" s="257"/>
      <c r="J3393" s="257"/>
      <c r="K3393" s="257"/>
      <c r="L3393" s="257"/>
      <c r="M3393" s="257"/>
      <c r="N3393" s="257"/>
      <c r="O3393" s="257"/>
      <c r="P3393" s="257"/>
      <c r="Q3393" s="257"/>
      <c r="R3393" s="257"/>
      <c r="S3393" s="257"/>
      <c r="T3393" s="257"/>
      <c r="U3393" s="257"/>
      <c r="V3393" s="257"/>
      <c r="W3393" s="257"/>
      <c r="X3393" s="257"/>
      <c r="Y3393" s="257"/>
      <c r="Z3393" s="257"/>
      <c r="AA3393" s="257"/>
      <c r="AB3393" s="257"/>
      <c r="AC3393" s="257"/>
      <c r="AD3393" s="257"/>
      <c r="AE3393" s="257"/>
      <c r="AF3393" s="257"/>
    </row>
    <row r="3394" spans="2:32" x14ac:dyDescent="0.75">
      <c r="B3394" s="219"/>
      <c r="C3394" s="219"/>
      <c r="D3394" s="219"/>
      <c r="E3394" s="219"/>
      <c r="F3394" s="219"/>
      <c r="G3394" s="219"/>
      <c r="H3394" s="219"/>
      <c r="I3394" s="219"/>
      <c r="J3394" s="219"/>
      <c r="K3394" s="219"/>
      <c r="L3394" s="219"/>
      <c r="M3394" s="219"/>
      <c r="N3394" s="219"/>
      <c r="O3394" s="219"/>
      <c r="P3394" s="219"/>
      <c r="Q3394" s="219"/>
      <c r="R3394" s="219"/>
      <c r="S3394" s="219"/>
      <c r="T3394" s="219"/>
      <c r="U3394" s="219"/>
      <c r="V3394" s="219"/>
      <c r="W3394" s="219"/>
      <c r="X3394" s="219"/>
      <c r="Y3394" s="219"/>
      <c r="Z3394" s="219"/>
      <c r="AA3394" s="219"/>
      <c r="AB3394" s="219"/>
      <c r="AC3394" s="219"/>
      <c r="AD3394" s="219"/>
      <c r="AE3394" s="219"/>
      <c r="AF3394" s="219"/>
    </row>
    <row r="3395" spans="2:32" x14ac:dyDescent="0.75">
      <c r="B3395" s="219"/>
      <c r="C3395" s="219"/>
      <c r="D3395" s="219"/>
      <c r="E3395" s="219"/>
      <c r="F3395" s="219"/>
      <c r="G3395" s="219"/>
      <c r="H3395" s="219"/>
      <c r="I3395" s="219"/>
      <c r="J3395" s="219"/>
      <c r="K3395" s="219"/>
      <c r="L3395" s="219"/>
      <c r="M3395" s="219"/>
      <c r="N3395" s="219"/>
      <c r="O3395" s="219"/>
      <c r="P3395" s="219"/>
      <c r="Q3395" s="219"/>
      <c r="R3395" s="219"/>
      <c r="S3395" s="219"/>
      <c r="T3395" s="219"/>
      <c r="U3395" s="219"/>
      <c r="V3395" s="219"/>
      <c r="W3395" s="219"/>
      <c r="X3395" s="219"/>
      <c r="Y3395" s="219"/>
      <c r="Z3395" s="219"/>
      <c r="AA3395" s="219"/>
      <c r="AB3395" s="219"/>
      <c r="AC3395" s="219"/>
      <c r="AD3395" s="219"/>
      <c r="AE3395" s="219"/>
      <c r="AF3395" s="219"/>
    </row>
    <row r="3396" spans="2:32" x14ac:dyDescent="0.75">
      <c r="B3396" s="219"/>
      <c r="C3396" s="219"/>
      <c r="D3396" s="219"/>
      <c r="E3396" s="219"/>
      <c r="F3396" s="219"/>
      <c r="G3396" s="219"/>
      <c r="H3396" s="219"/>
      <c r="I3396" s="219"/>
      <c r="J3396" s="219"/>
      <c r="K3396" s="219"/>
      <c r="L3396" s="219"/>
      <c r="M3396" s="219"/>
      <c r="N3396" s="219"/>
      <c r="O3396" s="219"/>
      <c r="P3396" s="219"/>
      <c r="Q3396" s="219"/>
      <c r="R3396" s="219"/>
      <c r="S3396" s="219"/>
      <c r="T3396" s="219"/>
      <c r="U3396" s="219"/>
      <c r="V3396" s="219"/>
      <c r="W3396" s="219"/>
      <c r="X3396" s="219"/>
      <c r="Y3396" s="219"/>
      <c r="Z3396" s="219"/>
      <c r="AA3396" s="219"/>
      <c r="AB3396" s="219"/>
      <c r="AC3396" s="219"/>
      <c r="AD3396" s="219"/>
      <c r="AE3396" s="219"/>
      <c r="AF3396" s="219"/>
    </row>
    <row r="3397" spans="2:32" x14ac:dyDescent="0.75">
      <c r="B3397" s="219"/>
      <c r="C3397" s="219"/>
      <c r="D3397" s="219"/>
      <c r="E3397" s="219"/>
      <c r="F3397" s="219"/>
      <c r="G3397" s="219"/>
      <c r="H3397" s="219"/>
      <c r="I3397" s="219"/>
      <c r="J3397" s="219"/>
      <c r="K3397" s="219"/>
      <c r="L3397" s="219"/>
      <c r="M3397" s="219"/>
      <c r="N3397" s="219"/>
      <c r="O3397" s="219"/>
      <c r="P3397" s="219"/>
      <c r="Q3397" s="219"/>
      <c r="R3397" s="219"/>
      <c r="S3397" s="219"/>
      <c r="T3397" s="219"/>
      <c r="U3397" s="219"/>
      <c r="V3397" s="219"/>
      <c r="W3397" s="219"/>
      <c r="X3397" s="219"/>
      <c r="Y3397" s="219"/>
      <c r="Z3397" s="219"/>
      <c r="AA3397" s="219"/>
      <c r="AB3397" s="219"/>
      <c r="AC3397" s="219"/>
      <c r="AD3397" s="219"/>
      <c r="AE3397" s="219"/>
      <c r="AF3397" s="219"/>
    </row>
    <row r="3398" spans="2:32" x14ac:dyDescent="0.75">
      <c r="B3398" s="219"/>
      <c r="C3398" s="219"/>
      <c r="D3398" s="219"/>
      <c r="E3398" s="219"/>
      <c r="F3398" s="219"/>
      <c r="G3398" s="219"/>
      <c r="H3398" s="219"/>
      <c r="I3398" s="219"/>
      <c r="J3398" s="219"/>
      <c r="K3398" s="219"/>
      <c r="L3398" s="219"/>
      <c r="M3398" s="219"/>
      <c r="N3398" s="219"/>
      <c r="O3398" s="219"/>
      <c r="P3398" s="219"/>
      <c r="Q3398" s="219"/>
      <c r="R3398" s="219"/>
      <c r="S3398" s="219"/>
      <c r="T3398" s="219"/>
      <c r="U3398" s="219"/>
      <c r="V3398" s="219"/>
      <c r="W3398" s="219"/>
      <c r="X3398" s="219"/>
      <c r="Y3398" s="219"/>
      <c r="Z3398" s="219"/>
      <c r="AA3398" s="219"/>
      <c r="AB3398" s="219"/>
      <c r="AC3398" s="219"/>
      <c r="AD3398" s="219"/>
      <c r="AE3398" s="219"/>
      <c r="AF3398" s="219"/>
    </row>
    <row r="3399" spans="2:32" x14ac:dyDescent="0.75">
      <c r="B3399" s="219"/>
      <c r="C3399" s="219"/>
      <c r="D3399" s="219"/>
      <c r="E3399" s="219"/>
      <c r="F3399" s="219"/>
      <c r="G3399" s="219"/>
      <c r="H3399" s="219"/>
      <c r="I3399" s="219"/>
      <c r="J3399" s="219"/>
      <c r="K3399" s="219"/>
      <c r="L3399" s="219"/>
      <c r="M3399" s="219"/>
      <c r="N3399" s="219"/>
      <c r="O3399" s="219"/>
      <c r="P3399" s="219"/>
      <c r="Q3399" s="219"/>
      <c r="R3399" s="219"/>
      <c r="S3399" s="219"/>
      <c r="T3399" s="219"/>
      <c r="U3399" s="219"/>
      <c r="V3399" s="219"/>
      <c r="W3399" s="219"/>
      <c r="X3399" s="219"/>
      <c r="Y3399" s="219"/>
      <c r="Z3399" s="219"/>
      <c r="AA3399" s="219"/>
      <c r="AB3399" s="219"/>
      <c r="AC3399" s="219"/>
      <c r="AD3399" s="219"/>
      <c r="AE3399" s="219"/>
      <c r="AF3399" s="219"/>
    </row>
    <row r="3400" spans="2:32" x14ac:dyDescent="0.75">
      <c r="B3400" s="219"/>
      <c r="C3400" s="219"/>
      <c r="D3400" s="219"/>
      <c r="E3400" s="219"/>
      <c r="F3400" s="219"/>
      <c r="G3400" s="219"/>
      <c r="H3400" s="219"/>
      <c r="I3400" s="219"/>
      <c r="J3400" s="219"/>
      <c r="K3400" s="219"/>
      <c r="L3400" s="219"/>
      <c r="M3400" s="219"/>
      <c r="N3400" s="219"/>
      <c r="O3400" s="219"/>
      <c r="P3400" s="219"/>
      <c r="Q3400" s="219"/>
      <c r="R3400" s="219"/>
      <c r="S3400" s="219"/>
      <c r="T3400" s="219"/>
      <c r="U3400" s="219"/>
      <c r="V3400" s="219"/>
      <c r="W3400" s="219"/>
      <c r="X3400" s="219"/>
      <c r="Y3400" s="219"/>
      <c r="Z3400" s="219"/>
      <c r="AA3400" s="219"/>
      <c r="AB3400" s="219"/>
      <c r="AC3400" s="219"/>
      <c r="AD3400" s="219"/>
      <c r="AE3400" s="219"/>
      <c r="AF3400" s="219"/>
    </row>
    <row r="3401" spans="2:32" x14ac:dyDescent="0.75">
      <c r="B3401" s="219"/>
      <c r="C3401" s="219"/>
      <c r="D3401" s="219"/>
      <c r="E3401" s="219"/>
      <c r="F3401" s="219"/>
      <c r="G3401" s="219"/>
      <c r="H3401" s="219"/>
      <c r="I3401" s="219"/>
      <c r="J3401" s="219"/>
      <c r="K3401" s="219"/>
      <c r="L3401" s="219"/>
      <c r="M3401" s="219"/>
      <c r="N3401" s="219"/>
      <c r="O3401" s="219"/>
      <c r="P3401" s="219"/>
      <c r="Q3401" s="219"/>
      <c r="R3401" s="219"/>
      <c r="S3401" s="219"/>
      <c r="T3401" s="219"/>
      <c r="U3401" s="219"/>
      <c r="V3401" s="219"/>
      <c r="W3401" s="219"/>
      <c r="X3401" s="219"/>
      <c r="Y3401" s="219"/>
      <c r="Z3401" s="219"/>
      <c r="AA3401" s="219"/>
      <c r="AB3401" s="219"/>
      <c r="AC3401" s="219"/>
      <c r="AD3401" s="219"/>
      <c r="AE3401" s="219"/>
      <c r="AF3401" s="219"/>
    </row>
    <row r="3402" spans="2:32" x14ac:dyDescent="0.75">
      <c r="B3402" s="219"/>
      <c r="C3402" s="219"/>
      <c r="D3402" s="219"/>
      <c r="E3402" s="219"/>
      <c r="F3402" s="219"/>
      <c r="G3402" s="219"/>
      <c r="H3402" s="219"/>
      <c r="I3402" s="219"/>
      <c r="J3402" s="219"/>
      <c r="K3402" s="219"/>
      <c r="L3402" s="219"/>
      <c r="M3402" s="219"/>
      <c r="N3402" s="219"/>
      <c r="O3402" s="219"/>
      <c r="P3402" s="219"/>
      <c r="Q3402" s="219"/>
      <c r="R3402" s="219"/>
      <c r="S3402" s="219"/>
      <c r="T3402" s="219"/>
      <c r="U3402" s="219"/>
      <c r="V3402" s="219"/>
      <c r="W3402" s="219"/>
      <c r="X3402" s="219"/>
      <c r="Y3402" s="219"/>
      <c r="Z3402" s="219"/>
      <c r="AA3402" s="219"/>
      <c r="AB3402" s="219"/>
      <c r="AC3402" s="219"/>
      <c r="AD3402" s="219"/>
      <c r="AE3402" s="219"/>
      <c r="AF3402" s="219"/>
    </row>
    <row r="3403" spans="2:32" x14ac:dyDescent="0.75">
      <c r="B3403" s="219"/>
      <c r="C3403" s="219"/>
      <c r="D3403" s="219"/>
      <c r="E3403" s="219"/>
      <c r="F3403" s="219"/>
      <c r="G3403" s="219"/>
      <c r="H3403" s="219"/>
      <c r="I3403" s="219"/>
      <c r="J3403" s="219"/>
      <c r="K3403" s="219"/>
      <c r="L3403" s="219"/>
      <c r="M3403" s="219"/>
      <c r="N3403" s="219"/>
      <c r="O3403" s="219"/>
      <c r="P3403" s="219"/>
      <c r="Q3403" s="219"/>
      <c r="R3403" s="219"/>
      <c r="S3403" s="219"/>
      <c r="T3403" s="219"/>
      <c r="U3403" s="219"/>
      <c r="V3403" s="219"/>
      <c r="W3403" s="219"/>
      <c r="X3403" s="219"/>
      <c r="Y3403" s="219"/>
      <c r="Z3403" s="219"/>
      <c r="AA3403" s="219"/>
      <c r="AB3403" s="219"/>
      <c r="AC3403" s="219"/>
      <c r="AD3403" s="219"/>
      <c r="AE3403" s="219"/>
      <c r="AF3403" s="219"/>
    </row>
    <row r="3404" spans="2:32" x14ac:dyDescent="0.75">
      <c r="B3404" s="219"/>
      <c r="C3404" s="219"/>
      <c r="D3404" s="219"/>
      <c r="E3404" s="219"/>
      <c r="F3404" s="219"/>
      <c r="G3404" s="219"/>
      <c r="H3404" s="219"/>
      <c r="I3404" s="219"/>
      <c r="J3404" s="219"/>
      <c r="K3404" s="219"/>
      <c r="L3404" s="219"/>
      <c r="M3404" s="219"/>
      <c r="N3404" s="219"/>
      <c r="O3404" s="219"/>
      <c r="P3404" s="219"/>
      <c r="Q3404" s="219"/>
      <c r="R3404" s="219"/>
      <c r="S3404" s="219"/>
      <c r="T3404" s="219"/>
      <c r="U3404" s="219"/>
      <c r="V3404" s="219"/>
      <c r="W3404" s="219"/>
      <c r="X3404" s="219"/>
      <c r="Y3404" s="219"/>
      <c r="Z3404" s="219"/>
      <c r="AA3404" s="219"/>
      <c r="AB3404" s="219"/>
      <c r="AC3404" s="219"/>
      <c r="AD3404" s="219"/>
      <c r="AE3404" s="219"/>
      <c r="AF3404" s="219"/>
    </row>
    <row r="3405" spans="2:32" x14ac:dyDescent="0.75">
      <c r="B3405" s="219"/>
      <c r="C3405" s="219"/>
      <c r="D3405" s="219"/>
      <c r="E3405" s="219"/>
      <c r="F3405" s="219"/>
      <c r="G3405" s="219"/>
      <c r="H3405" s="219"/>
      <c r="I3405" s="219"/>
      <c r="J3405" s="219"/>
      <c r="K3405" s="219"/>
      <c r="L3405" s="219"/>
      <c r="M3405" s="219"/>
      <c r="N3405" s="219"/>
      <c r="O3405" s="219"/>
      <c r="P3405" s="219"/>
      <c r="Q3405" s="219"/>
      <c r="R3405" s="219"/>
      <c r="S3405" s="219"/>
      <c r="T3405" s="219"/>
      <c r="U3405" s="219"/>
      <c r="V3405" s="219"/>
      <c r="W3405" s="219"/>
      <c r="X3405" s="219"/>
      <c r="Y3405" s="219"/>
      <c r="Z3405" s="219"/>
      <c r="AA3405" s="219"/>
      <c r="AB3405" s="219"/>
      <c r="AC3405" s="219"/>
      <c r="AD3405" s="219"/>
      <c r="AE3405" s="219"/>
      <c r="AF3405" s="219"/>
    </row>
    <row r="3406" spans="2:32" x14ac:dyDescent="0.75">
      <c r="B3406" s="219"/>
      <c r="C3406" s="219"/>
      <c r="D3406" s="219"/>
      <c r="E3406" s="219"/>
      <c r="F3406" s="219"/>
      <c r="G3406" s="219"/>
      <c r="H3406" s="219"/>
      <c r="I3406" s="219"/>
      <c r="J3406" s="219"/>
      <c r="K3406" s="219"/>
      <c r="L3406" s="219"/>
      <c r="M3406" s="219"/>
      <c r="N3406" s="219"/>
      <c r="O3406" s="219"/>
      <c r="P3406" s="219"/>
      <c r="Q3406" s="219"/>
      <c r="R3406" s="219"/>
      <c r="S3406" s="219"/>
      <c r="T3406" s="219"/>
      <c r="U3406" s="219"/>
      <c r="V3406" s="219"/>
      <c r="W3406" s="219"/>
      <c r="X3406" s="219"/>
      <c r="Y3406" s="219"/>
      <c r="Z3406" s="219"/>
      <c r="AA3406" s="219"/>
      <c r="AB3406" s="219"/>
      <c r="AC3406" s="219"/>
      <c r="AD3406" s="219"/>
      <c r="AE3406" s="219"/>
      <c r="AF3406" s="219"/>
    </row>
    <row r="3407" spans="2:32" x14ac:dyDescent="0.75">
      <c r="B3407" s="219"/>
      <c r="C3407" s="219"/>
      <c r="D3407" s="219"/>
      <c r="E3407" s="219"/>
      <c r="F3407" s="219"/>
      <c r="G3407" s="219"/>
      <c r="H3407" s="219"/>
      <c r="I3407" s="219"/>
      <c r="J3407" s="219"/>
      <c r="K3407" s="219"/>
      <c r="L3407" s="219"/>
      <c r="M3407" s="219"/>
      <c r="N3407" s="219"/>
      <c r="O3407" s="219"/>
      <c r="P3407" s="219"/>
      <c r="Q3407" s="219"/>
      <c r="R3407" s="219"/>
      <c r="S3407" s="219"/>
      <c r="T3407" s="219"/>
      <c r="U3407" s="219"/>
      <c r="V3407" s="219"/>
      <c r="W3407" s="219"/>
      <c r="X3407" s="219"/>
      <c r="Y3407" s="219"/>
      <c r="Z3407" s="219"/>
      <c r="AA3407" s="219"/>
      <c r="AB3407" s="219"/>
      <c r="AC3407" s="219"/>
      <c r="AD3407" s="219"/>
      <c r="AE3407" s="219"/>
      <c r="AF3407" s="219"/>
    </row>
    <row r="3408" spans="2:32" x14ac:dyDescent="0.75">
      <c r="B3408" s="219"/>
      <c r="C3408" s="219"/>
      <c r="D3408" s="219"/>
      <c r="E3408" s="219"/>
      <c r="F3408" s="219"/>
      <c r="G3408" s="219"/>
      <c r="H3408" s="219"/>
      <c r="I3408" s="219"/>
      <c r="J3408" s="219"/>
      <c r="K3408" s="219"/>
      <c r="L3408" s="219"/>
      <c r="M3408" s="219"/>
      <c r="N3408" s="219"/>
      <c r="O3408" s="219"/>
      <c r="P3408" s="219"/>
      <c r="Q3408" s="219"/>
      <c r="R3408" s="219"/>
      <c r="S3408" s="219"/>
      <c r="T3408" s="219"/>
      <c r="U3408" s="219"/>
      <c r="V3408" s="219"/>
      <c r="W3408" s="219"/>
      <c r="X3408" s="219"/>
      <c r="Y3408" s="219"/>
      <c r="Z3408" s="219"/>
      <c r="AA3408" s="219"/>
      <c r="AB3408" s="219"/>
      <c r="AC3408" s="219"/>
      <c r="AD3408" s="219"/>
      <c r="AE3408" s="219"/>
      <c r="AF3408" s="219"/>
    </row>
    <row r="3496" spans="2:32" x14ac:dyDescent="0.75">
      <c r="B3496" s="219"/>
      <c r="C3496" s="219"/>
      <c r="D3496" s="219"/>
      <c r="E3496" s="219"/>
      <c r="F3496" s="219"/>
      <c r="G3496" s="219"/>
      <c r="H3496" s="219"/>
      <c r="I3496" s="219"/>
      <c r="J3496" s="219"/>
      <c r="K3496" s="219"/>
      <c r="L3496" s="219"/>
      <c r="M3496" s="219"/>
      <c r="N3496" s="219"/>
      <c r="O3496" s="219"/>
      <c r="P3496" s="219"/>
      <c r="Q3496" s="219"/>
      <c r="R3496" s="219"/>
      <c r="S3496" s="219"/>
      <c r="T3496" s="219"/>
      <c r="U3496" s="219"/>
      <c r="V3496" s="219"/>
      <c r="W3496" s="219"/>
      <c r="X3496" s="219"/>
      <c r="Y3496" s="219"/>
      <c r="Z3496" s="219"/>
      <c r="AA3496" s="219"/>
      <c r="AB3496" s="219"/>
      <c r="AC3496" s="219"/>
      <c r="AD3496" s="219"/>
      <c r="AE3496" s="219"/>
      <c r="AF3496" s="219"/>
    </row>
    <row r="3499" spans="2:32" x14ac:dyDescent="0.75">
      <c r="B3499" s="219"/>
      <c r="C3499" s="219"/>
      <c r="D3499" s="219"/>
      <c r="E3499" s="219"/>
      <c r="F3499" s="219"/>
      <c r="G3499" s="219"/>
      <c r="H3499" s="219"/>
      <c r="I3499" s="219"/>
      <c r="J3499" s="219"/>
      <c r="K3499" s="219"/>
      <c r="L3499" s="219"/>
      <c r="M3499" s="219"/>
      <c r="N3499" s="219"/>
      <c r="O3499" s="219"/>
      <c r="P3499" s="219"/>
      <c r="Q3499" s="219"/>
      <c r="R3499" s="219"/>
      <c r="S3499" s="219"/>
      <c r="T3499" s="219"/>
      <c r="U3499" s="219"/>
      <c r="V3499" s="219"/>
      <c r="W3499" s="219"/>
      <c r="X3499" s="219"/>
      <c r="Y3499" s="219"/>
      <c r="Z3499" s="219"/>
      <c r="AA3499" s="219"/>
      <c r="AB3499" s="219"/>
      <c r="AC3499" s="219"/>
      <c r="AD3499" s="219"/>
      <c r="AE3499" s="219"/>
      <c r="AF3499" s="219"/>
    </row>
    <row r="3501" spans="2:32" x14ac:dyDescent="0.75">
      <c r="B3501" s="219"/>
      <c r="C3501" s="219"/>
      <c r="D3501" s="219"/>
      <c r="E3501" s="219"/>
      <c r="F3501" s="219"/>
      <c r="G3501" s="219"/>
      <c r="H3501" s="219"/>
      <c r="I3501" s="219"/>
      <c r="J3501" s="219"/>
      <c r="K3501" s="219"/>
      <c r="L3501" s="219"/>
      <c r="M3501" s="219"/>
      <c r="N3501" s="219"/>
      <c r="O3501" s="219"/>
      <c r="P3501" s="219"/>
      <c r="Q3501" s="219"/>
      <c r="R3501" s="219"/>
      <c r="S3501" s="219"/>
      <c r="T3501" s="219"/>
      <c r="U3501" s="219"/>
      <c r="V3501" s="219"/>
      <c r="W3501" s="219"/>
      <c r="X3501" s="219"/>
      <c r="Y3501" s="219"/>
      <c r="Z3501" s="219"/>
      <c r="AA3501" s="219"/>
      <c r="AB3501" s="219"/>
      <c r="AC3501" s="219"/>
      <c r="AD3501" s="219"/>
      <c r="AE3501" s="219"/>
      <c r="AF3501" s="219"/>
    </row>
    <row r="3502" spans="2:32" x14ac:dyDescent="0.75">
      <c r="B3502" s="257"/>
      <c r="C3502" s="257"/>
      <c r="D3502" s="257"/>
      <c r="E3502" s="257"/>
      <c r="F3502" s="257"/>
      <c r="G3502" s="257"/>
      <c r="H3502" s="257"/>
      <c r="I3502" s="257"/>
      <c r="J3502" s="257"/>
      <c r="K3502" s="257"/>
      <c r="L3502" s="257"/>
      <c r="M3502" s="257"/>
      <c r="N3502" s="257"/>
      <c r="O3502" s="257"/>
      <c r="P3502" s="257"/>
      <c r="Q3502" s="257"/>
      <c r="R3502" s="257"/>
      <c r="S3502" s="257"/>
      <c r="T3502" s="257"/>
      <c r="U3502" s="257"/>
      <c r="V3502" s="257"/>
      <c r="W3502" s="257"/>
      <c r="X3502" s="257"/>
      <c r="Y3502" s="257"/>
      <c r="Z3502" s="257"/>
      <c r="AA3502" s="257"/>
      <c r="AB3502" s="257"/>
      <c r="AC3502" s="257"/>
      <c r="AD3502" s="257"/>
      <c r="AE3502" s="257"/>
      <c r="AF3502" s="257"/>
    </row>
    <row r="3621" spans="2:32" x14ac:dyDescent="0.75">
      <c r="B3621" s="219"/>
      <c r="C3621" s="219"/>
      <c r="D3621" s="219"/>
      <c r="E3621" s="219"/>
      <c r="F3621" s="219"/>
      <c r="G3621" s="219"/>
      <c r="H3621" s="219"/>
      <c r="I3621" s="219"/>
      <c r="J3621" s="219"/>
      <c r="K3621" s="219"/>
      <c r="L3621" s="219"/>
      <c r="M3621" s="219"/>
      <c r="N3621" s="219"/>
      <c r="O3621" s="219"/>
      <c r="P3621" s="219"/>
      <c r="Q3621" s="219"/>
      <c r="R3621" s="219"/>
      <c r="S3621" s="219"/>
      <c r="T3621" s="219"/>
      <c r="U3621" s="219"/>
      <c r="V3621" s="219"/>
      <c r="W3621" s="219"/>
      <c r="X3621" s="219"/>
      <c r="Y3621" s="219"/>
      <c r="Z3621" s="219"/>
      <c r="AA3621" s="219"/>
      <c r="AB3621" s="219"/>
      <c r="AC3621" s="219"/>
      <c r="AD3621" s="219"/>
      <c r="AE3621" s="219"/>
      <c r="AF3621" s="219"/>
    </row>
    <row r="3624" spans="2:32" x14ac:dyDescent="0.75">
      <c r="B3624" s="219"/>
      <c r="C3624" s="219"/>
      <c r="D3624" s="219"/>
      <c r="E3624" s="219"/>
      <c r="F3624" s="219"/>
      <c r="G3624" s="219"/>
      <c r="H3624" s="219"/>
      <c r="I3624" s="219"/>
      <c r="J3624" s="219"/>
      <c r="K3624" s="219"/>
      <c r="L3624" s="219"/>
      <c r="M3624" s="219"/>
      <c r="N3624" s="219"/>
      <c r="O3624" s="219"/>
      <c r="P3624" s="219"/>
      <c r="Q3624" s="219"/>
      <c r="R3624" s="219"/>
      <c r="S3624" s="219"/>
      <c r="T3624" s="219"/>
      <c r="U3624" s="219"/>
      <c r="V3624" s="219"/>
      <c r="W3624" s="219"/>
      <c r="X3624" s="219"/>
      <c r="Y3624" s="219"/>
      <c r="Z3624" s="219"/>
      <c r="AA3624" s="219"/>
      <c r="AB3624" s="219"/>
      <c r="AC3624" s="219"/>
      <c r="AD3624" s="219"/>
      <c r="AE3624" s="219"/>
      <c r="AF3624" s="219"/>
    </row>
    <row r="3626" spans="2:32" x14ac:dyDescent="0.75">
      <c r="B3626" s="219"/>
      <c r="C3626" s="219"/>
      <c r="D3626" s="219"/>
      <c r="E3626" s="219"/>
      <c r="F3626" s="219"/>
      <c r="G3626" s="219"/>
      <c r="H3626" s="219"/>
      <c r="I3626" s="219"/>
      <c r="J3626" s="219"/>
      <c r="K3626" s="219"/>
      <c r="L3626" s="219"/>
      <c r="M3626" s="219"/>
      <c r="N3626" s="219"/>
      <c r="O3626" s="219"/>
      <c r="P3626" s="219"/>
      <c r="Q3626" s="219"/>
      <c r="R3626" s="219"/>
      <c r="S3626" s="219"/>
      <c r="T3626" s="219"/>
      <c r="U3626" s="219"/>
      <c r="V3626" s="219"/>
      <c r="W3626" s="219"/>
      <c r="X3626" s="219"/>
      <c r="Y3626" s="219"/>
      <c r="Z3626" s="219"/>
      <c r="AA3626" s="219"/>
      <c r="AB3626" s="219"/>
      <c r="AC3626" s="219"/>
      <c r="AD3626" s="219"/>
      <c r="AE3626" s="219"/>
      <c r="AF3626" s="219"/>
    </row>
    <row r="3627" spans="2:32" x14ac:dyDescent="0.75">
      <c r="B3627" s="257"/>
      <c r="C3627" s="257"/>
      <c r="D3627" s="257"/>
      <c r="E3627" s="257"/>
      <c r="F3627" s="257"/>
      <c r="G3627" s="257"/>
      <c r="H3627" s="257"/>
      <c r="I3627" s="257"/>
      <c r="J3627" s="257"/>
      <c r="K3627" s="257"/>
      <c r="L3627" s="257"/>
      <c r="M3627" s="257"/>
      <c r="N3627" s="257"/>
      <c r="O3627" s="257"/>
      <c r="P3627" s="257"/>
      <c r="Q3627" s="257"/>
      <c r="R3627" s="257"/>
      <c r="S3627" s="257"/>
      <c r="T3627" s="257"/>
      <c r="U3627" s="257"/>
      <c r="V3627" s="257"/>
      <c r="W3627" s="257"/>
      <c r="X3627" s="257"/>
      <c r="Y3627" s="257"/>
      <c r="Z3627" s="257"/>
      <c r="AA3627" s="257"/>
      <c r="AB3627" s="257"/>
      <c r="AC3627" s="257"/>
      <c r="AD3627" s="257"/>
      <c r="AE3627" s="257"/>
      <c r="AF3627" s="257"/>
    </row>
    <row r="3746" spans="2:32" x14ac:dyDescent="0.75">
      <c r="B3746" s="219"/>
      <c r="C3746" s="219"/>
      <c r="D3746" s="219"/>
      <c r="E3746" s="219"/>
      <c r="F3746" s="219"/>
      <c r="G3746" s="219"/>
      <c r="H3746" s="219"/>
      <c r="I3746" s="219"/>
      <c r="J3746" s="219"/>
      <c r="K3746" s="219"/>
      <c r="L3746" s="219"/>
      <c r="M3746" s="219"/>
      <c r="N3746" s="219"/>
      <c r="O3746" s="219"/>
      <c r="P3746" s="219"/>
      <c r="Q3746" s="219"/>
      <c r="R3746" s="219"/>
      <c r="S3746" s="219"/>
      <c r="T3746" s="219"/>
      <c r="U3746" s="219"/>
      <c r="V3746" s="219"/>
      <c r="W3746" s="219"/>
      <c r="X3746" s="219"/>
      <c r="Y3746" s="219"/>
      <c r="Z3746" s="219"/>
      <c r="AA3746" s="219"/>
      <c r="AB3746" s="219"/>
      <c r="AC3746" s="219"/>
      <c r="AD3746" s="219"/>
      <c r="AE3746" s="219"/>
      <c r="AF3746" s="219"/>
    </row>
    <row r="3749" spans="2:32" x14ac:dyDescent="0.75">
      <c r="B3749" s="219"/>
      <c r="C3749" s="219"/>
      <c r="D3749" s="219"/>
      <c r="E3749" s="219"/>
      <c r="F3749" s="219"/>
      <c r="G3749" s="219"/>
      <c r="H3749" s="219"/>
      <c r="I3749" s="219"/>
      <c r="J3749" s="219"/>
      <c r="K3749" s="219"/>
      <c r="L3749" s="219"/>
      <c r="M3749" s="219"/>
      <c r="N3749" s="219"/>
      <c r="O3749" s="219"/>
      <c r="P3749" s="219"/>
      <c r="Q3749" s="219"/>
      <c r="R3749" s="219"/>
      <c r="S3749" s="219"/>
      <c r="T3749" s="219"/>
      <c r="U3749" s="219"/>
      <c r="V3749" s="219"/>
      <c r="W3749" s="219"/>
      <c r="X3749" s="219"/>
      <c r="Y3749" s="219"/>
      <c r="Z3749" s="219"/>
      <c r="AA3749" s="219"/>
      <c r="AB3749" s="219"/>
      <c r="AC3749" s="219"/>
      <c r="AD3749" s="219"/>
      <c r="AE3749" s="219"/>
      <c r="AF3749" s="219"/>
    </row>
    <row r="3751" spans="2:32" x14ac:dyDescent="0.75">
      <c r="B3751" s="219"/>
      <c r="C3751" s="219"/>
      <c r="D3751" s="219"/>
      <c r="E3751" s="219"/>
      <c r="F3751" s="219"/>
      <c r="G3751" s="219"/>
      <c r="H3751" s="219"/>
      <c r="I3751" s="219"/>
      <c r="J3751" s="219"/>
      <c r="K3751" s="219"/>
      <c r="L3751" s="219"/>
      <c r="M3751" s="219"/>
      <c r="N3751" s="219"/>
      <c r="O3751" s="219"/>
      <c r="P3751" s="219"/>
      <c r="Q3751" s="219"/>
      <c r="R3751" s="219"/>
      <c r="S3751" s="219"/>
      <c r="T3751" s="219"/>
      <c r="U3751" s="219"/>
      <c r="V3751" s="219"/>
      <c r="W3751" s="219"/>
      <c r="X3751" s="219"/>
      <c r="Y3751" s="219"/>
      <c r="Z3751" s="219"/>
      <c r="AA3751" s="219"/>
      <c r="AB3751" s="219"/>
      <c r="AC3751" s="219"/>
      <c r="AD3751" s="219"/>
      <c r="AE3751" s="219"/>
      <c r="AF3751" s="219"/>
    </row>
    <row r="3752" spans="2:32" x14ac:dyDescent="0.75">
      <c r="B3752" s="257"/>
      <c r="C3752" s="257"/>
      <c r="D3752" s="257"/>
      <c r="E3752" s="257"/>
      <c r="F3752" s="257"/>
      <c r="G3752" s="257"/>
      <c r="H3752" s="257"/>
      <c r="I3752" s="257"/>
      <c r="J3752" s="257"/>
      <c r="K3752" s="257"/>
      <c r="L3752" s="257"/>
      <c r="M3752" s="257"/>
      <c r="N3752" s="257"/>
      <c r="O3752" s="257"/>
      <c r="P3752" s="257"/>
      <c r="Q3752" s="257"/>
      <c r="R3752" s="257"/>
      <c r="S3752" s="257"/>
      <c r="T3752" s="257"/>
      <c r="U3752" s="257"/>
      <c r="V3752" s="257"/>
      <c r="W3752" s="257"/>
      <c r="X3752" s="257"/>
      <c r="Y3752" s="257"/>
      <c r="Z3752" s="257"/>
      <c r="AA3752" s="257"/>
      <c r="AB3752" s="257"/>
      <c r="AC3752" s="257"/>
      <c r="AD3752" s="257"/>
      <c r="AE3752" s="257"/>
      <c r="AF3752" s="257"/>
    </row>
    <row r="3874" spans="2:32" x14ac:dyDescent="0.75">
      <c r="B3874" s="219"/>
      <c r="C3874" s="219"/>
      <c r="D3874" s="219"/>
      <c r="E3874" s="219"/>
      <c r="F3874" s="219"/>
      <c r="G3874" s="219"/>
      <c r="H3874" s="219"/>
      <c r="I3874" s="219"/>
      <c r="J3874" s="219"/>
      <c r="K3874" s="219"/>
      <c r="L3874" s="219"/>
      <c r="M3874" s="219"/>
      <c r="N3874" s="219"/>
      <c r="O3874" s="219"/>
      <c r="P3874" s="219"/>
      <c r="Q3874" s="219"/>
      <c r="R3874" s="219"/>
      <c r="S3874" s="219"/>
      <c r="T3874" s="219"/>
      <c r="U3874" s="219"/>
      <c r="V3874" s="219"/>
      <c r="W3874" s="219"/>
      <c r="X3874" s="219"/>
      <c r="Y3874" s="219"/>
      <c r="Z3874" s="219"/>
      <c r="AA3874" s="219"/>
      <c r="AB3874" s="219"/>
      <c r="AC3874" s="219"/>
      <c r="AD3874" s="219"/>
      <c r="AE3874" s="219"/>
      <c r="AF3874" s="219"/>
    </row>
    <row r="3876" spans="2:32" x14ac:dyDescent="0.75">
      <c r="B3876" s="219"/>
      <c r="C3876" s="219"/>
      <c r="D3876" s="219"/>
      <c r="E3876" s="219"/>
      <c r="F3876" s="219"/>
      <c r="G3876" s="219"/>
      <c r="H3876" s="219"/>
      <c r="I3876" s="219"/>
      <c r="J3876" s="219"/>
      <c r="K3876" s="219"/>
      <c r="L3876" s="219"/>
      <c r="M3876" s="219"/>
      <c r="N3876" s="219"/>
      <c r="O3876" s="219"/>
      <c r="P3876" s="219"/>
      <c r="Q3876" s="219"/>
      <c r="R3876" s="219"/>
      <c r="S3876" s="219"/>
      <c r="T3876" s="219"/>
      <c r="U3876" s="219"/>
      <c r="V3876" s="219"/>
      <c r="W3876" s="219"/>
      <c r="X3876" s="219"/>
      <c r="Y3876" s="219"/>
      <c r="Z3876" s="219"/>
      <c r="AA3876" s="219"/>
      <c r="AB3876" s="219"/>
      <c r="AC3876" s="219"/>
      <c r="AD3876" s="219"/>
      <c r="AE3876" s="219"/>
      <c r="AF3876" s="219"/>
    </row>
    <row r="3877" spans="2:32" x14ac:dyDescent="0.75">
      <c r="B3877" s="257"/>
      <c r="C3877" s="257"/>
      <c r="D3877" s="257"/>
      <c r="E3877" s="257"/>
      <c r="F3877" s="257"/>
      <c r="G3877" s="257"/>
      <c r="H3877" s="257"/>
      <c r="I3877" s="257"/>
      <c r="J3877" s="257"/>
      <c r="K3877" s="257"/>
      <c r="L3877" s="257"/>
      <c r="M3877" s="257"/>
      <c r="N3877" s="257"/>
      <c r="O3877" s="257"/>
      <c r="P3877" s="257"/>
      <c r="Q3877" s="257"/>
      <c r="R3877" s="257"/>
      <c r="S3877" s="257"/>
      <c r="T3877" s="257"/>
      <c r="U3877" s="257"/>
      <c r="V3877" s="257"/>
      <c r="W3877" s="257"/>
      <c r="X3877" s="257"/>
      <c r="Y3877" s="257"/>
      <c r="Z3877" s="257"/>
      <c r="AA3877" s="257"/>
      <c r="AB3877" s="257"/>
      <c r="AC3877" s="257"/>
      <c r="AD3877" s="257"/>
      <c r="AE3877" s="257"/>
      <c r="AF3877" s="257"/>
    </row>
    <row r="3886" spans="2:32" x14ac:dyDescent="0.75">
      <c r="B3886" s="219"/>
      <c r="C3886" s="219"/>
      <c r="D3886" s="219"/>
      <c r="E3886" s="219"/>
      <c r="F3886" s="219"/>
      <c r="G3886" s="219"/>
      <c r="H3886" s="219"/>
      <c r="I3886" s="219"/>
      <c r="J3886" s="219"/>
      <c r="K3886" s="219"/>
      <c r="L3886" s="219"/>
      <c r="M3886" s="219"/>
      <c r="N3886" s="219"/>
      <c r="O3886" s="219"/>
      <c r="P3886" s="219"/>
      <c r="Q3886" s="219"/>
      <c r="R3886" s="219"/>
      <c r="S3886" s="219"/>
      <c r="T3886" s="219"/>
      <c r="U3886" s="219"/>
      <c r="V3886" s="219"/>
      <c r="W3886" s="219"/>
      <c r="X3886" s="219"/>
      <c r="Y3886" s="219"/>
      <c r="Z3886" s="219"/>
      <c r="AA3886" s="219"/>
      <c r="AB3886" s="219"/>
      <c r="AC3886" s="219"/>
      <c r="AD3886" s="219"/>
      <c r="AE3886" s="219"/>
      <c r="AF3886" s="219"/>
    </row>
    <row r="3887" spans="2:32" x14ac:dyDescent="0.75">
      <c r="B3887" s="219"/>
      <c r="C3887" s="219"/>
      <c r="D3887" s="219"/>
      <c r="E3887" s="219"/>
      <c r="F3887" s="219"/>
      <c r="G3887" s="219"/>
      <c r="H3887" s="219"/>
      <c r="I3887" s="219"/>
      <c r="J3887" s="219"/>
      <c r="K3887" s="219"/>
      <c r="L3887" s="219"/>
      <c r="M3887" s="219"/>
      <c r="N3887" s="219"/>
      <c r="O3887" s="219"/>
      <c r="P3887" s="219"/>
      <c r="Q3887" s="219"/>
      <c r="R3887" s="219"/>
      <c r="S3887" s="219"/>
      <c r="T3887" s="219"/>
      <c r="U3887" s="219"/>
      <c r="V3887" s="219"/>
      <c r="W3887" s="219"/>
      <c r="X3887" s="219"/>
      <c r="Y3887" s="219"/>
      <c r="Z3887" s="219"/>
      <c r="AA3887" s="219"/>
      <c r="AB3887" s="219"/>
      <c r="AC3887" s="219"/>
      <c r="AD3887" s="219"/>
      <c r="AE3887" s="219"/>
      <c r="AF3887" s="219"/>
    </row>
    <row r="3888" spans="2:32" x14ac:dyDescent="0.75">
      <c r="B3888" s="219"/>
      <c r="C3888" s="219"/>
      <c r="D3888" s="219"/>
      <c r="E3888" s="219"/>
      <c r="F3888" s="219"/>
      <c r="G3888" s="219"/>
      <c r="H3888" s="219"/>
      <c r="I3888" s="219"/>
      <c r="J3888" s="219"/>
      <c r="K3888" s="219"/>
      <c r="L3888" s="219"/>
      <c r="M3888" s="219"/>
      <c r="N3888" s="219"/>
      <c r="O3888" s="219"/>
      <c r="P3888" s="219"/>
      <c r="Q3888" s="219"/>
      <c r="R3888" s="219"/>
      <c r="S3888" s="219"/>
      <c r="T3888" s="219"/>
      <c r="U3888" s="219"/>
      <c r="V3888" s="219"/>
      <c r="W3888" s="219"/>
      <c r="X3888" s="219"/>
      <c r="Y3888" s="219"/>
      <c r="Z3888" s="219"/>
      <c r="AA3888" s="219"/>
      <c r="AB3888" s="219"/>
      <c r="AC3888" s="219"/>
      <c r="AD3888" s="219"/>
      <c r="AE3888" s="219"/>
      <c r="AF3888" s="219"/>
    </row>
    <row r="4001" spans="2:32" x14ac:dyDescent="0.75">
      <c r="B4001" s="219"/>
      <c r="C4001" s="219"/>
      <c r="D4001" s="219"/>
      <c r="E4001" s="219"/>
      <c r="F4001" s="219"/>
      <c r="G4001" s="219"/>
      <c r="H4001" s="219"/>
      <c r="I4001" s="219"/>
      <c r="J4001" s="219"/>
      <c r="K4001" s="219"/>
      <c r="L4001" s="219"/>
      <c r="M4001" s="219"/>
      <c r="N4001" s="219"/>
      <c r="O4001" s="219"/>
      <c r="P4001" s="219"/>
      <c r="Q4001" s="219"/>
      <c r="R4001" s="219"/>
      <c r="S4001" s="219"/>
      <c r="T4001" s="219"/>
      <c r="U4001" s="219"/>
      <c r="V4001" s="219"/>
      <c r="W4001" s="219"/>
      <c r="X4001" s="219"/>
      <c r="Y4001" s="219"/>
      <c r="Z4001" s="219"/>
      <c r="AA4001" s="219"/>
      <c r="AB4001" s="219"/>
      <c r="AC4001" s="219"/>
      <c r="AD4001" s="219"/>
      <c r="AE4001" s="219"/>
      <c r="AF4001" s="219"/>
    </row>
    <row r="4002" spans="2:32" x14ac:dyDescent="0.75">
      <c r="B4002" s="257"/>
      <c r="C4002" s="257"/>
      <c r="D4002" s="257"/>
      <c r="E4002" s="257"/>
      <c r="F4002" s="257"/>
      <c r="G4002" s="257"/>
      <c r="H4002" s="257"/>
      <c r="I4002" s="257"/>
      <c r="J4002" s="257"/>
      <c r="K4002" s="257"/>
      <c r="L4002" s="257"/>
      <c r="M4002" s="257"/>
      <c r="N4002" s="257"/>
      <c r="O4002" s="257"/>
      <c r="P4002" s="257"/>
      <c r="Q4002" s="257"/>
      <c r="R4002" s="257"/>
      <c r="S4002" s="257"/>
      <c r="T4002" s="257"/>
      <c r="U4002" s="257"/>
      <c r="V4002" s="257"/>
      <c r="W4002" s="257"/>
      <c r="X4002" s="257"/>
      <c r="Y4002" s="257"/>
      <c r="Z4002" s="257"/>
      <c r="AA4002" s="257"/>
      <c r="AB4002" s="257"/>
      <c r="AC4002" s="257"/>
      <c r="AD4002" s="257"/>
      <c r="AE4002" s="257"/>
      <c r="AF4002" s="257"/>
    </row>
    <row r="4011" spans="2:32" x14ac:dyDescent="0.75">
      <c r="B4011" s="219"/>
      <c r="C4011" s="219"/>
      <c r="D4011" s="219"/>
      <c r="E4011" s="219"/>
      <c r="F4011" s="219"/>
      <c r="G4011" s="219"/>
      <c r="H4011" s="219"/>
      <c r="I4011" s="219"/>
      <c r="J4011" s="219"/>
      <c r="K4011" s="219"/>
      <c r="L4011" s="219"/>
      <c r="M4011" s="219"/>
      <c r="N4011" s="219"/>
      <c r="O4011" s="219"/>
      <c r="P4011" s="219"/>
      <c r="Q4011" s="219"/>
      <c r="R4011" s="219"/>
      <c r="S4011" s="219"/>
      <c r="T4011" s="219"/>
      <c r="U4011" s="219"/>
      <c r="V4011" s="219"/>
      <c r="W4011" s="219"/>
      <c r="X4011" s="219"/>
      <c r="Y4011" s="219"/>
      <c r="Z4011" s="219"/>
      <c r="AA4011" s="219"/>
      <c r="AB4011" s="219"/>
      <c r="AC4011" s="219"/>
      <c r="AD4011" s="219"/>
      <c r="AE4011" s="219"/>
      <c r="AF4011" s="219"/>
    </row>
    <row r="4012" spans="2:32" x14ac:dyDescent="0.75">
      <c r="B4012" s="219"/>
      <c r="C4012" s="219"/>
      <c r="D4012" s="219"/>
      <c r="E4012" s="219"/>
      <c r="F4012" s="219"/>
      <c r="G4012" s="219"/>
      <c r="H4012" s="219"/>
      <c r="I4012" s="219"/>
      <c r="J4012" s="219"/>
      <c r="K4012" s="219"/>
      <c r="L4012" s="219"/>
      <c r="M4012" s="219"/>
      <c r="N4012" s="219"/>
      <c r="O4012" s="219"/>
      <c r="P4012" s="219"/>
      <c r="Q4012" s="219"/>
      <c r="R4012" s="219"/>
      <c r="S4012" s="219"/>
      <c r="T4012" s="219"/>
      <c r="U4012" s="219"/>
      <c r="V4012" s="219"/>
      <c r="W4012" s="219"/>
      <c r="X4012" s="219"/>
      <c r="Y4012" s="219"/>
      <c r="Z4012" s="219"/>
      <c r="AA4012" s="219"/>
      <c r="AB4012" s="219"/>
      <c r="AC4012" s="219"/>
      <c r="AD4012" s="219"/>
      <c r="AE4012" s="219"/>
      <c r="AF4012" s="219"/>
    </row>
    <row r="4013" spans="2:32" x14ac:dyDescent="0.75">
      <c r="B4013" s="219"/>
      <c r="C4013" s="219"/>
      <c r="D4013" s="219"/>
      <c r="E4013" s="219"/>
      <c r="F4013" s="219"/>
      <c r="G4013" s="219"/>
      <c r="H4013" s="219"/>
      <c r="I4013" s="219"/>
      <c r="J4013" s="219"/>
      <c r="K4013" s="219"/>
      <c r="L4013" s="219"/>
      <c r="M4013" s="219"/>
      <c r="N4013" s="219"/>
      <c r="O4013" s="219"/>
      <c r="P4013" s="219"/>
      <c r="Q4013" s="219"/>
      <c r="R4013" s="219"/>
      <c r="S4013" s="219"/>
      <c r="T4013" s="219"/>
      <c r="U4013" s="219"/>
      <c r="V4013" s="219"/>
      <c r="W4013" s="219"/>
      <c r="X4013" s="219"/>
      <c r="Y4013" s="219"/>
      <c r="Z4013" s="219"/>
      <c r="AA4013" s="219"/>
      <c r="AB4013" s="219"/>
      <c r="AC4013" s="219"/>
      <c r="AD4013" s="219"/>
      <c r="AE4013" s="219"/>
      <c r="AF4013" s="219"/>
    </row>
    <row r="4014" spans="2:32" x14ac:dyDescent="0.75">
      <c r="B4014" s="219"/>
      <c r="C4014" s="219"/>
      <c r="D4014" s="219"/>
      <c r="E4014" s="219"/>
      <c r="F4014" s="219"/>
      <c r="G4014" s="219"/>
      <c r="H4014" s="219"/>
      <c r="I4014" s="219"/>
      <c r="J4014" s="219"/>
      <c r="K4014" s="219"/>
      <c r="L4014" s="219"/>
      <c r="M4014" s="219"/>
      <c r="N4014" s="219"/>
      <c r="O4014" s="219"/>
      <c r="P4014" s="219"/>
      <c r="Q4014" s="219"/>
      <c r="R4014" s="219"/>
      <c r="S4014" s="219"/>
      <c r="T4014" s="219"/>
      <c r="U4014" s="219"/>
      <c r="V4014" s="219"/>
      <c r="W4014" s="219"/>
      <c r="X4014" s="219"/>
      <c r="Y4014" s="219"/>
      <c r="Z4014" s="219"/>
      <c r="AA4014" s="219"/>
      <c r="AB4014" s="219"/>
      <c r="AC4014" s="219"/>
      <c r="AD4014" s="219"/>
      <c r="AE4014" s="219"/>
      <c r="AF4014" s="219"/>
    </row>
    <row r="4015" spans="2:32" x14ac:dyDescent="0.75">
      <c r="B4015" s="219"/>
      <c r="C4015" s="219"/>
      <c r="D4015" s="219"/>
      <c r="E4015" s="219"/>
      <c r="F4015" s="219"/>
      <c r="G4015" s="219"/>
      <c r="H4015" s="219"/>
      <c r="I4015" s="219"/>
      <c r="J4015" s="219"/>
      <c r="K4015" s="219"/>
      <c r="L4015" s="219"/>
      <c r="M4015" s="219"/>
      <c r="N4015" s="219"/>
      <c r="O4015" s="219"/>
      <c r="P4015" s="219"/>
      <c r="Q4015" s="219"/>
      <c r="R4015" s="219"/>
      <c r="S4015" s="219"/>
      <c r="T4015" s="219"/>
      <c r="U4015" s="219"/>
      <c r="V4015" s="219"/>
      <c r="W4015" s="219"/>
      <c r="X4015" s="219"/>
      <c r="Y4015" s="219"/>
      <c r="Z4015" s="219"/>
      <c r="AA4015" s="219"/>
      <c r="AB4015" s="219"/>
      <c r="AC4015" s="219"/>
      <c r="AD4015" s="219"/>
      <c r="AE4015" s="219"/>
      <c r="AF4015" s="219"/>
    </row>
    <row r="4016" spans="2:32" x14ac:dyDescent="0.75">
      <c r="B4016" s="219"/>
      <c r="C4016" s="219"/>
      <c r="D4016" s="219"/>
      <c r="E4016" s="219"/>
      <c r="F4016" s="219"/>
      <c r="G4016" s="219"/>
      <c r="H4016" s="219"/>
      <c r="I4016" s="219"/>
      <c r="J4016" s="219"/>
      <c r="K4016" s="219"/>
      <c r="L4016" s="219"/>
      <c r="M4016" s="219"/>
      <c r="N4016" s="219"/>
      <c r="O4016" s="219"/>
      <c r="P4016" s="219"/>
      <c r="Q4016" s="219"/>
      <c r="R4016" s="219"/>
      <c r="S4016" s="219"/>
      <c r="T4016" s="219"/>
      <c r="U4016" s="219"/>
      <c r="V4016" s="219"/>
      <c r="W4016" s="219"/>
      <c r="X4016" s="219"/>
      <c r="Y4016" s="219"/>
      <c r="Z4016" s="219"/>
      <c r="AA4016" s="219"/>
      <c r="AB4016" s="219"/>
      <c r="AC4016" s="219"/>
      <c r="AD4016" s="219"/>
      <c r="AE4016" s="219"/>
      <c r="AF4016" s="219"/>
    </row>
    <row r="4121" spans="2:32" x14ac:dyDescent="0.75">
      <c r="B4121" s="219"/>
      <c r="C4121" s="219"/>
      <c r="D4121" s="219"/>
      <c r="E4121" s="219"/>
      <c r="F4121" s="219"/>
      <c r="G4121" s="219"/>
      <c r="H4121" s="219"/>
      <c r="I4121" s="219"/>
      <c r="J4121" s="219"/>
      <c r="K4121" s="219"/>
      <c r="L4121" s="219"/>
      <c r="M4121" s="219"/>
      <c r="N4121" s="219"/>
      <c r="O4121" s="219"/>
      <c r="P4121" s="219"/>
      <c r="Q4121" s="219"/>
      <c r="R4121" s="219"/>
      <c r="S4121" s="219"/>
      <c r="T4121" s="219"/>
      <c r="U4121" s="219"/>
      <c r="V4121" s="219"/>
      <c r="W4121" s="219"/>
      <c r="X4121" s="219"/>
      <c r="Y4121" s="219"/>
      <c r="Z4121" s="219"/>
      <c r="AA4121" s="219"/>
      <c r="AB4121" s="219"/>
      <c r="AC4121" s="219"/>
      <c r="AD4121" s="219"/>
      <c r="AE4121" s="219"/>
      <c r="AF4121" s="219"/>
    </row>
    <row r="4124" spans="2:32" x14ac:dyDescent="0.75">
      <c r="B4124" s="219"/>
      <c r="C4124" s="219"/>
      <c r="D4124" s="219"/>
      <c r="E4124" s="219"/>
      <c r="F4124" s="219"/>
      <c r="G4124" s="219"/>
      <c r="H4124" s="219"/>
      <c r="I4124" s="219"/>
      <c r="J4124" s="219"/>
      <c r="K4124" s="219"/>
      <c r="L4124" s="219"/>
      <c r="M4124" s="219"/>
      <c r="N4124" s="219"/>
      <c r="O4124" s="219"/>
      <c r="P4124" s="219"/>
      <c r="Q4124" s="219"/>
      <c r="R4124" s="219"/>
      <c r="S4124" s="219"/>
      <c r="T4124" s="219"/>
      <c r="U4124" s="219"/>
      <c r="V4124" s="219"/>
      <c r="W4124" s="219"/>
      <c r="X4124" s="219"/>
      <c r="Y4124" s="219"/>
      <c r="Z4124" s="219"/>
      <c r="AA4124" s="219"/>
      <c r="AB4124" s="219"/>
      <c r="AC4124" s="219"/>
      <c r="AD4124" s="219"/>
      <c r="AE4124" s="219"/>
      <c r="AF4124" s="219"/>
    </row>
    <row r="4126" spans="2:32" x14ac:dyDescent="0.75">
      <c r="B4126" s="219"/>
      <c r="C4126" s="219"/>
      <c r="D4126" s="219"/>
      <c r="E4126" s="219"/>
      <c r="F4126" s="219"/>
      <c r="G4126" s="219"/>
      <c r="H4126" s="219"/>
      <c r="I4126" s="219"/>
      <c r="J4126" s="219"/>
      <c r="K4126" s="219"/>
      <c r="L4126" s="219"/>
      <c r="M4126" s="219"/>
      <c r="N4126" s="219"/>
      <c r="O4126" s="219"/>
      <c r="P4126" s="219"/>
      <c r="Q4126" s="219"/>
      <c r="R4126" s="219"/>
      <c r="S4126" s="219"/>
      <c r="T4126" s="219"/>
      <c r="U4126" s="219"/>
      <c r="V4126" s="219"/>
      <c r="W4126" s="219"/>
      <c r="X4126" s="219"/>
      <c r="Y4126" s="219"/>
      <c r="Z4126" s="219"/>
      <c r="AA4126" s="219"/>
      <c r="AB4126" s="219"/>
      <c r="AC4126" s="219"/>
      <c r="AD4126" s="219"/>
      <c r="AE4126" s="219"/>
      <c r="AF4126" s="219"/>
    </row>
    <row r="4127" spans="2:32" x14ac:dyDescent="0.75">
      <c r="B4127" s="257"/>
      <c r="C4127" s="257"/>
      <c r="D4127" s="257"/>
      <c r="E4127" s="257"/>
      <c r="F4127" s="257"/>
      <c r="G4127" s="257"/>
      <c r="H4127" s="257"/>
      <c r="I4127" s="257"/>
      <c r="J4127" s="257"/>
      <c r="K4127" s="257"/>
      <c r="L4127" s="257"/>
      <c r="M4127" s="257"/>
      <c r="N4127" s="257"/>
      <c r="O4127" s="257"/>
      <c r="P4127" s="257"/>
      <c r="Q4127" s="257"/>
      <c r="R4127" s="257"/>
      <c r="S4127" s="257"/>
      <c r="T4127" s="257"/>
      <c r="U4127" s="257"/>
      <c r="V4127" s="257"/>
      <c r="W4127" s="257"/>
      <c r="X4127" s="257"/>
      <c r="Y4127" s="257"/>
      <c r="Z4127" s="257"/>
      <c r="AA4127" s="257"/>
      <c r="AB4127" s="257"/>
      <c r="AC4127" s="257"/>
      <c r="AD4127" s="257"/>
      <c r="AE4127" s="257"/>
      <c r="AF4127" s="257"/>
    </row>
    <row r="4246" spans="2:32" x14ac:dyDescent="0.75">
      <c r="B4246" s="219"/>
      <c r="C4246" s="219"/>
      <c r="D4246" s="219"/>
      <c r="E4246" s="219"/>
      <c r="F4246" s="219"/>
      <c r="G4246" s="219"/>
      <c r="H4246" s="219"/>
      <c r="I4246" s="219"/>
      <c r="J4246" s="219"/>
      <c r="K4246" s="219"/>
      <c r="L4246" s="219"/>
      <c r="M4246" s="219"/>
      <c r="N4246" s="219"/>
      <c r="O4246" s="219"/>
      <c r="P4246" s="219"/>
      <c r="Q4246" s="219"/>
      <c r="R4246" s="219"/>
      <c r="S4246" s="219"/>
      <c r="T4246" s="219"/>
      <c r="U4246" s="219"/>
      <c r="V4246" s="219"/>
      <c r="W4246" s="219"/>
      <c r="X4246" s="219"/>
      <c r="Y4246" s="219"/>
      <c r="Z4246" s="219"/>
      <c r="AA4246" s="219"/>
      <c r="AB4246" s="219"/>
      <c r="AC4246" s="219"/>
      <c r="AD4246" s="219"/>
      <c r="AE4246" s="219"/>
      <c r="AF4246" s="219"/>
    </row>
    <row r="4249" spans="2:32" x14ac:dyDescent="0.75">
      <c r="B4249" s="219"/>
      <c r="C4249" s="219"/>
      <c r="D4249" s="219"/>
      <c r="E4249" s="219"/>
      <c r="F4249" s="219"/>
      <c r="G4249" s="219"/>
      <c r="H4249" s="219"/>
      <c r="I4249" s="219"/>
      <c r="J4249" s="219"/>
      <c r="K4249" s="219"/>
      <c r="L4249" s="219"/>
      <c r="M4249" s="219"/>
      <c r="N4249" s="219"/>
      <c r="O4249" s="219"/>
      <c r="P4249" s="219"/>
      <c r="Q4249" s="219"/>
      <c r="R4249" s="219"/>
      <c r="S4249" s="219"/>
      <c r="T4249" s="219"/>
      <c r="U4249" s="219"/>
      <c r="V4249" s="219"/>
      <c r="W4249" s="219"/>
      <c r="X4249" s="219"/>
      <c r="Y4249" s="219"/>
      <c r="Z4249" s="219"/>
      <c r="AA4249" s="219"/>
      <c r="AB4249" s="219"/>
      <c r="AC4249" s="219"/>
      <c r="AD4249" s="219"/>
      <c r="AE4249" s="219"/>
      <c r="AF4249" s="219"/>
    </row>
    <row r="4251" spans="2:32" x14ac:dyDescent="0.75">
      <c r="B4251" s="219"/>
      <c r="C4251" s="219"/>
      <c r="D4251" s="219"/>
      <c r="E4251" s="219"/>
      <c r="F4251" s="219"/>
      <c r="G4251" s="219"/>
      <c r="H4251" s="219"/>
      <c r="I4251" s="219"/>
      <c r="J4251" s="219"/>
      <c r="K4251" s="219"/>
      <c r="L4251" s="219"/>
      <c r="M4251" s="219"/>
      <c r="N4251" s="219"/>
      <c r="O4251" s="219"/>
      <c r="P4251" s="219"/>
      <c r="Q4251" s="219"/>
      <c r="R4251" s="219"/>
      <c r="S4251" s="219"/>
      <c r="T4251" s="219"/>
      <c r="U4251" s="219"/>
      <c r="V4251" s="219"/>
      <c r="W4251" s="219"/>
      <c r="X4251" s="219"/>
      <c r="Y4251" s="219"/>
      <c r="Z4251" s="219"/>
      <c r="AA4251" s="219"/>
      <c r="AB4251" s="219"/>
      <c r="AC4251" s="219"/>
      <c r="AD4251" s="219"/>
      <c r="AE4251" s="219"/>
      <c r="AF4251" s="219"/>
    </row>
    <row r="4252" spans="2:32" x14ac:dyDescent="0.75">
      <c r="B4252" s="257"/>
      <c r="C4252" s="257"/>
      <c r="D4252" s="257"/>
      <c r="E4252" s="257"/>
      <c r="F4252" s="257"/>
      <c r="G4252" s="257"/>
      <c r="H4252" s="257"/>
      <c r="I4252" s="257"/>
      <c r="J4252" s="257"/>
      <c r="K4252" s="257"/>
      <c r="L4252" s="257"/>
      <c r="M4252" s="257"/>
      <c r="N4252" s="257"/>
      <c r="O4252" s="257"/>
      <c r="P4252" s="257"/>
      <c r="Q4252" s="257"/>
      <c r="R4252" s="257"/>
      <c r="S4252" s="257"/>
      <c r="T4252" s="257"/>
      <c r="U4252" s="257"/>
      <c r="V4252" s="257"/>
      <c r="W4252" s="257"/>
      <c r="X4252" s="257"/>
      <c r="Y4252" s="257"/>
      <c r="Z4252" s="257"/>
      <c r="AA4252" s="257"/>
      <c r="AB4252" s="257"/>
      <c r="AC4252" s="257"/>
      <c r="AD4252" s="257"/>
      <c r="AE4252" s="257"/>
      <c r="AF4252" s="257"/>
    </row>
    <row r="4371" spans="2:32" x14ac:dyDescent="0.75">
      <c r="B4371" s="219"/>
      <c r="C4371" s="219"/>
      <c r="D4371" s="219"/>
      <c r="E4371" s="219"/>
      <c r="F4371" s="219"/>
      <c r="G4371" s="219"/>
      <c r="H4371" s="219"/>
      <c r="I4371" s="219"/>
      <c r="J4371" s="219"/>
      <c r="K4371" s="219"/>
      <c r="L4371" s="219"/>
      <c r="M4371" s="219"/>
      <c r="N4371" s="219"/>
      <c r="O4371" s="219"/>
      <c r="P4371" s="219"/>
      <c r="Q4371" s="219"/>
      <c r="R4371" s="219"/>
      <c r="S4371" s="219"/>
      <c r="T4371" s="219"/>
      <c r="U4371" s="219"/>
      <c r="V4371" s="219"/>
      <c r="W4371" s="219"/>
      <c r="X4371" s="219"/>
      <c r="Y4371" s="219"/>
      <c r="Z4371" s="219"/>
      <c r="AA4371" s="219"/>
      <c r="AB4371" s="219"/>
      <c r="AC4371" s="219"/>
      <c r="AD4371" s="219"/>
      <c r="AE4371" s="219"/>
      <c r="AF4371" s="219"/>
    </row>
    <row r="4374" spans="2:32" x14ac:dyDescent="0.75">
      <c r="B4374" s="219"/>
      <c r="C4374" s="219"/>
      <c r="D4374" s="219"/>
      <c r="E4374" s="219"/>
      <c r="F4374" s="219"/>
      <c r="G4374" s="219"/>
      <c r="H4374" s="219"/>
      <c r="I4374" s="219"/>
      <c r="J4374" s="219"/>
      <c r="K4374" s="219"/>
      <c r="L4374" s="219"/>
      <c r="M4374" s="219"/>
      <c r="N4374" s="219"/>
      <c r="O4374" s="219"/>
      <c r="P4374" s="219"/>
      <c r="Q4374" s="219"/>
      <c r="R4374" s="219"/>
      <c r="S4374" s="219"/>
      <c r="T4374" s="219"/>
      <c r="U4374" s="219"/>
      <c r="V4374" s="219"/>
      <c r="W4374" s="219"/>
      <c r="X4374" s="219"/>
      <c r="Y4374" s="219"/>
      <c r="Z4374" s="219"/>
      <c r="AA4374" s="219"/>
      <c r="AB4374" s="219"/>
      <c r="AC4374" s="219"/>
      <c r="AD4374" s="219"/>
      <c r="AE4374" s="219"/>
      <c r="AF4374" s="219"/>
    </row>
    <row r="4376" spans="2:32" x14ac:dyDescent="0.75">
      <c r="B4376" s="219"/>
      <c r="C4376" s="219"/>
      <c r="D4376" s="219"/>
      <c r="E4376" s="219"/>
      <c r="F4376" s="219"/>
      <c r="G4376" s="219"/>
      <c r="H4376" s="219"/>
      <c r="I4376" s="219"/>
      <c r="J4376" s="219"/>
      <c r="K4376" s="219"/>
      <c r="L4376" s="219"/>
      <c r="M4376" s="219"/>
      <c r="N4376" s="219"/>
      <c r="O4376" s="219"/>
      <c r="P4376" s="219"/>
      <c r="Q4376" s="219"/>
      <c r="R4376" s="219"/>
      <c r="S4376" s="219"/>
      <c r="T4376" s="219"/>
      <c r="U4376" s="219"/>
      <c r="V4376" s="219"/>
      <c r="W4376" s="219"/>
      <c r="X4376" s="219"/>
      <c r="Y4376" s="219"/>
      <c r="Z4376" s="219"/>
      <c r="AA4376" s="219"/>
      <c r="AB4376" s="219"/>
      <c r="AC4376" s="219"/>
      <c r="AD4376" s="219"/>
      <c r="AE4376" s="219"/>
      <c r="AF4376" s="219"/>
    </row>
    <row r="4377" spans="2:32" x14ac:dyDescent="0.75">
      <c r="B4377" s="257"/>
      <c r="C4377" s="257"/>
      <c r="D4377" s="257"/>
      <c r="E4377" s="257"/>
      <c r="F4377" s="257"/>
      <c r="G4377" s="257"/>
      <c r="H4377" s="257"/>
      <c r="I4377" s="257"/>
      <c r="J4377" s="257"/>
      <c r="K4377" s="257"/>
      <c r="L4377" s="257"/>
      <c r="M4377" s="257"/>
      <c r="N4377" s="257"/>
      <c r="O4377" s="257"/>
      <c r="P4377" s="257"/>
      <c r="Q4377" s="257"/>
      <c r="R4377" s="257"/>
      <c r="S4377" s="257"/>
      <c r="T4377" s="257"/>
      <c r="U4377" s="257"/>
      <c r="V4377" s="257"/>
      <c r="W4377" s="257"/>
      <c r="X4377" s="257"/>
      <c r="Y4377" s="257"/>
      <c r="Z4377" s="257"/>
      <c r="AA4377" s="257"/>
      <c r="AB4377" s="257"/>
      <c r="AC4377" s="257"/>
      <c r="AD4377" s="257"/>
      <c r="AE4377" s="257"/>
      <c r="AF4377" s="257"/>
    </row>
    <row r="4499" spans="2:32" x14ac:dyDescent="0.75">
      <c r="B4499" s="219"/>
      <c r="C4499" s="219"/>
      <c r="D4499" s="219"/>
      <c r="E4499" s="219"/>
      <c r="F4499" s="219"/>
      <c r="G4499" s="219"/>
      <c r="H4499" s="219"/>
      <c r="I4499" s="219"/>
      <c r="J4499" s="219"/>
      <c r="K4499" s="219"/>
      <c r="L4499" s="219"/>
      <c r="M4499" s="219"/>
      <c r="N4499" s="219"/>
      <c r="O4499" s="219"/>
      <c r="P4499" s="219"/>
      <c r="Q4499" s="219"/>
      <c r="R4499" s="219"/>
      <c r="S4499" s="219"/>
      <c r="T4499" s="219"/>
      <c r="U4499" s="219"/>
      <c r="V4499" s="219"/>
      <c r="W4499" s="219"/>
      <c r="X4499" s="219"/>
      <c r="Y4499" s="219"/>
      <c r="Z4499" s="219"/>
      <c r="AA4499" s="219"/>
      <c r="AB4499" s="219"/>
      <c r="AC4499" s="219"/>
      <c r="AD4499" s="219"/>
      <c r="AE4499" s="219"/>
      <c r="AF4499" s="219"/>
    </row>
    <row r="4501" spans="2:32" x14ac:dyDescent="0.75">
      <c r="B4501" s="219"/>
      <c r="C4501" s="219"/>
      <c r="D4501" s="219"/>
      <c r="E4501" s="219"/>
      <c r="F4501" s="219"/>
      <c r="G4501" s="219"/>
      <c r="H4501" s="219"/>
      <c r="I4501" s="219"/>
      <c r="J4501" s="219"/>
      <c r="K4501" s="219"/>
      <c r="L4501" s="219"/>
      <c r="M4501" s="219"/>
      <c r="N4501" s="219"/>
      <c r="O4501" s="219"/>
      <c r="P4501" s="219"/>
      <c r="Q4501" s="219"/>
      <c r="R4501" s="219"/>
      <c r="S4501" s="219"/>
      <c r="T4501" s="219"/>
      <c r="U4501" s="219"/>
      <c r="V4501" s="219"/>
      <c r="W4501" s="219"/>
      <c r="X4501" s="219"/>
      <c r="Y4501" s="219"/>
      <c r="Z4501" s="219"/>
      <c r="AA4501" s="219"/>
      <c r="AB4501" s="219"/>
      <c r="AC4501" s="219"/>
      <c r="AD4501" s="219"/>
      <c r="AE4501" s="219"/>
      <c r="AF4501" s="219"/>
    </row>
    <row r="4502" spans="2:32" x14ac:dyDescent="0.75">
      <c r="B4502" s="257"/>
      <c r="C4502" s="257"/>
      <c r="D4502" s="257"/>
      <c r="E4502" s="257"/>
      <c r="F4502" s="257"/>
      <c r="G4502" s="257"/>
      <c r="H4502" s="257"/>
      <c r="I4502" s="257"/>
      <c r="J4502" s="257"/>
      <c r="K4502" s="257"/>
      <c r="L4502" s="257"/>
      <c r="M4502" s="257"/>
      <c r="N4502" s="257"/>
      <c r="O4502" s="257"/>
      <c r="P4502" s="257"/>
      <c r="Q4502" s="257"/>
      <c r="R4502" s="257"/>
      <c r="S4502" s="257"/>
      <c r="T4502" s="257"/>
      <c r="U4502" s="257"/>
      <c r="V4502" s="257"/>
      <c r="W4502" s="257"/>
      <c r="X4502" s="257"/>
      <c r="Y4502" s="257"/>
      <c r="Z4502" s="257"/>
      <c r="AA4502" s="257"/>
      <c r="AB4502" s="257"/>
      <c r="AC4502" s="257"/>
      <c r="AD4502" s="257"/>
      <c r="AE4502" s="257"/>
      <c r="AF4502" s="257"/>
    </row>
  </sheetData>
  <mergeCells count="29">
    <mergeCell ref="B2425:AF2425"/>
    <mergeCell ref="B2745:AF2745"/>
    <mergeCell ref="B663:AF663"/>
    <mergeCell ref="B117:AF117"/>
    <mergeCell ref="B259:AF259"/>
    <mergeCell ref="B339:AF339"/>
    <mergeCell ref="B452:AF452"/>
    <mergeCell ref="B565:AF565"/>
    <mergeCell ref="B1194:AF1194"/>
    <mergeCell ref="B1294:AF1294"/>
    <mergeCell ref="B1590:AF1590"/>
    <mergeCell ref="B1813:AF1813"/>
    <mergeCell ref="B2090:AF2090"/>
    <mergeCell ref="B79:AG79"/>
    <mergeCell ref="B4127:AF4127"/>
    <mergeCell ref="B4252:AF4252"/>
    <mergeCell ref="B4377:AF4377"/>
    <mergeCell ref="B4502:AF4502"/>
    <mergeCell ref="B3393:AF3393"/>
    <mergeCell ref="B3502:AF3502"/>
    <mergeCell ref="B3627:AF3627"/>
    <mergeCell ref="B3752:AF3752"/>
    <mergeCell ref="B3877:AF3877"/>
    <mergeCell ref="B4002:AF4002"/>
    <mergeCell ref="B3076:AF3076"/>
    <mergeCell ref="B735:AF735"/>
    <mergeCell ref="B911:AF911"/>
    <mergeCell ref="B994:AF994"/>
    <mergeCell ref="B1096:AF1096"/>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3C00B-F194-4957-BD3D-F61D949751D4}">
  <dimension ref="A1:AH4510"/>
  <sheetViews>
    <sheetView topLeftCell="B124" workbookViewId="0">
      <selection activeCell="G27" sqref="G27"/>
    </sheetView>
  </sheetViews>
  <sheetFormatPr defaultRowHeight="14.75" x14ac:dyDescent="0.75"/>
  <cols>
    <col min="1" max="1" width="20.86328125" hidden="1" customWidth="1"/>
    <col min="2" max="2" width="45.7265625" customWidth="1"/>
  </cols>
  <sheetData>
    <row r="1" spans="1:33" ht="15" customHeight="1" thickBot="1" x14ac:dyDescent="0.9">
      <c r="B1" s="84" t="s">
        <v>289</v>
      </c>
      <c r="C1" s="85">
        <v>2022</v>
      </c>
      <c r="D1" s="85">
        <v>2023</v>
      </c>
      <c r="E1" s="85">
        <v>2024</v>
      </c>
      <c r="F1" s="85">
        <v>2025</v>
      </c>
      <c r="G1" s="85">
        <v>2026</v>
      </c>
      <c r="H1" s="85">
        <v>2027</v>
      </c>
      <c r="I1" s="85">
        <v>2028</v>
      </c>
      <c r="J1" s="85">
        <v>2029</v>
      </c>
      <c r="K1" s="85">
        <v>2030</v>
      </c>
      <c r="L1" s="85">
        <v>2031</v>
      </c>
      <c r="M1" s="85">
        <v>2032</v>
      </c>
      <c r="N1" s="85">
        <v>2033</v>
      </c>
      <c r="O1" s="85">
        <v>2034</v>
      </c>
      <c r="P1" s="85">
        <v>2035</v>
      </c>
      <c r="Q1" s="85">
        <v>2036</v>
      </c>
      <c r="R1" s="85">
        <v>2037</v>
      </c>
      <c r="S1" s="85">
        <v>2038</v>
      </c>
      <c r="T1" s="85">
        <v>2039</v>
      </c>
      <c r="U1" s="85">
        <v>2040</v>
      </c>
      <c r="V1" s="85">
        <v>2041</v>
      </c>
      <c r="W1" s="85">
        <v>2042</v>
      </c>
      <c r="X1" s="85">
        <v>2043</v>
      </c>
      <c r="Y1" s="85">
        <v>2044</v>
      </c>
      <c r="Z1" s="85">
        <v>2045</v>
      </c>
      <c r="AA1" s="85">
        <v>2046</v>
      </c>
      <c r="AB1" s="85">
        <v>2047</v>
      </c>
      <c r="AC1" s="85">
        <v>2048</v>
      </c>
      <c r="AD1" s="85">
        <v>2049</v>
      </c>
      <c r="AE1" s="85">
        <v>2050</v>
      </c>
    </row>
    <row r="2" spans="1:33" ht="15" customHeight="1" thickTop="1" x14ac:dyDescent="0.75"/>
    <row r="3" spans="1:33" ht="15" customHeight="1" x14ac:dyDescent="0.75">
      <c r="C3" s="86" t="s">
        <v>290</v>
      </c>
      <c r="D3" s="86" t="s">
        <v>291</v>
      </c>
      <c r="E3" s="87"/>
      <c r="F3" s="87"/>
      <c r="G3" s="87"/>
    </row>
    <row r="4" spans="1:33" ht="15" customHeight="1" x14ac:dyDescent="0.75">
      <c r="C4" s="86" t="s">
        <v>292</v>
      </c>
      <c r="D4" s="86" t="s">
        <v>293</v>
      </c>
      <c r="E4" s="87"/>
      <c r="F4" s="87"/>
      <c r="G4" s="86" t="s">
        <v>294</v>
      </c>
    </row>
    <row r="5" spans="1:33" ht="15" customHeight="1" x14ac:dyDescent="0.75">
      <c r="C5" s="86" t="s">
        <v>295</v>
      </c>
      <c r="D5" s="86" t="s">
        <v>296</v>
      </c>
      <c r="E5" s="87"/>
      <c r="F5" s="87"/>
      <c r="G5" s="87"/>
    </row>
    <row r="6" spans="1:33" ht="15" customHeight="1" x14ac:dyDescent="0.75">
      <c r="C6" s="86" t="s">
        <v>297</v>
      </c>
      <c r="D6" s="87"/>
      <c r="E6" s="86" t="s">
        <v>298</v>
      </c>
      <c r="F6" s="87"/>
      <c r="G6" s="87"/>
    </row>
    <row r="7" spans="1:33" ht="12" customHeight="1" x14ac:dyDescent="0.75"/>
    <row r="8" spans="1:33" ht="12" customHeight="1" x14ac:dyDescent="0.75"/>
    <row r="9" spans="1:33" ht="12" customHeight="1" x14ac:dyDescent="0.75"/>
    <row r="10" spans="1:33" ht="15" customHeight="1" x14ac:dyDescent="0.8">
      <c r="A10" s="88" t="s">
        <v>299</v>
      </c>
      <c r="B10" s="89" t="s">
        <v>300</v>
      </c>
      <c r="C10" s="90"/>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c r="AE10" s="90"/>
      <c r="AF10" s="91" t="s">
        <v>301</v>
      </c>
      <c r="AG10" s="90"/>
    </row>
    <row r="11" spans="1:33" ht="15" customHeight="1" x14ac:dyDescent="0.75">
      <c r="B11" s="92"/>
      <c r="C11" s="90"/>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c r="AE11" s="90"/>
      <c r="AF11" s="91" t="s">
        <v>302</v>
      </c>
      <c r="AG11" s="90"/>
    </row>
    <row r="12" spans="1:33" ht="15" customHeight="1" x14ac:dyDescent="0.75">
      <c r="B12" s="92"/>
      <c r="C12" s="93"/>
      <c r="D12" s="93"/>
      <c r="E12" s="93"/>
      <c r="F12" s="93"/>
      <c r="G12" s="93"/>
      <c r="H12" s="93"/>
      <c r="I12" s="93"/>
      <c r="J12" s="93"/>
      <c r="K12" s="93"/>
      <c r="L12" s="93"/>
      <c r="M12" s="93"/>
      <c r="N12" s="93"/>
      <c r="O12" s="93"/>
      <c r="P12" s="93"/>
      <c r="Q12" s="93"/>
      <c r="R12" s="93"/>
      <c r="S12" s="93"/>
      <c r="T12" s="93"/>
      <c r="U12" s="93"/>
      <c r="V12" s="93"/>
      <c r="W12" s="93"/>
      <c r="X12" s="93"/>
      <c r="Y12" s="93"/>
      <c r="Z12" s="93"/>
      <c r="AA12" s="93"/>
      <c r="AB12" s="93"/>
      <c r="AC12" s="93"/>
      <c r="AD12" s="93"/>
      <c r="AE12" s="93"/>
      <c r="AF12" s="91" t="s">
        <v>303</v>
      </c>
      <c r="AG12" s="90"/>
    </row>
    <row r="13" spans="1:33" ht="15" customHeight="1" thickBot="1" x14ac:dyDescent="0.9">
      <c r="B13" s="94" t="s">
        <v>304</v>
      </c>
      <c r="C13" s="94">
        <v>2022</v>
      </c>
      <c r="D13" s="94">
        <v>2023</v>
      </c>
      <c r="E13" s="94">
        <v>2024</v>
      </c>
      <c r="F13" s="94">
        <v>2025</v>
      </c>
      <c r="G13" s="94">
        <v>2026</v>
      </c>
      <c r="H13" s="94">
        <v>2027</v>
      </c>
      <c r="I13" s="94">
        <v>2028</v>
      </c>
      <c r="J13" s="94">
        <v>2029</v>
      </c>
      <c r="K13" s="94">
        <v>2030</v>
      </c>
      <c r="L13" s="94">
        <v>2031</v>
      </c>
      <c r="M13" s="94">
        <v>2032</v>
      </c>
      <c r="N13" s="94">
        <v>2033</v>
      </c>
      <c r="O13" s="94">
        <v>2034</v>
      </c>
      <c r="P13" s="94">
        <v>2035</v>
      </c>
      <c r="Q13" s="94">
        <v>2036</v>
      </c>
      <c r="R13" s="94">
        <v>2037</v>
      </c>
      <c r="S13" s="94">
        <v>2038</v>
      </c>
      <c r="T13" s="94">
        <v>2039</v>
      </c>
      <c r="U13" s="94">
        <v>2040</v>
      </c>
      <c r="V13" s="94">
        <v>2041</v>
      </c>
      <c r="W13" s="94">
        <v>2042</v>
      </c>
      <c r="X13" s="94">
        <v>2043</v>
      </c>
      <c r="Y13" s="94">
        <v>2044</v>
      </c>
      <c r="Z13" s="94">
        <v>2045</v>
      </c>
      <c r="AA13" s="94">
        <v>2046</v>
      </c>
      <c r="AB13" s="94">
        <v>2047</v>
      </c>
      <c r="AC13" s="94">
        <v>2048</v>
      </c>
      <c r="AD13" s="94">
        <v>2049</v>
      </c>
      <c r="AE13" s="94">
        <v>2050</v>
      </c>
      <c r="AF13" s="95">
        <v>2050</v>
      </c>
      <c r="AG13" s="90"/>
    </row>
    <row r="14" spans="1:33" ht="15" customHeight="1" thickTop="1" x14ac:dyDescent="0.75">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c r="AC14" s="90"/>
      <c r="AD14" s="90"/>
      <c r="AE14" s="90"/>
      <c r="AF14" s="90"/>
      <c r="AG14" s="90"/>
    </row>
    <row r="15" spans="1:33" ht="15" customHeight="1" x14ac:dyDescent="0.75">
      <c r="B15" s="96" t="s">
        <v>305</v>
      </c>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c r="AC15" s="90"/>
      <c r="AD15" s="90"/>
      <c r="AE15" s="90"/>
      <c r="AF15" s="90"/>
      <c r="AG15" s="90"/>
    </row>
    <row r="16" spans="1:33" ht="15" customHeight="1" x14ac:dyDescent="0.75">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row>
    <row r="17" spans="1:33" ht="15" customHeight="1" x14ac:dyDescent="0.75">
      <c r="B17" s="96" t="s">
        <v>306</v>
      </c>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c r="AC17" s="90"/>
      <c r="AD17" s="90"/>
      <c r="AE17" s="90"/>
      <c r="AF17" s="90"/>
      <c r="AG17" s="90"/>
    </row>
    <row r="18" spans="1:33" ht="15" customHeight="1" x14ac:dyDescent="0.75">
      <c r="B18" s="96" t="s">
        <v>307</v>
      </c>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row>
    <row r="19" spans="1:33" ht="15" customHeight="1" x14ac:dyDescent="0.75">
      <c r="A19" s="88" t="s">
        <v>308</v>
      </c>
      <c r="B19" s="97" t="s">
        <v>309</v>
      </c>
      <c r="C19" s="98">
        <v>54.392623999999998</v>
      </c>
      <c r="D19" s="98">
        <v>53.187412000000002</v>
      </c>
      <c r="E19" s="98">
        <v>52.529724000000002</v>
      </c>
      <c r="F19" s="98">
        <v>52.479733000000003</v>
      </c>
      <c r="G19" s="98">
        <v>52.720959000000001</v>
      </c>
      <c r="H19" s="98">
        <v>52.851050999999998</v>
      </c>
      <c r="I19" s="98">
        <v>52.993167999999997</v>
      </c>
      <c r="J19" s="98">
        <v>53.175175000000003</v>
      </c>
      <c r="K19" s="98">
        <v>53.566817999999998</v>
      </c>
      <c r="L19" s="98">
        <v>54.220244999999998</v>
      </c>
      <c r="M19" s="98">
        <v>55.079853</v>
      </c>
      <c r="N19" s="98">
        <v>55.840674999999997</v>
      </c>
      <c r="O19" s="98">
        <v>56.638934999999996</v>
      </c>
      <c r="P19" s="98">
        <v>57.504395000000002</v>
      </c>
      <c r="Q19" s="98">
        <v>58.304447000000003</v>
      </c>
      <c r="R19" s="98">
        <v>59.176174000000003</v>
      </c>
      <c r="S19" s="98">
        <v>60.063701999999999</v>
      </c>
      <c r="T19" s="98">
        <v>61.000945999999999</v>
      </c>
      <c r="U19" s="98">
        <v>62.044392000000002</v>
      </c>
      <c r="V19" s="98">
        <v>63.120776999999997</v>
      </c>
      <c r="W19" s="98">
        <v>64.186768000000001</v>
      </c>
      <c r="X19" s="98">
        <v>65.249404999999996</v>
      </c>
      <c r="Y19" s="98">
        <v>66.318534999999997</v>
      </c>
      <c r="Z19" s="98">
        <v>67.468947999999997</v>
      </c>
      <c r="AA19" s="98">
        <v>68.816581999999997</v>
      </c>
      <c r="AB19" s="98">
        <v>70.243613999999994</v>
      </c>
      <c r="AC19" s="98">
        <v>71.603301999999999</v>
      </c>
      <c r="AD19" s="98">
        <v>73.056640999999999</v>
      </c>
      <c r="AE19" s="98">
        <v>74.779610000000005</v>
      </c>
      <c r="AF19" s="99">
        <v>1.1433E-2</v>
      </c>
      <c r="AG19" s="90"/>
    </row>
    <row r="20" spans="1:33" ht="15" customHeight="1" x14ac:dyDescent="0.75">
      <c r="A20" s="88" t="s">
        <v>310</v>
      </c>
      <c r="B20" s="97" t="s">
        <v>311</v>
      </c>
      <c r="C20" s="98">
        <v>16.846205000000001</v>
      </c>
      <c r="D20" s="98">
        <v>17.761892</v>
      </c>
      <c r="E20" s="98">
        <v>18.763459999999998</v>
      </c>
      <c r="F20" s="98">
        <v>19.899121999999998</v>
      </c>
      <c r="G20" s="98">
        <v>21.083855</v>
      </c>
      <c r="H20" s="98">
        <v>22.151053999999998</v>
      </c>
      <c r="I20" s="98">
        <v>23.138805000000001</v>
      </c>
      <c r="J20" s="98">
        <v>24.075592</v>
      </c>
      <c r="K20" s="98">
        <v>25.031351000000001</v>
      </c>
      <c r="L20" s="98">
        <v>26.026824999999999</v>
      </c>
      <c r="M20" s="98">
        <v>27.096857</v>
      </c>
      <c r="N20" s="98">
        <v>28.109197999999999</v>
      </c>
      <c r="O20" s="98">
        <v>29.092110000000002</v>
      </c>
      <c r="P20" s="98">
        <v>30.063576000000001</v>
      </c>
      <c r="Q20" s="98">
        <v>30.988947</v>
      </c>
      <c r="R20" s="98">
        <v>31.943773</v>
      </c>
      <c r="S20" s="98">
        <v>32.878410000000002</v>
      </c>
      <c r="T20" s="98">
        <v>33.782879000000001</v>
      </c>
      <c r="U20" s="98">
        <v>34.707160999999999</v>
      </c>
      <c r="V20" s="98">
        <v>35.655670000000001</v>
      </c>
      <c r="W20" s="98">
        <v>36.558773000000002</v>
      </c>
      <c r="X20" s="98">
        <v>37.368586999999998</v>
      </c>
      <c r="Y20" s="98">
        <v>38.121651</v>
      </c>
      <c r="Z20" s="98">
        <v>38.871417999999998</v>
      </c>
      <c r="AA20" s="98">
        <v>39.695540999999999</v>
      </c>
      <c r="AB20" s="98">
        <v>40.532322000000001</v>
      </c>
      <c r="AC20" s="98">
        <v>41.299179000000002</v>
      </c>
      <c r="AD20" s="98">
        <v>42.100203999999998</v>
      </c>
      <c r="AE20" s="98">
        <v>43.049956999999999</v>
      </c>
      <c r="AF20" s="99">
        <v>3.4076000000000002E-2</v>
      </c>
      <c r="AG20" s="90"/>
    </row>
    <row r="21" spans="1:33" ht="15" customHeight="1" x14ac:dyDescent="0.75">
      <c r="A21" s="88" t="s">
        <v>312</v>
      </c>
      <c r="B21" s="97" t="s">
        <v>313</v>
      </c>
      <c r="C21" s="98">
        <v>5.8500000000000002E-4</v>
      </c>
      <c r="D21" s="98">
        <v>7.6309999999999998E-3</v>
      </c>
      <c r="E21" s="98">
        <v>1.4685E-2</v>
      </c>
      <c r="F21" s="98">
        <v>2.1224E-2</v>
      </c>
      <c r="G21" s="98">
        <v>2.7498000000000002E-2</v>
      </c>
      <c r="H21" s="98">
        <v>3.3387E-2</v>
      </c>
      <c r="I21" s="98">
        <v>3.8968000000000003E-2</v>
      </c>
      <c r="J21" s="98">
        <v>4.4345000000000002E-2</v>
      </c>
      <c r="K21" s="98">
        <v>4.9703999999999998E-2</v>
      </c>
      <c r="L21" s="98">
        <v>5.5247999999999998E-2</v>
      </c>
      <c r="M21" s="98">
        <v>6.1055999999999999E-2</v>
      </c>
      <c r="N21" s="98">
        <v>6.6844000000000001E-2</v>
      </c>
      <c r="O21" s="98">
        <v>7.2696999999999998E-2</v>
      </c>
      <c r="P21" s="98">
        <v>7.8773999999999997E-2</v>
      </c>
      <c r="Q21" s="98">
        <v>8.5073999999999997E-2</v>
      </c>
      <c r="R21" s="98">
        <v>9.1911000000000007E-2</v>
      </c>
      <c r="S21" s="98">
        <v>9.9267999999999995E-2</v>
      </c>
      <c r="T21" s="98">
        <v>0.10728699999999999</v>
      </c>
      <c r="U21" s="98">
        <v>0.116186</v>
      </c>
      <c r="V21" s="98">
        <v>0.125999</v>
      </c>
      <c r="W21" s="98">
        <v>0.13661799999999999</v>
      </c>
      <c r="X21" s="98">
        <v>0.14805499999999999</v>
      </c>
      <c r="Y21" s="98">
        <v>0.160189</v>
      </c>
      <c r="Z21" s="98">
        <v>0.173373</v>
      </c>
      <c r="AA21" s="98">
        <v>0.18800800000000001</v>
      </c>
      <c r="AB21" s="98">
        <v>0.203789</v>
      </c>
      <c r="AC21" s="98">
        <v>0.22024199999999999</v>
      </c>
      <c r="AD21" s="98">
        <v>0.237737</v>
      </c>
      <c r="AE21" s="98">
        <v>0.256857</v>
      </c>
      <c r="AF21" s="99">
        <v>0.242756</v>
      </c>
      <c r="AG21" s="90"/>
    </row>
    <row r="22" spans="1:33" ht="15" customHeight="1" x14ac:dyDescent="0.75">
      <c r="A22" s="88" t="s">
        <v>314</v>
      </c>
      <c r="B22" s="97" t="s">
        <v>315</v>
      </c>
      <c r="C22" s="98">
        <v>1.5417999999999999E-2</v>
      </c>
      <c r="D22" s="98">
        <v>1.3986E-2</v>
      </c>
      <c r="E22" s="98">
        <v>1.2747E-2</v>
      </c>
      <c r="F22" s="98">
        <v>1.1705E-2</v>
      </c>
      <c r="G22" s="98">
        <v>1.0794E-2</v>
      </c>
      <c r="H22" s="98">
        <v>9.9299999999999996E-3</v>
      </c>
      <c r="I22" s="98">
        <v>9.1299999999999992E-3</v>
      </c>
      <c r="J22" s="98">
        <v>8.3929999999999994E-3</v>
      </c>
      <c r="K22" s="98">
        <v>7.7320000000000002E-3</v>
      </c>
      <c r="L22" s="98">
        <v>7.1459999999999996E-3</v>
      </c>
      <c r="M22" s="98">
        <v>6.6239999999999997E-3</v>
      </c>
      <c r="N22" s="98">
        <v>6.0930000000000003E-3</v>
      </c>
      <c r="O22" s="98">
        <v>5.5430000000000002E-3</v>
      </c>
      <c r="P22" s="98">
        <v>4.9630000000000004E-3</v>
      </c>
      <c r="Q22" s="98">
        <v>4.3689999999999996E-3</v>
      </c>
      <c r="R22" s="98">
        <v>3.7439999999999999E-3</v>
      </c>
      <c r="S22" s="98">
        <v>3.1649999999999998E-3</v>
      </c>
      <c r="T22" s="98">
        <v>2.637E-3</v>
      </c>
      <c r="U22" s="98">
        <v>2.1050000000000001E-3</v>
      </c>
      <c r="V22" s="98">
        <v>1.683E-3</v>
      </c>
      <c r="W22" s="98">
        <v>1.3730000000000001E-3</v>
      </c>
      <c r="X22" s="98">
        <v>1.147E-3</v>
      </c>
      <c r="Y22" s="98">
        <v>1E-3</v>
      </c>
      <c r="Z22" s="98">
        <v>8.9899999999999995E-4</v>
      </c>
      <c r="AA22" s="98">
        <v>8.1999999999999998E-4</v>
      </c>
      <c r="AB22" s="98">
        <v>7.6900000000000004E-4</v>
      </c>
      <c r="AC22" s="98">
        <v>7.0299999999999996E-4</v>
      </c>
      <c r="AD22" s="98">
        <v>6.2500000000000001E-4</v>
      </c>
      <c r="AE22" s="98">
        <v>5.2899999999999996E-4</v>
      </c>
      <c r="AF22" s="99">
        <v>-0.11348800000000001</v>
      </c>
      <c r="AG22" s="90"/>
    </row>
    <row r="23" spans="1:33" ht="15" customHeight="1" x14ac:dyDescent="0.75">
      <c r="A23" s="88" t="s">
        <v>316</v>
      </c>
      <c r="B23" s="97" t="s">
        <v>317</v>
      </c>
      <c r="C23" s="98">
        <v>3.793104</v>
      </c>
      <c r="D23" s="98">
        <v>3.7339889999999998</v>
      </c>
      <c r="E23" s="98">
        <v>3.7011970000000001</v>
      </c>
      <c r="F23" s="98">
        <v>3.6948340000000002</v>
      </c>
      <c r="G23" s="98">
        <v>3.7055539999999998</v>
      </c>
      <c r="H23" s="98">
        <v>3.7133219999999998</v>
      </c>
      <c r="I23" s="98">
        <v>3.7223549999999999</v>
      </c>
      <c r="J23" s="98">
        <v>3.7376019999999999</v>
      </c>
      <c r="K23" s="98">
        <v>3.7636449999999999</v>
      </c>
      <c r="L23" s="98">
        <v>3.8070430000000002</v>
      </c>
      <c r="M23" s="98">
        <v>3.8642319999999999</v>
      </c>
      <c r="N23" s="98">
        <v>3.9146670000000001</v>
      </c>
      <c r="O23" s="98">
        <v>3.9473159999999998</v>
      </c>
      <c r="P23" s="98">
        <v>3.9684680000000001</v>
      </c>
      <c r="Q23" s="98">
        <v>3.9718550000000001</v>
      </c>
      <c r="R23" s="98">
        <v>3.975454</v>
      </c>
      <c r="S23" s="98">
        <v>3.964083</v>
      </c>
      <c r="T23" s="98">
        <v>3.9534349999999998</v>
      </c>
      <c r="U23" s="98">
        <v>3.955495</v>
      </c>
      <c r="V23" s="98">
        <v>3.9734389999999999</v>
      </c>
      <c r="W23" s="98">
        <v>4.000788</v>
      </c>
      <c r="X23" s="98">
        <v>4.0414599999999998</v>
      </c>
      <c r="Y23" s="98">
        <v>4.0953679999999997</v>
      </c>
      <c r="Z23" s="98">
        <v>4.15557</v>
      </c>
      <c r="AA23" s="98">
        <v>4.2257569999999998</v>
      </c>
      <c r="AB23" s="98">
        <v>4.2996879999999997</v>
      </c>
      <c r="AC23" s="98">
        <v>4.3678400000000002</v>
      </c>
      <c r="AD23" s="98">
        <v>4.4369680000000002</v>
      </c>
      <c r="AE23" s="98">
        <v>4.5171900000000003</v>
      </c>
      <c r="AF23" s="99">
        <v>6.2589999999999998E-3</v>
      </c>
      <c r="AG23" s="90"/>
    </row>
    <row r="24" spans="1:33" ht="15" customHeight="1" x14ac:dyDescent="0.75">
      <c r="A24" s="88" t="s">
        <v>318</v>
      </c>
      <c r="B24" s="97" t="s">
        <v>319</v>
      </c>
      <c r="C24" s="98">
        <v>8.03E-4</v>
      </c>
      <c r="D24" s="98">
        <v>7.2599999999999997E-4</v>
      </c>
      <c r="E24" s="98">
        <v>6.6500000000000001E-4</v>
      </c>
      <c r="F24" s="98">
        <v>6.1799999999999995E-4</v>
      </c>
      <c r="G24" s="98">
        <v>5.8399999999999999E-4</v>
      </c>
      <c r="H24" s="98">
        <v>5.5699999999999999E-4</v>
      </c>
      <c r="I24" s="98">
        <v>5.3600000000000002E-4</v>
      </c>
      <c r="J24" s="98">
        <v>5.04E-4</v>
      </c>
      <c r="K24" s="98">
        <v>4.6299999999999998E-4</v>
      </c>
      <c r="L24" s="98">
        <v>4.2499999999999998E-4</v>
      </c>
      <c r="M24" s="98">
        <v>3.9199999999999999E-4</v>
      </c>
      <c r="N24" s="98">
        <v>3.3E-4</v>
      </c>
      <c r="O24" s="98">
        <v>2.5999999999999998E-4</v>
      </c>
      <c r="P24" s="98">
        <v>2.05E-4</v>
      </c>
      <c r="Q24" s="98">
        <v>1.6100000000000001E-4</v>
      </c>
      <c r="R24" s="98">
        <v>1.26E-4</v>
      </c>
      <c r="S24" s="98">
        <v>9.8999999999999994E-5</v>
      </c>
      <c r="T24" s="98">
        <v>7.7000000000000001E-5</v>
      </c>
      <c r="U24" s="98">
        <v>6.8999999999999997E-5</v>
      </c>
      <c r="V24" s="98">
        <v>6.7000000000000002E-5</v>
      </c>
      <c r="W24" s="98">
        <v>6.6000000000000005E-5</v>
      </c>
      <c r="X24" s="98">
        <v>6.3999999999999997E-5</v>
      </c>
      <c r="Y24" s="98">
        <v>5.1999999999999997E-5</v>
      </c>
      <c r="Z24" s="98">
        <v>3.6000000000000001E-5</v>
      </c>
      <c r="AA24" s="98">
        <v>2.5999999999999998E-5</v>
      </c>
      <c r="AB24" s="98">
        <v>1.8E-5</v>
      </c>
      <c r="AC24" s="98">
        <v>1.2999999999999999E-5</v>
      </c>
      <c r="AD24" s="98">
        <v>9.0000000000000002E-6</v>
      </c>
      <c r="AE24" s="98">
        <v>6.0000000000000002E-6</v>
      </c>
      <c r="AF24" s="99">
        <v>-0.15909799999999999</v>
      </c>
      <c r="AG24" s="90"/>
    </row>
    <row r="25" spans="1:33" ht="15" customHeight="1" x14ac:dyDescent="0.75">
      <c r="A25" s="88" t="s">
        <v>320</v>
      </c>
      <c r="B25" s="97" t="s">
        <v>321</v>
      </c>
      <c r="C25" s="98">
        <v>0</v>
      </c>
      <c r="D25" s="98">
        <v>5.7910000000000001E-3</v>
      </c>
      <c r="E25" s="98">
        <v>1.1641E-2</v>
      </c>
      <c r="F25" s="98">
        <v>1.7745E-2</v>
      </c>
      <c r="G25" s="98">
        <v>2.4024E-2</v>
      </c>
      <c r="H25" s="98">
        <v>3.0276999999999998E-2</v>
      </c>
      <c r="I25" s="98">
        <v>3.6507999999999999E-2</v>
      </c>
      <c r="J25" s="98">
        <v>4.2764999999999997E-2</v>
      </c>
      <c r="K25" s="98">
        <v>4.9185E-2</v>
      </c>
      <c r="L25" s="98">
        <v>5.5924000000000001E-2</v>
      </c>
      <c r="M25" s="98">
        <v>6.3112000000000001E-2</v>
      </c>
      <c r="N25" s="98">
        <v>7.0484000000000005E-2</v>
      </c>
      <c r="O25" s="98">
        <v>7.8226000000000004E-2</v>
      </c>
      <c r="P25" s="98">
        <v>8.6534E-2</v>
      </c>
      <c r="Q25" s="98">
        <v>9.5422000000000007E-2</v>
      </c>
      <c r="R25" s="98">
        <v>0.10527400000000001</v>
      </c>
      <c r="S25" s="98">
        <v>0.11618100000000001</v>
      </c>
      <c r="T25" s="98">
        <v>0.128332</v>
      </c>
      <c r="U25" s="98">
        <v>0.14206299999999999</v>
      </c>
      <c r="V25" s="98">
        <v>0.157389</v>
      </c>
      <c r="W25" s="98">
        <v>0.17405100000000001</v>
      </c>
      <c r="X25" s="98">
        <v>0.19183600000000001</v>
      </c>
      <c r="Y25" s="98">
        <v>0.21071500000000001</v>
      </c>
      <c r="Z25" s="98">
        <v>0.23088900000000001</v>
      </c>
      <c r="AA25" s="98">
        <v>0.25246600000000002</v>
      </c>
      <c r="AB25" s="98">
        <v>0.27496199999999998</v>
      </c>
      <c r="AC25" s="98">
        <v>0.29769299999999999</v>
      </c>
      <c r="AD25" s="98">
        <v>0.32119900000000001</v>
      </c>
      <c r="AE25" s="98">
        <v>0.34622399999999998</v>
      </c>
      <c r="AF25" s="99" t="s">
        <v>322</v>
      </c>
      <c r="AG25" s="90"/>
    </row>
    <row r="26" spans="1:33" ht="15" customHeight="1" x14ac:dyDescent="0.75">
      <c r="A26" s="88" t="s">
        <v>323</v>
      </c>
      <c r="B26" s="97" t="s">
        <v>324</v>
      </c>
      <c r="C26" s="98">
        <v>0</v>
      </c>
      <c r="D26" s="98">
        <v>6.025E-3</v>
      </c>
      <c r="E26" s="98">
        <v>1.2128999999999999E-2</v>
      </c>
      <c r="F26" s="98">
        <v>1.8395000000000002E-2</v>
      </c>
      <c r="G26" s="98">
        <v>2.4749E-2</v>
      </c>
      <c r="H26" s="98">
        <v>3.0966E-2</v>
      </c>
      <c r="I26" s="98">
        <v>3.7011000000000002E-2</v>
      </c>
      <c r="J26" s="98">
        <v>4.2945999999999998E-2</v>
      </c>
      <c r="K26" s="98">
        <v>4.8956E-2</v>
      </c>
      <c r="L26" s="98">
        <v>5.5273999999999997E-2</v>
      </c>
      <c r="M26" s="98">
        <v>6.2050000000000001E-2</v>
      </c>
      <c r="N26" s="98">
        <v>6.9098000000000007E-2</v>
      </c>
      <c r="O26" s="98">
        <v>7.6633999999999994E-2</v>
      </c>
      <c r="P26" s="98">
        <v>8.4903000000000006E-2</v>
      </c>
      <c r="Q26" s="98">
        <v>9.3932000000000002E-2</v>
      </c>
      <c r="R26" s="98">
        <v>0.104143</v>
      </c>
      <c r="S26" s="98">
        <v>0.115635</v>
      </c>
      <c r="T26" s="98">
        <v>0.12864999999999999</v>
      </c>
      <c r="U26" s="98">
        <v>0.14353199999999999</v>
      </c>
      <c r="V26" s="98">
        <v>0.160333</v>
      </c>
      <c r="W26" s="98">
        <v>0.17879300000000001</v>
      </c>
      <c r="X26" s="98">
        <v>0.198736</v>
      </c>
      <c r="Y26" s="98">
        <v>0.21998000000000001</v>
      </c>
      <c r="Z26" s="98">
        <v>0.24280499999999999</v>
      </c>
      <c r="AA26" s="98">
        <v>0.26719799999999999</v>
      </c>
      <c r="AB26" s="98">
        <v>0.29270299999999999</v>
      </c>
      <c r="AC26" s="98">
        <v>0.318521</v>
      </c>
      <c r="AD26" s="98">
        <v>0.34528500000000001</v>
      </c>
      <c r="AE26" s="98">
        <v>0.37370199999999998</v>
      </c>
      <c r="AF26" s="99" t="s">
        <v>322</v>
      </c>
      <c r="AG26" s="90"/>
    </row>
    <row r="27" spans="1:33" ht="15" customHeight="1" x14ac:dyDescent="0.75">
      <c r="A27" s="88" t="s">
        <v>325</v>
      </c>
      <c r="B27" s="97" t="s">
        <v>326</v>
      </c>
      <c r="C27" s="98">
        <v>0</v>
      </c>
      <c r="D27" s="98">
        <v>0</v>
      </c>
      <c r="E27" s="98">
        <v>1.9999999999999999E-6</v>
      </c>
      <c r="F27" s="98">
        <v>3.9999999999999998E-6</v>
      </c>
      <c r="G27" s="98">
        <v>6.0000000000000002E-6</v>
      </c>
      <c r="H27" s="98">
        <v>7.9999999999999996E-6</v>
      </c>
      <c r="I27" s="98">
        <v>1.0000000000000001E-5</v>
      </c>
      <c r="J27" s="98">
        <v>1.1E-5</v>
      </c>
      <c r="K27" s="98">
        <v>1.2999999999999999E-5</v>
      </c>
      <c r="L27" s="98">
        <v>1.5E-5</v>
      </c>
      <c r="M27" s="98">
        <v>1.7E-5</v>
      </c>
      <c r="N27" s="98">
        <v>1.8E-5</v>
      </c>
      <c r="O27" s="98">
        <v>2.0000000000000002E-5</v>
      </c>
      <c r="P27" s="98">
        <v>2.0999999999999999E-5</v>
      </c>
      <c r="Q27" s="98">
        <v>2.1999999999999999E-5</v>
      </c>
      <c r="R27" s="98">
        <v>2.3E-5</v>
      </c>
      <c r="S27" s="98">
        <v>2.4000000000000001E-5</v>
      </c>
      <c r="T27" s="98">
        <v>2.5000000000000001E-5</v>
      </c>
      <c r="U27" s="98">
        <v>2.5999999999999998E-5</v>
      </c>
      <c r="V27" s="98">
        <v>2.6999999999999999E-5</v>
      </c>
      <c r="W27" s="98">
        <v>2.8E-5</v>
      </c>
      <c r="X27" s="98">
        <v>2.8E-5</v>
      </c>
      <c r="Y27" s="98">
        <v>2.8E-5</v>
      </c>
      <c r="Z27" s="98">
        <v>2.9E-5</v>
      </c>
      <c r="AA27" s="98">
        <v>2.9E-5</v>
      </c>
      <c r="AB27" s="98">
        <v>2.8E-5</v>
      </c>
      <c r="AC27" s="98">
        <v>2.8E-5</v>
      </c>
      <c r="AD27" s="98">
        <v>2.6999999999999999E-5</v>
      </c>
      <c r="AE27" s="98">
        <v>2.6999999999999999E-5</v>
      </c>
      <c r="AF27" s="99" t="s">
        <v>322</v>
      </c>
      <c r="AG27" s="90"/>
    </row>
    <row r="28" spans="1:33" ht="15" customHeight="1" x14ac:dyDescent="0.75">
      <c r="A28" s="88" t="s">
        <v>327</v>
      </c>
      <c r="B28" s="97" t="s">
        <v>328</v>
      </c>
      <c r="C28" s="98">
        <v>75.048714000000004</v>
      </c>
      <c r="D28" s="98">
        <v>74.717513999999994</v>
      </c>
      <c r="E28" s="98">
        <v>75.046081999999998</v>
      </c>
      <c r="F28" s="98">
        <v>76.143508999999995</v>
      </c>
      <c r="G28" s="98">
        <v>77.597999999999999</v>
      </c>
      <c r="H28" s="98">
        <v>78.820419000000001</v>
      </c>
      <c r="I28" s="98">
        <v>79.976401999999993</v>
      </c>
      <c r="J28" s="98">
        <v>81.127167</v>
      </c>
      <c r="K28" s="98">
        <v>82.517714999999995</v>
      </c>
      <c r="L28" s="98">
        <v>84.228110999999998</v>
      </c>
      <c r="M28" s="98">
        <v>86.234122999999997</v>
      </c>
      <c r="N28" s="98">
        <v>88.077529999999996</v>
      </c>
      <c r="O28" s="98">
        <v>89.911659</v>
      </c>
      <c r="P28" s="98">
        <v>91.791747999999998</v>
      </c>
      <c r="Q28" s="98">
        <v>93.544196999999997</v>
      </c>
      <c r="R28" s="98">
        <v>95.400565999999998</v>
      </c>
      <c r="S28" s="98">
        <v>97.240463000000005</v>
      </c>
      <c r="T28" s="98">
        <v>99.104270999999997</v>
      </c>
      <c r="U28" s="98">
        <v>101.111</v>
      </c>
      <c r="V28" s="98">
        <v>103.19528200000001</v>
      </c>
      <c r="W28" s="98">
        <v>105.237099</v>
      </c>
      <c r="X28" s="98">
        <v>107.199234</v>
      </c>
      <c r="Y28" s="98">
        <v>109.127678</v>
      </c>
      <c r="Z28" s="98">
        <v>111.1437</v>
      </c>
      <c r="AA28" s="98">
        <v>113.446144</v>
      </c>
      <c r="AB28" s="98">
        <v>115.847984</v>
      </c>
      <c r="AC28" s="98">
        <v>118.10760500000001</v>
      </c>
      <c r="AD28" s="98">
        <v>120.49865</v>
      </c>
      <c r="AE28" s="98">
        <v>123.323883</v>
      </c>
      <c r="AF28" s="99">
        <v>1.7897E-2</v>
      </c>
      <c r="AG28" s="90"/>
    </row>
    <row r="29" spans="1:33" ht="15" customHeight="1" x14ac:dyDescent="0.75">
      <c r="B29" s="96" t="s">
        <v>329</v>
      </c>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row>
    <row r="30" spans="1:33" ht="15" customHeight="1" x14ac:dyDescent="0.75">
      <c r="A30" s="88" t="s">
        <v>330</v>
      </c>
      <c r="B30" s="97" t="s">
        <v>309</v>
      </c>
      <c r="C30" s="98">
        <v>39.558543999999998</v>
      </c>
      <c r="D30" s="98">
        <v>39.337626999999998</v>
      </c>
      <c r="E30" s="98">
        <v>39.299655999999999</v>
      </c>
      <c r="F30" s="98">
        <v>39.581608000000003</v>
      </c>
      <c r="G30" s="98">
        <v>40.110664</v>
      </c>
      <c r="H30" s="98">
        <v>40.671706999999998</v>
      </c>
      <c r="I30" s="98">
        <v>41.263809000000002</v>
      </c>
      <c r="J30" s="98">
        <v>41.765324</v>
      </c>
      <c r="K30" s="98">
        <v>42.233722999999998</v>
      </c>
      <c r="L30" s="98">
        <v>42.755890000000001</v>
      </c>
      <c r="M30" s="98">
        <v>43.429985000000002</v>
      </c>
      <c r="N30" s="98">
        <v>44.019016000000001</v>
      </c>
      <c r="O30" s="98">
        <v>44.583286000000001</v>
      </c>
      <c r="P30" s="98">
        <v>45.18047</v>
      </c>
      <c r="Q30" s="98">
        <v>45.736732000000003</v>
      </c>
      <c r="R30" s="98">
        <v>46.355182999999997</v>
      </c>
      <c r="S30" s="98">
        <v>46.957836</v>
      </c>
      <c r="T30" s="98">
        <v>47.563808000000002</v>
      </c>
      <c r="U30" s="98">
        <v>48.222565000000003</v>
      </c>
      <c r="V30" s="98">
        <v>48.907677</v>
      </c>
      <c r="W30" s="98">
        <v>49.573700000000002</v>
      </c>
      <c r="X30" s="98">
        <v>50.240974000000001</v>
      </c>
      <c r="Y30" s="98">
        <v>50.887698999999998</v>
      </c>
      <c r="Z30" s="98">
        <v>51.487983999999997</v>
      </c>
      <c r="AA30" s="98">
        <v>52.142113000000002</v>
      </c>
      <c r="AB30" s="98">
        <v>52.823295999999999</v>
      </c>
      <c r="AC30" s="98">
        <v>53.454895</v>
      </c>
      <c r="AD30" s="98">
        <v>54.11842</v>
      </c>
      <c r="AE30" s="98">
        <v>54.955475</v>
      </c>
      <c r="AF30" s="99">
        <v>1.1809999999999999E-2</v>
      </c>
      <c r="AG30" s="90"/>
    </row>
    <row r="31" spans="1:33" ht="15" customHeight="1" x14ac:dyDescent="0.75">
      <c r="A31" s="88" t="s">
        <v>331</v>
      </c>
      <c r="B31" s="97" t="s">
        <v>311</v>
      </c>
      <c r="C31" s="98">
        <v>19.487116</v>
      </c>
      <c r="D31" s="98">
        <v>19.215472999999999</v>
      </c>
      <c r="E31" s="98">
        <v>19.072890999999998</v>
      </c>
      <c r="F31" s="98">
        <v>19.059853</v>
      </c>
      <c r="G31" s="98">
        <v>19.182478</v>
      </c>
      <c r="H31" s="98">
        <v>19.313580999999999</v>
      </c>
      <c r="I31" s="98">
        <v>19.478919999999999</v>
      </c>
      <c r="J31" s="98">
        <v>19.629051</v>
      </c>
      <c r="K31" s="98">
        <v>19.775127000000001</v>
      </c>
      <c r="L31" s="98">
        <v>19.949099</v>
      </c>
      <c r="M31" s="98">
        <v>20.215589999999999</v>
      </c>
      <c r="N31" s="98">
        <v>20.442692000000001</v>
      </c>
      <c r="O31" s="98">
        <v>20.670752</v>
      </c>
      <c r="P31" s="98">
        <v>20.911200000000001</v>
      </c>
      <c r="Q31" s="98">
        <v>21.112674999999999</v>
      </c>
      <c r="R31" s="98">
        <v>21.367301999999999</v>
      </c>
      <c r="S31" s="98">
        <v>21.576695999999998</v>
      </c>
      <c r="T31" s="98">
        <v>21.845286999999999</v>
      </c>
      <c r="U31" s="98">
        <v>22.114789999999999</v>
      </c>
      <c r="V31" s="98">
        <v>22.415617000000001</v>
      </c>
      <c r="W31" s="98">
        <v>22.714939000000001</v>
      </c>
      <c r="X31" s="98">
        <v>23.016795999999999</v>
      </c>
      <c r="Y31" s="98">
        <v>23.311952999999999</v>
      </c>
      <c r="Z31" s="98">
        <v>23.583117999999999</v>
      </c>
      <c r="AA31" s="98">
        <v>23.878855000000001</v>
      </c>
      <c r="AB31" s="98">
        <v>24.179131999999999</v>
      </c>
      <c r="AC31" s="98">
        <v>24.450662999999999</v>
      </c>
      <c r="AD31" s="98">
        <v>24.739687</v>
      </c>
      <c r="AE31" s="98">
        <v>25.097049999999999</v>
      </c>
      <c r="AF31" s="99">
        <v>9.077E-3</v>
      </c>
      <c r="AG31" s="90"/>
    </row>
    <row r="32" spans="1:33" ht="15" customHeight="1" x14ac:dyDescent="0.75">
      <c r="A32" s="88" t="s">
        <v>332</v>
      </c>
      <c r="B32" s="97" t="s">
        <v>313</v>
      </c>
      <c r="C32" s="98">
        <v>3.5519000000000002E-2</v>
      </c>
      <c r="D32" s="98">
        <v>3.6849E-2</v>
      </c>
      <c r="E32" s="98">
        <v>3.8300000000000001E-2</v>
      </c>
      <c r="F32" s="98">
        <v>3.9927999999999998E-2</v>
      </c>
      <c r="G32" s="98">
        <v>4.1890999999999998E-2</v>
      </c>
      <c r="H32" s="98">
        <v>4.3984000000000002E-2</v>
      </c>
      <c r="I32" s="98">
        <v>4.6241999999999998E-2</v>
      </c>
      <c r="J32" s="98">
        <v>4.8501000000000002E-2</v>
      </c>
      <c r="K32" s="98">
        <v>5.0944999999999997E-2</v>
      </c>
      <c r="L32" s="98">
        <v>5.3742999999999999E-2</v>
      </c>
      <c r="M32" s="98">
        <v>5.7158E-2</v>
      </c>
      <c r="N32" s="98">
        <v>6.1107000000000002E-2</v>
      </c>
      <c r="O32" s="98">
        <v>6.5478999999999996E-2</v>
      </c>
      <c r="P32" s="98">
        <v>6.9911000000000001E-2</v>
      </c>
      <c r="Q32" s="98">
        <v>7.4637999999999996E-2</v>
      </c>
      <c r="R32" s="98">
        <v>7.9952999999999996E-2</v>
      </c>
      <c r="S32" s="98">
        <v>8.5781999999999997E-2</v>
      </c>
      <c r="T32" s="98">
        <v>9.2218999999999995E-2</v>
      </c>
      <c r="U32" s="98">
        <v>9.9416000000000004E-2</v>
      </c>
      <c r="V32" s="98">
        <v>0.10742400000000001</v>
      </c>
      <c r="W32" s="98">
        <v>0.115934</v>
      </c>
      <c r="X32" s="98">
        <v>0.124888</v>
      </c>
      <c r="Y32" s="98">
        <v>0.13411600000000001</v>
      </c>
      <c r="Z32" s="98">
        <v>0.143486</v>
      </c>
      <c r="AA32" s="98">
        <v>0.153252</v>
      </c>
      <c r="AB32" s="98">
        <v>0.16322400000000001</v>
      </c>
      <c r="AC32" s="98">
        <v>0.17308100000000001</v>
      </c>
      <c r="AD32" s="98">
        <v>0.18249199999999999</v>
      </c>
      <c r="AE32" s="98">
        <v>0.19253300000000001</v>
      </c>
      <c r="AF32" s="99">
        <v>6.2223000000000001E-2</v>
      </c>
      <c r="AG32" s="90"/>
    </row>
    <row r="33" spans="1:33" ht="15" customHeight="1" x14ac:dyDescent="0.75">
      <c r="A33" s="88" t="s">
        <v>333</v>
      </c>
      <c r="B33" s="97" t="s">
        <v>315</v>
      </c>
      <c r="C33" s="98">
        <v>4.0710999999999997E-2</v>
      </c>
      <c r="D33" s="98">
        <v>3.8744000000000001E-2</v>
      </c>
      <c r="E33" s="98">
        <v>3.6801E-2</v>
      </c>
      <c r="F33" s="98">
        <v>3.5048999999999997E-2</v>
      </c>
      <c r="G33" s="98">
        <v>3.3437000000000001E-2</v>
      </c>
      <c r="H33" s="98">
        <v>3.1725999999999997E-2</v>
      </c>
      <c r="I33" s="98">
        <v>3.0068000000000001E-2</v>
      </c>
      <c r="J33" s="98">
        <v>2.8327000000000001E-2</v>
      </c>
      <c r="K33" s="98">
        <v>2.6554000000000001E-2</v>
      </c>
      <c r="L33" s="98">
        <v>2.4896000000000001E-2</v>
      </c>
      <c r="M33" s="98">
        <v>2.3394999999999999E-2</v>
      </c>
      <c r="N33" s="98">
        <v>2.1885999999999999E-2</v>
      </c>
      <c r="O33" s="98">
        <v>2.0383999999999999E-2</v>
      </c>
      <c r="P33" s="98">
        <v>1.8924E-2</v>
      </c>
      <c r="Q33" s="98">
        <v>1.7500999999999999E-2</v>
      </c>
      <c r="R33" s="98">
        <v>1.6240000000000001E-2</v>
      </c>
      <c r="S33" s="98">
        <v>1.5091E-2</v>
      </c>
      <c r="T33" s="98">
        <v>1.4094000000000001E-2</v>
      </c>
      <c r="U33" s="98">
        <v>1.316E-2</v>
      </c>
      <c r="V33" s="98">
        <v>1.2222E-2</v>
      </c>
      <c r="W33" s="98">
        <v>1.1379999999999999E-2</v>
      </c>
      <c r="X33" s="98">
        <v>1.0423999999999999E-2</v>
      </c>
      <c r="Y33" s="98">
        <v>9.4500000000000001E-3</v>
      </c>
      <c r="Z33" s="98">
        <v>8.6359999999999996E-3</v>
      </c>
      <c r="AA33" s="98">
        <v>7.9539999999999993E-3</v>
      </c>
      <c r="AB33" s="98">
        <v>7.2659999999999999E-3</v>
      </c>
      <c r="AC33" s="98">
        <v>6.5680000000000001E-3</v>
      </c>
      <c r="AD33" s="98">
        <v>5.9379999999999997E-3</v>
      </c>
      <c r="AE33" s="98">
        <v>5.4149999999999997E-3</v>
      </c>
      <c r="AF33" s="99">
        <v>-6.9514000000000006E-2</v>
      </c>
      <c r="AG33" s="90"/>
    </row>
    <row r="34" spans="1:33" ht="15" customHeight="1" x14ac:dyDescent="0.75">
      <c r="A34" s="88" t="s">
        <v>334</v>
      </c>
      <c r="B34" s="97" t="s">
        <v>317</v>
      </c>
      <c r="C34" s="98">
        <v>0.56798599999999999</v>
      </c>
      <c r="D34" s="98">
        <v>0.59782800000000003</v>
      </c>
      <c r="E34" s="98">
        <v>0.637764</v>
      </c>
      <c r="F34" s="98">
        <v>0.68537099999999995</v>
      </c>
      <c r="G34" s="98">
        <v>0.74296300000000004</v>
      </c>
      <c r="H34" s="98">
        <v>0.80857800000000002</v>
      </c>
      <c r="I34" s="98">
        <v>0.87989099999999998</v>
      </c>
      <c r="J34" s="98">
        <v>0.95517399999999997</v>
      </c>
      <c r="K34" s="98">
        <v>1.0367869999999999</v>
      </c>
      <c r="L34" s="98">
        <v>1.129257</v>
      </c>
      <c r="M34" s="98">
        <v>1.2372430000000001</v>
      </c>
      <c r="N34" s="98">
        <v>1.3557220000000001</v>
      </c>
      <c r="O34" s="98">
        <v>1.486297</v>
      </c>
      <c r="P34" s="98">
        <v>1.6277839999999999</v>
      </c>
      <c r="Q34" s="98">
        <v>1.7695620000000001</v>
      </c>
      <c r="R34" s="98">
        <v>1.9196610000000001</v>
      </c>
      <c r="S34" s="98">
        <v>2.070964</v>
      </c>
      <c r="T34" s="98">
        <v>2.2238769999999999</v>
      </c>
      <c r="U34" s="98">
        <v>2.3845040000000002</v>
      </c>
      <c r="V34" s="98">
        <v>2.5457839999999998</v>
      </c>
      <c r="W34" s="98">
        <v>2.7054459999999998</v>
      </c>
      <c r="X34" s="98">
        <v>2.8628369999999999</v>
      </c>
      <c r="Y34" s="98">
        <v>3.0127489999999999</v>
      </c>
      <c r="Z34" s="98">
        <v>3.1550750000000001</v>
      </c>
      <c r="AA34" s="98">
        <v>3.292932</v>
      </c>
      <c r="AB34" s="98">
        <v>3.4261879999999998</v>
      </c>
      <c r="AC34" s="98">
        <v>3.547679</v>
      </c>
      <c r="AD34" s="98">
        <v>3.667386</v>
      </c>
      <c r="AE34" s="98">
        <v>3.7930950000000001</v>
      </c>
      <c r="AF34" s="99">
        <v>7.0167999999999994E-2</v>
      </c>
      <c r="AG34" s="90"/>
    </row>
    <row r="35" spans="1:33" ht="15" customHeight="1" x14ac:dyDescent="0.75">
      <c r="A35" s="88" t="s">
        <v>335</v>
      </c>
      <c r="B35" s="97" t="s">
        <v>319</v>
      </c>
      <c r="C35" s="98">
        <v>4.7990000000000003E-3</v>
      </c>
      <c r="D35" s="98">
        <v>5.7080000000000004E-3</v>
      </c>
      <c r="E35" s="98">
        <v>6.4009999999999996E-3</v>
      </c>
      <c r="F35" s="98">
        <v>6.9449999999999998E-3</v>
      </c>
      <c r="G35" s="98">
        <v>7.3709999999999999E-3</v>
      </c>
      <c r="H35" s="98">
        <v>7.6620000000000004E-3</v>
      </c>
      <c r="I35" s="98">
        <v>7.8370000000000002E-3</v>
      </c>
      <c r="J35" s="98">
        <v>7.9019999999999993E-3</v>
      </c>
      <c r="K35" s="98">
        <v>7.8869999999999999E-3</v>
      </c>
      <c r="L35" s="98">
        <v>7.8220000000000008E-3</v>
      </c>
      <c r="M35" s="98">
        <v>7.7270000000000004E-3</v>
      </c>
      <c r="N35" s="98">
        <v>7.5750000000000001E-3</v>
      </c>
      <c r="O35" s="98">
        <v>7.3740000000000003E-3</v>
      </c>
      <c r="P35" s="98">
        <v>7.1599999999999997E-3</v>
      </c>
      <c r="Q35" s="98">
        <v>6.8789999999999997E-3</v>
      </c>
      <c r="R35" s="98">
        <v>6.5760000000000002E-3</v>
      </c>
      <c r="S35" s="98">
        <v>6.319E-3</v>
      </c>
      <c r="T35" s="98">
        <v>6.0559999999999998E-3</v>
      </c>
      <c r="U35" s="98">
        <v>5.7580000000000001E-3</v>
      </c>
      <c r="V35" s="98">
        <v>5.4679999999999998E-3</v>
      </c>
      <c r="W35" s="98">
        <v>5.1850000000000004E-3</v>
      </c>
      <c r="X35" s="98">
        <v>4.9100000000000003E-3</v>
      </c>
      <c r="Y35" s="98">
        <v>4.6449999999999998E-3</v>
      </c>
      <c r="Z35" s="98">
        <v>4.3909999999999999E-3</v>
      </c>
      <c r="AA35" s="98">
        <v>4.1580000000000002E-3</v>
      </c>
      <c r="AB35" s="98">
        <v>3.9370000000000004E-3</v>
      </c>
      <c r="AC35" s="98">
        <v>3.7230000000000002E-3</v>
      </c>
      <c r="AD35" s="98">
        <v>3.516E-3</v>
      </c>
      <c r="AE35" s="98">
        <v>3.3319999999999999E-3</v>
      </c>
      <c r="AF35" s="99">
        <v>-1.2949E-2</v>
      </c>
      <c r="AG35" s="90"/>
    </row>
    <row r="36" spans="1:33" ht="15" customHeight="1" x14ac:dyDescent="0.75">
      <c r="A36" s="88" t="s">
        <v>336</v>
      </c>
      <c r="B36" s="97" t="s">
        <v>321</v>
      </c>
      <c r="C36" s="98">
        <v>0</v>
      </c>
      <c r="D36" s="98">
        <v>0</v>
      </c>
      <c r="E36" s="98">
        <v>4.8300000000000001E-3</v>
      </c>
      <c r="F36" s="98">
        <v>9.332E-3</v>
      </c>
      <c r="G36" s="98">
        <v>1.3625E-2</v>
      </c>
      <c r="H36" s="98">
        <v>1.7784000000000001E-2</v>
      </c>
      <c r="I36" s="98">
        <v>2.1821E-2</v>
      </c>
      <c r="J36" s="98">
        <v>2.5634000000000001E-2</v>
      </c>
      <c r="K36" s="98">
        <v>2.9242000000000001E-2</v>
      </c>
      <c r="L36" s="98">
        <v>3.2780999999999998E-2</v>
      </c>
      <c r="M36" s="98">
        <v>3.644E-2</v>
      </c>
      <c r="N36" s="98">
        <v>4.0143999999999999E-2</v>
      </c>
      <c r="O36" s="98">
        <v>4.3930999999999998E-2</v>
      </c>
      <c r="P36" s="98">
        <v>4.7813000000000001E-2</v>
      </c>
      <c r="Q36" s="98">
        <v>5.1763000000000003E-2</v>
      </c>
      <c r="R36" s="98">
        <v>5.5931000000000002E-2</v>
      </c>
      <c r="S36" s="98">
        <v>6.0281000000000001E-2</v>
      </c>
      <c r="T36" s="98">
        <v>6.4887E-2</v>
      </c>
      <c r="U36" s="98">
        <v>6.9919999999999996E-2</v>
      </c>
      <c r="V36" s="98">
        <v>7.5448000000000001E-2</v>
      </c>
      <c r="W36" s="98">
        <v>8.1417000000000003E-2</v>
      </c>
      <c r="X36" s="98">
        <v>8.7566000000000005E-2</v>
      </c>
      <c r="Y36" s="98">
        <v>9.4056000000000001E-2</v>
      </c>
      <c r="Z36" s="98">
        <v>0.10083300000000001</v>
      </c>
      <c r="AA36" s="98">
        <v>0.108103</v>
      </c>
      <c r="AB36" s="98">
        <v>0.11576599999999999</v>
      </c>
      <c r="AC36" s="98">
        <v>0.123626</v>
      </c>
      <c r="AD36" s="98">
        <v>0.131829</v>
      </c>
      <c r="AE36" s="98">
        <v>0.140711</v>
      </c>
      <c r="AF36" s="99" t="s">
        <v>322</v>
      </c>
      <c r="AG36" s="90"/>
    </row>
    <row r="37" spans="1:33" ht="15" customHeight="1" x14ac:dyDescent="0.75">
      <c r="A37" s="88" t="s">
        <v>337</v>
      </c>
      <c r="B37" s="97" t="s">
        <v>324</v>
      </c>
      <c r="C37" s="98">
        <v>0</v>
      </c>
      <c r="D37" s="98">
        <v>0</v>
      </c>
      <c r="E37" s="98">
        <v>4.6990000000000001E-3</v>
      </c>
      <c r="F37" s="98">
        <v>8.9820000000000004E-3</v>
      </c>
      <c r="G37" s="98">
        <v>1.3004E-2</v>
      </c>
      <c r="H37" s="98">
        <v>1.6833000000000001E-2</v>
      </c>
      <c r="I37" s="98">
        <v>2.0468E-2</v>
      </c>
      <c r="J37" s="98">
        <v>2.3865000000000001E-2</v>
      </c>
      <c r="K37" s="98">
        <v>2.7097E-2</v>
      </c>
      <c r="L37" s="98">
        <v>3.0356999999999999E-2</v>
      </c>
      <c r="M37" s="98">
        <v>3.3845E-2</v>
      </c>
      <c r="N37" s="98">
        <v>3.7533999999999998E-2</v>
      </c>
      <c r="O37" s="98">
        <v>4.1471000000000001E-2</v>
      </c>
      <c r="P37" s="98">
        <v>4.5675E-2</v>
      </c>
      <c r="Q37" s="98">
        <v>5.0146000000000003E-2</v>
      </c>
      <c r="R37" s="98">
        <v>5.5066999999999998E-2</v>
      </c>
      <c r="S37" s="98">
        <v>6.0408000000000003E-2</v>
      </c>
      <c r="T37" s="98">
        <v>6.6288E-2</v>
      </c>
      <c r="U37" s="98">
        <v>7.2910000000000003E-2</v>
      </c>
      <c r="V37" s="98">
        <v>8.0391000000000004E-2</v>
      </c>
      <c r="W37" s="98">
        <v>8.8689000000000004E-2</v>
      </c>
      <c r="X37" s="98">
        <v>9.7592999999999999E-2</v>
      </c>
      <c r="Y37" s="98">
        <v>0.107179</v>
      </c>
      <c r="Z37" s="98">
        <v>0.11736099999999999</v>
      </c>
      <c r="AA37" s="98">
        <v>0.12828400000000001</v>
      </c>
      <c r="AB37" s="98">
        <v>0.139872</v>
      </c>
      <c r="AC37" s="98">
        <v>0.15181700000000001</v>
      </c>
      <c r="AD37" s="98">
        <v>0.16430400000000001</v>
      </c>
      <c r="AE37" s="98">
        <v>0.177619</v>
      </c>
      <c r="AF37" s="99" t="s">
        <v>322</v>
      </c>
      <c r="AG37" s="90"/>
    </row>
    <row r="38" spans="1:33" ht="15" customHeight="1" x14ac:dyDescent="0.75">
      <c r="A38" s="88" t="s">
        <v>338</v>
      </c>
      <c r="B38" s="97" t="s">
        <v>326</v>
      </c>
      <c r="C38" s="98">
        <v>0</v>
      </c>
      <c r="D38" s="98">
        <v>0</v>
      </c>
      <c r="E38" s="98">
        <v>8.0780000000000001E-3</v>
      </c>
      <c r="F38" s="98">
        <v>1.5644999999999999E-2</v>
      </c>
      <c r="G38" s="98">
        <v>2.2988999999999999E-2</v>
      </c>
      <c r="H38" s="98">
        <v>3.0179000000000001E-2</v>
      </c>
      <c r="I38" s="98">
        <v>3.7161E-2</v>
      </c>
      <c r="J38" s="98">
        <v>4.3795000000000001E-2</v>
      </c>
      <c r="K38" s="98">
        <v>5.0102000000000001E-2</v>
      </c>
      <c r="L38" s="98">
        <v>5.6294999999999998E-2</v>
      </c>
      <c r="M38" s="98">
        <v>6.2640000000000001E-2</v>
      </c>
      <c r="N38" s="98">
        <v>6.8956000000000003E-2</v>
      </c>
      <c r="O38" s="98">
        <v>7.5354000000000004E-2</v>
      </c>
      <c r="P38" s="98">
        <v>8.1948999999999994E-2</v>
      </c>
      <c r="Q38" s="98">
        <v>8.8664000000000007E-2</v>
      </c>
      <c r="R38" s="98">
        <v>9.5808000000000004E-2</v>
      </c>
      <c r="S38" s="98">
        <v>0.103379</v>
      </c>
      <c r="T38" s="98">
        <v>0.11151700000000001</v>
      </c>
      <c r="U38" s="98">
        <v>0.12053700000000001</v>
      </c>
      <c r="V38" s="98">
        <v>0.13056699999999999</v>
      </c>
      <c r="W38" s="98">
        <v>0.14152300000000001</v>
      </c>
      <c r="X38" s="98">
        <v>0.152972</v>
      </c>
      <c r="Y38" s="98">
        <v>0.16517100000000001</v>
      </c>
      <c r="Z38" s="98">
        <v>0.178007</v>
      </c>
      <c r="AA38" s="98">
        <v>0.191833</v>
      </c>
      <c r="AB38" s="98">
        <v>0.20646700000000001</v>
      </c>
      <c r="AC38" s="98">
        <v>0.22154599999999999</v>
      </c>
      <c r="AD38" s="98">
        <v>0.23730999999999999</v>
      </c>
      <c r="AE38" s="98">
        <v>0.25435600000000003</v>
      </c>
      <c r="AF38" s="99" t="s">
        <v>322</v>
      </c>
      <c r="AG38" s="90"/>
    </row>
    <row r="39" spans="1:33" ht="12" customHeight="1" x14ac:dyDescent="0.75">
      <c r="A39" s="88" t="s">
        <v>339</v>
      </c>
      <c r="B39" s="97" t="s">
        <v>340</v>
      </c>
      <c r="C39" s="98">
        <v>59.694575999999998</v>
      </c>
      <c r="D39" s="98">
        <v>59.232098000000001</v>
      </c>
      <c r="E39" s="98">
        <v>59.109397999999999</v>
      </c>
      <c r="F39" s="98">
        <v>59.442653999999997</v>
      </c>
      <c r="G39" s="98">
        <v>60.168362000000002</v>
      </c>
      <c r="H39" s="98">
        <v>60.942036000000002</v>
      </c>
      <c r="I39" s="98">
        <v>61.786160000000002</v>
      </c>
      <c r="J39" s="98">
        <v>62.527434999999997</v>
      </c>
      <c r="K39" s="98">
        <v>63.237366000000002</v>
      </c>
      <c r="L39" s="98">
        <v>64.040108000000004</v>
      </c>
      <c r="M39" s="98">
        <v>65.104018999999994</v>
      </c>
      <c r="N39" s="98">
        <v>66.054314000000005</v>
      </c>
      <c r="O39" s="98">
        <v>66.994217000000006</v>
      </c>
      <c r="P39" s="98">
        <v>67.990768000000003</v>
      </c>
      <c r="Q39" s="98">
        <v>68.908278999999993</v>
      </c>
      <c r="R39" s="98">
        <v>69.951363000000001</v>
      </c>
      <c r="S39" s="98">
        <v>70.936751999999998</v>
      </c>
      <c r="T39" s="98">
        <v>71.987885000000006</v>
      </c>
      <c r="U39" s="98">
        <v>73.103226000000006</v>
      </c>
      <c r="V39" s="98">
        <v>74.280495000000002</v>
      </c>
      <c r="W39" s="98">
        <v>75.437995999999998</v>
      </c>
      <c r="X39" s="98">
        <v>76.598990999999998</v>
      </c>
      <c r="Y39" s="98">
        <v>77.726692</v>
      </c>
      <c r="Z39" s="98">
        <v>78.778594999999996</v>
      </c>
      <c r="AA39" s="98">
        <v>79.907218999999998</v>
      </c>
      <c r="AB39" s="98">
        <v>81.064887999999996</v>
      </c>
      <c r="AC39" s="98">
        <v>82.133056999999994</v>
      </c>
      <c r="AD39" s="98">
        <v>83.250366</v>
      </c>
      <c r="AE39" s="98">
        <v>84.619040999999996</v>
      </c>
      <c r="AF39" s="99">
        <v>1.2539E-2</v>
      </c>
      <c r="AG39" s="90"/>
    </row>
    <row r="40" spans="1:33" ht="12" customHeight="1" x14ac:dyDescent="0.75">
      <c r="B40" s="96" t="s">
        <v>341</v>
      </c>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c r="AC40" s="90"/>
      <c r="AD40" s="90"/>
      <c r="AE40" s="90"/>
      <c r="AF40" s="90"/>
      <c r="AG40" s="90"/>
    </row>
    <row r="41" spans="1:33" ht="12" customHeight="1" x14ac:dyDescent="0.75">
      <c r="A41" s="88" t="s">
        <v>342</v>
      </c>
      <c r="B41" s="97" t="s">
        <v>309</v>
      </c>
      <c r="C41" s="98">
        <v>184.85647599999999</v>
      </c>
      <c r="D41" s="98">
        <v>184.36309800000001</v>
      </c>
      <c r="E41" s="98">
        <v>184.53233299999999</v>
      </c>
      <c r="F41" s="98">
        <v>185.92311100000001</v>
      </c>
      <c r="G41" s="98">
        <v>188.09622200000001</v>
      </c>
      <c r="H41" s="98">
        <v>189.92868000000001</v>
      </c>
      <c r="I41" s="98">
        <v>191.46675099999999</v>
      </c>
      <c r="J41" s="98">
        <v>192.31585699999999</v>
      </c>
      <c r="K41" s="98">
        <v>192.75872799999999</v>
      </c>
      <c r="L41" s="98">
        <v>193.261459</v>
      </c>
      <c r="M41" s="98">
        <v>194.18498199999999</v>
      </c>
      <c r="N41" s="98">
        <v>194.74160800000001</v>
      </c>
      <c r="O41" s="98">
        <v>195.212692</v>
      </c>
      <c r="P41" s="98">
        <v>195.789413</v>
      </c>
      <c r="Q41" s="98">
        <v>196.09771699999999</v>
      </c>
      <c r="R41" s="98">
        <v>196.645309</v>
      </c>
      <c r="S41" s="98">
        <v>197.177887</v>
      </c>
      <c r="T41" s="98">
        <v>197.587006</v>
      </c>
      <c r="U41" s="98">
        <v>198.118088</v>
      </c>
      <c r="V41" s="98">
        <v>198.717422</v>
      </c>
      <c r="W41" s="98">
        <v>199.29679899999999</v>
      </c>
      <c r="X41" s="98">
        <v>199.71180699999999</v>
      </c>
      <c r="Y41" s="98">
        <v>199.916168</v>
      </c>
      <c r="Z41" s="98">
        <v>199.88377399999999</v>
      </c>
      <c r="AA41" s="98">
        <v>199.97645600000001</v>
      </c>
      <c r="AB41" s="98">
        <v>200.03840600000001</v>
      </c>
      <c r="AC41" s="98">
        <v>199.82255599999999</v>
      </c>
      <c r="AD41" s="98">
        <v>199.676208</v>
      </c>
      <c r="AE41" s="98">
        <v>200.11251799999999</v>
      </c>
      <c r="AF41" s="99">
        <v>2.836E-3</v>
      </c>
      <c r="AG41" s="90"/>
    </row>
    <row r="42" spans="1:33" ht="12" customHeight="1" x14ac:dyDescent="0.75">
      <c r="A42" s="88" t="s">
        <v>343</v>
      </c>
      <c r="B42" s="97" t="s">
        <v>311</v>
      </c>
      <c r="C42" s="98">
        <v>0.177811</v>
      </c>
      <c r="D42" s="98">
        <v>0.177786</v>
      </c>
      <c r="E42" s="98">
        <v>0.18096300000000001</v>
      </c>
      <c r="F42" s="98">
        <v>0.18684300000000001</v>
      </c>
      <c r="G42" s="98">
        <v>0.19617399999999999</v>
      </c>
      <c r="H42" s="98">
        <v>0.207373</v>
      </c>
      <c r="I42" s="98">
        <v>0.21936700000000001</v>
      </c>
      <c r="J42" s="98">
        <v>0.23114199999999999</v>
      </c>
      <c r="K42" s="98">
        <v>0.243587</v>
      </c>
      <c r="L42" s="98">
        <v>0.25589200000000001</v>
      </c>
      <c r="M42" s="98">
        <v>0.26813500000000001</v>
      </c>
      <c r="N42" s="98">
        <v>0.27929500000000002</v>
      </c>
      <c r="O42" s="98">
        <v>0.28943799999999997</v>
      </c>
      <c r="P42" s="98">
        <v>0.29867300000000002</v>
      </c>
      <c r="Q42" s="98">
        <v>0.30595</v>
      </c>
      <c r="R42" s="98">
        <v>0.31252000000000002</v>
      </c>
      <c r="S42" s="98">
        <v>0.317911</v>
      </c>
      <c r="T42" s="98">
        <v>0.32267299999999999</v>
      </c>
      <c r="U42" s="98">
        <v>0.32754699999999998</v>
      </c>
      <c r="V42" s="98">
        <v>0.33221099999999998</v>
      </c>
      <c r="W42" s="98">
        <v>0.33520299999999997</v>
      </c>
      <c r="X42" s="98">
        <v>0.33737800000000001</v>
      </c>
      <c r="Y42" s="98">
        <v>0.33995199999999998</v>
      </c>
      <c r="Z42" s="98">
        <v>0.34246199999999999</v>
      </c>
      <c r="AA42" s="98">
        <v>0.34548699999999999</v>
      </c>
      <c r="AB42" s="98">
        <v>0.34853699999999999</v>
      </c>
      <c r="AC42" s="98">
        <v>0.351078</v>
      </c>
      <c r="AD42" s="98">
        <v>0.35373399999999999</v>
      </c>
      <c r="AE42" s="98">
        <v>0.35739300000000002</v>
      </c>
      <c r="AF42" s="99">
        <v>2.5246000000000001E-2</v>
      </c>
      <c r="AG42" s="90"/>
    </row>
    <row r="43" spans="1:33" ht="12" customHeight="1" x14ac:dyDescent="0.75">
      <c r="A43" s="88" t="s">
        <v>344</v>
      </c>
      <c r="B43" s="97" t="s">
        <v>313</v>
      </c>
      <c r="C43" s="98">
        <v>2.7640999999999999E-2</v>
      </c>
      <c r="D43" s="98">
        <v>3.0197000000000002E-2</v>
      </c>
      <c r="E43" s="98">
        <v>3.2635999999999998E-2</v>
      </c>
      <c r="F43" s="98">
        <v>3.4937000000000003E-2</v>
      </c>
      <c r="G43" s="98">
        <v>3.7206000000000003E-2</v>
      </c>
      <c r="H43" s="98">
        <v>3.9183000000000003E-2</v>
      </c>
      <c r="I43" s="98">
        <v>4.0808999999999998E-2</v>
      </c>
      <c r="J43" s="98">
        <v>4.1921E-2</v>
      </c>
      <c r="K43" s="98">
        <v>4.2710999999999999E-2</v>
      </c>
      <c r="L43" s="98">
        <v>4.3318000000000002E-2</v>
      </c>
      <c r="M43" s="98">
        <v>4.3885E-2</v>
      </c>
      <c r="N43" s="98">
        <v>4.4438999999999999E-2</v>
      </c>
      <c r="O43" s="98">
        <v>4.5072000000000001E-2</v>
      </c>
      <c r="P43" s="98">
        <v>4.5765E-2</v>
      </c>
      <c r="Q43" s="98">
        <v>4.6310999999999998E-2</v>
      </c>
      <c r="R43" s="98">
        <v>4.6865999999999998E-2</v>
      </c>
      <c r="S43" s="98">
        <v>4.7247999999999998E-2</v>
      </c>
      <c r="T43" s="98">
        <v>4.7566999999999998E-2</v>
      </c>
      <c r="U43" s="98">
        <v>4.7884999999999997E-2</v>
      </c>
      <c r="V43" s="98">
        <v>4.8297E-2</v>
      </c>
      <c r="W43" s="98">
        <v>4.8665E-2</v>
      </c>
      <c r="X43" s="98">
        <v>4.8979000000000002E-2</v>
      </c>
      <c r="Y43" s="98">
        <v>4.9224999999999998E-2</v>
      </c>
      <c r="Z43" s="98">
        <v>4.9414E-2</v>
      </c>
      <c r="AA43" s="98">
        <v>4.9660999999999997E-2</v>
      </c>
      <c r="AB43" s="98">
        <v>4.9919999999999999E-2</v>
      </c>
      <c r="AC43" s="98">
        <v>5.0112999999999998E-2</v>
      </c>
      <c r="AD43" s="98">
        <v>5.0276000000000001E-2</v>
      </c>
      <c r="AE43" s="98">
        <v>5.0529999999999999E-2</v>
      </c>
      <c r="AF43" s="99">
        <v>2.1777999999999999E-2</v>
      </c>
      <c r="AG43" s="90"/>
    </row>
    <row r="44" spans="1:33" ht="12" customHeight="1" x14ac:dyDescent="0.75">
      <c r="A44" s="88" t="s">
        <v>345</v>
      </c>
      <c r="B44" s="97" t="s">
        <v>315</v>
      </c>
      <c r="C44" s="98">
        <v>2.1454529999999998</v>
      </c>
      <c r="D44" s="98">
        <v>2.1948080000000001</v>
      </c>
      <c r="E44" s="98">
        <v>2.238753</v>
      </c>
      <c r="F44" s="98">
        <v>2.2810100000000002</v>
      </c>
      <c r="G44" s="98">
        <v>2.3176160000000001</v>
      </c>
      <c r="H44" s="98">
        <v>2.333008</v>
      </c>
      <c r="I44" s="98">
        <v>2.3302770000000002</v>
      </c>
      <c r="J44" s="98">
        <v>2.3079909999999999</v>
      </c>
      <c r="K44" s="98">
        <v>2.2735799999999999</v>
      </c>
      <c r="L44" s="98">
        <v>2.2439960000000001</v>
      </c>
      <c r="M44" s="98">
        <v>2.2315640000000001</v>
      </c>
      <c r="N44" s="98">
        <v>2.2348680000000001</v>
      </c>
      <c r="O44" s="98">
        <v>2.258435</v>
      </c>
      <c r="P44" s="98">
        <v>2.300837</v>
      </c>
      <c r="Q44" s="98">
        <v>2.3548930000000001</v>
      </c>
      <c r="R44" s="98">
        <v>2.4257279999999999</v>
      </c>
      <c r="S44" s="98">
        <v>2.5085950000000001</v>
      </c>
      <c r="T44" s="98">
        <v>2.603091</v>
      </c>
      <c r="U44" s="98">
        <v>2.7135720000000001</v>
      </c>
      <c r="V44" s="98">
        <v>2.839585</v>
      </c>
      <c r="W44" s="98">
        <v>2.9759509999999998</v>
      </c>
      <c r="X44" s="98">
        <v>3.1213359999999999</v>
      </c>
      <c r="Y44" s="98">
        <v>3.2739780000000001</v>
      </c>
      <c r="Z44" s="98">
        <v>3.4313400000000001</v>
      </c>
      <c r="AA44" s="98">
        <v>3.5991050000000002</v>
      </c>
      <c r="AB44" s="98">
        <v>3.7760549999999999</v>
      </c>
      <c r="AC44" s="98">
        <v>3.9549439999999998</v>
      </c>
      <c r="AD44" s="98">
        <v>4.1425939999999999</v>
      </c>
      <c r="AE44" s="98">
        <v>4.3523269999999998</v>
      </c>
      <c r="AF44" s="99">
        <v>2.5585E-2</v>
      </c>
      <c r="AG44" s="90"/>
    </row>
    <row r="45" spans="1:33" ht="12" customHeight="1" x14ac:dyDescent="0.75">
      <c r="A45" s="88" t="s">
        <v>346</v>
      </c>
      <c r="B45" s="97" t="s">
        <v>317</v>
      </c>
      <c r="C45" s="98">
        <v>0</v>
      </c>
      <c r="D45" s="98">
        <v>0</v>
      </c>
      <c r="E45" s="98">
        <v>0</v>
      </c>
      <c r="F45" s="98">
        <v>0</v>
      </c>
      <c r="G45" s="98">
        <v>0</v>
      </c>
      <c r="H45" s="98">
        <v>0</v>
      </c>
      <c r="I45" s="98">
        <v>0</v>
      </c>
      <c r="J45" s="98">
        <v>0</v>
      </c>
      <c r="K45" s="98">
        <v>0</v>
      </c>
      <c r="L45" s="98">
        <v>0</v>
      </c>
      <c r="M45" s="98">
        <v>0</v>
      </c>
      <c r="N45" s="98">
        <v>0</v>
      </c>
      <c r="O45" s="98">
        <v>0</v>
      </c>
      <c r="P45" s="98">
        <v>0</v>
      </c>
      <c r="Q45" s="98">
        <v>0</v>
      </c>
      <c r="R45" s="98">
        <v>0</v>
      </c>
      <c r="S45" s="98">
        <v>0</v>
      </c>
      <c r="T45" s="98">
        <v>0</v>
      </c>
      <c r="U45" s="98">
        <v>0</v>
      </c>
      <c r="V45" s="98">
        <v>0</v>
      </c>
      <c r="W45" s="98">
        <v>0</v>
      </c>
      <c r="X45" s="98">
        <v>0</v>
      </c>
      <c r="Y45" s="98">
        <v>0</v>
      </c>
      <c r="Z45" s="98">
        <v>0</v>
      </c>
      <c r="AA45" s="98">
        <v>0</v>
      </c>
      <c r="AB45" s="98">
        <v>0</v>
      </c>
      <c r="AC45" s="98">
        <v>0</v>
      </c>
      <c r="AD45" s="98">
        <v>0</v>
      </c>
      <c r="AE45" s="98">
        <v>0</v>
      </c>
      <c r="AF45" s="99" t="s">
        <v>322</v>
      </c>
      <c r="AG45" s="90"/>
    </row>
    <row r="46" spans="1:33" ht="12" customHeight="1" x14ac:dyDescent="0.75">
      <c r="A46" s="88" t="s">
        <v>347</v>
      </c>
      <c r="B46" s="97" t="s">
        <v>319</v>
      </c>
      <c r="C46" s="98">
        <v>4.2640000000000004E-3</v>
      </c>
      <c r="D46" s="98">
        <v>4.9620000000000003E-3</v>
      </c>
      <c r="E46" s="98">
        <v>5.5589999999999997E-3</v>
      </c>
      <c r="F46" s="98">
        <v>6.0879999999999997E-3</v>
      </c>
      <c r="G46" s="98">
        <v>6.5510000000000004E-3</v>
      </c>
      <c r="H46" s="98">
        <v>6.9119999999999997E-3</v>
      </c>
      <c r="I46" s="98">
        <v>7.1720000000000004E-3</v>
      </c>
      <c r="J46" s="98">
        <v>7.3239999999999998E-3</v>
      </c>
      <c r="K46" s="98">
        <v>7.3829999999999998E-3</v>
      </c>
      <c r="L46" s="98">
        <v>7.3670000000000003E-3</v>
      </c>
      <c r="M46" s="98">
        <v>7.2839999999999997E-3</v>
      </c>
      <c r="N46" s="98">
        <v>7.1079999999999997E-3</v>
      </c>
      <c r="O46" s="98">
        <v>6.8630000000000002E-3</v>
      </c>
      <c r="P46" s="98">
        <v>6.574E-3</v>
      </c>
      <c r="Q46" s="98">
        <v>6.2440000000000004E-3</v>
      </c>
      <c r="R46" s="98">
        <v>5.9220000000000002E-3</v>
      </c>
      <c r="S46" s="98">
        <v>5.6039999999999996E-3</v>
      </c>
      <c r="T46" s="98">
        <v>5.2440000000000004E-3</v>
      </c>
      <c r="U46" s="98">
        <v>4.8760000000000001E-3</v>
      </c>
      <c r="V46" s="98">
        <v>4.5599999999999998E-3</v>
      </c>
      <c r="W46" s="98">
        <v>4.2989999999999999E-3</v>
      </c>
      <c r="X46" s="98">
        <v>4.0299999999999997E-3</v>
      </c>
      <c r="Y46" s="98">
        <v>3.7850000000000002E-3</v>
      </c>
      <c r="Z46" s="98">
        <v>3.5599999999999998E-3</v>
      </c>
      <c r="AA46" s="98">
        <v>3.3570000000000002E-3</v>
      </c>
      <c r="AB46" s="98">
        <v>3.1700000000000001E-3</v>
      </c>
      <c r="AC46" s="98">
        <v>2.9910000000000002E-3</v>
      </c>
      <c r="AD46" s="98">
        <v>2.826E-3</v>
      </c>
      <c r="AE46" s="98">
        <v>2.6809999999999998E-3</v>
      </c>
      <c r="AF46" s="99">
        <v>-1.6431000000000001E-2</v>
      </c>
      <c r="AG46" s="90"/>
    </row>
    <row r="47" spans="1:33" ht="12" customHeight="1" x14ac:dyDescent="0.75">
      <c r="A47" s="88" t="s">
        <v>348</v>
      </c>
      <c r="B47" s="97" t="s">
        <v>321</v>
      </c>
      <c r="C47" s="98">
        <v>0</v>
      </c>
      <c r="D47" s="98">
        <v>0</v>
      </c>
      <c r="E47" s="98">
        <v>1.2459999999999999E-3</v>
      </c>
      <c r="F47" s="98">
        <v>2.4299999999999999E-3</v>
      </c>
      <c r="G47" s="98">
        <v>3.5999999999999999E-3</v>
      </c>
      <c r="H47" s="98">
        <v>4.7790000000000003E-3</v>
      </c>
      <c r="I47" s="98">
        <v>5.9699999999999996E-3</v>
      </c>
      <c r="J47" s="98">
        <v>7.1459999999999996E-3</v>
      </c>
      <c r="K47" s="98">
        <v>8.3099999999999997E-3</v>
      </c>
      <c r="L47" s="98">
        <v>9.4830000000000001E-3</v>
      </c>
      <c r="M47" s="98">
        <v>1.0697E-2</v>
      </c>
      <c r="N47" s="98">
        <v>1.1908E-2</v>
      </c>
      <c r="O47" s="98">
        <v>1.3110999999999999E-2</v>
      </c>
      <c r="P47" s="98">
        <v>1.4297000000000001E-2</v>
      </c>
      <c r="Q47" s="98">
        <v>1.5442000000000001E-2</v>
      </c>
      <c r="R47" s="98">
        <v>1.6583000000000001E-2</v>
      </c>
      <c r="S47" s="98">
        <v>1.7701999999999999E-2</v>
      </c>
      <c r="T47" s="98">
        <v>1.8821000000000001E-2</v>
      </c>
      <c r="U47" s="98">
        <v>1.9993E-2</v>
      </c>
      <c r="V47" s="98">
        <v>2.1249000000000001E-2</v>
      </c>
      <c r="W47" s="98">
        <v>2.2599000000000001E-2</v>
      </c>
      <c r="X47" s="98">
        <v>2.4008999999999999E-2</v>
      </c>
      <c r="Y47" s="98">
        <v>2.5467E-2</v>
      </c>
      <c r="Z47" s="98">
        <v>2.7012999999999999E-2</v>
      </c>
      <c r="AA47" s="98">
        <v>2.8766E-2</v>
      </c>
      <c r="AB47" s="98">
        <v>3.0682000000000001E-2</v>
      </c>
      <c r="AC47" s="98">
        <v>3.2723000000000002E-2</v>
      </c>
      <c r="AD47" s="98">
        <v>3.4948E-2</v>
      </c>
      <c r="AE47" s="98">
        <v>3.7458999999999999E-2</v>
      </c>
      <c r="AF47" s="99" t="s">
        <v>322</v>
      </c>
      <c r="AG47" s="90"/>
    </row>
    <row r="48" spans="1:33" ht="12" customHeight="1" x14ac:dyDescent="0.75">
      <c r="A48" s="88" t="s">
        <v>349</v>
      </c>
      <c r="B48" s="97" t="s">
        <v>324</v>
      </c>
      <c r="C48" s="98">
        <v>0</v>
      </c>
      <c r="D48" s="98">
        <v>0</v>
      </c>
      <c r="E48" s="98">
        <v>2.7629999999999998E-3</v>
      </c>
      <c r="F48" s="98">
        <v>5.3410000000000003E-3</v>
      </c>
      <c r="G48" s="98">
        <v>7.8609999999999999E-3</v>
      </c>
      <c r="H48" s="98">
        <v>1.0366999999999999E-2</v>
      </c>
      <c r="I48" s="98">
        <v>1.2848999999999999E-2</v>
      </c>
      <c r="J48" s="98">
        <v>1.5254999999999999E-2</v>
      </c>
      <c r="K48" s="98">
        <v>1.7602E-2</v>
      </c>
      <c r="L48" s="98">
        <v>1.9949999999999999E-2</v>
      </c>
      <c r="M48" s="98">
        <v>2.2349999999999998E-2</v>
      </c>
      <c r="N48" s="98">
        <v>2.4709999999999999E-2</v>
      </c>
      <c r="O48" s="98">
        <v>2.7015999999999998E-2</v>
      </c>
      <c r="P48" s="98">
        <v>2.9253000000000001E-2</v>
      </c>
      <c r="Q48" s="98">
        <v>3.1358999999999998E-2</v>
      </c>
      <c r="R48" s="98">
        <v>3.3411999999999997E-2</v>
      </c>
      <c r="S48" s="98">
        <v>3.5375999999999998E-2</v>
      </c>
      <c r="T48" s="98">
        <v>3.7298999999999999E-2</v>
      </c>
      <c r="U48" s="98">
        <v>3.9281999999999997E-2</v>
      </c>
      <c r="V48" s="98">
        <v>4.1389000000000002E-2</v>
      </c>
      <c r="W48" s="98">
        <v>4.3633999999999999E-2</v>
      </c>
      <c r="X48" s="98">
        <v>4.5939000000000001E-2</v>
      </c>
      <c r="Y48" s="98">
        <v>4.8251000000000002E-2</v>
      </c>
      <c r="Z48" s="98">
        <v>5.0642E-2</v>
      </c>
      <c r="AA48" s="98">
        <v>5.3318999999999998E-2</v>
      </c>
      <c r="AB48" s="98">
        <v>5.6163999999999999E-2</v>
      </c>
      <c r="AC48" s="98">
        <v>5.9069999999999998E-2</v>
      </c>
      <c r="AD48" s="98">
        <v>6.2129999999999998E-2</v>
      </c>
      <c r="AE48" s="98">
        <v>6.5481999999999999E-2</v>
      </c>
      <c r="AF48" s="99" t="s">
        <v>322</v>
      </c>
      <c r="AG48" s="90"/>
    </row>
    <row r="49" spans="1:33" ht="12" customHeight="1" x14ac:dyDescent="0.75">
      <c r="A49" s="88" t="s">
        <v>350</v>
      </c>
      <c r="B49" s="97" t="s">
        <v>326</v>
      </c>
      <c r="C49" s="98">
        <v>0</v>
      </c>
      <c r="D49" s="98">
        <v>0</v>
      </c>
      <c r="E49" s="98">
        <v>6.7799999999999996E-3</v>
      </c>
      <c r="F49" s="98">
        <v>1.3259E-2</v>
      </c>
      <c r="G49" s="98">
        <v>1.9751000000000001E-2</v>
      </c>
      <c r="H49" s="98">
        <v>2.6343999999999999E-2</v>
      </c>
      <c r="I49" s="98">
        <v>3.2989999999999998E-2</v>
      </c>
      <c r="J49" s="98">
        <v>3.9545999999999998E-2</v>
      </c>
      <c r="K49" s="98">
        <v>4.5989000000000002E-2</v>
      </c>
      <c r="L49" s="98">
        <v>5.2422999999999997E-2</v>
      </c>
      <c r="M49" s="98">
        <v>5.8964999999999997E-2</v>
      </c>
      <c r="N49" s="98">
        <v>6.5315999999999999E-2</v>
      </c>
      <c r="O49" s="98">
        <v>7.1456000000000006E-2</v>
      </c>
      <c r="P49" s="98">
        <v>7.7359999999999998E-2</v>
      </c>
      <c r="Q49" s="98">
        <v>8.2834000000000005E-2</v>
      </c>
      <c r="R49" s="98">
        <v>8.8063000000000002E-2</v>
      </c>
      <c r="S49" s="98">
        <v>9.2966999999999994E-2</v>
      </c>
      <c r="T49" s="98">
        <v>9.7628999999999994E-2</v>
      </c>
      <c r="U49" s="98">
        <v>0.102295</v>
      </c>
      <c r="V49" s="98">
        <v>0.107098</v>
      </c>
      <c r="W49" s="98">
        <v>0.112072</v>
      </c>
      <c r="X49" s="98">
        <v>0.117018</v>
      </c>
      <c r="Y49" s="98">
        <v>0.121867</v>
      </c>
      <c r="Z49" s="98">
        <v>0.126833</v>
      </c>
      <c r="AA49" s="98">
        <v>0.13251499999999999</v>
      </c>
      <c r="AB49" s="98">
        <v>0.13867199999999999</v>
      </c>
      <c r="AC49" s="98">
        <v>0.14514199999999999</v>
      </c>
      <c r="AD49" s="98">
        <v>0.15223400000000001</v>
      </c>
      <c r="AE49" s="98">
        <v>0.16041800000000001</v>
      </c>
      <c r="AF49" s="99" t="s">
        <v>322</v>
      </c>
      <c r="AG49" s="90"/>
    </row>
    <row r="50" spans="1:33" ht="15" customHeight="1" x14ac:dyDescent="0.75">
      <c r="A50" s="88" t="s">
        <v>351</v>
      </c>
      <c r="B50" s="97" t="s">
        <v>352</v>
      </c>
      <c r="C50" s="98">
        <v>187.21160900000001</v>
      </c>
      <c r="D50" s="98">
        <v>186.77065999999999</v>
      </c>
      <c r="E50" s="98">
        <v>187.000778</v>
      </c>
      <c r="F50" s="98">
        <v>188.45283499999999</v>
      </c>
      <c r="G50" s="98">
        <v>190.68485999999999</v>
      </c>
      <c r="H50" s="98">
        <v>192.55638099999999</v>
      </c>
      <c r="I50" s="98">
        <v>194.11634799999999</v>
      </c>
      <c r="J50" s="98">
        <v>194.965881</v>
      </c>
      <c r="K50" s="98">
        <v>195.39752200000001</v>
      </c>
      <c r="L50" s="98">
        <v>195.89364599999999</v>
      </c>
      <c r="M50" s="98">
        <v>196.827133</v>
      </c>
      <c r="N50" s="98">
        <v>197.409042</v>
      </c>
      <c r="O50" s="98">
        <v>197.923721</v>
      </c>
      <c r="P50" s="98">
        <v>198.56163000000001</v>
      </c>
      <c r="Q50" s="98">
        <v>198.940033</v>
      </c>
      <c r="R50" s="98">
        <v>199.57363900000001</v>
      </c>
      <c r="S50" s="98">
        <v>200.20254499999999</v>
      </c>
      <c r="T50" s="98">
        <v>200.71847500000001</v>
      </c>
      <c r="U50" s="98">
        <v>201.372726</v>
      </c>
      <c r="V50" s="98">
        <v>202.11119099999999</v>
      </c>
      <c r="W50" s="98">
        <v>202.83833300000001</v>
      </c>
      <c r="X50" s="98">
        <v>203.409256</v>
      </c>
      <c r="Y50" s="98">
        <v>203.777603</v>
      </c>
      <c r="Z50" s="98">
        <v>203.91366600000001</v>
      </c>
      <c r="AA50" s="98">
        <v>204.18713399999999</v>
      </c>
      <c r="AB50" s="98">
        <v>204.44009399999999</v>
      </c>
      <c r="AC50" s="98">
        <v>204.41752600000001</v>
      </c>
      <c r="AD50" s="98">
        <v>204.47378499999999</v>
      </c>
      <c r="AE50" s="98">
        <v>205.13784799999999</v>
      </c>
      <c r="AF50" s="99">
        <v>3.271E-3</v>
      </c>
      <c r="AG50" s="90"/>
    </row>
    <row r="51" spans="1:33" ht="15" customHeight="1" x14ac:dyDescent="0.75">
      <c r="A51" s="88" t="s">
        <v>353</v>
      </c>
      <c r="B51" s="96" t="s">
        <v>354</v>
      </c>
      <c r="C51" s="100">
        <v>321.95382699999999</v>
      </c>
      <c r="D51" s="100">
        <v>320.71957400000002</v>
      </c>
      <c r="E51" s="100">
        <v>321.15536500000002</v>
      </c>
      <c r="F51" s="100">
        <v>324.03747600000003</v>
      </c>
      <c r="G51" s="100">
        <v>328.449524</v>
      </c>
      <c r="H51" s="100">
        <v>332.317474</v>
      </c>
      <c r="I51" s="100">
        <v>335.87713600000001</v>
      </c>
      <c r="J51" s="100">
        <v>338.61987299999998</v>
      </c>
      <c r="K51" s="100">
        <v>341.150757</v>
      </c>
      <c r="L51" s="100">
        <v>344.15997299999998</v>
      </c>
      <c r="M51" s="100">
        <v>348.16451999999998</v>
      </c>
      <c r="N51" s="100">
        <v>351.53851300000002</v>
      </c>
      <c r="O51" s="100">
        <v>354.827271</v>
      </c>
      <c r="P51" s="100">
        <v>358.34310900000003</v>
      </c>
      <c r="Q51" s="100">
        <v>361.39160199999998</v>
      </c>
      <c r="R51" s="100">
        <v>364.92498799999998</v>
      </c>
      <c r="S51" s="100">
        <v>368.37805200000003</v>
      </c>
      <c r="T51" s="100">
        <v>371.80917399999998</v>
      </c>
      <c r="U51" s="100">
        <v>375.585419</v>
      </c>
      <c r="V51" s="100">
        <v>379.58303799999999</v>
      </c>
      <c r="W51" s="100">
        <v>383.51110799999998</v>
      </c>
      <c r="X51" s="100">
        <v>387.20507800000001</v>
      </c>
      <c r="Y51" s="100">
        <v>390.63012700000002</v>
      </c>
      <c r="Z51" s="100">
        <v>393.83450299999998</v>
      </c>
      <c r="AA51" s="100">
        <v>397.53842200000003</v>
      </c>
      <c r="AB51" s="100">
        <v>401.35025000000002</v>
      </c>
      <c r="AC51" s="100">
        <v>404.65438799999998</v>
      </c>
      <c r="AD51" s="100">
        <v>408.21890300000001</v>
      </c>
      <c r="AE51" s="100">
        <v>413.07754499999999</v>
      </c>
      <c r="AF51" s="101">
        <v>8.9409999999999993E-3</v>
      </c>
      <c r="AG51" s="90"/>
    </row>
    <row r="52" spans="1:33" ht="15" customHeight="1" x14ac:dyDescent="0.75">
      <c r="B52" s="90"/>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c r="AC52" s="90"/>
      <c r="AD52" s="90"/>
      <c r="AE52" s="90"/>
      <c r="AF52" s="90"/>
      <c r="AG52" s="90"/>
    </row>
    <row r="53" spans="1:33" ht="15" customHeight="1" x14ac:dyDescent="0.75">
      <c r="B53" s="96" t="s">
        <v>355</v>
      </c>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c r="AC53" s="90"/>
      <c r="AD53" s="90"/>
      <c r="AE53" s="90"/>
      <c r="AF53" s="90"/>
      <c r="AG53" s="90"/>
    </row>
    <row r="54" spans="1:33" ht="15" customHeight="1" x14ac:dyDescent="0.75">
      <c r="B54" s="96" t="s">
        <v>307</v>
      </c>
      <c r="C54" s="90"/>
      <c r="D54" s="90"/>
      <c r="E54" s="90"/>
      <c r="F54" s="90"/>
      <c r="G54" s="90"/>
      <c r="H54" s="90"/>
      <c r="I54" s="90"/>
      <c r="J54" s="90"/>
      <c r="K54" s="90"/>
      <c r="L54" s="90"/>
      <c r="M54" s="90"/>
      <c r="N54" s="90"/>
      <c r="O54" s="90"/>
      <c r="P54" s="90"/>
      <c r="Q54" s="90"/>
      <c r="R54" s="90"/>
      <c r="S54" s="90"/>
      <c r="T54" s="90"/>
      <c r="U54" s="90"/>
      <c r="V54" s="90"/>
      <c r="W54" s="90"/>
      <c r="X54" s="90"/>
      <c r="Y54" s="90"/>
      <c r="Z54" s="90"/>
      <c r="AA54" s="90"/>
      <c r="AB54" s="90"/>
      <c r="AC54" s="90"/>
      <c r="AD54" s="90"/>
      <c r="AE54" s="90"/>
      <c r="AF54" s="90"/>
      <c r="AG54" s="90"/>
    </row>
    <row r="55" spans="1:33" ht="15" customHeight="1" x14ac:dyDescent="0.75">
      <c r="A55" s="88" t="s">
        <v>356</v>
      </c>
      <c r="B55" s="97" t="s">
        <v>309</v>
      </c>
      <c r="C55" s="98">
        <v>503.23831200000001</v>
      </c>
      <c r="D55" s="98">
        <v>484.80926499999998</v>
      </c>
      <c r="E55" s="98">
        <v>470.10183699999999</v>
      </c>
      <c r="F55" s="98">
        <v>459.78448500000002</v>
      </c>
      <c r="G55" s="98">
        <v>451.87814300000002</v>
      </c>
      <c r="H55" s="98">
        <v>443.24606299999999</v>
      </c>
      <c r="I55" s="98">
        <v>435.43273900000003</v>
      </c>
      <c r="J55" s="98">
        <v>428.57592799999998</v>
      </c>
      <c r="K55" s="98">
        <v>424.18490600000001</v>
      </c>
      <c r="L55" s="98">
        <v>422.56686400000001</v>
      </c>
      <c r="M55" s="98">
        <v>423.05703699999998</v>
      </c>
      <c r="N55" s="98">
        <v>423.25711100000001</v>
      </c>
      <c r="O55" s="98">
        <v>424.284088</v>
      </c>
      <c r="P55" s="98">
        <v>426.25698899999998</v>
      </c>
      <c r="Q55" s="98">
        <v>428.07437099999999</v>
      </c>
      <c r="R55" s="98">
        <v>430.74142499999999</v>
      </c>
      <c r="S55" s="98">
        <v>433.84167500000001</v>
      </c>
      <c r="T55" s="98">
        <v>437.71460000000002</v>
      </c>
      <c r="U55" s="98">
        <v>442.68820199999999</v>
      </c>
      <c r="V55" s="98">
        <v>448.15237400000001</v>
      </c>
      <c r="W55" s="98">
        <v>453.842896</v>
      </c>
      <c r="X55" s="98">
        <v>459.89022799999998</v>
      </c>
      <c r="Y55" s="98">
        <v>466.29980499999999</v>
      </c>
      <c r="Z55" s="98">
        <v>473.53125</v>
      </c>
      <c r="AA55" s="98">
        <v>482.34017899999998</v>
      </c>
      <c r="AB55" s="98">
        <v>491.89630099999999</v>
      </c>
      <c r="AC55" s="98">
        <v>501.23675500000002</v>
      </c>
      <c r="AD55" s="98">
        <v>511.31161500000002</v>
      </c>
      <c r="AE55" s="98">
        <v>523.31237799999997</v>
      </c>
      <c r="AF55" s="99">
        <v>1.3979999999999999E-3</v>
      </c>
      <c r="AG55" s="90"/>
    </row>
    <row r="56" spans="1:33" ht="15" customHeight="1" x14ac:dyDescent="0.75">
      <c r="A56" s="88" t="s">
        <v>357</v>
      </c>
      <c r="B56" s="97" t="s">
        <v>311</v>
      </c>
      <c r="C56" s="98">
        <v>196.41987599999999</v>
      </c>
      <c r="D56" s="98">
        <v>201.42117300000001</v>
      </c>
      <c r="E56" s="98">
        <v>206.93258700000001</v>
      </c>
      <c r="F56" s="98">
        <v>213.48280299999999</v>
      </c>
      <c r="G56" s="98">
        <v>220.532242</v>
      </c>
      <c r="H56" s="98">
        <v>226.21765099999999</v>
      </c>
      <c r="I56" s="98">
        <v>231.31050099999999</v>
      </c>
      <c r="J56" s="98">
        <v>235.959091</v>
      </c>
      <c r="K56" s="98">
        <v>241.020599</v>
      </c>
      <c r="L56" s="98">
        <v>246.62307699999999</v>
      </c>
      <c r="M56" s="98">
        <v>253.26930200000001</v>
      </c>
      <c r="N56" s="98">
        <v>259.52279700000003</v>
      </c>
      <c r="O56" s="98">
        <v>265.59988399999997</v>
      </c>
      <c r="P56" s="98">
        <v>271.63848899999999</v>
      </c>
      <c r="Q56" s="98">
        <v>277.36450200000002</v>
      </c>
      <c r="R56" s="98">
        <v>283.44360399999999</v>
      </c>
      <c r="S56" s="98">
        <v>289.37484699999999</v>
      </c>
      <c r="T56" s="98">
        <v>295.02786300000002</v>
      </c>
      <c r="U56" s="98">
        <v>300.90585299999998</v>
      </c>
      <c r="V56" s="98">
        <v>307.12255900000002</v>
      </c>
      <c r="W56" s="98">
        <v>313.00485200000003</v>
      </c>
      <c r="X56" s="98">
        <v>318.11236600000001</v>
      </c>
      <c r="Y56" s="98">
        <v>322.94775399999997</v>
      </c>
      <c r="Z56" s="98">
        <v>327.87622099999999</v>
      </c>
      <c r="AA56" s="98">
        <v>333.58059700000001</v>
      </c>
      <c r="AB56" s="98">
        <v>339.54461700000002</v>
      </c>
      <c r="AC56" s="98">
        <v>345.05282599999998</v>
      </c>
      <c r="AD56" s="98">
        <v>350.95578</v>
      </c>
      <c r="AE56" s="98">
        <v>358.22073399999999</v>
      </c>
      <c r="AF56" s="99">
        <v>2.1693E-2</v>
      </c>
      <c r="AG56" s="90"/>
    </row>
    <row r="57" spans="1:33" ht="15" customHeight="1" x14ac:dyDescent="0.75">
      <c r="A57" s="88" t="s">
        <v>358</v>
      </c>
      <c r="B57" s="97" t="s">
        <v>313</v>
      </c>
      <c r="C57" s="98">
        <v>8.8240000000000002E-3</v>
      </c>
      <c r="D57" s="98">
        <v>7.9077999999999996E-2</v>
      </c>
      <c r="E57" s="98">
        <v>0.148368</v>
      </c>
      <c r="F57" s="98">
        <v>0.21179600000000001</v>
      </c>
      <c r="G57" s="98">
        <v>0.27223000000000003</v>
      </c>
      <c r="H57" s="98">
        <v>0.32808500000000002</v>
      </c>
      <c r="I57" s="98">
        <v>0.38041599999999998</v>
      </c>
      <c r="J57" s="98">
        <v>0.42970399999999997</v>
      </c>
      <c r="K57" s="98">
        <v>0.47746899999999998</v>
      </c>
      <c r="L57" s="98">
        <v>0.52570099999999997</v>
      </c>
      <c r="M57" s="98">
        <v>0.57518100000000005</v>
      </c>
      <c r="N57" s="98">
        <v>0.62354500000000002</v>
      </c>
      <c r="O57" s="98">
        <v>0.67189600000000005</v>
      </c>
      <c r="P57" s="98">
        <v>0.72209299999999998</v>
      </c>
      <c r="Q57" s="98">
        <v>0.774258</v>
      </c>
      <c r="R57" s="98">
        <v>0.83129299999999995</v>
      </c>
      <c r="S57" s="98">
        <v>0.89303100000000002</v>
      </c>
      <c r="T57" s="98">
        <v>0.96070500000000003</v>
      </c>
      <c r="U57" s="98">
        <v>1.0362130000000001</v>
      </c>
      <c r="V57" s="98">
        <v>1.1198399999999999</v>
      </c>
      <c r="W57" s="98">
        <v>1.2106049999999999</v>
      </c>
      <c r="X57" s="98">
        <v>1.308586</v>
      </c>
      <c r="Y57" s="98">
        <v>1.4124559999999999</v>
      </c>
      <c r="Z57" s="98">
        <v>1.5254019999999999</v>
      </c>
      <c r="AA57" s="98">
        <v>1.6511499999999999</v>
      </c>
      <c r="AB57" s="98">
        <v>1.7869219999999999</v>
      </c>
      <c r="AC57" s="98">
        <v>1.9285939999999999</v>
      </c>
      <c r="AD57" s="98">
        <v>2.0794359999999998</v>
      </c>
      <c r="AE57" s="98">
        <v>2.2445430000000002</v>
      </c>
      <c r="AF57" s="99">
        <v>0.21873799999999999</v>
      </c>
      <c r="AG57" s="90"/>
    </row>
    <row r="58" spans="1:33" ht="15" customHeight="1" x14ac:dyDescent="0.75">
      <c r="A58" s="88" t="s">
        <v>359</v>
      </c>
      <c r="B58" s="97" t="s">
        <v>315</v>
      </c>
      <c r="C58" s="98">
        <v>0.19211600000000001</v>
      </c>
      <c r="D58" s="98">
        <v>0.174257</v>
      </c>
      <c r="E58" s="98">
        <v>0.158799</v>
      </c>
      <c r="F58" s="98">
        <v>0.14580599999999999</v>
      </c>
      <c r="G58" s="98">
        <v>0.134438</v>
      </c>
      <c r="H58" s="98">
        <v>0.123654</v>
      </c>
      <c r="I58" s="98">
        <v>0.113679</v>
      </c>
      <c r="J58" s="98">
        <v>0.10448499999999999</v>
      </c>
      <c r="K58" s="98">
        <v>9.6243999999999996E-2</v>
      </c>
      <c r="L58" s="98">
        <v>8.8942999999999994E-2</v>
      </c>
      <c r="M58" s="98">
        <v>8.2427E-2</v>
      </c>
      <c r="N58" s="98">
        <v>7.5772999999999993E-2</v>
      </c>
      <c r="O58" s="98">
        <v>6.8821999999999994E-2</v>
      </c>
      <c r="P58" s="98">
        <v>6.1432E-2</v>
      </c>
      <c r="Q58" s="98">
        <v>5.3884000000000001E-2</v>
      </c>
      <c r="R58" s="98">
        <v>4.5974000000000001E-2</v>
      </c>
      <c r="S58" s="98">
        <v>3.8684999999999997E-2</v>
      </c>
      <c r="T58" s="98">
        <v>3.2133000000000002E-2</v>
      </c>
      <c r="U58" s="98">
        <v>2.5618999999999999E-2</v>
      </c>
      <c r="V58" s="98">
        <v>2.0525000000000002E-2</v>
      </c>
      <c r="W58" s="98">
        <v>1.6806999999999999E-2</v>
      </c>
      <c r="X58" s="98">
        <v>1.4121999999999999E-2</v>
      </c>
      <c r="Y58" s="98">
        <v>1.2397999999999999E-2</v>
      </c>
      <c r="Z58" s="98">
        <v>1.1207999999999999E-2</v>
      </c>
      <c r="AA58" s="98">
        <v>1.0267E-2</v>
      </c>
      <c r="AB58" s="98">
        <v>9.6069999999999992E-3</v>
      </c>
      <c r="AC58" s="98">
        <v>8.7349999999999997E-3</v>
      </c>
      <c r="AD58" s="98">
        <v>7.7340000000000004E-3</v>
      </c>
      <c r="AE58" s="98">
        <v>6.4900000000000001E-3</v>
      </c>
      <c r="AF58" s="99">
        <v>-0.11396199999999999</v>
      </c>
      <c r="AG58" s="90"/>
    </row>
    <row r="59" spans="1:33" ht="15" customHeight="1" x14ac:dyDescent="0.75">
      <c r="A59" s="88" t="s">
        <v>360</v>
      </c>
      <c r="B59" s="97" t="s">
        <v>317</v>
      </c>
      <c r="C59" s="98">
        <v>45.964244999999998</v>
      </c>
      <c r="D59" s="98">
        <v>44.611794000000003</v>
      </c>
      <c r="E59" s="98">
        <v>43.499820999999997</v>
      </c>
      <c r="F59" s="98">
        <v>42.670467000000002</v>
      </c>
      <c r="G59" s="98">
        <v>42.056103</v>
      </c>
      <c r="H59" s="98">
        <v>41.417850000000001</v>
      </c>
      <c r="I59" s="98">
        <v>40.858673000000003</v>
      </c>
      <c r="J59" s="98">
        <v>40.401375000000002</v>
      </c>
      <c r="K59" s="98">
        <v>40.094642999999998</v>
      </c>
      <c r="L59" s="98">
        <v>39.995682000000002</v>
      </c>
      <c r="M59" s="98">
        <v>40.077168</v>
      </c>
      <c r="N59" s="98">
        <v>40.087780000000002</v>
      </c>
      <c r="O59" s="98">
        <v>39.881618000000003</v>
      </c>
      <c r="P59" s="98">
        <v>39.530631999999997</v>
      </c>
      <c r="Q59" s="98">
        <v>38.979152999999997</v>
      </c>
      <c r="R59" s="98">
        <v>38.427227000000002</v>
      </c>
      <c r="S59" s="98">
        <v>37.705452000000001</v>
      </c>
      <c r="T59" s="98">
        <v>37.000895999999997</v>
      </c>
      <c r="U59" s="98">
        <v>36.440112999999997</v>
      </c>
      <c r="V59" s="98">
        <v>36.083660000000002</v>
      </c>
      <c r="W59" s="98">
        <v>35.872028</v>
      </c>
      <c r="X59" s="98">
        <v>35.852294999999998</v>
      </c>
      <c r="Y59" s="98">
        <v>36.018428999999998</v>
      </c>
      <c r="Z59" s="98">
        <v>36.285957000000003</v>
      </c>
      <c r="AA59" s="98">
        <v>36.676158999999998</v>
      </c>
      <c r="AB59" s="98">
        <v>37.130253000000003</v>
      </c>
      <c r="AC59" s="98">
        <v>37.561069000000003</v>
      </c>
      <c r="AD59" s="98">
        <v>38.004097000000002</v>
      </c>
      <c r="AE59" s="98">
        <v>38.549273999999997</v>
      </c>
      <c r="AF59" s="99">
        <v>-6.2630000000000003E-3</v>
      </c>
      <c r="AG59" s="90"/>
    </row>
    <row r="60" spans="1:33" ht="15" customHeight="1" x14ac:dyDescent="0.75">
      <c r="A60" s="88" t="s">
        <v>361</v>
      </c>
      <c r="B60" s="97" t="s">
        <v>319</v>
      </c>
      <c r="C60" s="98">
        <v>4.6179999999999997E-3</v>
      </c>
      <c r="D60" s="98">
        <v>4.1770000000000002E-3</v>
      </c>
      <c r="E60" s="98">
        <v>3.8210000000000002E-3</v>
      </c>
      <c r="F60" s="98">
        <v>3.5539999999999999E-3</v>
      </c>
      <c r="G60" s="98">
        <v>3.3570000000000002E-3</v>
      </c>
      <c r="H60" s="98">
        <v>3.2000000000000002E-3</v>
      </c>
      <c r="I60" s="98">
        <v>3.0839999999999999E-3</v>
      </c>
      <c r="J60" s="98">
        <v>2.8990000000000001E-3</v>
      </c>
      <c r="K60" s="98">
        <v>2.6640000000000001E-3</v>
      </c>
      <c r="L60" s="98">
        <v>2.4459999999999998E-3</v>
      </c>
      <c r="M60" s="98">
        <v>2.2529999999999998E-3</v>
      </c>
      <c r="N60" s="98">
        <v>1.897E-3</v>
      </c>
      <c r="O60" s="98">
        <v>1.495E-3</v>
      </c>
      <c r="P60" s="98">
        <v>1.176E-3</v>
      </c>
      <c r="Q60" s="98">
        <v>9.2299999999999999E-4</v>
      </c>
      <c r="R60" s="98">
        <v>7.2400000000000003E-4</v>
      </c>
      <c r="S60" s="98">
        <v>5.6800000000000004E-4</v>
      </c>
      <c r="T60" s="98">
        <v>4.44E-4</v>
      </c>
      <c r="U60" s="98">
        <v>3.9599999999999998E-4</v>
      </c>
      <c r="V60" s="98">
        <v>3.8699999999999997E-4</v>
      </c>
      <c r="W60" s="98">
        <v>3.7800000000000003E-4</v>
      </c>
      <c r="X60" s="98">
        <v>3.68E-4</v>
      </c>
      <c r="Y60" s="98">
        <v>2.9799999999999998E-4</v>
      </c>
      <c r="Z60" s="98">
        <v>2.0900000000000001E-4</v>
      </c>
      <c r="AA60" s="98">
        <v>1.47E-4</v>
      </c>
      <c r="AB60" s="98">
        <v>1.03E-4</v>
      </c>
      <c r="AC60" s="98">
        <v>7.2999999999999999E-5</v>
      </c>
      <c r="AD60" s="98">
        <v>5.1E-5</v>
      </c>
      <c r="AE60" s="98">
        <v>3.6000000000000001E-5</v>
      </c>
      <c r="AF60" s="99">
        <v>-0.15909899999999999</v>
      </c>
      <c r="AG60" s="90"/>
    </row>
    <row r="61" spans="1:33" ht="15" customHeight="1" x14ac:dyDescent="0.75">
      <c r="A61" s="88" t="s">
        <v>362</v>
      </c>
      <c r="B61" s="97" t="s">
        <v>321</v>
      </c>
      <c r="C61" s="98">
        <v>0</v>
      </c>
      <c r="D61" s="98">
        <v>3.4696999999999999E-2</v>
      </c>
      <c r="E61" s="98">
        <v>6.8790000000000004E-2</v>
      </c>
      <c r="F61" s="98">
        <v>0.10378999999999999</v>
      </c>
      <c r="G61" s="98">
        <v>0.13921900000000001</v>
      </c>
      <c r="H61" s="98">
        <v>0.17366699999999999</v>
      </c>
      <c r="I61" s="98">
        <v>0.207235</v>
      </c>
      <c r="J61" s="98">
        <v>0.239813</v>
      </c>
      <c r="K61" s="98">
        <v>0.27203899999999998</v>
      </c>
      <c r="L61" s="98">
        <v>0.30468499999999998</v>
      </c>
      <c r="M61" s="98">
        <v>0.338422</v>
      </c>
      <c r="N61" s="98">
        <v>0.37222899999999998</v>
      </c>
      <c r="O61" s="98">
        <v>0.40734900000000002</v>
      </c>
      <c r="P61" s="98">
        <v>0.444994</v>
      </c>
      <c r="Q61" s="98">
        <v>0.48526599999999998</v>
      </c>
      <c r="R61" s="98">
        <v>0.53018200000000004</v>
      </c>
      <c r="S61" s="98">
        <v>0.58024100000000001</v>
      </c>
      <c r="T61" s="98">
        <v>0.63640699999999994</v>
      </c>
      <c r="U61" s="98">
        <v>0.70034300000000005</v>
      </c>
      <c r="V61" s="98">
        <v>0.77213600000000004</v>
      </c>
      <c r="W61" s="98">
        <v>0.85035000000000005</v>
      </c>
      <c r="X61" s="98">
        <v>0.93393899999999996</v>
      </c>
      <c r="Y61" s="98">
        <v>1.022764</v>
      </c>
      <c r="Z61" s="98">
        <v>1.1177969999999999</v>
      </c>
      <c r="AA61" s="98">
        <v>1.219284</v>
      </c>
      <c r="AB61" s="98">
        <v>1.324989</v>
      </c>
      <c r="AC61" s="98">
        <v>1.431711</v>
      </c>
      <c r="AD61" s="98">
        <v>1.542152</v>
      </c>
      <c r="AE61" s="98">
        <v>1.6598889999999999</v>
      </c>
      <c r="AF61" s="99" t="s">
        <v>322</v>
      </c>
      <c r="AG61" s="90"/>
    </row>
    <row r="62" spans="1:33" ht="15" customHeight="1" x14ac:dyDescent="0.75">
      <c r="A62" s="88" t="s">
        <v>363</v>
      </c>
      <c r="B62" s="97" t="s">
        <v>324</v>
      </c>
      <c r="C62" s="98">
        <v>0</v>
      </c>
      <c r="D62" s="98">
        <v>3.9742E-2</v>
      </c>
      <c r="E62" s="98">
        <v>7.9436000000000007E-2</v>
      </c>
      <c r="F62" s="98">
        <v>0.11969100000000001</v>
      </c>
      <c r="G62" s="98">
        <v>0.160329</v>
      </c>
      <c r="H62" s="98">
        <v>0.19969200000000001</v>
      </c>
      <c r="I62" s="98">
        <v>0.23766300000000001</v>
      </c>
      <c r="J62" s="98">
        <v>0.27445999999999998</v>
      </c>
      <c r="K62" s="98">
        <v>0.311191</v>
      </c>
      <c r="L62" s="98">
        <v>0.34926800000000002</v>
      </c>
      <c r="M62" s="98">
        <v>0.38959700000000003</v>
      </c>
      <c r="N62" s="98">
        <v>0.43108600000000002</v>
      </c>
      <c r="O62" s="98">
        <v>0.47512700000000002</v>
      </c>
      <c r="P62" s="98">
        <v>0.523366</v>
      </c>
      <c r="Q62" s="98">
        <v>0.57591300000000001</v>
      </c>
      <c r="R62" s="98">
        <v>0.63542900000000002</v>
      </c>
      <c r="S62" s="98">
        <v>0.70260500000000004</v>
      </c>
      <c r="T62" s="98">
        <v>0.77890000000000004</v>
      </c>
      <c r="U62" s="98">
        <v>0.86641400000000002</v>
      </c>
      <c r="V62" s="98">
        <v>0.96546299999999996</v>
      </c>
      <c r="W62" s="98">
        <v>1.074376</v>
      </c>
      <c r="X62" s="98">
        <v>1.1920660000000001</v>
      </c>
      <c r="Y62" s="98">
        <v>1.317839</v>
      </c>
      <c r="Z62" s="98">
        <v>1.452814</v>
      </c>
      <c r="AA62" s="98">
        <v>1.5967849999999999</v>
      </c>
      <c r="AB62" s="98">
        <v>1.746942</v>
      </c>
      <c r="AC62" s="98">
        <v>1.89845</v>
      </c>
      <c r="AD62" s="98">
        <v>2.054983</v>
      </c>
      <c r="AE62" s="98">
        <v>2.2206440000000001</v>
      </c>
      <c r="AF62" s="99" t="s">
        <v>322</v>
      </c>
      <c r="AG62" s="90"/>
    </row>
    <row r="63" spans="1:33" ht="15" customHeight="1" x14ac:dyDescent="0.75">
      <c r="A63" s="88" t="s">
        <v>364</v>
      </c>
      <c r="B63" s="97" t="s">
        <v>326</v>
      </c>
      <c r="C63" s="98">
        <v>0</v>
      </c>
      <c r="D63" s="98">
        <v>0</v>
      </c>
      <c r="E63" s="98">
        <v>1.4E-5</v>
      </c>
      <c r="F63" s="98">
        <v>3.0000000000000001E-5</v>
      </c>
      <c r="G63" s="98">
        <v>4.6999999999999997E-5</v>
      </c>
      <c r="H63" s="98">
        <v>6.3E-5</v>
      </c>
      <c r="I63" s="98">
        <v>8.0000000000000007E-5</v>
      </c>
      <c r="J63" s="98">
        <v>9.5000000000000005E-5</v>
      </c>
      <c r="K63" s="98">
        <v>1.1E-4</v>
      </c>
      <c r="L63" s="98">
        <v>1.25E-4</v>
      </c>
      <c r="M63" s="98">
        <v>1.3999999999999999E-4</v>
      </c>
      <c r="N63" s="98">
        <v>1.5300000000000001E-4</v>
      </c>
      <c r="O63" s="98">
        <v>1.66E-4</v>
      </c>
      <c r="P63" s="98">
        <v>1.7699999999999999E-4</v>
      </c>
      <c r="Q63" s="98">
        <v>1.8799999999999999E-4</v>
      </c>
      <c r="R63" s="98">
        <v>1.9699999999999999E-4</v>
      </c>
      <c r="S63" s="98">
        <v>2.0599999999999999E-4</v>
      </c>
      <c r="T63" s="98">
        <v>2.1499999999999999E-4</v>
      </c>
      <c r="U63" s="98">
        <v>2.22E-4</v>
      </c>
      <c r="V63" s="98">
        <v>2.2900000000000001E-4</v>
      </c>
      <c r="W63" s="98">
        <v>2.3499999999999999E-4</v>
      </c>
      <c r="X63" s="98">
        <v>2.3900000000000001E-4</v>
      </c>
      <c r="Y63" s="98">
        <v>2.41E-4</v>
      </c>
      <c r="Z63" s="98">
        <v>2.43E-4</v>
      </c>
      <c r="AA63" s="98">
        <v>2.43E-4</v>
      </c>
      <c r="AB63" s="98">
        <v>2.41E-4</v>
      </c>
      <c r="AC63" s="98">
        <v>2.3800000000000001E-4</v>
      </c>
      <c r="AD63" s="98">
        <v>2.32E-4</v>
      </c>
      <c r="AE63" s="98">
        <v>2.2599999999999999E-4</v>
      </c>
      <c r="AF63" s="99" t="s">
        <v>322</v>
      </c>
      <c r="AG63" s="90"/>
    </row>
    <row r="64" spans="1:33" ht="15" customHeight="1" x14ac:dyDescent="0.75">
      <c r="A64" s="88" t="s">
        <v>365</v>
      </c>
      <c r="B64" s="97" t="s">
        <v>328</v>
      </c>
      <c r="C64" s="98">
        <v>745.82800299999997</v>
      </c>
      <c r="D64" s="98">
        <v>731.17419400000006</v>
      </c>
      <c r="E64" s="98">
        <v>720.99334699999997</v>
      </c>
      <c r="F64" s="98">
        <v>716.52270499999997</v>
      </c>
      <c r="G64" s="98">
        <v>715.17602499999998</v>
      </c>
      <c r="H64" s="98">
        <v>711.70977800000003</v>
      </c>
      <c r="I64" s="98">
        <v>708.54400599999997</v>
      </c>
      <c r="J64" s="98">
        <v>705.98767099999998</v>
      </c>
      <c r="K64" s="98">
        <v>706.45977800000003</v>
      </c>
      <c r="L64" s="98">
        <v>710.45648200000005</v>
      </c>
      <c r="M64" s="98">
        <v>717.79107699999997</v>
      </c>
      <c r="N64" s="98">
        <v>724.37237500000003</v>
      </c>
      <c r="O64" s="98">
        <v>731.39025900000001</v>
      </c>
      <c r="P64" s="98">
        <v>739.17913799999997</v>
      </c>
      <c r="Q64" s="98">
        <v>746.30835000000002</v>
      </c>
      <c r="R64" s="98">
        <v>754.65625</v>
      </c>
      <c r="S64" s="98">
        <v>763.13678000000004</v>
      </c>
      <c r="T64" s="98">
        <v>772.15191700000003</v>
      </c>
      <c r="U64" s="98">
        <v>782.66351299999997</v>
      </c>
      <c r="V64" s="98">
        <v>794.23699999999997</v>
      </c>
      <c r="W64" s="98">
        <v>805.87268100000006</v>
      </c>
      <c r="X64" s="98">
        <v>817.30413799999997</v>
      </c>
      <c r="Y64" s="98">
        <v>829.03204300000004</v>
      </c>
      <c r="Z64" s="98">
        <v>841.80078100000003</v>
      </c>
      <c r="AA64" s="98">
        <v>857.074524</v>
      </c>
      <c r="AB64" s="98">
        <v>873.44000200000005</v>
      </c>
      <c r="AC64" s="98">
        <v>889.11822500000005</v>
      </c>
      <c r="AD64" s="98">
        <v>905.955872</v>
      </c>
      <c r="AE64" s="98">
        <v>926.21386700000005</v>
      </c>
      <c r="AF64" s="99">
        <v>7.7660000000000003E-3</v>
      </c>
      <c r="AG64" s="90"/>
    </row>
    <row r="65" spans="1:33" ht="15" customHeight="1" x14ac:dyDescent="0.75">
      <c r="B65" s="96" t="s">
        <v>329</v>
      </c>
      <c r="C65" s="90"/>
      <c r="D65" s="90"/>
      <c r="E65" s="90"/>
      <c r="F65" s="90"/>
      <c r="G65" s="90"/>
      <c r="H65" s="90"/>
      <c r="I65" s="90"/>
      <c r="J65" s="90"/>
      <c r="K65" s="90"/>
      <c r="L65" s="90"/>
      <c r="M65" s="90"/>
      <c r="N65" s="90"/>
      <c r="O65" s="90"/>
      <c r="P65" s="90"/>
      <c r="Q65" s="90"/>
      <c r="R65" s="90"/>
      <c r="S65" s="90"/>
      <c r="T65" s="90"/>
      <c r="U65" s="90"/>
      <c r="V65" s="90"/>
      <c r="W65" s="90"/>
      <c r="X65" s="90"/>
      <c r="Y65" s="90"/>
      <c r="Z65" s="90"/>
      <c r="AA65" s="90"/>
      <c r="AB65" s="90"/>
      <c r="AC65" s="90"/>
      <c r="AD65" s="90"/>
      <c r="AE65" s="90"/>
      <c r="AF65" s="90"/>
      <c r="AG65" s="90"/>
    </row>
    <row r="66" spans="1:33" ht="15" customHeight="1" x14ac:dyDescent="0.75">
      <c r="A66" s="88" t="s">
        <v>366</v>
      </c>
      <c r="B66" s="97" t="s">
        <v>309</v>
      </c>
      <c r="C66" s="98">
        <v>596.79718000000003</v>
      </c>
      <c r="D66" s="98">
        <v>582.57031199999994</v>
      </c>
      <c r="E66" s="98">
        <v>570.54583700000001</v>
      </c>
      <c r="F66" s="98">
        <v>562.60992399999998</v>
      </c>
      <c r="G66" s="98">
        <v>557.47637899999995</v>
      </c>
      <c r="H66" s="98">
        <v>552.10058600000002</v>
      </c>
      <c r="I66" s="98">
        <v>547.56726100000003</v>
      </c>
      <c r="J66" s="98">
        <v>541.83489999999995</v>
      </c>
      <c r="K66" s="98">
        <v>535.99304199999995</v>
      </c>
      <c r="L66" s="98">
        <v>531.105774</v>
      </c>
      <c r="M66" s="98">
        <v>528.55798300000004</v>
      </c>
      <c r="N66" s="98">
        <v>525.61999500000002</v>
      </c>
      <c r="O66" s="98">
        <v>523.05523700000003</v>
      </c>
      <c r="P66" s="98">
        <v>521.635132</v>
      </c>
      <c r="Q66" s="98">
        <v>520.47326699999996</v>
      </c>
      <c r="R66" s="98">
        <v>520.68817100000001</v>
      </c>
      <c r="S66" s="98">
        <v>521.26672399999995</v>
      </c>
      <c r="T66" s="98">
        <v>522.35955799999999</v>
      </c>
      <c r="U66" s="98">
        <v>524.42358400000001</v>
      </c>
      <c r="V66" s="98">
        <v>527.08154300000001</v>
      </c>
      <c r="W66" s="98">
        <v>529.90252699999996</v>
      </c>
      <c r="X66" s="98">
        <v>533.30059800000004</v>
      </c>
      <c r="Y66" s="98">
        <v>536.98974599999997</v>
      </c>
      <c r="Z66" s="98">
        <v>540.51788299999998</v>
      </c>
      <c r="AA66" s="98">
        <v>544.76953100000003</v>
      </c>
      <c r="AB66" s="98">
        <v>549.50622599999997</v>
      </c>
      <c r="AC66" s="98">
        <v>553.89520300000004</v>
      </c>
      <c r="AD66" s="98">
        <v>558.68853799999999</v>
      </c>
      <c r="AE66" s="98">
        <v>565.29272500000002</v>
      </c>
      <c r="AF66" s="99">
        <v>-1.9350000000000001E-3</v>
      </c>
      <c r="AG66" s="90"/>
    </row>
    <row r="67" spans="1:33" ht="15" customHeight="1" x14ac:dyDescent="0.75">
      <c r="A67" s="88" t="s">
        <v>367</v>
      </c>
      <c r="B67" s="97" t="s">
        <v>311</v>
      </c>
      <c r="C67" s="98">
        <v>361.09713699999998</v>
      </c>
      <c r="D67" s="98">
        <v>352.45266700000002</v>
      </c>
      <c r="E67" s="98">
        <v>345.87948599999999</v>
      </c>
      <c r="F67" s="98">
        <v>341.195312</v>
      </c>
      <c r="G67" s="98">
        <v>338.49740600000001</v>
      </c>
      <c r="H67" s="98">
        <v>335.44927999999999</v>
      </c>
      <c r="I67" s="98">
        <v>333.12942500000003</v>
      </c>
      <c r="J67" s="98">
        <v>330.41744999999997</v>
      </c>
      <c r="K67" s="98">
        <v>327.605164</v>
      </c>
      <c r="L67" s="98">
        <v>325.20840500000003</v>
      </c>
      <c r="M67" s="98">
        <v>324.38137799999998</v>
      </c>
      <c r="N67" s="98">
        <v>322.96948200000003</v>
      </c>
      <c r="O67" s="98">
        <v>321.80856299999999</v>
      </c>
      <c r="P67" s="98">
        <v>321.02459700000003</v>
      </c>
      <c r="Q67" s="98">
        <v>319.85522500000002</v>
      </c>
      <c r="R67" s="98">
        <v>319.80575599999997</v>
      </c>
      <c r="S67" s="98">
        <v>319.18862899999999</v>
      </c>
      <c r="T67" s="98">
        <v>319.81021099999998</v>
      </c>
      <c r="U67" s="98">
        <v>320.52459700000003</v>
      </c>
      <c r="V67" s="98">
        <v>321.91735799999998</v>
      </c>
      <c r="W67" s="98">
        <v>323.479828</v>
      </c>
      <c r="X67" s="98">
        <v>325.354736</v>
      </c>
      <c r="Y67" s="98">
        <v>327.38092</v>
      </c>
      <c r="Z67" s="98">
        <v>329.19854700000002</v>
      </c>
      <c r="AA67" s="98">
        <v>331.44744900000001</v>
      </c>
      <c r="AB67" s="98">
        <v>333.82504299999999</v>
      </c>
      <c r="AC67" s="98">
        <v>335.92965700000002</v>
      </c>
      <c r="AD67" s="98">
        <v>338.38473499999998</v>
      </c>
      <c r="AE67" s="98">
        <v>341.79480000000001</v>
      </c>
      <c r="AF67" s="99">
        <v>-1.9599999999999999E-3</v>
      </c>
      <c r="AG67" s="90"/>
    </row>
    <row r="68" spans="1:33" ht="15" customHeight="1" x14ac:dyDescent="0.75">
      <c r="A68" s="88" t="s">
        <v>368</v>
      </c>
      <c r="B68" s="97" t="s">
        <v>313</v>
      </c>
      <c r="C68" s="98">
        <v>0.66559500000000005</v>
      </c>
      <c r="D68" s="98">
        <v>0.68273300000000003</v>
      </c>
      <c r="E68" s="98">
        <v>0.70085900000000001</v>
      </c>
      <c r="F68" s="98">
        <v>0.72075599999999995</v>
      </c>
      <c r="G68" s="98">
        <v>0.74448800000000004</v>
      </c>
      <c r="H68" s="98">
        <v>0.76778900000000005</v>
      </c>
      <c r="I68" s="98">
        <v>0.79256400000000005</v>
      </c>
      <c r="J68" s="98">
        <v>0.81504200000000004</v>
      </c>
      <c r="K68" s="98">
        <v>0.83886099999999997</v>
      </c>
      <c r="L68" s="98">
        <v>0.86650700000000003</v>
      </c>
      <c r="M68" s="98">
        <v>0.90220500000000003</v>
      </c>
      <c r="N68" s="98">
        <v>0.94494599999999995</v>
      </c>
      <c r="O68" s="98">
        <v>0.99329800000000001</v>
      </c>
      <c r="P68" s="98">
        <v>1.0406519999999999</v>
      </c>
      <c r="Q68" s="98">
        <v>1.0919840000000001</v>
      </c>
      <c r="R68" s="98">
        <v>1.1519010000000001</v>
      </c>
      <c r="S68" s="98">
        <v>1.219368</v>
      </c>
      <c r="T68" s="98">
        <v>1.295874</v>
      </c>
      <c r="U68" s="98">
        <v>1.3836520000000001</v>
      </c>
      <c r="V68" s="98">
        <v>1.4835039999999999</v>
      </c>
      <c r="W68" s="98">
        <v>1.590991</v>
      </c>
      <c r="X68" s="98">
        <v>1.705203</v>
      </c>
      <c r="Y68" s="98">
        <v>1.8237920000000001</v>
      </c>
      <c r="Z68" s="98">
        <v>1.9449419999999999</v>
      </c>
      <c r="AA68" s="98">
        <v>2.071958</v>
      </c>
      <c r="AB68" s="98">
        <v>2.202169</v>
      </c>
      <c r="AC68" s="98">
        <v>2.3311099999999998</v>
      </c>
      <c r="AD68" s="98">
        <v>2.4515280000000002</v>
      </c>
      <c r="AE68" s="98">
        <v>2.5810140000000001</v>
      </c>
      <c r="AF68" s="99">
        <v>4.9591999999999997E-2</v>
      </c>
      <c r="AG68" s="90"/>
    </row>
    <row r="69" spans="1:33" ht="15" customHeight="1" x14ac:dyDescent="0.75">
      <c r="A69" s="88" t="s">
        <v>369</v>
      </c>
      <c r="B69" s="97" t="s">
        <v>315</v>
      </c>
      <c r="C69" s="98">
        <v>0.76194399999999995</v>
      </c>
      <c r="D69" s="98">
        <v>0.71869899999999998</v>
      </c>
      <c r="E69" s="98">
        <v>0.67632099999999995</v>
      </c>
      <c r="F69" s="98">
        <v>0.637992</v>
      </c>
      <c r="G69" s="98">
        <v>0.60286899999999999</v>
      </c>
      <c r="H69" s="98">
        <v>0.56657000000000002</v>
      </c>
      <c r="I69" s="98">
        <v>0.53246199999999999</v>
      </c>
      <c r="J69" s="98">
        <v>0.49757600000000002</v>
      </c>
      <c r="K69" s="98">
        <v>0.46278799999999998</v>
      </c>
      <c r="L69" s="98">
        <v>0.43082799999999999</v>
      </c>
      <c r="M69" s="98">
        <v>0.40238600000000002</v>
      </c>
      <c r="N69" s="98">
        <v>0.37443300000000002</v>
      </c>
      <c r="O69" s="98">
        <v>0.346945</v>
      </c>
      <c r="P69" s="98">
        <v>0.32059799999999999</v>
      </c>
      <c r="Q69" s="98">
        <v>0.29521900000000001</v>
      </c>
      <c r="R69" s="98">
        <v>0.27301599999999998</v>
      </c>
      <c r="S69" s="98">
        <v>0.253025</v>
      </c>
      <c r="T69" s="98">
        <v>0.23599700000000001</v>
      </c>
      <c r="U69" s="98">
        <v>0.22023300000000001</v>
      </c>
      <c r="V69" s="98">
        <v>0.204292</v>
      </c>
      <c r="W69" s="98">
        <v>0.19014900000000001</v>
      </c>
      <c r="X69" s="98">
        <v>0.17355699999999999</v>
      </c>
      <c r="Y69" s="98">
        <v>0.156469</v>
      </c>
      <c r="Z69" s="98">
        <v>0.14242199999999999</v>
      </c>
      <c r="AA69" s="98">
        <v>0.13080600000000001</v>
      </c>
      <c r="AB69" s="98">
        <v>0.11888700000000001</v>
      </c>
      <c r="AC69" s="98">
        <v>0.106766</v>
      </c>
      <c r="AD69" s="98">
        <v>9.5868999999999996E-2</v>
      </c>
      <c r="AE69" s="98">
        <v>8.6902999999999994E-2</v>
      </c>
      <c r="AF69" s="99">
        <v>-7.4608999999999995E-2</v>
      </c>
      <c r="AG69" s="90"/>
    </row>
    <row r="70" spans="1:33" ht="12" customHeight="1" x14ac:dyDescent="0.75">
      <c r="A70" s="88" t="s">
        <v>370</v>
      </c>
      <c r="B70" s="97" t="s">
        <v>317</v>
      </c>
      <c r="C70" s="98">
        <v>10.331885</v>
      </c>
      <c r="D70" s="98">
        <v>10.758182</v>
      </c>
      <c r="E70" s="98">
        <v>11.321586</v>
      </c>
      <c r="F70" s="98">
        <v>11.975374</v>
      </c>
      <c r="G70" s="98">
        <v>12.744726</v>
      </c>
      <c r="H70" s="98">
        <v>13.587192999999999</v>
      </c>
      <c r="I70" s="98">
        <v>14.506133999999999</v>
      </c>
      <c r="J70" s="98">
        <v>15.44483</v>
      </c>
      <c r="K70" s="98">
        <v>16.450348000000002</v>
      </c>
      <c r="L70" s="98">
        <v>17.581883999999999</v>
      </c>
      <c r="M70" s="98">
        <v>18.915562000000001</v>
      </c>
      <c r="N70" s="98">
        <v>20.372982</v>
      </c>
      <c r="O70" s="98">
        <v>22.01041</v>
      </c>
      <c r="P70" s="98">
        <v>23.794563</v>
      </c>
      <c r="Q70" s="98">
        <v>25.577529999999999</v>
      </c>
      <c r="R70" s="98">
        <v>27.489719000000001</v>
      </c>
      <c r="S70" s="98">
        <v>29.423684999999999</v>
      </c>
      <c r="T70" s="98">
        <v>31.3827</v>
      </c>
      <c r="U70" s="98">
        <v>33.470939999999999</v>
      </c>
      <c r="V70" s="98">
        <v>35.564487</v>
      </c>
      <c r="W70" s="98">
        <v>37.641945</v>
      </c>
      <c r="X70" s="98">
        <v>39.693420000000003</v>
      </c>
      <c r="Y70" s="98">
        <v>41.646500000000003</v>
      </c>
      <c r="Z70" s="98">
        <v>43.501041000000001</v>
      </c>
      <c r="AA70" s="98">
        <v>45.296207000000003</v>
      </c>
      <c r="AB70" s="98">
        <v>47.027523000000002</v>
      </c>
      <c r="AC70" s="98">
        <v>48.595694999999999</v>
      </c>
      <c r="AD70" s="98">
        <v>50.145443</v>
      </c>
      <c r="AE70" s="98">
        <v>51.783786999999997</v>
      </c>
      <c r="AF70" s="99">
        <v>5.9255000000000002E-2</v>
      </c>
      <c r="AG70" s="90"/>
    </row>
    <row r="71" spans="1:33" ht="15" customHeight="1" x14ac:dyDescent="0.75">
      <c r="A71" s="88" t="s">
        <v>371</v>
      </c>
      <c r="B71" s="97" t="s">
        <v>319</v>
      </c>
      <c r="C71" s="98">
        <v>3.8241999999999998E-2</v>
      </c>
      <c r="D71" s="98">
        <v>4.5435000000000003E-2</v>
      </c>
      <c r="E71" s="98">
        <v>5.0754000000000001E-2</v>
      </c>
      <c r="F71" s="98">
        <v>5.4753000000000003E-2</v>
      </c>
      <c r="G71" s="98">
        <v>5.7683999999999999E-2</v>
      </c>
      <c r="H71" s="98">
        <v>5.9468E-2</v>
      </c>
      <c r="I71" s="98">
        <v>6.0365000000000002E-2</v>
      </c>
      <c r="J71" s="98">
        <v>6.0382999999999999E-2</v>
      </c>
      <c r="K71" s="98">
        <v>5.9790000000000003E-2</v>
      </c>
      <c r="L71" s="98">
        <v>5.8833999999999997E-2</v>
      </c>
      <c r="M71" s="98">
        <v>5.7679000000000001E-2</v>
      </c>
      <c r="N71" s="98">
        <v>5.6148999999999998E-2</v>
      </c>
      <c r="O71" s="98">
        <v>5.4413999999999997E-2</v>
      </c>
      <c r="P71" s="98">
        <v>5.2582999999999998E-2</v>
      </c>
      <c r="Q71" s="98">
        <v>5.0235000000000002E-2</v>
      </c>
      <c r="R71" s="98">
        <v>4.7787000000000003E-2</v>
      </c>
      <c r="S71" s="98">
        <v>4.5777999999999999E-2</v>
      </c>
      <c r="T71" s="98">
        <v>4.3761000000000001E-2</v>
      </c>
      <c r="U71" s="98">
        <v>4.1475999999999999E-2</v>
      </c>
      <c r="V71" s="98">
        <v>3.9280000000000002E-2</v>
      </c>
      <c r="W71" s="98">
        <v>3.7173999999999999E-2</v>
      </c>
      <c r="X71" s="98">
        <v>3.5144000000000002E-2</v>
      </c>
      <c r="Y71" s="98">
        <v>3.3201000000000001E-2</v>
      </c>
      <c r="Z71" s="98">
        <v>3.1363000000000002E-2</v>
      </c>
      <c r="AA71" s="98">
        <v>2.9679000000000001E-2</v>
      </c>
      <c r="AB71" s="98">
        <v>2.809E-2</v>
      </c>
      <c r="AC71" s="98">
        <v>2.6553E-2</v>
      </c>
      <c r="AD71" s="98">
        <v>2.5127E-2</v>
      </c>
      <c r="AE71" s="98">
        <v>2.3810000000000001E-2</v>
      </c>
      <c r="AF71" s="99">
        <v>-1.678E-2</v>
      </c>
      <c r="AG71" s="90"/>
    </row>
    <row r="72" spans="1:33" ht="15" customHeight="1" x14ac:dyDescent="0.75">
      <c r="A72" s="88" t="s">
        <v>372</v>
      </c>
      <c r="B72" s="97" t="s">
        <v>321</v>
      </c>
      <c r="C72" s="98">
        <v>0</v>
      </c>
      <c r="D72" s="98">
        <v>0</v>
      </c>
      <c r="E72" s="98">
        <v>4.6031000000000002E-2</v>
      </c>
      <c r="F72" s="98">
        <v>8.7363999999999997E-2</v>
      </c>
      <c r="G72" s="98">
        <v>0.125998</v>
      </c>
      <c r="H72" s="98">
        <v>0.162359</v>
      </c>
      <c r="I72" s="98">
        <v>0.19692899999999999</v>
      </c>
      <c r="J72" s="98">
        <v>0.22856599999999999</v>
      </c>
      <c r="K72" s="98">
        <v>0.25760300000000003</v>
      </c>
      <c r="L72" s="98">
        <v>0.28515600000000002</v>
      </c>
      <c r="M72" s="98">
        <v>0.31272899999999998</v>
      </c>
      <c r="N72" s="98">
        <v>0.339615</v>
      </c>
      <c r="O72" s="98">
        <v>0.36632999999999999</v>
      </c>
      <c r="P72" s="98">
        <v>0.39357700000000001</v>
      </c>
      <c r="Q72" s="98">
        <v>0.42073300000000002</v>
      </c>
      <c r="R72" s="98">
        <v>0.44928600000000002</v>
      </c>
      <c r="S72" s="98">
        <v>0.47926000000000002</v>
      </c>
      <c r="T72" s="98">
        <v>0.51125699999999996</v>
      </c>
      <c r="U72" s="98">
        <v>0.54663899999999999</v>
      </c>
      <c r="V72" s="98">
        <v>0.58593899999999999</v>
      </c>
      <c r="W72" s="98">
        <v>0.62877000000000005</v>
      </c>
      <c r="X72" s="98">
        <v>0.672651</v>
      </c>
      <c r="Y72" s="98">
        <v>0.71931100000000003</v>
      </c>
      <c r="Z72" s="98">
        <v>0.76830799999999999</v>
      </c>
      <c r="AA72" s="98">
        <v>0.82118100000000005</v>
      </c>
      <c r="AB72" s="98">
        <v>0.877112</v>
      </c>
      <c r="AC72" s="98">
        <v>0.93461899999999998</v>
      </c>
      <c r="AD72" s="98">
        <v>0.99479200000000001</v>
      </c>
      <c r="AE72" s="98">
        <v>1.0601590000000001</v>
      </c>
      <c r="AF72" s="99" t="s">
        <v>322</v>
      </c>
      <c r="AG72" s="90"/>
    </row>
    <row r="73" spans="1:33" ht="15" customHeight="1" x14ac:dyDescent="0.75">
      <c r="A73" s="88" t="s">
        <v>373</v>
      </c>
      <c r="B73" s="97" t="s">
        <v>324</v>
      </c>
      <c r="C73" s="98">
        <v>0</v>
      </c>
      <c r="D73" s="98">
        <v>0</v>
      </c>
      <c r="E73" s="98">
        <v>5.5973000000000002E-2</v>
      </c>
      <c r="F73" s="98">
        <v>0.10538500000000001</v>
      </c>
      <c r="G73" s="98">
        <v>0.15109300000000001</v>
      </c>
      <c r="H73" s="98">
        <v>0.193687</v>
      </c>
      <c r="I73" s="98">
        <v>0.233462</v>
      </c>
      <c r="J73" s="98">
        <v>0.26946999999999999</v>
      </c>
      <c r="K73" s="98">
        <v>0.30264600000000003</v>
      </c>
      <c r="L73" s="98">
        <v>0.33501599999999998</v>
      </c>
      <c r="M73" s="98">
        <v>0.368535</v>
      </c>
      <c r="N73" s="98">
        <v>0.40277000000000002</v>
      </c>
      <c r="O73" s="98">
        <v>0.43828299999999998</v>
      </c>
      <c r="P73" s="98">
        <v>0.47615099999999999</v>
      </c>
      <c r="Q73" s="98">
        <v>0.51575199999999999</v>
      </c>
      <c r="R73" s="98">
        <v>0.55924499999999999</v>
      </c>
      <c r="S73" s="98">
        <v>0.606796</v>
      </c>
      <c r="T73" s="98">
        <v>0.65962699999999996</v>
      </c>
      <c r="U73" s="98">
        <v>0.71974099999999996</v>
      </c>
      <c r="V73" s="98">
        <v>0.78828900000000002</v>
      </c>
      <c r="W73" s="98">
        <v>0.86488600000000004</v>
      </c>
      <c r="X73" s="98">
        <v>0.94691499999999995</v>
      </c>
      <c r="Y73" s="98">
        <v>1.0356989999999999</v>
      </c>
      <c r="Z73" s="98">
        <v>1.130374</v>
      </c>
      <c r="AA73" s="98">
        <v>1.23231</v>
      </c>
      <c r="AB73" s="98">
        <v>1.340697</v>
      </c>
      <c r="AC73" s="98">
        <v>1.452583</v>
      </c>
      <c r="AD73" s="98">
        <v>1.5697239999999999</v>
      </c>
      <c r="AE73" s="98">
        <v>1.6954130000000001</v>
      </c>
      <c r="AF73" s="99" t="s">
        <v>322</v>
      </c>
      <c r="AG73" s="90"/>
    </row>
    <row r="74" spans="1:33" ht="15" customHeight="1" x14ac:dyDescent="0.75">
      <c r="A74" s="88" t="s">
        <v>374</v>
      </c>
      <c r="B74" s="97" t="s">
        <v>326</v>
      </c>
      <c r="C74" s="98">
        <v>0</v>
      </c>
      <c r="D74" s="98">
        <v>0</v>
      </c>
      <c r="E74" s="98">
        <v>9.7281999999999993E-2</v>
      </c>
      <c r="F74" s="98">
        <v>0.18842100000000001</v>
      </c>
      <c r="G74" s="98">
        <v>0.27685799999999999</v>
      </c>
      <c r="H74" s="98">
        <v>0.363454</v>
      </c>
      <c r="I74" s="98">
        <v>0.44753700000000002</v>
      </c>
      <c r="J74" s="98">
        <v>0.52742900000000004</v>
      </c>
      <c r="K74" s="98">
        <v>0.60339299999999996</v>
      </c>
      <c r="L74" s="98">
        <v>0.67797099999999999</v>
      </c>
      <c r="M74" s="98">
        <v>0.75438000000000005</v>
      </c>
      <c r="N74" s="98">
        <v>0.83045100000000005</v>
      </c>
      <c r="O74" s="98">
        <v>0.90750299999999995</v>
      </c>
      <c r="P74" s="98">
        <v>0.98692000000000002</v>
      </c>
      <c r="Q74" s="98">
        <v>1.0677970000000001</v>
      </c>
      <c r="R74" s="98">
        <v>1.153837</v>
      </c>
      <c r="S74" s="98">
        <v>1.2450049999999999</v>
      </c>
      <c r="T74" s="98">
        <v>1.3430200000000001</v>
      </c>
      <c r="U74" s="98">
        <v>1.4516439999999999</v>
      </c>
      <c r="V74" s="98">
        <v>1.572443</v>
      </c>
      <c r="W74" s="98">
        <v>1.7043809999999999</v>
      </c>
      <c r="X74" s="98">
        <v>1.8422590000000001</v>
      </c>
      <c r="Y74" s="98">
        <v>1.9891760000000001</v>
      </c>
      <c r="Z74" s="98">
        <v>2.1437659999999998</v>
      </c>
      <c r="AA74" s="98">
        <v>2.310273</v>
      </c>
      <c r="AB74" s="98">
        <v>2.48651</v>
      </c>
      <c r="AC74" s="98">
        <v>2.6681050000000002</v>
      </c>
      <c r="AD74" s="98">
        <v>2.8579460000000001</v>
      </c>
      <c r="AE74" s="98">
        <v>3.0632440000000001</v>
      </c>
      <c r="AF74" s="99" t="s">
        <v>322</v>
      </c>
      <c r="AG74" s="90"/>
    </row>
    <row r="75" spans="1:33" ht="15" customHeight="1" x14ac:dyDescent="0.75">
      <c r="A75" s="88" t="s">
        <v>375</v>
      </c>
      <c r="B75" s="97" t="s">
        <v>340</v>
      </c>
      <c r="C75" s="98">
        <v>969.69219999999996</v>
      </c>
      <c r="D75" s="98">
        <v>947.22790499999996</v>
      </c>
      <c r="E75" s="98">
        <v>929.37390100000005</v>
      </c>
      <c r="F75" s="98">
        <v>917.57488999999998</v>
      </c>
      <c r="G75" s="98">
        <v>910.67767300000003</v>
      </c>
      <c r="H75" s="98">
        <v>903.25073199999997</v>
      </c>
      <c r="I75" s="98">
        <v>897.46606399999996</v>
      </c>
      <c r="J75" s="98">
        <v>890.09558100000004</v>
      </c>
      <c r="K75" s="98">
        <v>882.57385299999999</v>
      </c>
      <c r="L75" s="98">
        <v>876.55035399999997</v>
      </c>
      <c r="M75" s="98">
        <v>874.65283199999999</v>
      </c>
      <c r="N75" s="98">
        <v>871.910706</v>
      </c>
      <c r="O75" s="98">
        <v>869.98089600000003</v>
      </c>
      <c r="P75" s="98">
        <v>869.72479199999998</v>
      </c>
      <c r="Q75" s="98">
        <v>869.347534</v>
      </c>
      <c r="R75" s="98">
        <v>871.618469</v>
      </c>
      <c r="S75" s="98">
        <v>873.72820999999999</v>
      </c>
      <c r="T75" s="98">
        <v>877.64209000000005</v>
      </c>
      <c r="U75" s="98">
        <v>882.78265399999998</v>
      </c>
      <c r="V75" s="98">
        <v>889.23706100000004</v>
      </c>
      <c r="W75" s="98">
        <v>896.04046600000004</v>
      </c>
      <c r="X75" s="98">
        <v>903.72448699999995</v>
      </c>
      <c r="Y75" s="98">
        <v>911.77453600000001</v>
      </c>
      <c r="Z75" s="98">
        <v>919.37823500000002</v>
      </c>
      <c r="AA75" s="98">
        <v>928.10968000000003</v>
      </c>
      <c r="AB75" s="98">
        <v>937.41241500000001</v>
      </c>
      <c r="AC75" s="98">
        <v>945.94018600000004</v>
      </c>
      <c r="AD75" s="98">
        <v>955.21374500000002</v>
      </c>
      <c r="AE75" s="98">
        <v>967.38214100000005</v>
      </c>
      <c r="AF75" s="99">
        <v>-8.5000000000000006E-5</v>
      </c>
      <c r="AG75" s="90"/>
    </row>
    <row r="76" spans="1:33" ht="15" customHeight="1" x14ac:dyDescent="0.75">
      <c r="B76" s="96" t="s">
        <v>341</v>
      </c>
      <c r="C76" s="90"/>
      <c r="D76" s="90"/>
      <c r="E76" s="90"/>
      <c r="F76" s="90"/>
      <c r="G76" s="90"/>
      <c r="H76" s="90"/>
      <c r="I76" s="90"/>
      <c r="J76" s="90"/>
      <c r="K76" s="90"/>
      <c r="L76" s="90"/>
      <c r="M76" s="90"/>
      <c r="N76" s="90"/>
      <c r="O76" s="90"/>
      <c r="P76" s="90"/>
      <c r="Q76" s="90"/>
      <c r="R76" s="90"/>
      <c r="S76" s="90"/>
      <c r="T76" s="90"/>
      <c r="U76" s="90"/>
      <c r="V76" s="90"/>
      <c r="W76" s="90"/>
      <c r="X76" s="90"/>
      <c r="Y76" s="90"/>
      <c r="Z76" s="90"/>
      <c r="AA76" s="90"/>
      <c r="AB76" s="90"/>
      <c r="AC76" s="90"/>
      <c r="AD76" s="90"/>
      <c r="AE76" s="90"/>
      <c r="AF76" s="90"/>
      <c r="AG76" s="90"/>
    </row>
    <row r="77" spans="1:33" ht="15" customHeight="1" x14ac:dyDescent="0.75">
      <c r="A77" s="88" t="s">
        <v>376</v>
      </c>
      <c r="B77" s="97" t="s">
        <v>309</v>
      </c>
      <c r="C77" s="98">
        <v>4152.294922</v>
      </c>
      <c r="D77" s="98">
        <v>4082.8315429999998</v>
      </c>
      <c r="E77" s="98">
        <v>4021.451172</v>
      </c>
      <c r="F77" s="98">
        <v>3982.2763669999999</v>
      </c>
      <c r="G77" s="98">
        <v>3955.953125</v>
      </c>
      <c r="H77" s="98">
        <v>3919.7482909999999</v>
      </c>
      <c r="I77" s="98">
        <v>3881.1032709999999</v>
      </c>
      <c r="J77" s="98">
        <v>3831.7788089999999</v>
      </c>
      <c r="K77" s="98">
        <v>3778.5307619999999</v>
      </c>
      <c r="L77" s="98">
        <v>3730.3295899999998</v>
      </c>
      <c r="M77" s="98">
        <v>3694.220703</v>
      </c>
      <c r="N77" s="98">
        <v>3656.8642580000001</v>
      </c>
      <c r="O77" s="98">
        <v>3623.7570799999999</v>
      </c>
      <c r="P77" s="98">
        <v>3598.0146479999999</v>
      </c>
      <c r="Q77" s="98">
        <v>3572.140625</v>
      </c>
      <c r="R77" s="98">
        <v>3555.0131839999999</v>
      </c>
      <c r="S77" s="98">
        <v>3541.656982</v>
      </c>
      <c r="T77" s="98">
        <v>3529.0092770000001</v>
      </c>
      <c r="U77" s="98">
        <v>3520.9711910000001</v>
      </c>
      <c r="V77" s="98">
        <v>3515.9072270000001</v>
      </c>
      <c r="W77" s="98">
        <v>3513.1889649999998</v>
      </c>
      <c r="X77" s="98">
        <v>3509.6179200000001</v>
      </c>
      <c r="Y77" s="98">
        <v>3504.0908199999999</v>
      </c>
      <c r="Z77" s="98">
        <v>3495.7058109999998</v>
      </c>
      <c r="AA77" s="98">
        <v>3490.008057</v>
      </c>
      <c r="AB77" s="98">
        <v>3484.0903320000002</v>
      </c>
      <c r="AC77" s="98">
        <v>3473.501953</v>
      </c>
      <c r="AD77" s="98">
        <v>3463.9399410000001</v>
      </c>
      <c r="AE77" s="98">
        <v>3464.1235350000002</v>
      </c>
      <c r="AF77" s="99">
        <v>-6.4510000000000001E-3</v>
      </c>
      <c r="AG77" s="90"/>
    </row>
    <row r="78" spans="1:33" ht="15" customHeight="1" x14ac:dyDescent="0.75">
      <c r="A78" s="88" t="s">
        <v>377</v>
      </c>
      <c r="B78" s="97" t="s">
        <v>311</v>
      </c>
      <c r="C78" s="98">
        <v>3.9674480000000001</v>
      </c>
      <c r="D78" s="98">
        <v>3.9112100000000001</v>
      </c>
      <c r="E78" s="98">
        <v>3.927975</v>
      </c>
      <c r="F78" s="98">
        <v>4.0033329999999996</v>
      </c>
      <c r="G78" s="98">
        <v>4.154909</v>
      </c>
      <c r="H78" s="98">
        <v>4.3465829999999999</v>
      </c>
      <c r="I78" s="98">
        <v>4.5559409999999998</v>
      </c>
      <c r="J78" s="98">
        <v>4.7584520000000001</v>
      </c>
      <c r="K78" s="98">
        <v>4.9760099999999996</v>
      </c>
      <c r="L78" s="98">
        <v>5.1881700000000004</v>
      </c>
      <c r="M78" s="98">
        <v>5.3957819999999996</v>
      </c>
      <c r="N78" s="98">
        <v>5.5792359999999999</v>
      </c>
      <c r="O78" s="98">
        <v>5.7431809999999999</v>
      </c>
      <c r="P78" s="98">
        <v>5.8900360000000003</v>
      </c>
      <c r="Q78" s="98">
        <v>5.9984260000000003</v>
      </c>
      <c r="R78" s="98">
        <v>6.0940690000000002</v>
      </c>
      <c r="S78" s="98">
        <v>6.1672099999999999</v>
      </c>
      <c r="T78" s="98">
        <v>6.22837</v>
      </c>
      <c r="U78" s="98">
        <v>6.2926219999999997</v>
      </c>
      <c r="V78" s="98">
        <v>6.356681</v>
      </c>
      <c r="W78" s="98">
        <v>6.3895749999999998</v>
      </c>
      <c r="X78" s="98">
        <v>6.4071030000000002</v>
      </c>
      <c r="Y78" s="98">
        <v>6.4340310000000001</v>
      </c>
      <c r="Z78" s="98">
        <v>6.4656529999999997</v>
      </c>
      <c r="AA78" s="98">
        <v>6.5095479999999997</v>
      </c>
      <c r="AB78" s="98">
        <v>6.5554730000000001</v>
      </c>
      <c r="AC78" s="98">
        <v>6.5929979999999997</v>
      </c>
      <c r="AD78" s="98">
        <v>6.6332560000000003</v>
      </c>
      <c r="AE78" s="98">
        <v>6.6926329999999998</v>
      </c>
      <c r="AF78" s="99">
        <v>1.8849999999999999E-2</v>
      </c>
      <c r="AG78" s="90"/>
    </row>
    <row r="79" spans="1:33" ht="15" customHeight="1" x14ac:dyDescent="0.75">
      <c r="A79" s="88" t="s">
        <v>378</v>
      </c>
      <c r="B79" s="97" t="s">
        <v>313</v>
      </c>
      <c r="C79" s="98">
        <v>0.57084699999999999</v>
      </c>
      <c r="D79" s="98">
        <v>0.62436700000000001</v>
      </c>
      <c r="E79" s="98">
        <v>0.67565299999999995</v>
      </c>
      <c r="F79" s="98">
        <v>0.72345599999999999</v>
      </c>
      <c r="G79" s="98">
        <v>0.76954900000000004</v>
      </c>
      <c r="H79" s="98">
        <v>0.80783199999999999</v>
      </c>
      <c r="I79" s="98">
        <v>0.83759799999999995</v>
      </c>
      <c r="J79" s="98">
        <v>0.85494300000000001</v>
      </c>
      <c r="K79" s="98">
        <v>0.86416899999999996</v>
      </c>
      <c r="L79" s="98">
        <v>0.86825799999999997</v>
      </c>
      <c r="M79" s="98">
        <v>0.87042299999999995</v>
      </c>
      <c r="N79" s="98">
        <v>0.87198200000000003</v>
      </c>
      <c r="O79" s="98">
        <v>0.876027</v>
      </c>
      <c r="P79" s="98">
        <v>0.88223799999999997</v>
      </c>
      <c r="Q79" s="98">
        <v>0.88616399999999995</v>
      </c>
      <c r="R79" s="98">
        <v>0.890656</v>
      </c>
      <c r="S79" s="98">
        <v>0.89219300000000001</v>
      </c>
      <c r="T79" s="98">
        <v>0.89300599999999997</v>
      </c>
      <c r="U79" s="98">
        <v>0.89404300000000003</v>
      </c>
      <c r="V79" s="98">
        <v>0.89725900000000003</v>
      </c>
      <c r="W79" s="98">
        <v>0.90047600000000005</v>
      </c>
      <c r="X79" s="98">
        <v>0.90321899999999999</v>
      </c>
      <c r="Y79" s="98">
        <v>0.90516799999999997</v>
      </c>
      <c r="Z79" s="98">
        <v>0.90654199999999996</v>
      </c>
      <c r="AA79" s="98">
        <v>0.90933900000000001</v>
      </c>
      <c r="AB79" s="98">
        <v>0.91265600000000002</v>
      </c>
      <c r="AC79" s="98">
        <v>0.91492600000000002</v>
      </c>
      <c r="AD79" s="98">
        <v>0.91651300000000002</v>
      </c>
      <c r="AE79" s="98">
        <v>0.91947900000000005</v>
      </c>
      <c r="AF79" s="99">
        <v>1.7170000000000001E-2</v>
      </c>
      <c r="AG79" s="90"/>
    </row>
    <row r="80" spans="1:33" ht="15" customHeight="1" x14ac:dyDescent="0.75">
      <c r="A80" s="88" t="s">
        <v>379</v>
      </c>
      <c r="B80" s="97" t="s">
        <v>315</v>
      </c>
      <c r="C80" s="98">
        <v>50.390869000000002</v>
      </c>
      <c r="D80" s="98">
        <v>50.880237999999999</v>
      </c>
      <c r="E80" s="98">
        <v>51.130661000000003</v>
      </c>
      <c r="F80" s="98">
        <v>51.278004000000003</v>
      </c>
      <c r="G80" s="98">
        <v>51.266300000000001</v>
      </c>
      <c r="H80" s="98">
        <v>50.763759999999998</v>
      </c>
      <c r="I80" s="98">
        <v>49.941105</v>
      </c>
      <c r="J80" s="98">
        <v>48.755848</v>
      </c>
      <c r="K80" s="98">
        <v>47.376193999999998</v>
      </c>
      <c r="L80" s="98">
        <v>46.136257000000001</v>
      </c>
      <c r="M80" s="98">
        <v>45.289948000000003</v>
      </c>
      <c r="N80" s="98">
        <v>44.815620000000003</v>
      </c>
      <c r="O80" s="98">
        <v>44.797992999999998</v>
      </c>
      <c r="P80" s="98">
        <v>45.188122</v>
      </c>
      <c r="Q80" s="98">
        <v>45.832714000000003</v>
      </c>
      <c r="R80" s="98">
        <v>46.829082</v>
      </c>
      <c r="S80" s="98">
        <v>48.081806</v>
      </c>
      <c r="T80" s="98">
        <v>49.582222000000002</v>
      </c>
      <c r="U80" s="98">
        <v>51.412018000000003</v>
      </c>
      <c r="V80" s="98">
        <v>53.560184</v>
      </c>
      <c r="W80" s="98">
        <v>55.921677000000003</v>
      </c>
      <c r="X80" s="98">
        <v>58.465366000000003</v>
      </c>
      <c r="Y80" s="98">
        <v>61.153961000000002</v>
      </c>
      <c r="Z80" s="98">
        <v>63.935595999999997</v>
      </c>
      <c r="AA80" s="98">
        <v>66.919730999999999</v>
      </c>
      <c r="AB80" s="98">
        <v>70.067229999999995</v>
      </c>
      <c r="AC80" s="98">
        <v>73.232262000000006</v>
      </c>
      <c r="AD80" s="98">
        <v>76.543907000000004</v>
      </c>
      <c r="AE80" s="98">
        <v>80.243094999999997</v>
      </c>
      <c r="AF80" s="99">
        <v>1.6754999999999999E-2</v>
      </c>
      <c r="AG80" s="90"/>
    </row>
    <row r="81" spans="1:33" ht="15" customHeight="1" x14ac:dyDescent="0.75">
      <c r="A81" s="88" t="s">
        <v>380</v>
      </c>
      <c r="B81" s="97" t="s">
        <v>317</v>
      </c>
      <c r="C81" s="98">
        <v>0</v>
      </c>
      <c r="D81" s="98">
        <v>0</v>
      </c>
      <c r="E81" s="98">
        <v>0</v>
      </c>
      <c r="F81" s="98">
        <v>0</v>
      </c>
      <c r="G81" s="98">
        <v>0</v>
      </c>
      <c r="H81" s="98">
        <v>0</v>
      </c>
      <c r="I81" s="98">
        <v>0</v>
      </c>
      <c r="J81" s="98">
        <v>0</v>
      </c>
      <c r="K81" s="98">
        <v>0</v>
      </c>
      <c r="L81" s="98">
        <v>0</v>
      </c>
      <c r="M81" s="98">
        <v>0</v>
      </c>
      <c r="N81" s="98">
        <v>0</v>
      </c>
      <c r="O81" s="98">
        <v>0</v>
      </c>
      <c r="P81" s="98">
        <v>0</v>
      </c>
      <c r="Q81" s="98">
        <v>0</v>
      </c>
      <c r="R81" s="98">
        <v>0</v>
      </c>
      <c r="S81" s="98">
        <v>0</v>
      </c>
      <c r="T81" s="98">
        <v>0</v>
      </c>
      <c r="U81" s="98">
        <v>0</v>
      </c>
      <c r="V81" s="98">
        <v>0</v>
      </c>
      <c r="W81" s="98">
        <v>0</v>
      </c>
      <c r="X81" s="98">
        <v>0</v>
      </c>
      <c r="Y81" s="98">
        <v>0</v>
      </c>
      <c r="Z81" s="98">
        <v>0</v>
      </c>
      <c r="AA81" s="98">
        <v>0</v>
      </c>
      <c r="AB81" s="98">
        <v>0</v>
      </c>
      <c r="AC81" s="98">
        <v>0</v>
      </c>
      <c r="AD81" s="98">
        <v>0</v>
      </c>
      <c r="AE81" s="98">
        <v>0</v>
      </c>
      <c r="AF81" s="99" t="s">
        <v>322</v>
      </c>
      <c r="AG81" s="90"/>
    </row>
    <row r="82" spans="1:33" ht="15" customHeight="1" x14ac:dyDescent="0.75">
      <c r="A82" s="88" t="s">
        <v>381</v>
      </c>
      <c r="B82" s="97" t="s">
        <v>319</v>
      </c>
      <c r="C82" s="98">
        <v>4.7272000000000002E-2</v>
      </c>
      <c r="D82" s="98">
        <v>5.6365999999999999E-2</v>
      </c>
      <c r="E82" s="98">
        <v>6.4062999999999995E-2</v>
      </c>
      <c r="F82" s="98">
        <v>7.0821999999999996E-2</v>
      </c>
      <c r="G82" s="98">
        <v>7.6726000000000003E-2</v>
      </c>
      <c r="H82" s="98">
        <v>8.1382999999999997E-2</v>
      </c>
      <c r="I82" s="98">
        <v>8.4830000000000003E-2</v>
      </c>
      <c r="J82" s="98">
        <v>8.6957999999999994E-2</v>
      </c>
      <c r="K82" s="98">
        <v>8.7952000000000002E-2</v>
      </c>
      <c r="L82" s="98">
        <v>8.8012999999999994E-2</v>
      </c>
      <c r="M82" s="98">
        <v>8.7249999999999994E-2</v>
      </c>
      <c r="N82" s="98">
        <v>8.5333000000000006E-2</v>
      </c>
      <c r="O82" s="98">
        <v>8.2535999999999998E-2</v>
      </c>
      <c r="P82" s="98">
        <v>7.9114000000000004E-2</v>
      </c>
      <c r="Q82" s="98">
        <v>7.5203999999999993E-2</v>
      </c>
      <c r="R82" s="98">
        <v>7.1353E-2</v>
      </c>
      <c r="S82" s="98">
        <v>6.7466999999999999E-2</v>
      </c>
      <c r="T82" s="98">
        <v>6.3056000000000001E-2</v>
      </c>
      <c r="U82" s="98">
        <v>5.8637000000000002E-2</v>
      </c>
      <c r="V82" s="98">
        <v>5.4799E-2</v>
      </c>
      <c r="W82" s="98">
        <v>5.1536999999999999E-2</v>
      </c>
      <c r="X82" s="98">
        <v>4.8205999999999999E-2</v>
      </c>
      <c r="Y82" s="98">
        <v>4.5224E-2</v>
      </c>
      <c r="Z82" s="98">
        <v>4.2495999999999999E-2</v>
      </c>
      <c r="AA82" s="98">
        <v>4.0057000000000002E-2</v>
      </c>
      <c r="AB82" s="98">
        <v>3.7803999999999997E-2</v>
      </c>
      <c r="AC82" s="98">
        <v>3.5659000000000003E-2</v>
      </c>
      <c r="AD82" s="98">
        <v>3.3694000000000002E-2</v>
      </c>
      <c r="AE82" s="98">
        <v>3.1962999999999998E-2</v>
      </c>
      <c r="AF82" s="99">
        <v>-1.3879000000000001E-2</v>
      </c>
      <c r="AG82" s="90"/>
    </row>
    <row r="83" spans="1:33" ht="15" customHeight="1" x14ac:dyDescent="0.75">
      <c r="A83" s="88" t="s">
        <v>382</v>
      </c>
      <c r="B83" s="97" t="s">
        <v>321</v>
      </c>
      <c r="C83" s="98">
        <v>0</v>
      </c>
      <c r="D83" s="98">
        <v>0</v>
      </c>
      <c r="E83" s="98">
        <v>0.111749</v>
      </c>
      <c r="F83" s="98">
        <v>0.12651799999999999</v>
      </c>
      <c r="G83" s="98">
        <v>0.14269399999999999</v>
      </c>
      <c r="H83" s="98">
        <v>0.15934000000000001</v>
      </c>
      <c r="I83" s="98">
        <v>0.17621300000000001</v>
      </c>
      <c r="J83" s="98">
        <v>0.19222800000000001</v>
      </c>
      <c r="K83" s="98">
        <v>0.20724500000000001</v>
      </c>
      <c r="L83" s="98">
        <v>0.22140099999999999</v>
      </c>
      <c r="M83" s="98">
        <v>0.23488800000000001</v>
      </c>
      <c r="N83" s="98">
        <v>0.24656900000000001</v>
      </c>
      <c r="O83" s="98">
        <v>0.25659700000000002</v>
      </c>
      <c r="P83" s="98">
        <v>0.26520700000000003</v>
      </c>
      <c r="Q83" s="98">
        <v>0.27205200000000002</v>
      </c>
      <c r="R83" s="98">
        <v>0.278225</v>
      </c>
      <c r="S83" s="98">
        <v>0.28399799999999997</v>
      </c>
      <c r="T83" s="98">
        <v>0.29017999999999999</v>
      </c>
      <c r="U83" s="98">
        <v>0.29806500000000002</v>
      </c>
      <c r="V83" s="98">
        <v>0.30863000000000002</v>
      </c>
      <c r="W83" s="98">
        <v>0.32256400000000002</v>
      </c>
      <c r="X83" s="98">
        <v>0.334818</v>
      </c>
      <c r="Y83" s="98">
        <v>0.34677599999999997</v>
      </c>
      <c r="Z83" s="98">
        <v>0.36227599999999999</v>
      </c>
      <c r="AA83" s="98">
        <v>0.384801</v>
      </c>
      <c r="AB83" s="98">
        <v>0.40742899999999999</v>
      </c>
      <c r="AC83" s="98">
        <v>0.43170500000000001</v>
      </c>
      <c r="AD83" s="98">
        <v>0.458424</v>
      </c>
      <c r="AE83" s="98">
        <v>0.48888399999999999</v>
      </c>
      <c r="AF83" s="99" t="s">
        <v>322</v>
      </c>
      <c r="AG83" s="90"/>
    </row>
    <row r="84" spans="1:33" ht="15" customHeight="1" x14ac:dyDescent="0.75">
      <c r="A84" s="88" t="s">
        <v>383</v>
      </c>
      <c r="B84" s="97" t="s">
        <v>324</v>
      </c>
      <c r="C84" s="98">
        <v>0</v>
      </c>
      <c r="D84" s="98">
        <v>0</v>
      </c>
      <c r="E84" s="98">
        <v>0.23414399999999999</v>
      </c>
      <c r="F84" s="98">
        <v>0.26273600000000003</v>
      </c>
      <c r="G84" s="98">
        <v>0.29418100000000003</v>
      </c>
      <c r="H84" s="98">
        <v>0.326345</v>
      </c>
      <c r="I84" s="98">
        <v>0.35836099999999999</v>
      </c>
      <c r="J84" s="98">
        <v>0.388214</v>
      </c>
      <c r="K84" s="98">
        <v>0.41574299999999997</v>
      </c>
      <c r="L84" s="98">
        <v>0.44134699999999999</v>
      </c>
      <c r="M84" s="98">
        <v>0.46522400000000003</v>
      </c>
      <c r="N84" s="98">
        <v>0.485016</v>
      </c>
      <c r="O84" s="98">
        <v>0.50097899999999995</v>
      </c>
      <c r="P84" s="98">
        <v>0.51362799999999997</v>
      </c>
      <c r="Q84" s="98">
        <v>0.522262</v>
      </c>
      <c r="R84" s="98">
        <v>0.52908999999999995</v>
      </c>
      <c r="S84" s="98">
        <v>0.53469299999999997</v>
      </c>
      <c r="T84" s="98">
        <v>0.54074299999999997</v>
      </c>
      <c r="U84" s="98">
        <v>0.54972399999999999</v>
      </c>
      <c r="V84" s="98">
        <v>0.56356499999999998</v>
      </c>
      <c r="W84" s="98">
        <v>0.58364300000000002</v>
      </c>
      <c r="X84" s="98">
        <v>0.59923099999999996</v>
      </c>
      <c r="Y84" s="98">
        <v>0.613008</v>
      </c>
      <c r="Z84" s="98">
        <v>0.63285800000000003</v>
      </c>
      <c r="AA84" s="98">
        <v>0.66527599999999998</v>
      </c>
      <c r="AB84" s="98">
        <v>0.69548399999999999</v>
      </c>
      <c r="AC84" s="98">
        <v>0.72656200000000004</v>
      </c>
      <c r="AD84" s="98">
        <v>0.75966500000000003</v>
      </c>
      <c r="AE84" s="98">
        <v>0.79641600000000001</v>
      </c>
      <c r="AF84" s="99" t="s">
        <v>322</v>
      </c>
      <c r="AG84" s="90"/>
    </row>
    <row r="85" spans="1:33" ht="15" customHeight="1" x14ac:dyDescent="0.75">
      <c r="A85" s="88" t="s">
        <v>384</v>
      </c>
      <c r="B85" s="97" t="s">
        <v>326</v>
      </c>
      <c r="C85" s="98">
        <v>0</v>
      </c>
      <c r="D85" s="98">
        <v>0</v>
      </c>
      <c r="E85" s="98">
        <v>0.13243099999999999</v>
      </c>
      <c r="F85" s="98">
        <v>0.25880199999999998</v>
      </c>
      <c r="G85" s="98">
        <v>0.385407</v>
      </c>
      <c r="H85" s="98">
        <v>0.51399799999999995</v>
      </c>
      <c r="I85" s="98">
        <v>0.64363300000000001</v>
      </c>
      <c r="J85" s="98">
        <v>0.77151199999999998</v>
      </c>
      <c r="K85" s="98">
        <v>0.89717499999999994</v>
      </c>
      <c r="L85" s="98">
        <v>1.0226690000000001</v>
      </c>
      <c r="M85" s="98">
        <v>1.1502559999999999</v>
      </c>
      <c r="N85" s="98">
        <v>1.2741119999999999</v>
      </c>
      <c r="O85" s="98">
        <v>1.393794</v>
      </c>
      <c r="P85" s="98">
        <v>1.5088429999999999</v>
      </c>
      <c r="Q85" s="98">
        <v>1.6154120000000001</v>
      </c>
      <c r="R85" s="98">
        <v>1.717117</v>
      </c>
      <c r="S85" s="98">
        <v>1.812324</v>
      </c>
      <c r="T85" s="98">
        <v>1.902677</v>
      </c>
      <c r="U85" s="98">
        <v>1.9929779999999999</v>
      </c>
      <c r="V85" s="98">
        <v>2.0859009999999998</v>
      </c>
      <c r="W85" s="98">
        <v>2.1821549999999998</v>
      </c>
      <c r="X85" s="98">
        <v>2.2778990000000001</v>
      </c>
      <c r="Y85" s="98">
        <v>2.3718539999999999</v>
      </c>
      <c r="Z85" s="98">
        <v>2.4681579999999999</v>
      </c>
      <c r="AA85" s="98">
        <v>2.5784799999999999</v>
      </c>
      <c r="AB85" s="98">
        <v>2.69808</v>
      </c>
      <c r="AC85" s="98">
        <v>2.8237719999999999</v>
      </c>
      <c r="AD85" s="98">
        <v>2.9616039999999999</v>
      </c>
      <c r="AE85" s="98">
        <v>3.1206100000000001</v>
      </c>
      <c r="AF85" s="99" t="s">
        <v>322</v>
      </c>
      <c r="AG85" s="90"/>
    </row>
    <row r="86" spans="1:33" ht="15" customHeight="1" x14ac:dyDescent="0.75">
      <c r="A86" s="88" t="s">
        <v>385</v>
      </c>
      <c r="B86" s="97" t="s">
        <v>352</v>
      </c>
      <c r="C86" s="98">
        <v>4207.2734380000002</v>
      </c>
      <c r="D86" s="98">
        <v>4138.3027339999999</v>
      </c>
      <c r="E86" s="98">
        <v>4077.727539</v>
      </c>
      <c r="F86" s="98">
        <v>4039.0002439999998</v>
      </c>
      <c r="G86" s="98">
        <v>4013.0429690000001</v>
      </c>
      <c r="H86" s="98">
        <v>3976.7485350000002</v>
      </c>
      <c r="I86" s="98">
        <v>3937.7006839999999</v>
      </c>
      <c r="J86" s="98">
        <v>3887.586182</v>
      </c>
      <c r="K86" s="98">
        <v>3833.3564449999999</v>
      </c>
      <c r="L86" s="98">
        <v>3784.2958979999999</v>
      </c>
      <c r="M86" s="98">
        <v>3747.7145999999998</v>
      </c>
      <c r="N86" s="98">
        <v>3710.2214359999998</v>
      </c>
      <c r="O86" s="98">
        <v>3677.4077149999998</v>
      </c>
      <c r="P86" s="98">
        <v>3652.3427729999999</v>
      </c>
      <c r="Q86" s="98">
        <v>3627.3422850000002</v>
      </c>
      <c r="R86" s="98">
        <v>3611.421875</v>
      </c>
      <c r="S86" s="98">
        <v>3599.4953609999998</v>
      </c>
      <c r="T86" s="98">
        <v>3588.5097660000001</v>
      </c>
      <c r="U86" s="98">
        <v>3582.46875</v>
      </c>
      <c r="V86" s="98">
        <v>3579.7346189999998</v>
      </c>
      <c r="W86" s="98">
        <v>3579.5410160000001</v>
      </c>
      <c r="X86" s="98">
        <v>3578.6530760000001</v>
      </c>
      <c r="Y86" s="98">
        <v>3575.961182</v>
      </c>
      <c r="Z86" s="98">
        <v>3570.5195309999999</v>
      </c>
      <c r="AA86" s="98">
        <v>3568.0158689999998</v>
      </c>
      <c r="AB86" s="98">
        <v>3565.4648440000001</v>
      </c>
      <c r="AC86" s="98">
        <v>3558.258789</v>
      </c>
      <c r="AD86" s="98">
        <v>3552.2460940000001</v>
      </c>
      <c r="AE86" s="98">
        <v>3556.4155270000001</v>
      </c>
      <c r="AF86" s="99">
        <v>-5.9839999999999997E-3</v>
      </c>
      <c r="AG86" s="90"/>
    </row>
    <row r="87" spans="1:33" ht="15" customHeight="1" x14ac:dyDescent="0.75">
      <c r="B87" s="96" t="s">
        <v>386</v>
      </c>
      <c r="C87" s="90"/>
      <c r="D87" s="90"/>
      <c r="E87" s="90"/>
      <c r="F87" s="90"/>
      <c r="G87" s="90"/>
      <c r="H87" s="90"/>
      <c r="I87" s="90"/>
      <c r="J87" s="90"/>
      <c r="K87" s="90"/>
      <c r="L87" s="90"/>
      <c r="M87" s="90"/>
      <c r="N87" s="90"/>
      <c r="O87" s="90"/>
      <c r="P87" s="90"/>
      <c r="Q87" s="90"/>
      <c r="R87" s="90"/>
      <c r="S87" s="90"/>
      <c r="T87" s="90"/>
      <c r="U87" s="90"/>
      <c r="V87" s="90"/>
      <c r="W87" s="90"/>
      <c r="X87" s="90"/>
      <c r="Y87" s="90"/>
      <c r="Z87" s="90"/>
      <c r="AA87" s="90"/>
      <c r="AB87" s="90"/>
      <c r="AC87" s="90"/>
      <c r="AD87" s="90"/>
      <c r="AE87" s="90"/>
      <c r="AF87" s="90"/>
      <c r="AG87" s="90"/>
    </row>
    <row r="88" spans="1:33" ht="15" customHeight="1" x14ac:dyDescent="0.75">
      <c r="A88" s="88" t="s">
        <v>387</v>
      </c>
      <c r="B88" s="97" t="s">
        <v>309</v>
      </c>
      <c r="C88" s="98">
        <v>5252.3305659999996</v>
      </c>
      <c r="D88" s="98">
        <v>5150.2109380000002</v>
      </c>
      <c r="E88" s="98">
        <v>5062.0986329999996</v>
      </c>
      <c r="F88" s="98">
        <v>5004.6708980000003</v>
      </c>
      <c r="G88" s="98">
        <v>4965.3076170000004</v>
      </c>
      <c r="H88" s="98">
        <v>4915.0947269999997</v>
      </c>
      <c r="I88" s="98">
        <v>4864.1035160000001</v>
      </c>
      <c r="J88" s="98">
        <v>4802.189453</v>
      </c>
      <c r="K88" s="98">
        <v>4738.7089839999999</v>
      </c>
      <c r="L88" s="98">
        <v>4684.001953</v>
      </c>
      <c r="M88" s="98">
        <v>4645.8359380000002</v>
      </c>
      <c r="N88" s="98">
        <v>4605.7412109999996</v>
      </c>
      <c r="O88" s="98">
        <v>4571.0966799999997</v>
      </c>
      <c r="P88" s="98">
        <v>4545.9067379999997</v>
      </c>
      <c r="Q88" s="98">
        <v>4520.6884769999997</v>
      </c>
      <c r="R88" s="98">
        <v>4506.4428710000002</v>
      </c>
      <c r="S88" s="98">
        <v>4496.765625</v>
      </c>
      <c r="T88" s="98">
        <v>4489.0834960000002</v>
      </c>
      <c r="U88" s="98">
        <v>4488.0830079999996</v>
      </c>
      <c r="V88" s="98">
        <v>4491.1411129999997</v>
      </c>
      <c r="W88" s="98">
        <v>4496.9345700000003</v>
      </c>
      <c r="X88" s="98">
        <v>4502.8085940000001</v>
      </c>
      <c r="Y88" s="98">
        <v>4507.3803710000002</v>
      </c>
      <c r="Z88" s="98">
        <v>4509.7548829999996</v>
      </c>
      <c r="AA88" s="98">
        <v>4517.1176759999998</v>
      </c>
      <c r="AB88" s="98">
        <v>4525.4931640000004</v>
      </c>
      <c r="AC88" s="98">
        <v>4528.6337890000004</v>
      </c>
      <c r="AD88" s="98">
        <v>4533.9399409999996</v>
      </c>
      <c r="AE88" s="98">
        <v>4552.7285160000001</v>
      </c>
      <c r="AF88" s="99">
        <v>-5.0920000000000002E-3</v>
      </c>
      <c r="AG88" s="90"/>
    </row>
    <row r="89" spans="1:33" ht="15" customHeight="1" x14ac:dyDescent="0.75">
      <c r="A89" s="88" t="s">
        <v>388</v>
      </c>
      <c r="B89" s="97" t="s">
        <v>311</v>
      </c>
      <c r="C89" s="98">
        <v>561.48449700000003</v>
      </c>
      <c r="D89" s="98">
        <v>557.785034</v>
      </c>
      <c r="E89" s="98">
        <v>556.74005099999999</v>
      </c>
      <c r="F89" s="98">
        <v>558.68145800000002</v>
      </c>
      <c r="G89" s="98">
        <v>563.18457000000001</v>
      </c>
      <c r="H89" s="98">
        <v>566.01348900000005</v>
      </c>
      <c r="I89" s="98">
        <v>568.99591099999998</v>
      </c>
      <c r="J89" s="98">
        <v>571.13494900000001</v>
      </c>
      <c r="K89" s="98">
        <v>573.60174600000005</v>
      </c>
      <c r="L89" s="98">
        <v>577.01965299999995</v>
      </c>
      <c r="M89" s="98">
        <v>583.04650900000001</v>
      </c>
      <c r="N89" s="98">
        <v>588.07153300000004</v>
      </c>
      <c r="O89" s="98">
        <v>593.151611</v>
      </c>
      <c r="P89" s="98">
        <v>598.55310099999997</v>
      </c>
      <c r="Q89" s="98">
        <v>603.21813999999995</v>
      </c>
      <c r="R89" s="98">
        <v>609.34344499999997</v>
      </c>
      <c r="S89" s="98">
        <v>614.73071300000004</v>
      </c>
      <c r="T89" s="98">
        <v>621.06646699999999</v>
      </c>
      <c r="U89" s="98">
        <v>627.72302200000001</v>
      </c>
      <c r="V89" s="98">
        <v>635.39660600000002</v>
      </c>
      <c r="W89" s="98">
        <v>642.87426800000003</v>
      </c>
      <c r="X89" s="98">
        <v>649.87420699999996</v>
      </c>
      <c r="Y89" s="98">
        <v>656.76269500000001</v>
      </c>
      <c r="Z89" s="98">
        <v>663.54040499999996</v>
      </c>
      <c r="AA89" s="98">
        <v>671.537598</v>
      </c>
      <c r="AB89" s="98">
        <v>679.92511000000002</v>
      </c>
      <c r="AC89" s="98">
        <v>687.57550000000003</v>
      </c>
      <c r="AD89" s="98">
        <v>695.97375499999998</v>
      </c>
      <c r="AE89" s="98">
        <v>706.70812999999998</v>
      </c>
      <c r="AF89" s="99">
        <v>8.2489999999999994E-3</v>
      </c>
      <c r="AG89" s="90"/>
    </row>
    <row r="90" spans="1:33" ht="15" customHeight="1" x14ac:dyDescent="0.75">
      <c r="A90" s="88" t="s">
        <v>389</v>
      </c>
      <c r="B90" s="97" t="s">
        <v>313</v>
      </c>
      <c r="C90" s="98">
        <v>1.2452650000000001</v>
      </c>
      <c r="D90" s="98">
        <v>1.3861779999999999</v>
      </c>
      <c r="E90" s="98">
        <v>1.52488</v>
      </c>
      <c r="F90" s="98">
        <v>1.6560079999999999</v>
      </c>
      <c r="G90" s="98">
        <v>1.7862659999999999</v>
      </c>
      <c r="H90" s="98">
        <v>1.903707</v>
      </c>
      <c r="I90" s="98">
        <v>2.0105780000000002</v>
      </c>
      <c r="J90" s="98">
        <v>2.099688</v>
      </c>
      <c r="K90" s="98">
        <v>2.1804990000000002</v>
      </c>
      <c r="L90" s="98">
        <v>2.2604660000000001</v>
      </c>
      <c r="M90" s="98">
        <v>2.3478080000000001</v>
      </c>
      <c r="N90" s="98">
        <v>2.4404729999999999</v>
      </c>
      <c r="O90" s="98">
        <v>2.5412210000000002</v>
      </c>
      <c r="P90" s="98">
        <v>2.6449829999999999</v>
      </c>
      <c r="Q90" s="98">
        <v>2.752405</v>
      </c>
      <c r="R90" s="98">
        <v>2.8738489999999999</v>
      </c>
      <c r="S90" s="98">
        <v>3.004591</v>
      </c>
      <c r="T90" s="98">
        <v>3.1495850000000001</v>
      </c>
      <c r="U90" s="98">
        <v>3.3139080000000001</v>
      </c>
      <c r="V90" s="98">
        <v>3.5006020000000002</v>
      </c>
      <c r="W90" s="98">
        <v>3.7020719999999998</v>
      </c>
      <c r="X90" s="98">
        <v>3.9170069999999999</v>
      </c>
      <c r="Y90" s="98">
        <v>4.1414150000000003</v>
      </c>
      <c r="Z90" s="98">
        <v>4.3768859999999998</v>
      </c>
      <c r="AA90" s="98">
        <v>4.632447</v>
      </c>
      <c r="AB90" s="98">
        <v>4.9017460000000002</v>
      </c>
      <c r="AC90" s="98">
        <v>5.1746309999999998</v>
      </c>
      <c r="AD90" s="98">
        <v>5.4474770000000001</v>
      </c>
      <c r="AE90" s="98">
        <v>5.7450359999999998</v>
      </c>
      <c r="AF90" s="99">
        <v>5.6125000000000001E-2</v>
      </c>
      <c r="AG90" s="90"/>
    </row>
    <row r="91" spans="1:33" ht="12" customHeight="1" x14ac:dyDescent="0.75">
      <c r="A91" s="88" t="s">
        <v>390</v>
      </c>
      <c r="B91" s="97" t="s">
        <v>315</v>
      </c>
      <c r="C91" s="98">
        <v>51.344929</v>
      </c>
      <c r="D91" s="98">
        <v>51.773192999999999</v>
      </c>
      <c r="E91" s="98">
        <v>51.965781999999997</v>
      </c>
      <c r="F91" s="98">
        <v>52.061802</v>
      </c>
      <c r="G91" s="98">
        <v>52.003608999999997</v>
      </c>
      <c r="H91" s="98">
        <v>51.453983000000001</v>
      </c>
      <c r="I91" s="98">
        <v>50.587246</v>
      </c>
      <c r="J91" s="98">
        <v>49.357909999999997</v>
      </c>
      <c r="K91" s="98">
        <v>47.935226</v>
      </c>
      <c r="L91" s="98">
        <v>46.656028999999997</v>
      </c>
      <c r="M91" s="98">
        <v>45.774760999999998</v>
      </c>
      <c r="N91" s="98">
        <v>45.265827000000002</v>
      </c>
      <c r="O91" s="98">
        <v>45.213760000000001</v>
      </c>
      <c r="P91" s="98">
        <v>45.570152</v>
      </c>
      <c r="Q91" s="98">
        <v>46.181815999999998</v>
      </c>
      <c r="R91" s="98">
        <v>47.148071000000002</v>
      </c>
      <c r="S91" s="98">
        <v>48.373516000000002</v>
      </c>
      <c r="T91" s="98">
        <v>49.850352999999998</v>
      </c>
      <c r="U91" s="98">
        <v>51.657871</v>
      </c>
      <c r="V91" s="98">
        <v>53.785004000000001</v>
      </c>
      <c r="W91" s="98">
        <v>56.128632000000003</v>
      </c>
      <c r="X91" s="98">
        <v>58.653046000000003</v>
      </c>
      <c r="Y91" s="98">
        <v>61.322830000000003</v>
      </c>
      <c r="Z91" s="98">
        <v>64.089225999999996</v>
      </c>
      <c r="AA91" s="98">
        <v>67.060805999999999</v>
      </c>
      <c r="AB91" s="98">
        <v>70.195723999999998</v>
      </c>
      <c r="AC91" s="98">
        <v>73.347763</v>
      </c>
      <c r="AD91" s="98">
        <v>76.647514000000001</v>
      </c>
      <c r="AE91" s="98">
        <v>80.336487000000005</v>
      </c>
      <c r="AF91" s="99">
        <v>1.6115999999999998E-2</v>
      </c>
      <c r="AG91" s="90"/>
    </row>
    <row r="92" spans="1:33" ht="15" customHeight="1" x14ac:dyDescent="0.75">
      <c r="A92" s="88" t="s">
        <v>391</v>
      </c>
      <c r="B92" s="97" t="s">
        <v>317</v>
      </c>
      <c r="C92" s="98">
        <v>56.296131000000003</v>
      </c>
      <c r="D92" s="98">
        <v>55.369976000000001</v>
      </c>
      <c r="E92" s="98">
        <v>54.821407000000001</v>
      </c>
      <c r="F92" s="98">
        <v>54.645843999999997</v>
      </c>
      <c r="G92" s="98">
        <v>54.800826999999998</v>
      </c>
      <c r="H92" s="98">
        <v>55.005043000000001</v>
      </c>
      <c r="I92" s="98">
        <v>55.364806999999999</v>
      </c>
      <c r="J92" s="98">
        <v>55.846207</v>
      </c>
      <c r="K92" s="98">
        <v>56.544991000000003</v>
      </c>
      <c r="L92" s="98">
        <v>57.577567999999999</v>
      </c>
      <c r="M92" s="98">
        <v>58.992728999999997</v>
      </c>
      <c r="N92" s="98">
        <v>60.460762000000003</v>
      </c>
      <c r="O92" s="98">
        <v>61.892029000000001</v>
      </c>
      <c r="P92" s="98">
        <v>63.325195000000001</v>
      </c>
      <c r="Q92" s="98">
        <v>64.556685999999999</v>
      </c>
      <c r="R92" s="98">
        <v>65.916945999999996</v>
      </c>
      <c r="S92" s="98">
        <v>67.129135000000005</v>
      </c>
      <c r="T92" s="98">
        <v>68.383598000000006</v>
      </c>
      <c r="U92" s="98">
        <v>69.911057</v>
      </c>
      <c r="V92" s="98">
        <v>71.648148000000006</v>
      </c>
      <c r="W92" s="98">
        <v>73.513976999999997</v>
      </c>
      <c r="X92" s="98">
        <v>75.545715000000001</v>
      </c>
      <c r="Y92" s="98">
        <v>77.664931999999993</v>
      </c>
      <c r="Z92" s="98">
        <v>79.787002999999999</v>
      </c>
      <c r="AA92" s="98">
        <v>81.972365999999994</v>
      </c>
      <c r="AB92" s="98">
        <v>84.157775999999998</v>
      </c>
      <c r="AC92" s="98">
        <v>86.156768999999997</v>
      </c>
      <c r="AD92" s="98">
        <v>88.149535999999998</v>
      </c>
      <c r="AE92" s="98">
        <v>90.333061000000001</v>
      </c>
      <c r="AF92" s="99">
        <v>1.7031999999999999E-2</v>
      </c>
      <c r="AG92" s="90"/>
    </row>
    <row r="93" spans="1:33" ht="15" customHeight="1" x14ac:dyDescent="0.75">
      <c r="A93" s="88" t="s">
        <v>392</v>
      </c>
      <c r="B93" s="97" t="s">
        <v>319</v>
      </c>
      <c r="C93" s="98">
        <v>9.0132000000000004E-2</v>
      </c>
      <c r="D93" s="98">
        <v>0.105979</v>
      </c>
      <c r="E93" s="98">
        <v>0.11863799999999999</v>
      </c>
      <c r="F93" s="98">
        <v>0.12912899999999999</v>
      </c>
      <c r="G93" s="98">
        <v>0.137766</v>
      </c>
      <c r="H93" s="98">
        <v>0.14405100000000001</v>
      </c>
      <c r="I93" s="98">
        <v>0.14827899999999999</v>
      </c>
      <c r="J93" s="98">
        <v>0.15024000000000001</v>
      </c>
      <c r="K93" s="98">
        <v>0.15040500000000001</v>
      </c>
      <c r="L93" s="98">
        <v>0.14929400000000001</v>
      </c>
      <c r="M93" s="98">
        <v>0.14718300000000001</v>
      </c>
      <c r="N93" s="98">
        <v>0.14337900000000001</v>
      </c>
      <c r="O93" s="98">
        <v>0.13844500000000001</v>
      </c>
      <c r="P93" s="98">
        <v>0.13287299999999999</v>
      </c>
      <c r="Q93" s="98">
        <v>0.126362</v>
      </c>
      <c r="R93" s="98">
        <v>0.119864</v>
      </c>
      <c r="S93" s="98">
        <v>0.113812</v>
      </c>
      <c r="T93" s="98">
        <v>0.107261</v>
      </c>
      <c r="U93" s="98">
        <v>0.100509</v>
      </c>
      <c r="V93" s="98">
        <v>9.4465999999999994E-2</v>
      </c>
      <c r="W93" s="98">
        <v>8.9089000000000002E-2</v>
      </c>
      <c r="X93" s="98">
        <v>8.3718000000000001E-2</v>
      </c>
      <c r="Y93" s="98">
        <v>7.8723000000000001E-2</v>
      </c>
      <c r="Z93" s="98">
        <v>7.4067999999999995E-2</v>
      </c>
      <c r="AA93" s="98">
        <v>6.9883000000000001E-2</v>
      </c>
      <c r="AB93" s="98">
        <v>6.5998000000000001E-2</v>
      </c>
      <c r="AC93" s="98">
        <v>6.2285E-2</v>
      </c>
      <c r="AD93" s="98">
        <v>5.8872000000000001E-2</v>
      </c>
      <c r="AE93" s="98">
        <v>5.5808999999999997E-2</v>
      </c>
      <c r="AF93" s="99">
        <v>-1.6974E-2</v>
      </c>
      <c r="AG93" s="90"/>
    </row>
    <row r="94" spans="1:33" ht="15" customHeight="1" x14ac:dyDescent="0.75">
      <c r="A94" s="88" t="s">
        <v>393</v>
      </c>
      <c r="B94" s="97" t="s">
        <v>321</v>
      </c>
      <c r="C94" s="98">
        <v>0</v>
      </c>
      <c r="D94" s="98">
        <v>3.4696999999999999E-2</v>
      </c>
      <c r="E94" s="98">
        <v>0.22656999999999999</v>
      </c>
      <c r="F94" s="98">
        <v>0.31767200000000001</v>
      </c>
      <c r="G94" s="98">
        <v>0.40790999999999999</v>
      </c>
      <c r="H94" s="98">
        <v>0.495367</v>
      </c>
      <c r="I94" s="98">
        <v>0.58037700000000003</v>
      </c>
      <c r="J94" s="98">
        <v>0.66060700000000006</v>
      </c>
      <c r="K94" s="98">
        <v>0.73688600000000004</v>
      </c>
      <c r="L94" s="98">
        <v>0.81124300000000005</v>
      </c>
      <c r="M94" s="98">
        <v>0.88603900000000002</v>
      </c>
      <c r="N94" s="98">
        <v>0.95841299999999996</v>
      </c>
      <c r="O94" s="98">
        <v>1.030276</v>
      </c>
      <c r="P94" s="98">
        <v>1.1037779999999999</v>
      </c>
      <c r="Q94" s="98">
        <v>1.1780520000000001</v>
      </c>
      <c r="R94" s="98">
        <v>1.2576940000000001</v>
      </c>
      <c r="S94" s="98">
        <v>1.343499</v>
      </c>
      <c r="T94" s="98">
        <v>1.4378439999999999</v>
      </c>
      <c r="U94" s="98">
        <v>1.5450470000000001</v>
      </c>
      <c r="V94" s="98">
        <v>1.6667050000000001</v>
      </c>
      <c r="W94" s="98">
        <v>1.8016829999999999</v>
      </c>
      <c r="X94" s="98">
        <v>1.9414089999999999</v>
      </c>
      <c r="Y94" s="98">
        <v>2.088851</v>
      </c>
      <c r="Z94" s="98">
        <v>2.2483810000000002</v>
      </c>
      <c r="AA94" s="98">
        <v>2.4252669999999998</v>
      </c>
      <c r="AB94" s="98">
        <v>2.6095299999999999</v>
      </c>
      <c r="AC94" s="98">
        <v>2.798035</v>
      </c>
      <c r="AD94" s="98">
        <v>2.995368</v>
      </c>
      <c r="AE94" s="98">
        <v>3.2089319999999999</v>
      </c>
      <c r="AF94" s="99" t="s">
        <v>322</v>
      </c>
      <c r="AG94" s="90"/>
    </row>
    <row r="95" spans="1:33" ht="15" customHeight="1" x14ac:dyDescent="0.75">
      <c r="A95" s="88" t="s">
        <v>394</v>
      </c>
      <c r="B95" s="97" t="s">
        <v>324</v>
      </c>
      <c r="C95" s="98">
        <v>0</v>
      </c>
      <c r="D95" s="98">
        <v>3.9742E-2</v>
      </c>
      <c r="E95" s="98">
        <v>0.36955300000000002</v>
      </c>
      <c r="F95" s="98">
        <v>0.48781200000000002</v>
      </c>
      <c r="G95" s="98">
        <v>0.605603</v>
      </c>
      <c r="H95" s="98">
        <v>0.71972499999999995</v>
      </c>
      <c r="I95" s="98">
        <v>0.82948599999999995</v>
      </c>
      <c r="J95" s="98">
        <v>0.93214399999999997</v>
      </c>
      <c r="K95" s="98">
        <v>1.0295799999999999</v>
      </c>
      <c r="L95" s="98">
        <v>1.1256299999999999</v>
      </c>
      <c r="M95" s="98">
        <v>1.223357</v>
      </c>
      <c r="N95" s="98">
        <v>1.3188709999999999</v>
      </c>
      <c r="O95" s="98">
        <v>1.4143889999999999</v>
      </c>
      <c r="P95" s="98">
        <v>1.513145</v>
      </c>
      <c r="Q95" s="98">
        <v>1.6139269999999999</v>
      </c>
      <c r="R95" s="98">
        <v>1.7237640000000001</v>
      </c>
      <c r="S95" s="98">
        <v>1.8440939999999999</v>
      </c>
      <c r="T95" s="98">
        <v>1.979271</v>
      </c>
      <c r="U95" s="98">
        <v>2.1358799999999998</v>
      </c>
      <c r="V95" s="98">
        <v>2.3173180000000002</v>
      </c>
      <c r="W95" s="98">
        <v>2.522904</v>
      </c>
      <c r="X95" s="98">
        <v>2.7382110000000002</v>
      </c>
      <c r="Y95" s="98">
        <v>2.9665469999999998</v>
      </c>
      <c r="Z95" s="98">
        <v>3.2160470000000001</v>
      </c>
      <c r="AA95" s="98">
        <v>3.49437</v>
      </c>
      <c r="AB95" s="98">
        <v>3.7831229999999998</v>
      </c>
      <c r="AC95" s="98">
        <v>4.0775949999999996</v>
      </c>
      <c r="AD95" s="98">
        <v>4.3843719999999999</v>
      </c>
      <c r="AE95" s="98">
        <v>4.712472</v>
      </c>
      <c r="AF95" s="99" t="s">
        <v>322</v>
      </c>
      <c r="AG95" s="90"/>
    </row>
    <row r="96" spans="1:33" ht="12" customHeight="1" x14ac:dyDescent="0.75">
      <c r="A96" s="88" t="s">
        <v>395</v>
      </c>
      <c r="B96" s="97" t="s">
        <v>326</v>
      </c>
      <c r="C96" s="98">
        <v>0</v>
      </c>
      <c r="D96" s="98">
        <v>0</v>
      </c>
      <c r="E96" s="98">
        <v>0.22972699999999999</v>
      </c>
      <c r="F96" s="98">
        <v>0.44725199999999998</v>
      </c>
      <c r="G96" s="98">
        <v>0.66231200000000001</v>
      </c>
      <c r="H96" s="98">
        <v>0.87751500000000004</v>
      </c>
      <c r="I96" s="98">
        <v>1.0912500000000001</v>
      </c>
      <c r="J96" s="98">
        <v>1.2990360000000001</v>
      </c>
      <c r="K96" s="98">
        <v>1.5006790000000001</v>
      </c>
      <c r="L96" s="98">
        <v>1.7007650000000001</v>
      </c>
      <c r="M96" s="98">
        <v>1.904776</v>
      </c>
      <c r="N96" s="98">
        <v>2.1047159999999998</v>
      </c>
      <c r="O96" s="98">
        <v>2.3014619999999999</v>
      </c>
      <c r="P96" s="98">
        <v>2.49594</v>
      </c>
      <c r="Q96" s="98">
        <v>2.6833969999999998</v>
      </c>
      <c r="R96" s="98">
        <v>2.8711519999999999</v>
      </c>
      <c r="S96" s="98">
        <v>3.0575359999999998</v>
      </c>
      <c r="T96" s="98">
        <v>3.245911</v>
      </c>
      <c r="U96" s="98">
        <v>3.4448439999999998</v>
      </c>
      <c r="V96" s="98">
        <v>3.6585730000000001</v>
      </c>
      <c r="W96" s="98">
        <v>3.886771</v>
      </c>
      <c r="X96" s="98">
        <v>4.1203969999999996</v>
      </c>
      <c r="Y96" s="98">
        <v>4.3612710000000003</v>
      </c>
      <c r="Z96" s="98">
        <v>4.6121660000000002</v>
      </c>
      <c r="AA96" s="98">
        <v>4.8889959999999997</v>
      </c>
      <c r="AB96" s="98">
        <v>5.184831</v>
      </c>
      <c r="AC96" s="98">
        <v>5.4921150000000001</v>
      </c>
      <c r="AD96" s="98">
        <v>5.8197830000000002</v>
      </c>
      <c r="AE96" s="98">
        <v>6.1840799999999998</v>
      </c>
      <c r="AF96" s="99" t="s">
        <v>322</v>
      </c>
      <c r="AG96" s="90"/>
    </row>
    <row r="97" spans="1:33" ht="15" customHeight="1" x14ac:dyDescent="0.75">
      <c r="A97" s="88" t="s">
        <v>396</v>
      </c>
      <c r="B97" s="96" t="s">
        <v>397</v>
      </c>
      <c r="C97" s="100">
        <v>5922.7944340000004</v>
      </c>
      <c r="D97" s="100">
        <v>5816.705078</v>
      </c>
      <c r="E97" s="100">
        <v>5728.095703</v>
      </c>
      <c r="F97" s="100">
        <v>5673.0986329999996</v>
      </c>
      <c r="G97" s="100">
        <v>5638.8974609999996</v>
      </c>
      <c r="H97" s="100">
        <v>5591.7060549999997</v>
      </c>
      <c r="I97" s="100">
        <v>5543.7099609999996</v>
      </c>
      <c r="J97" s="100">
        <v>5483.6723629999997</v>
      </c>
      <c r="K97" s="100">
        <v>5422.3881840000004</v>
      </c>
      <c r="L97" s="100">
        <v>5371.3041990000002</v>
      </c>
      <c r="M97" s="100">
        <v>5340.1577150000003</v>
      </c>
      <c r="N97" s="100">
        <v>5306.5058589999999</v>
      </c>
      <c r="O97" s="100">
        <v>5278.78125</v>
      </c>
      <c r="P97" s="100">
        <v>5261.2451170000004</v>
      </c>
      <c r="Q97" s="100">
        <v>5243.0034180000002</v>
      </c>
      <c r="R97" s="100">
        <v>5237.6967770000001</v>
      </c>
      <c r="S97" s="100">
        <v>5236.3603519999997</v>
      </c>
      <c r="T97" s="100">
        <v>5238.3046880000002</v>
      </c>
      <c r="U97" s="100">
        <v>5247.9135740000002</v>
      </c>
      <c r="V97" s="100">
        <v>5263.2055659999996</v>
      </c>
      <c r="W97" s="100">
        <v>5281.453125</v>
      </c>
      <c r="X97" s="100">
        <v>5299.6840819999998</v>
      </c>
      <c r="Y97" s="100">
        <v>5316.767578</v>
      </c>
      <c r="Z97" s="100">
        <v>5331.7001950000003</v>
      </c>
      <c r="AA97" s="100">
        <v>5353.1962890000004</v>
      </c>
      <c r="AB97" s="100">
        <v>5376.3159180000002</v>
      </c>
      <c r="AC97" s="100">
        <v>5393.3193359999996</v>
      </c>
      <c r="AD97" s="100">
        <v>5413.4169920000004</v>
      </c>
      <c r="AE97" s="100">
        <v>5450.013672</v>
      </c>
      <c r="AF97" s="101">
        <v>-2.967E-3</v>
      </c>
      <c r="AG97" s="90"/>
    </row>
    <row r="98" spans="1:33" ht="12" customHeight="1" x14ac:dyDescent="0.75">
      <c r="B98" s="90"/>
      <c r="C98" s="90"/>
      <c r="D98" s="90"/>
      <c r="E98" s="90"/>
      <c r="F98" s="90"/>
      <c r="G98" s="90"/>
      <c r="H98" s="90"/>
      <c r="I98" s="90"/>
      <c r="J98" s="90"/>
      <c r="K98" s="90"/>
      <c r="L98" s="90"/>
      <c r="M98" s="90"/>
      <c r="N98" s="90"/>
      <c r="O98" s="90"/>
      <c r="P98" s="90"/>
      <c r="Q98" s="90"/>
      <c r="R98" s="90"/>
      <c r="S98" s="90"/>
      <c r="T98" s="90"/>
      <c r="U98" s="90"/>
      <c r="V98" s="90"/>
      <c r="W98" s="90"/>
      <c r="X98" s="90"/>
      <c r="Y98" s="90"/>
      <c r="Z98" s="90"/>
      <c r="AA98" s="90"/>
      <c r="AB98" s="90"/>
      <c r="AC98" s="90"/>
      <c r="AD98" s="90"/>
      <c r="AE98" s="90"/>
      <c r="AF98" s="90"/>
      <c r="AG98" s="90"/>
    </row>
    <row r="99" spans="1:33" ht="15" customHeight="1" x14ac:dyDescent="0.75">
      <c r="B99" s="96" t="s">
        <v>398</v>
      </c>
      <c r="C99" s="90"/>
      <c r="D99" s="90"/>
      <c r="E99" s="90"/>
      <c r="F99" s="90"/>
      <c r="G99" s="90"/>
      <c r="H99" s="90"/>
      <c r="I99" s="90"/>
      <c r="J99" s="90"/>
      <c r="K99" s="90"/>
      <c r="L99" s="90"/>
      <c r="M99" s="90"/>
      <c r="N99" s="90"/>
      <c r="O99" s="90"/>
      <c r="P99" s="90"/>
      <c r="Q99" s="90"/>
      <c r="R99" s="90"/>
      <c r="S99" s="90"/>
      <c r="T99" s="90"/>
      <c r="U99" s="90"/>
      <c r="V99" s="90"/>
      <c r="W99" s="90"/>
      <c r="X99" s="90"/>
      <c r="Y99" s="90"/>
      <c r="Z99" s="90"/>
      <c r="AA99" s="90"/>
      <c r="AB99" s="90"/>
      <c r="AC99" s="90"/>
      <c r="AD99" s="90"/>
      <c r="AE99" s="90"/>
      <c r="AF99" s="90"/>
      <c r="AG99" s="90"/>
    </row>
    <row r="100" spans="1:33" ht="15" customHeight="1" x14ac:dyDescent="0.75">
      <c r="B100" s="96" t="s">
        <v>307</v>
      </c>
      <c r="C100" s="90"/>
      <c r="D100" s="90"/>
      <c r="E100" s="90"/>
      <c r="F100" s="90"/>
      <c r="G100" s="90"/>
      <c r="H100" s="90"/>
      <c r="I100" s="90"/>
      <c r="J100" s="90"/>
      <c r="K100" s="90"/>
      <c r="L100" s="90"/>
      <c r="M100" s="90"/>
      <c r="N100" s="90"/>
      <c r="O100" s="90"/>
      <c r="P100" s="90"/>
      <c r="Q100" s="90"/>
      <c r="R100" s="90"/>
      <c r="S100" s="90"/>
      <c r="T100" s="90"/>
      <c r="U100" s="90"/>
      <c r="V100" s="90"/>
      <c r="W100" s="90"/>
      <c r="X100" s="90"/>
      <c r="Y100" s="90"/>
      <c r="Z100" s="90"/>
      <c r="AA100" s="90"/>
      <c r="AB100" s="90"/>
      <c r="AC100" s="90"/>
      <c r="AD100" s="90"/>
      <c r="AE100" s="90"/>
      <c r="AF100" s="90"/>
      <c r="AG100" s="90"/>
    </row>
    <row r="101" spans="1:33" ht="15" customHeight="1" x14ac:dyDescent="0.75">
      <c r="A101" s="88" t="s">
        <v>399</v>
      </c>
      <c r="B101" s="97" t="s">
        <v>309</v>
      </c>
      <c r="C101" s="98">
        <v>14.991417999999999</v>
      </c>
      <c r="D101" s="98">
        <v>15.216495999999999</v>
      </c>
      <c r="E101" s="98">
        <v>15.498507</v>
      </c>
      <c r="F101" s="98">
        <v>15.831193000000001</v>
      </c>
      <c r="G101" s="98">
        <v>16.182243</v>
      </c>
      <c r="H101" s="98">
        <v>16.538081999999999</v>
      </c>
      <c r="I101" s="98">
        <v>16.880116000000001</v>
      </c>
      <c r="J101" s="98">
        <v>17.209087</v>
      </c>
      <c r="K101" s="98">
        <v>17.515287000000001</v>
      </c>
      <c r="L101" s="98">
        <v>17.796841000000001</v>
      </c>
      <c r="M101" s="98">
        <v>18.058009999999999</v>
      </c>
      <c r="N101" s="98">
        <v>18.298815000000001</v>
      </c>
      <c r="O101" s="98">
        <v>18.515478000000002</v>
      </c>
      <c r="P101" s="98">
        <v>18.711390999999999</v>
      </c>
      <c r="Q101" s="98">
        <v>18.891172000000001</v>
      </c>
      <c r="R101" s="98">
        <v>19.054907</v>
      </c>
      <c r="S101" s="98">
        <v>19.202491999999999</v>
      </c>
      <c r="T101" s="98">
        <v>19.329568999999999</v>
      </c>
      <c r="U101" s="98">
        <v>19.439314</v>
      </c>
      <c r="V101" s="98">
        <v>19.535429000000001</v>
      </c>
      <c r="W101" s="98">
        <v>19.61628</v>
      </c>
      <c r="X101" s="98">
        <v>19.678816000000001</v>
      </c>
      <c r="Y101" s="98">
        <v>19.726330000000001</v>
      </c>
      <c r="Z101" s="98">
        <v>19.762045000000001</v>
      </c>
      <c r="AA101" s="98">
        <v>19.788633000000001</v>
      </c>
      <c r="AB101" s="98">
        <v>19.806604</v>
      </c>
      <c r="AC101" s="98">
        <v>19.813744</v>
      </c>
      <c r="AD101" s="98">
        <v>19.817585000000001</v>
      </c>
      <c r="AE101" s="98">
        <v>19.819794000000002</v>
      </c>
      <c r="AF101" s="99">
        <v>1.0021E-2</v>
      </c>
      <c r="AG101" s="90"/>
    </row>
    <row r="102" spans="1:33" ht="15" customHeight="1" x14ac:dyDescent="0.75">
      <c r="A102" s="88" t="s">
        <v>400</v>
      </c>
      <c r="B102" s="97" t="s">
        <v>311</v>
      </c>
      <c r="C102" s="98">
        <v>10.726876000000001</v>
      </c>
      <c r="D102" s="98">
        <v>11.029114999999999</v>
      </c>
      <c r="E102" s="98">
        <v>11.340722</v>
      </c>
      <c r="F102" s="98">
        <v>11.658097</v>
      </c>
      <c r="G102" s="98">
        <v>11.957341</v>
      </c>
      <c r="H102" s="98">
        <v>12.246843</v>
      </c>
      <c r="I102" s="98">
        <v>12.511288</v>
      </c>
      <c r="J102" s="98">
        <v>12.761357</v>
      </c>
      <c r="K102" s="98">
        <v>12.989336</v>
      </c>
      <c r="L102" s="98">
        <v>13.199085999999999</v>
      </c>
      <c r="M102" s="98">
        <v>13.381130000000001</v>
      </c>
      <c r="N102" s="98">
        <v>13.546595999999999</v>
      </c>
      <c r="O102" s="98">
        <v>13.699472</v>
      </c>
      <c r="P102" s="98">
        <v>13.842229</v>
      </c>
      <c r="Q102" s="98">
        <v>13.973739</v>
      </c>
      <c r="R102" s="98">
        <v>14.095364</v>
      </c>
      <c r="S102" s="98">
        <v>14.210414999999999</v>
      </c>
      <c r="T102" s="98">
        <v>14.321558</v>
      </c>
      <c r="U102" s="98">
        <v>14.425992000000001</v>
      </c>
      <c r="V102" s="98">
        <v>14.520219000000001</v>
      </c>
      <c r="W102" s="98">
        <v>14.608215</v>
      </c>
      <c r="X102" s="98">
        <v>14.692059</v>
      </c>
      <c r="Y102" s="98">
        <v>14.763736</v>
      </c>
      <c r="Z102" s="98">
        <v>14.827795999999999</v>
      </c>
      <c r="AA102" s="98">
        <v>14.883236999999999</v>
      </c>
      <c r="AB102" s="98">
        <v>14.930063000000001</v>
      </c>
      <c r="AC102" s="98">
        <v>14.969678</v>
      </c>
      <c r="AD102" s="98">
        <v>15.003341000000001</v>
      </c>
      <c r="AE102" s="98">
        <v>15.030684000000001</v>
      </c>
      <c r="AF102" s="99">
        <v>1.2121E-2</v>
      </c>
      <c r="AG102" s="90"/>
    </row>
    <row r="103" spans="1:33" ht="15" customHeight="1" x14ac:dyDescent="0.75">
      <c r="A103" s="88" t="s">
        <v>401</v>
      </c>
      <c r="B103" s="97" t="s">
        <v>313</v>
      </c>
      <c r="C103" s="98">
        <v>8.2871159999999993</v>
      </c>
      <c r="D103" s="98">
        <v>12.070017</v>
      </c>
      <c r="E103" s="98">
        <v>12.378905</v>
      </c>
      <c r="F103" s="98">
        <v>12.533067000000001</v>
      </c>
      <c r="G103" s="98">
        <v>12.633637</v>
      </c>
      <c r="H103" s="98">
        <v>12.727520999999999</v>
      </c>
      <c r="I103" s="98">
        <v>12.811731999999999</v>
      </c>
      <c r="J103" s="98">
        <v>12.9071</v>
      </c>
      <c r="K103" s="98">
        <v>13.019793999999999</v>
      </c>
      <c r="L103" s="98">
        <v>13.144209</v>
      </c>
      <c r="M103" s="98">
        <v>13.276356</v>
      </c>
      <c r="N103" s="98">
        <v>13.407525</v>
      </c>
      <c r="O103" s="98">
        <v>13.532327</v>
      </c>
      <c r="P103" s="98">
        <v>13.644149000000001</v>
      </c>
      <c r="Q103" s="98">
        <v>13.742635</v>
      </c>
      <c r="R103" s="98">
        <v>13.828310999999999</v>
      </c>
      <c r="S103" s="98">
        <v>13.902666</v>
      </c>
      <c r="T103" s="98">
        <v>13.967390999999999</v>
      </c>
      <c r="U103" s="98">
        <v>14.023659</v>
      </c>
      <c r="V103" s="98">
        <v>14.072395999999999</v>
      </c>
      <c r="W103" s="98">
        <v>14.11443</v>
      </c>
      <c r="X103" s="98">
        <v>14.150719</v>
      </c>
      <c r="Y103" s="98">
        <v>14.184551000000001</v>
      </c>
      <c r="Z103" s="98">
        <v>14.215185999999999</v>
      </c>
      <c r="AA103" s="98">
        <v>14.241229000000001</v>
      </c>
      <c r="AB103" s="98">
        <v>14.26371</v>
      </c>
      <c r="AC103" s="98">
        <v>14.282851000000001</v>
      </c>
      <c r="AD103" s="98">
        <v>14.299067000000001</v>
      </c>
      <c r="AE103" s="98">
        <v>14.312678</v>
      </c>
      <c r="AF103" s="99">
        <v>1.9708E-2</v>
      </c>
      <c r="AG103" s="90"/>
    </row>
    <row r="104" spans="1:33" ht="15" customHeight="1" x14ac:dyDescent="0.75">
      <c r="A104" s="88" t="s">
        <v>402</v>
      </c>
      <c r="B104" s="97" t="s">
        <v>315</v>
      </c>
      <c r="C104" s="98">
        <v>10.037065</v>
      </c>
      <c r="D104" s="98">
        <v>10.03825</v>
      </c>
      <c r="E104" s="98">
        <v>10.039481</v>
      </c>
      <c r="F104" s="98">
        <v>10.040760000000001</v>
      </c>
      <c r="G104" s="98">
        <v>10.04208</v>
      </c>
      <c r="H104" s="98">
        <v>10.043437000000001</v>
      </c>
      <c r="I104" s="98">
        <v>10.044827</v>
      </c>
      <c r="J104" s="98">
        <v>10.046251</v>
      </c>
      <c r="K104" s="98">
        <v>10.047701</v>
      </c>
      <c r="L104" s="98">
        <v>10.049175999999999</v>
      </c>
      <c r="M104" s="98">
        <v>10.050672</v>
      </c>
      <c r="N104" s="98">
        <v>10.057157</v>
      </c>
      <c r="O104" s="98">
        <v>10.073521</v>
      </c>
      <c r="P104" s="98">
        <v>10.105247</v>
      </c>
      <c r="Q104" s="98">
        <v>10.140972</v>
      </c>
      <c r="R104" s="98">
        <v>10.185604</v>
      </c>
      <c r="S104" s="98">
        <v>10.231821</v>
      </c>
      <c r="T104" s="98">
        <v>10.265867999999999</v>
      </c>
      <c r="U104" s="98">
        <v>10.275093</v>
      </c>
      <c r="V104" s="98">
        <v>10.25789</v>
      </c>
      <c r="W104" s="98">
        <v>10.216537000000001</v>
      </c>
      <c r="X104" s="98">
        <v>10.161300000000001</v>
      </c>
      <c r="Y104" s="98">
        <v>10.092753999999999</v>
      </c>
      <c r="Z104" s="98">
        <v>10.027177</v>
      </c>
      <c r="AA104" s="98">
        <v>9.99404</v>
      </c>
      <c r="AB104" s="98">
        <v>10.014455</v>
      </c>
      <c r="AC104" s="98">
        <v>10.061934000000001</v>
      </c>
      <c r="AD104" s="98">
        <v>10.114001</v>
      </c>
      <c r="AE104" s="98">
        <v>10.188727</v>
      </c>
      <c r="AF104" s="99">
        <v>5.3600000000000002E-4</v>
      </c>
      <c r="AG104" s="90"/>
    </row>
    <row r="105" spans="1:33" ht="15" customHeight="1" x14ac:dyDescent="0.75">
      <c r="A105" s="88" t="s">
        <v>403</v>
      </c>
      <c r="B105" s="97" t="s">
        <v>317</v>
      </c>
      <c r="C105" s="98">
        <v>10.321225</v>
      </c>
      <c r="D105" s="98">
        <v>10.468386000000001</v>
      </c>
      <c r="E105" s="98">
        <v>10.641707</v>
      </c>
      <c r="F105" s="98">
        <v>10.829888</v>
      </c>
      <c r="G105" s="98">
        <v>11.019978999999999</v>
      </c>
      <c r="H105" s="98">
        <v>11.213248</v>
      </c>
      <c r="I105" s="98">
        <v>11.394366</v>
      </c>
      <c r="J105" s="98">
        <v>11.570538000000001</v>
      </c>
      <c r="K105" s="98">
        <v>11.740290999999999</v>
      </c>
      <c r="L105" s="98">
        <v>11.905053000000001</v>
      </c>
      <c r="M105" s="98">
        <v>12.059313</v>
      </c>
      <c r="N105" s="98">
        <v>12.213480000000001</v>
      </c>
      <c r="O105" s="98">
        <v>12.379014</v>
      </c>
      <c r="P105" s="98">
        <v>12.555837</v>
      </c>
      <c r="Q105" s="98">
        <v>12.744346</v>
      </c>
      <c r="R105" s="98">
        <v>12.939107999999999</v>
      </c>
      <c r="S105" s="98">
        <v>13.149075</v>
      </c>
      <c r="T105" s="98">
        <v>13.363464</v>
      </c>
      <c r="U105" s="98">
        <v>13.576193</v>
      </c>
      <c r="V105" s="98">
        <v>13.772496</v>
      </c>
      <c r="W105" s="98">
        <v>13.949099</v>
      </c>
      <c r="X105" s="98">
        <v>14.098661999999999</v>
      </c>
      <c r="Y105" s="98">
        <v>14.220824</v>
      </c>
      <c r="Z105" s="98">
        <v>14.323482</v>
      </c>
      <c r="AA105" s="98">
        <v>14.410444</v>
      </c>
      <c r="AB105" s="98">
        <v>14.483241</v>
      </c>
      <c r="AC105" s="98">
        <v>14.544046</v>
      </c>
      <c r="AD105" s="98">
        <v>14.60201</v>
      </c>
      <c r="AE105" s="98">
        <v>14.655778</v>
      </c>
      <c r="AF105" s="99">
        <v>1.2600999999999999E-2</v>
      </c>
      <c r="AG105" s="90"/>
    </row>
    <row r="106" spans="1:33" ht="15" customHeight="1" x14ac:dyDescent="0.75">
      <c r="A106" s="88" t="s">
        <v>404</v>
      </c>
      <c r="B106" s="97" t="s">
        <v>319</v>
      </c>
      <c r="C106" s="98">
        <v>24.120543999999999</v>
      </c>
      <c r="D106" s="98">
        <v>24.120650999999999</v>
      </c>
      <c r="E106" s="98">
        <v>24.120832</v>
      </c>
      <c r="F106" s="98">
        <v>24.121077</v>
      </c>
      <c r="G106" s="98">
        <v>24.121357</v>
      </c>
      <c r="H106" s="98">
        <v>24.121646999999999</v>
      </c>
      <c r="I106" s="98">
        <v>24.121905999999999</v>
      </c>
      <c r="J106" s="98">
        <v>24.1206</v>
      </c>
      <c r="K106" s="98">
        <v>24.120342000000001</v>
      </c>
      <c r="L106" s="98">
        <v>24.120311999999998</v>
      </c>
      <c r="M106" s="98">
        <v>24.120283000000001</v>
      </c>
      <c r="N106" s="98">
        <v>24.116168999999999</v>
      </c>
      <c r="O106" s="98">
        <v>24.116142</v>
      </c>
      <c r="P106" s="98">
        <v>24.116114</v>
      </c>
      <c r="Q106" s="98">
        <v>24.116087</v>
      </c>
      <c r="R106" s="98">
        <v>24.116057999999999</v>
      </c>
      <c r="S106" s="98">
        <v>24.116029999999999</v>
      </c>
      <c r="T106" s="98">
        <v>24.116002999999999</v>
      </c>
      <c r="U106" s="98">
        <v>24.121919999999999</v>
      </c>
      <c r="V106" s="98">
        <v>24.121894999999999</v>
      </c>
      <c r="W106" s="98">
        <v>24.121872</v>
      </c>
      <c r="X106" s="98">
        <v>24.121846999999999</v>
      </c>
      <c r="Y106" s="98">
        <v>24.121846999999999</v>
      </c>
      <c r="Z106" s="98">
        <v>24.121846999999999</v>
      </c>
      <c r="AA106" s="98">
        <v>24.121846999999999</v>
      </c>
      <c r="AB106" s="98">
        <v>24.121846999999999</v>
      </c>
      <c r="AC106" s="98">
        <v>24.121846999999999</v>
      </c>
      <c r="AD106" s="98">
        <v>24.121846999999999</v>
      </c>
      <c r="AE106" s="98">
        <v>24.121849000000001</v>
      </c>
      <c r="AF106" s="99">
        <v>1.9999999999999999E-6</v>
      </c>
      <c r="AG106" s="90"/>
    </row>
    <row r="107" spans="1:33" ht="15" customHeight="1" x14ac:dyDescent="0.75">
      <c r="A107" s="88" t="s">
        <v>405</v>
      </c>
      <c r="B107" s="97" t="s">
        <v>321</v>
      </c>
      <c r="C107" s="98">
        <v>0</v>
      </c>
      <c r="D107" s="98">
        <v>23.149469</v>
      </c>
      <c r="E107" s="98">
        <v>23.472180999999999</v>
      </c>
      <c r="F107" s="98">
        <v>23.713379</v>
      </c>
      <c r="G107" s="98">
        <v>23.934065</v>
      </c>
      <c r="H107" s="98">
        <v>24.180558999999999</v>
      </c>
      <c r="I107" s="98">
        <v>24.434350999999999</v>
      </c>
      <c r="J107" s="98">
        <v>24.733726999999998</v>
      </c>
      <c r="K107" s="98">
        <v>25.076927000000001</v>
      </c>
      <c r="L107" s="98">
        <v>25.458096999999999</v>
      </c>
      <c r="M107" s="98">
        <v>25.866046999999998</v>
      </c>
      <c r="N107" s="98">
        <v>26.263549999999999</v>
      </c>
      <c r="O107" s="98">
        <v>26.635529999999999</v>
      </c>
      <c r="P107" s="98">
        <v>26.971720000000001</v>
      </c>
      <c r="Q107" s="98">
        <v>27.273852999999999</v>
      </c>
      <c r="R107" s="98">
        <v>27.540438000000002</v>
      </c>
      <c r="S107" s="98">
        <v>27.771664000000001</v>
      </c>
      <c r="T107" s="98">
        <v>27.968972999999998</v>
      </c>
      <c r="U107" s="98">
        <v>28.134948999999999</v>
      </c>
      <c r="V107" s="98">
        <v>28.272074</v>
      </c>
      <c r="W107" s="98">
        <v>28.389306999999999</v>
      </c>
      <c r="X107" s="98">
        <v>28.489751999999999</v>
      </c>
      <c r="Y107" s="98">
        <v>28.575668</v>
      </c>
      <c r="Z107" s="98">
        <v>28.649501999999998</v>
      </c>
      <c r="AA107" s="98">
        <v>28.719356999999999</v>
      </c>
      <c r="AB107" s="98">
        <v>28.78302</v>
      </c>
      <c r="AC107" s="98">
        <v>28.839659000000001</v>
      </c>
      <c r="AD107" s="98">
        <v>28.888365</v>
      </c>
      <c r="AE107" s="98">
        <v>28.930430999999999</v>
      </c>
      <c r="AF107" s="99" t="s">
        <v>322</v>
      </c>
      <c r="AG107" s="90"/>
    </row>
    <row r="108" spans="1:33" ht="15" customHeight="1" x14ac:dyDescent="0.75">
      <c r="A108" s="88" t="s">
        <v>406</v>
      </c>
      <c r="B108" s="97" t="s">
        <v>324</v>
      </c>
      <c r="C108" s="98">
        <v>0</v>
      </c>
      <c r="D108" s="98">
        <v>18.959842999999999</v>
      </c>
      <c r="E108" s="98">
        <v>19.097798999999998</v>
      </c>
      <c r="F108" s="98">
        <v>19.221861000000001</v>
      </c>
      <c r="G108" s="98">
        <v>19.306705000000001</v>
      </c>
      <c r="H108" s="98">
        <v>19.394665</v>
      </c>
      <c r="I108" s="98">
        <v>19.477266</v>
      </c>
      <c r="J108" s="98">
        <v>19.57037</v>
      </c>
      <c r="K108" s="98">
        <v>19.676134000000001</v>
      </c>
      <c r="L108" s="98">
        <v>19.793496999999999</v>
      </c>
      <c r="M108" s="98">
        <v>19.919716000000001</v>
      </c>
      <c r="N108" s="98">
        <v>20.047338</v>
      </c>
      <c r="O108" s="98">
        <v>20.172951000000001</v>
      </c>
      <c r="P108" s="98">
        <v>20.289746999999998</v>
      </c>
      <c r="Q108" s="98">
        <v>20.399184999999999</v>
      </c>
      <c r="R108" s="98">
        <v>20.498297000000001</v>
      </c>
      <c r="S108" s="98">
        <v>20.584267000000001</v>
      </c>
      <c r="T108" s="98">
        <v>20.657764</v>
      </c>
      <c r="U108" s="98">
        <v>20.719555</v>
      </c>
      <c r="V108" s="98">
        <v>20.770308</v>
      </c>
      <c r="W108" s="98">
        <v>20.813773999999999</v>
      </c>
      <c r="X108" s="98">
        <v>20.851306999999998</v>
      </c>
      <c r="Y108" s="98">
        <v>20.877443</v>
      </c>
      <c r="Z108" s="98">
        <v>20.902785999999999</v>
      </c>
      <c r="AA108" s="98">
        <v>20.928736000000001</v>
      </c>
      <c r="AB108" s="98">
        <v>20.955839000000001</v>
      </c>
      <c r="AC108" s="98">
        <v>20.984338999999999</v>
      </c>
      <c r="AD108" s="98">
        <v>21.014859999999999</v>
      </c>
      <c r="AE108" s="98">
        <v>21.047606999999999</v>
      </c>
      <c r="AF108" s="99" t="s">
        <v>322</v>
      </c>
      <c r="AG108" s="90"/>
    </row>
    <row r="109" spans="1:33" ht="15" customHeight="1" x14ac:dyDescent="0.75">
      <c r="A109" s="88" t="s">
        <v>407</v>
      </c>
      <c r="B109" s="97" t="s">
        <v>326</v>
      </c>
      <c r="C109" s="98">
        <v>0</v>
      </c>
      <c r="D109" s="98">
        <v>0</v>
      </c>
      <c r="E109" s="98">
        <v>18.589186000000002</v>
      </c>
      <c r="F109" s="98">
        <v>17.317968</v>
      </c>
      <c r="G109" s="98">
        <v>16.950768</v>
      </c>
      <c r="H109" s="98">
        <v>16.763815000000001</v>
      </c>
      <c r="I109" s="98">
        <v>16.648444999999999</v>
      </c>
      <c r="J109" s="98">
        <v>16.569084</v>
      </c>
      <c r="K109" s="98">
        <v>16.510998000000001</v>
      </c>
      <c r="L109" s="98">
        <v>16.466656</v>
      </c>
      <c r="M109" s="98">
        <v>16.431818</v>
      </c>
      <c r="N109" s="98">
        <v>16.404015000000001</v>
      </c>
      <c r="O109" s="98">
        <v>16.381551999999999</v>
      </c>
      <c r="P109" s="98">
        <v>16.363289000000002</v>
      </c>
      <c r="Q109" s="98">
        <v>16.348462999999999</v>
      </c>
      <c r="R109" s="98">
        <v>16.336552000000001</v>
      </c>
      <c r="S109" s="98">
        <v>16.327078</v>
      </c>
      <c r="T109" s="98">
        <v>16.319696</v>
      </c>
      <c r="U109" s="98">
        <v>16.314050999999999</v>
      </c>
      <c r="V109" s="98">
        <v>16.30987</v>
      </c>
      <c r="W109" s="98">
        <v>16.306847000000001</v>
      </c>
      <c r="X109" s="98">
        <v>16.301434</v>
      </c>
      <c r="Y109" s="98">
        <v>16.296316000000001</v>
      </c>
      <c r="Z109" s="98">
        <v>16.291889000000001</v>
      </c>
      <c r="AA109" s="98">
        <v>16.288053999999999</v>
      </c>
      <c r="AB109" s="98">
        <v>16.279157999999999</v>
      </c>
      <c r="AC109" s="98">
        <v>16.272285</v>
      </c>
      <c r="AD109" s="98">
        <v>16.266923999999999</v>
      </c>
      <c r="AE109" s="98">
        <v>16.262709000000001</v>
      </c>
      <c r="AF109" s="99" t="s">
        <v>322</v>
      </c>
      <c r="AG109" s="90"/>
    </row>
    <row r="110" spans="1:33" ht="15" customHeight="1" x14ac:dyDescent="0.75">
      <c r="A110" s="88" t="s">
        <v>408</v>
      </c>
      <c r="B110" s="97" t="s">
        <v>409</v>
      </c>
      <c r="C110" s="98">
        <v>13.701998</v>
      </c>
      <c r="D110" s="98">
        <v>13.894455000000001</v>
      </c>
      <c r="E110" s="98">
        <v>14.1332</v>
      </c>
      <c r="F110" s="98">
        <v>14.411139</v>
      </c>
      <c r="G110" s="98">
        <v>14.696726999999999</v>
      </c>
      <c r="H110" s="98">
        <v>14.984973999999999</v>
      </c>
      <c r="I110" s="98">
        <v>15.258081000000001</v>
      </c>
      <c r="J110" s="98">
        <v>15.520238000000001</v>
      </c>
      <c r="K110" s="98">
        <v>15.762815</v>
      </c>
      <c r="L110" s="98">
        <v>15.987064999999999</v>
      </c>
      <c r="M110" s="98">
        <v>16.188490000000002</v>
      </c>
      <c r="N110" s="98">
        <v>16.371717</v>
      </c>
      <c r="O110" s="98">
        <v>16.538298000000001</v>
      </c>
      <c r="P110" s="98">
        <v>16.691216000000001</v>
      </c>
      <c r="Q110" s="98">
        <v>16.830991999999998</v>
      </c>
      <c r="R110" s="98">
        <v>16.958241999999998</v>
      </c>
      <c r="S110" s="98">
        <v>17.075382000000001</v>
      </c>
      <c r="T110" s="98">
        <v>17.182625000000002</v>
      </c>
      <c r="U110" s="98">
        <v>17.279478000000001</v>
      </c>
      <c r="V110" s="98">
        <v>17.364405000000001</v>
      </c>
      <c r="W110" s="98">
        <v>17.440176000000001</v>
      </c>
      <c r="X110" s="98">
        <v>17.507937999999999</v>
      </c>
      <c r="Y110" s="98">
        <v>17.564014</v>
      </c>
      <c r="Z110" s="98">
        <v>17.611903999999999</v>
      </c>
      <c r="AA110" s="98">
        <v>17.652002</v>
      </c>
      <c r="AB110" s="98">
        <v>17.684301000000001</v>
      </c>
      <c r="AC110" s="98">
        <v>17.708280999999999</v>
      </c>
      <c r="AD110" s="98">
        <v>17.728021999999999</v>
      </c>
      <c r="AE110" s="98">
        <v>17.743794999999999</v>
      </c>
      <c r="AF110" s="99">
        <v>9.2750000000000003E-3</v>
      </c>
      <c r="AG110" s="90"/>
    </row>
    <row r="111" spans="1:33" ht="15" customHeight="1" x14ac:dyDescent="0.75">
      <c r="B111" s="96" t="s">
        <v>329</v>
      </c>
      <c r="C111" s="90"/>
      <c r="D111" s="90"/>
      <c r="E111" s="90"/>
      <c r="F111" s="90"/>
      <c r="G111" s="90"/>
      <c r="H111" s="90"/>
      <c r="I111" s="90"/>
      <c r="J111" s="90"/>
      <c r="K111" s="90"/>
      <c r="L111" s="90"/>
      <c r="M111" s="90"/>
      <c r="N111" s="90"/>
      <c r="O111" s="90"/>
      <c r="P111" s="90"/>
      <c r="Q111" s="90"/>
      <c r="R111" s="90"/>
      <c r="S111" s="90"/>
      <c r="T111" s="90"/>
      <c r="U111" s="90"/>
      <c r="V111" s="90"/>
      <c r="W111" s="90"/>
      <c r="X111" s="90"/>
      <c r="Y111" s="90"/>
      <c r="Z111" s="90"/>
      <c r="AA111" s="90"/>
      <c r="AB111" s="90"/>
      <c r="AC111" s="90"/>
      <c r="AD111" s="90"/>
      <c r="AE111" s="90"/>
      <c r="AF111" s="90"/>
      <c r="AG111" s="90"/>
    </row>
    <row r="112" spans="1:33" ht="15" customHeight="1" x14ac:dyDescent="0.75">
      <c r="A112" s="88" t="s">
        <v>410</v>
      </c>
      <c r="B112" s="97" t="s">
        <v>309</v>
      </c>
      <c r="C112" s="98">
        <v>9.1936929999999997</v>
      </c>
      <c r="D112" s="98">
        <v>9.3656079999999999</v>
      </c>
      <c r="E112" s="98">
        <v>9.5537709999999993</v>
      </c>
      <c r="F112" s="98">
        <v>9.7580460000000002</v>
      </c>
      <c r="G112" s="98">
        <v>9.9795289999999994</v>
      </c>
      <c r="H112" s="98">
        <v>10.217642</v>
      </c>
      <c r="I112" s="98">
        <v>10.452211999999999</v>
      </c>
      <c r="J112" s="98">
        <v>10.691178000000001</v>
      </c>
      <c r="K112" s="98">
        <v>10.928903</v>
      </c>
      <c r="L112" s="98">
        <v>11.165851</v>
      </c>
      <c r="M112" s="98">
        <v>11.396546000000001</v>
      </c>
      <c r="N112" s="98">
        <v>11.615690000000001</v>
      </c>
      <c r="O112" s="98">
        <v>11.822267999999999</v>
      </c>
      <c r="P112" s="98">
        <v>12.013245</v>
      </c>
      <c r="Q112" s="98">
        <v>12.188295</v>
      </c>
      <c r="R112" s="98">
        <v>12.348012000000001</v>
      </c>
      <c r="S112" s="98">
        <v>12.494664999999999</v>
      </c>
      <c r="T112" s="98">
        <v>12.629422999999999</v>
      </c>
      <c r="U112" s="98">
        <v>12.753945</v>
      </c>
      <c r="V112" s="98">
        <v>12.869916999999999</v>
      </c>
      <c r="W112" s="98">
        <v>12.975726</v>
      </c>
      <c r="X112" s="98">
        <v>13.066599</v>
      </c>
      <c r="Y112" s="98">
        <v>13.143876000000001</v>
      </c>
      <c r="Z112" s="98">
        <v>13.212106</v>
      </c>
      <c r="AA112" s="98">
        <v>13.275549</v>
      </c>
      <c r="AB112" s="98">
        <v>13.33305</v>
      </c>
      <c r="AC112" s="98">
        <v>13.385566000000001</v>
      </c>
      <c r="AD112" s="98">
        <v>13.435430999999999</v>
      </c>
      <c r="AE112" s="98">
        <v>13.483851</v>
      </c>
      <c r="AF112" s="99">
        <v>1.3772E-2</v>
      </c>
      <c r="AG112" s="90"/>
    </row>
    <row r="113" spans="1:33" ht="15" customHeight="1" x14ac:dyDescent="0.75">
      <c r="A113" s="88" t="s">
        <v>411</v>
      </c>
      <c r="B113" s="97" t="s">
        <v>311</v>
      </c>
      <c r="C113" s="98">
        <v>6.749625</v>
      </c>
      <c r="D113" s="98">
        <v>6.8187819999999997</v>
      </c>
      <c r="E113" s="98">
        <v>6.8968119999999997</v>
      </c>
      <c r="F113" s="98">
        <v>6.9867109999999997</v>
      </c>
      <c r="G113" s="98">
        <v>7.0877090000000003</v>
      </c>
      <c r="H113" s="98">
        <v>7.2009949999999998</v>
      </c>
      <c r="I113" s="98">
        <v>7.3132250000000001</v>
      </c>
      <c r="J113" s="98">
        <v>7.4300740000000003</v>
      </c>
      <c r="K113" s="98">
        <v>7.5496179999999997</v>
      </c>
      <c r="L113" s="98">
        <v>7.6721680000000001</v>
      </c>
      <c r="M113" s="98">
        <v>7.7944769999999997</v>
      </c>
      <c r="N113" s="98">
        <v>7.9165010000000002</v>
      </c>
      <c r="O113" s="98">
        <v>8.0336940000000006</v>
      </c>
      <c r="P113" s="98">
        <v>8.1469880000000003</v>
      </c>
      <c r="Q113" s="98">
        <v>8.2555569999999996</v>
      </c>
      <c r="R113" s="98">
        <v>8.3564089999999993</v>
      </c>
      <c r="S113" s="98">
        <v>8.4546189999999992</v>
      </c>
      <c r="T113" s="98">
        <v>8.5432349999999992</v>
      </c>
      <c r="U113" s="98">
        <v>8.6293539999999993</v>
      </c>
      <c r="V113" s="98">
        <v>8.708888</v>
      </c>
      <c r="W113" s="98">
        <v>8.7825589999999991</v>
      </c>
      <c r="X113" s="98">
        <v>8.8479890000000001</v>
      </c>
      <c r="Y113" s="98">
        <v>8.9059849999999994</v>
      </c>
      <c r="Z113" s="98">
        <v>8.9598390000000006</v>
      </c>
      <c r="AA113" s="98">
        <v>9.0106319999999993</v>
      </c>
      <c r="AB113" s="98">
        <v>9.0589600000000008</v>
      </c>
      <c r="AC113" s="98">
        <v>9.1032890000000002</v>
      </c>
      <c r="AD113" s="98">
        <v>9.1440789999999996</v>
      </c>
      <c r="AE113" s="98">
        <v>9.1836179999999992</v>
      </c>
      <c r="AF113" s="99">
        <v>1.1058E-2</v>
      </c>
      <c r="AG113" s="90"/>
    </row>
    <row r="114" spans="1:33" ht="12" customHeight="1" x14ac:dyDescent="0.75">
      <c r="A114" s="88" t="s">
        <v>412</v>
      </c>
      <c r="B114" s="97" t="s">
        <v>313</v>
      </c>
      <c r="C114" s="98">
        <v>6.6743629999999996</v>
      </c>
      <c r="D114" s="98">
        <v>6.7503399999999996</v>
      </c>
      <c r="E114" s="98">
        <v>6.8347340000000001</v>
      </c>
      <c r="F114" s="98">
        <v>6.9285519999999998</v>
      </c>
      <c r="G114" s="98">
        <v>7.0375389999999998</v>
      </c>
      <c r="H114" s="98">
        <v>7.1648250000000004</v>
      </c>
      <c r="I114" s="98">
        <v>7.2973169999999996</v>
      </c>
      <c r="J114" s="98">
        <v>7.4426379999999996</v>
      </c>
      <c r="K114" s="98">
        <v>7.595675</v>
      </c>
      <c r="L114" s="98">
        <v>7.7572469999999996</v>
      </c>
      <c r="M114" s="98">
        <v>7.9236519999999997</v>
      </c>
      <c r="N114" s="98">
        <v>8.0880279999999996</v>
      </c>
      <c r="O114" s="98">
        <v>8.2448350000000001</v>
      </c>
      <c r="P114" s="98">
        <v>8.4022679999999994</v>
      </c>
      <c r="Q114" s="98">
        <v>8.5486609999999992</v>
      </c>
      <c r="R114" s="98">
        <v>8.6811869999999995</v>
      </c>
      <c r="S114" s="98">
        <v>8.7986620000000002</v>
      </c>
      <c r="T114" s="98">
        <v>8.9005259999999993</v>
      </c>
      <c r="U114" s="98">
        <v>8.9864390000000007</v>
      </c>
      <c r="V114" s="98">
        <v>9.0566899999999997</v>
      </c>
      <c r="W114" s="98">
        <v>9.1138080000000006</v>
      </c>
      <c r="X114" s="98">
        <v>9.1601370000000006</v>
      </c>
      <c r="Y114" s="98">
        <v>9.1973389999999995</v>
      </c>
      <c r="Z114" s="98">
        <v>9.2269989999999993</v>
      </c>
      <c r="AA114" s="98">
        <v>9.2508189999999999</v>
      </c>
      <c r="AB114" s="98">
        <v>9.2702109999999998</v>
      </c>
      <c r="AC114" s="98">
        <v>9.2862960000000001</v>
      </c>
      <c r="AD114" s="98">
        <v>9.3103250000000006</v>
      </c>
      <c r="AE114" s="98">
        <v>9.3297629999999998</v>
      </c>
      <c r="AF114" s="99">
        <v>1.2034E-2</v>
      </c>
      <c r="AG114" s="90"/>
    </row>
    <row r="115" spans="1:33" ht="15" customHeight="1" x14ac:dyDescent="0.75">
      <c r="A115" s="88" t="s">
        <v>413</v>
      </c>
      <c r="B115" s="97" t="s">
        <v>315</v>
      </c>
      <c r="C115" s="98">
        <v>6.6825780000000004</v>
      </c>
      <c r="D115" s="98">
        <v>6.7423450000000003</v>
      </c>
      <c r="E115" s="98">
        <v>6.8055500000000002</v>
      </c>
      <c r="F115" s="98">
        <v>6.8709239999999996</v>
      </c>
      <c r="G115" s="98">
        <v>6.936928</v>
      </c>
      <c r="H115" s="98">
        <v>7.0035639999999999</v>
      </c>
      <c r="I115" s="98">
        <v>7.0627769999999996</v>
      </c>
      <c r="J115" s="98">
        <v>7.1203580000000004</v>
      </c>
      <c r="K115" s="98">
        <v>7.1764029999999996</v>
      </c>
      <c r="L115" s="98">
        <v>7.227449</v>
      </c>
      <c r="M115" s="98">
        <v>7.2715829999999997</v>
      </c>
      <c r="N115" s="98">
        <v>7.310689</v>
      </c>
      <c r="O115" s="98">
        <v>7.3482479999999999</v>
      </c>
      <c r="P115" s="98">
        <v>7.3825830000000003</v>
      </c>
      <c r="Q115" s="98">
        <v>7.4144519999999998</v>
      </c>
      <c r="R115" s="98">
        <v>7.4396360000000001</v>
      </c>
      <c r="S115" s="98">
        <v>7.4596830000000001</v>
      </c>
      <c r="T115" s="98">
        <v>7.4693519999999998</v>
      </c>
      <c r="U115" s="98">
        <v>7.4733830000000001</v>
      </c>
      <c r="V115" s="98">
        <v>7.4823339999999998</v>
      </c>
      <c r="W115" s="98">
        <v>7.4853820000000004</v>
      </c>
      <c r="X115" s="98">
        <v>7.5116059999999996</v>
      </c>
      <c r="Y115" s="98">
        <v>7.5539040000000002</v>
      </c>
      <c r="Z115" s="98">
        <v>7.5841479999999999</v>
      </c>
      <c r="AA115" s="98">
        <v>7.6054649999999997</v>
      </c>
      <c r="AB115" s="98">
        <v>7.643802</v>
      </c>
      <c r="AC115" s="98">
        <v>7.6943020000000004</v>
      </c>
      <c r="AD115" s="98">
        <v>7.7469619999999999</v>
      </c>
      <c r="AE115" s="98">
        <v>7.7930609999999998</v>
      </c>
      <c r="AF115" s="99">
        <v>5.5050000000000003E-3</v>
      </c>
      <c r="AG115" s="90"/>
    </row>
    <row r="116" spans="1:33" ht="15" customHeight="1" x14ac:dyDescent="0.75">
      <c r="A116" s="88" t="s">
        <v>414</v>
      </c>
      <c r="B116" s="97" t="s">
        <v>317</v>
      </c>
      <c r="C116" s="98">
        <v>6.8756690000000003</v>
      </c>
      <c r="D116" s="98">
        <v>6.9501460000000002</v>
      </c>
      <c r="E116" s="98">
        <v>7.0454549999999996</v>
      </c>
      <c r="F116" s="98">
        <v>7.1580300000000001</v>
      </c>
      <c r="G116" s="98">
        <v>7.2911039999999998</v>
      </c>
      <c r="H116" s="98">
        <v>7.4430180000000004</v>
      </c>
      <c r="I116" s="98">
        <v>7.5863610000000001</v>
      </c>
      <c r="J116" s="98">
        <v>7.7349189999999997</v>
      </c>
      <c r="K116" s="98">
        <v>7.8826219999999996</v>
      </c>
      <c r="L116" s="98">
        <v>8.0331209999999995</v>
      </c>
      <c r="M116" s="98">
        <v>8.1807379999999998</v>
      </c>
      <c r="N116" s="98">
        <v>8.3228650000000002</v>
      </c>
      <c r="O116" s="98">
        <v>8.4456779999999991</v>
      </c>
      <c r="P116" s="98">
        <v>8.5560939999999999</v>
      </c>
      <c r="Q116" s="98">
        <v>8.6529340000000001</v>
      </c>
      <c r="R116" s="98">
        <v>8.7339490000000009</v>
      </c>
      <c r="S116" s="98">
        <v>8.803032</v>
      </c>
      <c r="T116" s="98">
        <v>8.8629239999999996</v>
      </c>
      <c r="U116" s="98">
        <v>8.910183</v>
      </c>
      <c r="V116" s="98">
        <v>8.9528590000000001</v>
      </c>
      <c r="W116" s="98">
        <v>8.9892479999999999</v>
      </c>
      <c r="X116" s="98">
        <v>9.0205870000000008</v>
      </c>
      <c r="Y116" s="98">
        <v>9.0477559999999997</v>
      </c>
      <c r="Z116" s="98">
        <v>9.0712449999999993</v>
      </c>
      <c r="AA116" s="98">
        <v>9.0923820000000006</v>
      </c>
      <c r="AB116" s="98">
        <v>9.1120409999999996</v>
      </c>
      <c r="AC116" s="98">
        <v>9.1306829999999994</v>
      </c>
      <c r="AD116" s="98">
        <v>9.1470629999999993</v>
      </c>
      <c r="AE116" s="98">
        <v>9.1612849999999995</v>
      </c>
      <c r="AF116" s="99">
        <v>1.0303E-2</v>
      </c>
      <c r="AG116" s="90"/>
    </row>
    <row r="117" spans="1:33" ht="15" customHeight="1" x14ac:dyDescent="0.75">
      <c r="A117" s="88" t="s">
        <v>415</v>
      </c>
      <c r="B117" s="258" t="s">
        <v>319</v>
      </c>
      <c r="C117" s="259">
        <v>17.406853000000002</v>
      </c>
      <c r="D117" s="259">
        <v>17.424419</v>
      </c>
      <c r="E117" s="259">
        <v>17.492840000000001</v>
      </c>
      <c r="F117" s="259">
        <v>17.594168</v>
      </c>
      <c r="G117" s="259">
        <v>17.723022</v>
      </c>
      <c r="H117" s="259">
        <v>17.870365</v>
      </c>
      <c r="I117" s="259">
        <v>18.006972999999999</v>
      </c>
      <c r="J117" s="259">
        <v>18.150782</v>
      </c>
      <c r="K117" s="259">
        <v>18.295826000000002</v>
      </c>
      <c r="L117" s="259">
        <v>18.440176000000001</v>
      </c>
      <c r="M117" s="259">
        <v>18.580342999999999</v>
      </c>
      <c r="N117" s="259">
        <v>18.711387999999999</v>
      </c>
      <c r="O117" s="259">
        <v>18.795469000000001</v>
      </c>
      <c r="P117" s="259">
        <v>18.886208</v>
      </c>
      <c r="Q117" s="259">
        <v>18.994534999999999</v>
      </c>
      <c r="R117" s="259">
        <v>19.086106999999998</v>
      </c>
      <c r="S117" s="259">
        <v>19.144750999999999</v>
      </c>
      <c r="T117" s="259">
        <v>19.193377999999999</v>
      </c>
      <c r="U117" s="259">
        <v>19.256512000000001</v>
      </c>
      <c r="V117" s="259">
        <v>19.306592999999999</v>
      </c>
      <c r="W117" s="259">
        <v>19.347332000000002</v>
      </c>
      <c r="X117" s="259">
        <v>19.379252999999999</v>
      </c>
      <c r="Y117" s="259">
        <v>19.403368</v>
      </c>
      <c r="Z117" s="259">
        <v>19.420500000000001</v>
      </c>
      <c r="AA117" s="259">
        <v>19.432022</v>
      </c>
      <c r="AB117" s="259">
        <v>19.441696</v>
      </c>
      <c r="AC117" s="259">
        <v>19.448132999999999</v>
      </c>
      <c r="AD117" s="259">
        <v>19.409203000000002</v>
      </c>
      <c r="AE117" s="259">
        <v>19.409485</v>
      </c>
      <c r="AF117" s="260">
        <v>3.8969999999999999E-3</v>
      </c>
      <c r="AG117" s="90"/>
    </row>
    <row r="118" spans="1:33" ht="15" customHeight="1" x14ac:dyDescent="0.75">
      <c r="A118" s="88" t="s">
        <v>416</v>
      </c>
      <c r="B118" s="97" t="s">
        <v>321</v>
      </c>
      <c r="C118" s="98">
        <v>0</v>
      </c>
      <c r="D118" s="98">
        <v>0</v>
      </c>
      <c r="E118" s="98">
        <v>14.553951</v>
      </c>
      <c r="F118" s="98">
        <v>14.815011999999999</v>
      </c>
      <c r="G118" s="98">
        <v>14.998927999999999</v>
      </c>
      <c r="H118" s="98">
        <v>15.192572</v>
      </c>
      <c r="I118" s="98">
        <v>15.368869</v>
      </c>
      <c r="J118" s="98">
        <v>15.555434</v>
      </c>
      <c r="K118" s="98">
        <v>15.744630000000001</v>
      </c>
      <c r="L118" s="98">
        <v>15.944782999999999</v>
      </c>
      <c r="M118" s="98">
        <v>16.161604000000001</v>
      </c>
      <c r="N118" s="98">
        <v>16.394955</v>
      </c>
      <c r="O118" s="98">
        <v>16.63316</v>
      </c>
      <c r="P118" s="98">
        <v>16.849796000000001</v>
      </c>
      <c r="Q118" s="98">
        <v>17.064274000000001</v>
      </c>
      <c r="R118" s="98">
        <v>17.266493000000001</v>
      </c>
      <c r="S118" s="98">
        <v>17.445629</v>
      </c>
      <c r="T118" s="98">
        <v>17.603285</v>
      </c>
      <c r="U118" s="98">
        <v>17.74091</v>
      </c>
      <c r="V118" s="98">
        <v>17.859545000000001</v>
      </c>
      <c r="W118" s="98">
        <v>17.959697999999999</v>
      </c>
      <c r="X118" s="98">
        <v>18.056013</v>
      </c>
      <c r="Y118" s="98">
        <v>18.136147000000001</v>
      </c>
      <c r="Z118" s="98">
        <v>18.203022000000001</v>
      </c>
      <c r="AA118" s="98">
        <v>18.258938000000001</v>
      </c>
      <c r="AB118" s="98">
        <v>18.306379</v>
      </c>
      <c r="AC118" s="98">
        <v>18.346488999999998</v>
      </c>
      <c r="AD118" s="98">
        <v>18.380383999999999</v>
      </c>
      <c r="AE118" s="98">
        <v>18.409164000000001</v>
      </c>
      <c r="AF118" s="99" t="s">
        <v>322</v>
      </c>
      <c r="AG118" s="90"/>
    </row>
    <row r="119" spans="1:33" ht="15" customHeight="1" x14ac:dyDescent="0.75">
      <c r="A119" s="88" t="s">
        <v>417</v>
      </c>
      <c r="B119" s="97" t="s">
        <v>324</v>
      </c>
      <c r="C119" s="98">
        <v>0</v>
      </c>
      <c r="D119" s="98">
        <v>0</v>
      </c>
      <c r="E119" s="98">
        <v>10.500607</v>
      </c>
      <c r="F119" s="98">
        <v>10.659801</v>
      </c>
      <c r="G119" s="98">
        <v>10.764203999999999</v>
      </c>
      <c r="H119" s="98">
        <v>10.869498999999999</v>
      </c>
      <c r="I119" s="98">
        <v>10.965210000000001</v>
      </c>
      <c r="J119" s="98">
        <v>11.076699</v>
      </c>
      <c r="K119" s="98">
        <v>11.197986</v>
      </c>
      <c r="L119" s="98">
        <v>11.333318999999999</v>
      </c>
      <c r="M119" s="98">
        <v>11.486076000000001</v>
      </c>
      <c r="N119" s="98">
        <v>11.655321000000001</v>
      </c>
      <c r="O119" s="98">
        <v>11.834339</v>
      </c>
      <c r="P119" s="98">
        <v>11.997350000000001</v>
      </c>
      <c r="Q119" s="98">
        <v>12.160628000000001</v>
      </c>
      <c r="R119" s="98">
        <v>12.31541</v>
      </c>
      <c r="S119" s="98">
        <v>12.45102</v>
      </c>
      <c r="T119" s="98">
        <v>12.568764</v>
      </c>
      <c r="U119" s="98">
        <v>12.669667</v>
      </c>
      <c r="V119" s="98">
        <v>12.754915</v>
      </c>
      <c r="W119" s="98">
        <v>12.825293</v>
      </c>
      <c r="X119" s="98">
        <v>12.890333999999999</v>
      </c>
      <c r="Y119" s="98">
        <v>12.942886</v>
      </c>
      <c r="Z119" s="98">
        <v>12.985455</v>
      </c>
      <c r="AA119" s="98">
        <v>13.019958000000001</v>
      </c>
      <c r="AB119" s="98">
        <v>13.048401999999999</v>
      </c>
      <c r="AC119" s="98">
        <v>13.071823999999999</v>
      </c>
      <c r="AD119" s="98">
        <v>13.091234999999999</v>
      </c>
      <c r="AE119" s="98">
        <v>13.10303</v>
      </c>
      <c r="AF119" s="99" t="s">
        <v>322</v>
      </c>
      <c r="AG119" s="90"/>
    </row>
    <row r="120" spans="1:33" ht="15" customHeight="1" x14ac:dyDescent="0.75">
      <c r="A120" s="88" t="s">
        <v>418</v>
      </c>
      <c r="B120" s="97" t="s">
        <v>326</v>
      </c>
      <c r="C120" s="98">
        <v>0</v>
      </c>
      <c r="D120" s="98">
        <v>0</v>
      </c>
      <c r="E120" s="98">
        <v>11.516576000000001</v>
      </c>
      <c r="F120" s="98">
        <v>11.516745</v>
      </c>
      <c r="G120" s="98">
        <v>11.516781999999999</v>
      </c>
      <c r="H120" s="98">
        <v>11.516798</v>
      </c>
      <c r="I120" s="98">
        <v>11.516812</v>
      </c>
      <c r="J120" s="98">
        <v>11.516826</v>
      </c>
      <c r="K120" s="98">
        <v>11.51684</v>
      </c>
      <c r="L120" s="98">
        <v>11.516855</v>
      </c>
      <c r="M120" s="98">
        <v>11.516871999999999</v>
      </c>
      <c r="N120" s="98">
        <v>11.516886</v>
      </c>
      <c r="O120" s="98">
        <v>11.516901000000001</v>
      </c>
      <c r="P120" s="98">
        <v>11.516908000000001</v>
      </c>
      <c r="Q120" s="98">
        <v>11.516905</v>
      </c>
      <c r="R120" s="98">
        <v>11.516907</v>
      </c>
      <c r="S120" s="98">
        <v>11.516909</v>
      </c>
      <c r="T120" s="98">
        <v>11.516912</v>
      </c>
      <c r="U120" s="98">
        <v>11.516919</v>
      </c>
      <c r="V120" s="98">
        <v>11.516923999999999</v>
      </c>
      <c r="W120" s="98">
        <v>11.516925000000001</v>
      </c>
      <c r="X120" s="98">
        <v>11.516932000000001</v>
      </c>
      <c r="Y120" s="98">
        <v>11.516935999999999</v>
      </c>
      <c r="Z120" s="98">
        <v>11.516940999999999</v>
      </c>
      <c r="AA120" s="98">
        <v>11.516942999999999</v>
      </c>
      <c r="AB120" s="98">
        <v>11.516949</v>
      </c>
      <c r="AC120" s="98">
        <v>11.516953000000001</v>
      </c>
      <c r="AD120" s="98">
        <v>11.516953000000001</v>
      </c>
      <c r="AE120" s="98">
        <v>11.516959</v>
      </c>
      <c r="AF120" s="99" t="s">
        <v>322</v>
      </c>
      <c r="AG120" s="90"/>
    </row>
    <row r="121" spans="1:33" ht="15" customHeight="1" x14ac:dyDescent="0.75">
      <c r="A121" s="88" t="s">
        <v>419</v>
      </c>
      <c r="B121" s="97" t="s">
        <v>420</v>
      </c>
      <c r="C121" s="98">
        <v>8.2098399999999998</v>
      </c>
      <c r="D121" s="98">
        <v>8.3404410000000002</v>
      </c>
      <c r="E121" s="98">
        <v>8.4829690000000006</v>
      </c>
      <c r="F121" s="98">
        <v>8.6408909999999999</v>
      </c>
      <c r="G121" s="98">
        <v>8.8129430000000006</v>
      </c>
      <c r="H121" s="98">
        <v>9.0002259999999996</v>
      </c>
      <c r="I121" s="98">
        <v>9.1844359999999998</v>
      </c>
      <c r="J121" s="98">
        <v>9.3722469999999998</v>
      </c>
      <c r="K121" s="98">
        <v>9.5603230000000003</v>
      </c>
      <c r="L121" s="98">
        <v>9.7494200000000006</v>
      </c>
      <c r="M121" s="98">
        <v>9.9342159999999993</v>
      </c>
      <c r="N121" s="98">
        <v>10.112831999999999</v>
      </c>
      <c r="O121" s="98">
        <v>10.281893999999999</v>
      </c>
      <c r="P121" s="98">
        <v>10.441013999999999</v>
      </c>
      <c r="Q121" s="98">
        <v>10.590353</v>
      </c>
      <c r="R121" s="98">
        <v>10.726647</v>
      </c>
      <c r="S121" s="98">
        <v>10.856488000000001</v>
      </c>
      <c r="T121" s="98">
        <v>10.972559</v>
      </c>
      <c r="U121" s="98">
        <v>11.083036</v>
      </c>
      <c r="V121" s="98">
        <v>11.184754999999999</v>
      </c>
      <c r="W121" s="98">
        <v>11.277801999999999</v>
      </c>
      <c r="X121" s="98">
        <v>11.358744</v>
      </c>
      <c r="Y121" s="98">
        <v>11.428658</v>
      </c>
      <c r="Z121" s="98">
        <v>11.491809999999999</v>
      </c>
      <c r="AA121" s="98">
        <v>11.55086</v>
      </c>
      <c r="AB121" s="98">
        <v>11.605866000000001</v>
      </c>
      <c r="AC121" s="98">
        <v>11.656457</v>
      </c>
      <c r="AD121" s="98">
        <v>11.703754999999999</v>
      </c>
      <c r="AE121" s="98">
        <v>11.750068000000001</v>
      </c>
      <c r="AF121" s="99">
        <v>1.2886999999999999E-2</v>
      </c>
      <c r="AG121" s="90"/>
    </row>
    <row r="122" spans="1:33" ht="15" customHeight="1" x14ac:dyDescent="0.75">
      <c r="B122" s="96" t="s">
        <v>341</v>
      </c>
      <c r="C122" s="90"/>
      <c r="D122" s="90"/>
      <c r="E122" s="90"/>
      <c r="F122" s="90"/>
      <c r="G122" s="90"/>
      <c r="H122" s="90"/>
      <c r="I122" s="90"/>
      <c r="J122" s="90"/>
      <c r="K122" s="90"/>
      <c r="L122" s="90"/>
      <c r="M122" s="90"/>
      <c r="N122" s="90"/>
      <c r="O122" s="90"/>
      <c r="P122" s="90"/>
      <c r="Q122" s="90"/>
      <c r="R122" s="90"/>
      <c r="S122" s="90"/>
      <c r="T122" s="90"/>
      <c r="U122" s="90"/>
      <c r="V122" s="90"/>
      <c r="W122" s="90"/>
      <c r="X122" s="90"/>
      <c r="Y122" s="90"/>
      <c r="Z122" s="90"/>
      <c r="AA122" s="90"/>
      <c r="AB122" s="90"/>
      <c r="AC122" s="90"/>
      <c r="AD122" s="90"/>
      <c r="AE122" s="90"/>
      <c r="AF122" s="90"/>
      <c r="AG122" s="90"/>
    </row>
    <row r="123" spans="1:33" ht="15" customHeight="1" x14ac:dyDescent="0.75">
      <c r="A123" s="88" t="s">
        <v>421</v>
      </c>
      <c r="B123" s="97" t="s">
        <v>309</v>
      </c>
      <c r="C123" s="98">
        <v>6.174798</v>
      </c>
      <c r="D123" s="98">
        <v>6.2630949999999999</v>
      </c>
      <c r="E123" s="98">
        <v>6.3645230000000002</v>
      </c>
      <c r="F123" s="98">
        <v>6.4755140000000004</v>
      </c>
      <c r="G123" s="98">
        <v>6.5947199999999997</v>
      </c>
      <c r="H123" s="98">
        <v>6.7204090000000001</v>
      </c>
      <c r="I123" s="98">
        <v>6.8422190000000001</v>
      </c>
      <c r="J123" s="98">
        <v>6.9609690000000004</v>
      </c>
      <c r="K123" s="98">
        <v>7.0752560000000004</v>
      </c>
      <c r="L123" s="98">
        <v>7.1852980000000004</v>
      </c>
      <c r="M123" s="98">
        <v>7.2900910000000003</v>
      </c>
      <c r="N123" s="98">
        <v>7.3855190000000004</v>
      </c>
      <c r="O123" s="98">
        <v>7.4707850000000002</v>
      </c>
      <c r="P123" s="98">
        <v>7.5460839999999996</v>
      </c>
      <c r="Q123" s="98">
        <v>7.6121340000000002</v>
      </c>
      <c r="R123" s="98">
        <v>7.6693059999999997</v>
      </c>
      <c r="S123" s="98">
        <v>7.7178800000000001</v>
      </c>
      <c r="T123" s="98">
        <v>7.7600699999999998</v>
      </c>
      <c r="U123" s="98">
        <v>7.7969379999999999</v>
      </c>
      <c r="V123" s="98">
        <v>7.8299960000000004</v>
      </c>
      <c r="W123" s="98">
        <v>7.8573079999999997</v>
      </c>
      <c r="X123" s="98">
        <v>7.880395</v>
      </c>
      <c r="Y123" s="98">
        <v>7.8999480000000002</v>
      </c>
      <c r="Z123" s="98">
        <v>7.9169460000000003</v>
      </c>
      <c r="AA123" s="98">
        <v>7.9330990000000003</v>
      </c>
      <c r="AB123" s="98">
        <v>7.9487300000000003</v>
      </c>
      <c r="AC123" s="98">
        <v>7.9641529999999996</v>
      </c>
      <c r="AD123" s="98">
        <v>7.9801409999999997</v>
      </c>
      <c r="AE123" s="98">
        <v>7.9969340000000004</v>
      </c>
      <c r="AF123" s="99">
        <v>9.2779999999999998E-3</v>
      </c>
      <c r="AG123" s="90"/>
    </row>
    <row r="124" spans="1:33" ht="15" customHeight="1" x14ac:dyDescent="0.75">
      <c r="A124" s="88" t="s">
        <v>422</v>
      </c>
      <c r="B124" s="97" t="s">
        <v>311</v>
      </c>
      <c r="C124" s="98">
        <v>5.6053519999999999</v>
      </c>
      <c r="D124" s="98">
        <v>5.6851630000000002</v>
      </c>
      <c r="E124" s="98">
        <v>5.7620750000000003</v>
      </c>
      <c r="F124" s="98">
        <v>5.8372330000000003</v>
      </c>
      <c r="G124" s="98">
        <v>5.9050890000000003</v>
      </c>
      <c r="H124" s="98">
        <v>5.9668659999999996</v>
      </c>
      <c r="I124" s="98">
        <v>6.0218819999999997</v>
      </c>
      <c r="J124" s="98">
        <v>6.0750270000000004</v>
      </c>
      <c r="K124" s="98">
        <v>6.1221620000000003</v>
      </c>
      <c r="L124" s="98">
        <v>6.1683779999999997</v>
      </c>
      <c r="M124" s="98">
        <v>6.2146990000000004</v>
      </c>
      <c r="N124" s="98">
        <v>6.2603840000000002</v>
      </c>
      <c r="O124" s="98">
        <v>6.3023579999999999</v>
      </c>
      <c r="P124" s="98">
        <v>6.3409950000000004</v>
      </c>
      <c r="Q124" s="98">
        <v>6.3776359999999999</v>
      </c>
      <c r="R124" s="98">
        <v>6.4116439999999999</v>
      </c>
      <c r="S124" s="98">
        <v>6.4439479999999998</v>
      </c>
      <c r="T124" s="98">
        <v>6.4750249999999996</v>
      </c>
      <c r="U124" s="98">
        <v>6.5043160000000002</v>
      </c>
      <c r="V124" s="98">
        <v>6.5290499999999998</v>
      </c>
      <c r="W124" s="98">
        <v>6.5526530000000003</v>
      </c>
      <c r="X124" s="98">
        <v>6.5760810000000003</v>
      </c>
      <c r="Y124" s="98">
        <v>6.5977519999999998</v>
      </c>
      <c r="Z124" s="98">
        <v>6.6134740000000001</v>
      </c>
      <c r="AA124" s="98">
        <v>6.6265970000000003</v>
      </c>
      <c r="AB124" s="98">
        <v>6.6380759999999999</v>
      </c>
      <c r="AC124" s="98">
        <v>6.6483280000000002</v>
      </c>
      <c r="AD124" s="98">
        <v>6.6579069999999998</v>
      </c>
      <c r="AE124" s="98">
        <v>6.6670059999999998</v>
      </c>
      <c r="AF124" s="99">
        <v>6.2139999999999999E-3</v>
      </c>
      <c r="AG124" s="90"/>
    </row>
    <row r="125" spans="1:33" ht="15" customHeight="1" x14ac:dyDescent="0.75">
      <c r="A125" s="88" t="s">
        <v>423</v>
      </c>
      <c r="B125" s="97" t="s">
        <v>313</v>
      </c>
      <c r="C125" s="98">
        <v>6.0561619999999996</v>
      </c>
      <c r="D125" s="98">
        <v>6.0490139999999997</v>
      </c>
      <c r="E125" s="98">
        <v>6.0413300000000003</v>
      </c>
      <c r="F125" s="98">
        <v>6.0397550000000004</v>
      </c>
      <c r="G125" s="98">
        <v>6.0466559999999996</v>
      </c>
      <c r="H125" s="98">
        <v>6.0661889999999996</v>
      </c>
      <c r="I125" s="98">
        <v>6.0933279999999996</v>
      </c>
      <c r="J125" s="98">
        <v>6.1323319999999999</v>
      </c>
      <c r="K125" s="98">
        <v>6.1810369999999999</v>
      </c>
      <c r="L125" s="98">
        <v>6.2393669999999997</v>
      </c>
      <c r="M125" s="98">
        <v>6.3051560000000002</v>
      </c>
      <c r="N125" s="98">
        <v>6.3731140000000002</v>
      </c>
      <c r="O125" s="98">
        <v>6.4338220000000002</v>
      </c>
      <c r="P125" s="98">
        <v>6.4864230000000003</v>
      </c>
      <c r="Q125" s="98">
        <v>6.5340740000000004</v>
      </c>
      <c r="R125" s="98">
        <v>6.5780960000000004</v>
      </c>
      <c r="S125" s="98">
        <v>6.6189390000000001</v>
      </c>
      <c r="T125" s="98">
        <v>6.656015</v>
      </c>
      <c r="U125" s="98">
        <v>6.6907750000000004</v>
      </c>
      <c r="V125" s="98">
        <v>6.7222429999999997</v>
      </c>
      <c r="W125" s="98">
        <v>6.7477010000000002</v>
      </c>
      <c r="X125" s="98">
        <v>6.7691860000000004</v>
      </c>
      <c r="Y125" s="98">
        <v>6.7874949999999998</v>
      </c>
      <c r="Z125" s="98">
        <v>6.802632</v>
      </c>
      <c r="AA125" s="98">
        <v>6.8150360000000001</v>
      </c>
      <c r="AB125" s="98">
        <v>6.8253909999999998</v>
      </c>
      <c r="AC125" s="98">
        <v>6.8345450000000003</v>
      </c>
      <c r="AD125" s="98">
        <v>6.8446889999999998</v>
      </c>
      <c r="AE125" s="98">
        <v>6.8567840000000002</v>
      </c>
      <c r="AF125" s="99">
        <v>4.444E-3</v>
      </c>
      <c r="AG125" s="90"/>
    </row>
    <row r="126" spans="1:33" ht="15" customHeight="1" x14ac:dyDescent="0.75">
      <c r="A126" s="88" t="s">
        <v>424</v>
      </c>
      <c r="B126" s="97" t="s">
        <v>315</v>
      </c>
      <c r="C126" s="98">
        <v>5.905322</v>
      </c>
      <c r="D126" s="98">
        <v>5.9830639999999997</v>
      </c>
      <c r="E126" s="98">
        <v>6.0729699999999998</v>
      </c>
      <c r="F126" s="98">
        <v>6.1697509999999998</v>
      </c>
      <c r="G126" s="98">
        <v>6.2701130000000003</v>
      </c>
      <c r="H126" s="98">
        <v>6.3741599999999998</v>
      </c>
      <c r="I126" s="98">
        <v>6.4715020000000001</v>
      </c>
      <c r="J126" s="98">
        <v>6.5653430000000004</v>
      </c>
      <c r="K126" s="98">
        <v>6.6557139999999997</v>
      </c>
      <c r="L126" s="98">
        <v>6.7455530000000001</v>
      </c>
      <c r="M126" s="98">
        <v>6.8333729999999999</v>
      </c>
      <c r="N126" s="98">
        <v>6.9156950000000004</v>
      </c>
      <c r="O126" s="98">
        <v>6.9910300000000003</v>
      </c>
      <c r="P126" s="98">
        <v>7.0602270000000003</v>
      </c>
      <c r="Q126" s="98">
        <v>7.1236040000000003</v>
      </c>
      <c r="R126" s="98">
        <v>7.1804309999999996</v>
      </c>
      <c r="S126" s="98">
        <v>7.2303940000000004</v>
      </c>
      <c r="T126" s="98">
        <v>7.2732939999999999</v>
      </c>
      <c r="U126" s="98">
        <v>7.3093329999999996</v>
      </c>
      <c r="V126" s="98">
        <v>7.3391260000000003</v>
      </c>
      <c r="W126" s="98">
        <v>7.3641690000000004</v>
      </c>
      <c r="X126" s="98">
        <v>7.3857489999999997</v>
      </c>
      <c r="Y126" s="98">
        <v>7.4047210000000003</v>
      </c>
      <c r="Z126" s="98">
        <v>7.4218250000000001</v>
      </c>
      <c r="AA126" s="98">
        <v>7.4367340000000004</v>
      </c>
      <c r="AB126" s="98">
        <v>7.451314</v>
      </c>
      <c r="AC126" s="98">
        <v>7.4666230000000002</v>
      </c>
      <c r="AD126" s="98">
        <v>7.4822319999999998</v>
      </c>
      <c r="AE126" s="98">
        <v>7.498291</v>
      </c>
      <c r="AF126" s="99">
        <v>8.5660000000000007E-3</v>
      </c>
      <c r="AG126" s="90"/>
    </row>
    <row r="127" spans="1:33" ht="15" customHeight="1" x14ac:dyDescent="0.75">
      <c r="A127" s="88" t="s">
        <v>425</v>
      </c>
      <c r="B127" s="97" t="s">
        <v>317</v>
      </c>
      <c r="C127" s="98">
        <v>0</v>
      </c>
      <c r="D127" s="98">
        <v>0</v>
      </c>
      <c r="E127" s="98">
        <v>0</v>
      </c>
      <c r="F127" s="98">
        <v>0</v>
      </c>
      <c r="G127" s="98">
        <v>0</v>
      </c>
      <c r="H127" s="98">
        <v>0</v>
      </c>
      <c r="I127" s="98">
        <v>0</v>
      </c>
      <c r="J127" s="98">
        <v>0</v>
      </c>
      <c r="K127" s="98">
        <v>0</v>
      </c>
      <c r="L127" s="98">
        <v>0</v>
      </c>
      <c r="M127" s="98">
        <v>0</v>
      </c>
      <c r="N127" s="98">
        <v>0</v>
      </c>
      <c r="O127" s="98">
        <v>0</v>
      </c>
      <c r="P127" s="98">
        <v>0</v>
      </c>
      <c r="Q127" s="98">
        <v>0</v>
      </c>
      <c r="R127" s="98">
        <v>0</v>
      </c>
      <c r="S127" s="98">
        <v>0</v>
      </c>
      <c r="T127" s="98">
        <v>0</v>
      </c>
      <c r="U127" s="98">
        <v>0</v>
      </c>
      <c r="V127" s="98">
        <v>0</v>
      </c>
      <c r="W127" s="98">
        <v>0</v>
      </c>
      <c r="X127" s="98">
        <v>0</v>
      </c>
      <c r="Y127" s="98">
        <v>0</v>
      </c>
      <c r="Z127" s="98">
        <v>0</v>
      </c>
      <c r="AA127" s="98">
        <v>0</v>
      </c>
      <c r="AB127" s="98">
        <v>0</v>
      </c>
      <c r="AC127" s="98">
        <v>0</v>
      </c>
      <c r="AD127" s="98">
        <v>0</v>
      </c>
      <c r="AE127" s="98">
        <v>0</v>
      </c>
      <c r="AF127" s="99" t="s">
        <v>322</v>
      </c>
      <c r="AG127" s="90"/>
    </row>
    <row r="128" spans="1:33" ht="15" customHeight="1" x14ac:dyDescent="0.75">
      <c r="A128" s="88" t="s">
        <v>426</v>
      </c>
      <c r="B128" s="97" t="s">
        <v>319</v>
      </c>
      <c r="C128" s="98">
        <v>12.511471999999999</v>
      </c>
      <c r="D128" s="98">
        <v>12.210798</v>
      </c>
      <c r="E128" s="98">
        <v>12.035378</v>
      </c>
      <c r="F128" s="98">
        <v>11.922769000000001</v>
      </c>
      <c r="G128" s="98">
        <v>11.842131</v>
      </c>
      <c r="H128" s="98">
        <v>11.780157000000001</v>
      </c>
      <c r="I128" s="98">
        <v>11.726812000000001</v>
      </c>
      <c r="J128" s="98">
        <v>11.681986</v>
      </c>
      <c r="K128" s="98">
        <v>11.643143999999999</v>
      </c>
      <c r="L128" s="98">
        <v>11.608420000000001</v>
      </c>
      <c r="M128" s="98">
        <v>11.577750999999999</v>
      </c>
      <c r="N128" s="98">
        <v>11.55185</v>
      </c>
      <c r="O128" s="98">
        <v>11.532499</v>
      </c>
      <c r="P128" s="98">
        <v>11.522676000000001</v>
      </c>
      <c r="Q128" s="98">
        <v>11.51253</v>
      </c>
      <c r="R128" s="98">
        <v>11.507656000000001</v>
      </c>
      <c r="S128" s="98">
        <v>11.514357</v>
      </c>
      <c r="T128" s="98">
        <v>11.526049</v>
      </c>
      <c r="U128" s="98">
        <v>11.521922999999999</v>
      </c>
      <c r="V128" s="98">
        <v>11.528378</v>
      </c>
      <c r="W128" s="98">
        <v>11.553936999999999</v>
      </c>
      <c r="X128" s="98">
        <v>11.578481999999999</v>
      </c>
      <c r="Y128" s="98">
        <v>11.590909</v>
      </c>
      <c r="Z128" s="98">
        <v>11.599613</v>
      </c>
      <c r="AA128" s="98">
        <v>11.605518999999999</v>
      </c>
      <c r="AB128" s="98">
        <v>11.609627</v>
      </c>
      <c r="AC128" s="98">
        <v>11.612548</v>
      </c>
      <c r="AD128" s="98">
        <v>11.614598000000001</v>
      </c>
      <c r="AE128" s="98">
        <v>11.615857</v>
      </c>
      <c r="AF128" s="99">
        <v>-2.6489999999999999E-3</v>
      </c>
      <c r="AG128" s="90"/>
    </row>
    <row r="129" spans="1:33" ht="12" customHeight="1" x14ac:dyDescent="0.75">
      <c r="A129" s="88" t="s">
        <v>427</v>
      </c>
      <c r="B129" s="97" t="s">
        <v>321</v>
      </c>
      <c r="C129" s="98">
        <v>0</v>
      </c>
      <c r="D129" s="98">
        <v>0</v>
      </c>
      <c r="E129" s="98">
        <v>1.546108</v>
      </c>
      <c r="F129" s="98">
        <v>2.664183</v>
      </c>
      <c r="G129" s="98">
        <v>3.4990290000000002</v>
      </c>
      <c r="H129" s="98">
        <v>4.1596690000000001</v>
      </c>
      <c r="I129" s="98">
        <v>4.6990999999999996</v>
      </c>
      <c r="J129" s="98">
        <v>5.1562080000000003</v>
      </c>
      <c r="K129" s="98">
        <v>5.5611940000000004</v>
      </c>
      <c r="L129" s="98">
        <v>5.9406049999999997</v>
      </c>
      <c r="M129" s="98">
        <v>6.3162120000000002</v>
      </c>
      <c r="N129" s="98">
        <v>6.6977019999999996</v>
      </c>
      <c r="O129" s="98">
        <v>7.0859899999999998</v>
      </c>
      <c r="P129" s="98">
        <v>7.4756780000000003</v>
      </c>
      <c r="Q129" s="98">
        <v>7.8704789999999996</v>
      </c>
      <c r="R129" s="98">
        <v>8.2631910000000008</v>
      </c>
      <c r="S129" s="98">
        <v>8.6400120000000005</v>
      </c>
      <c r="T129" s="98">
        <v>8.9883590000000009</v>
      </c>
      <c r="U129" s="98">
        <v>9.2928049999999995</v>
      </c>
      <c r="V129" s="98">
        <v>9.5358350000000005</v>
      </c>
      <c r="W129" s="98">
        <v>9.700844</v>
      </c>
      <c r="X129" s="98">
        <v>9.9268219999999996</v>
      </c>
      <c r="Y129" s="98">
        <v>10.164901</v>
      </c>
      <c r="Z129" s="98">
        <v>10.319011</v>
      </c>
      <c r="AA129" s="98">
        <v>10.344773</v>
      </c>
      <c r="AB129" s="98">
        <v>10.42065</v>
      </c>
      <c r="AC129" s="98">
        <v>10.488389</v>
      </c>
      <c r="AD129" s="98">
        <v>10.548454</v>
      </c>
      <c r="AE129" s="98">
        <v>10.601648000000001</v>
      </c>
      <c r="AF129" s="99" t="s">
        <v>322</v>
      </c>
      <c r="AG129" s="90"/>
    </row>
    <row r="130" spans="1:33" ht="12" customHeight="1" x14ac:dyDescent="0.75">
      <c r="A130" s="88" t="s">
        <v>428</v>
      </c>
      <c r="B130" s="97" t="s">
        <v>324</v>
      </c>
      <c r="C130" s="98">
        <v>0</v>
      </c>
      <c r="D130" s="98">
        <v>0</v>
      </c>
      <c r="E130" s="98">
        <v>1.475894</v>
      </c>
      <c r="F130" s="98">
        <v>2.5423819999999999</v>
      </c>
      <c r="G130" s="98">
        <v>3.3420420000000002</v>
      </c>
      <c r="H130" s="98">
        <v>3.9731420000000002</v>
      </c>
      <c r="I130" s="98">
        <v>4.4840580000000001</v>
      </c>
      <c r="J130" s="98">
        <v>4.9145440000000002</v>
      </c>
      <c r="K130" s="98">
        <v>5.2951240000000004</v>
      </c>
      <c r="L130" s="98">
        <v>5.6530180000000003</v>
      </c>
      <c r="M130" s="98">
        <v>6.0081530000000001</v>
      </c>
      <c r="N130" s="98">
        <v>6.3713059999999997</v>
      </c>
      <c r="O130" s="98">
        <v>6.7437389999999997</v>
      </c>
      <c r="P130" s="98">
        <v>7.1219239999999999</v>
      </c>
      <c r="Q130" s="98">
        <v>7.5077629999999997</v>
      </c>
      <c r="R130" s="98">
        <v>7.8949509999999998</v>
      </c>
      <c r="S130" s="98">
        <v>8.2699909999999992</v>
      </c>
      <c r="T130" s="98">
        <v>8.6198800000000002</v>
      </c>
      <c r="U130" s="98">
        <v>8.9274210000000007</v>
      </c>
      <c r="V130" s="98">
        <v>9.1725209999999997</v>
      </c>
      <c r="W130" s="98">
        <v>9.3351539999999993</v>
      </c>
      <c r="X130" s="98">
        <v>9.5703130000000005</v>
      </c>
      <c r="Y130" s="98">
        <v>9.8242899999999995</v>
      </c>
      <c r="Z130" s="98">
        <v>9.9863700000000009</v>
      </c>
      <c r="AA130" s="98">
        <v>10.00128</v>
      </c>
      <c r="AB130" s="98">
        <v>10.076916000000001</v>
      </c>
      <c r="AC130" s="98">
        <v>10.144606</v>
      </c>
      <c r="AD130" s="98">
        <v>10.20481</v>
      </c>
      <c r="AE130" s="98">
        <v>10.258661</v>
      </c>
      <c r="AF130" s="99" t="s">
        <v>322</v>
      </c>
      <c r="AG130" s="90"/>
    </row>
    <row r="131" spans="1:33" ht="12" customHeight="1" x14ac:dyDescent="0.75">
      <c r="A131" s="88" t="s">
        <v>429</v>
      </c>
      <c r="B131" s="97" t="s">
        <v>326</v>
      </c>
      <c r="C131" s="98">
        <v>0</v>
      </c>
      <c r="D131" s="98">
        <v>0</v>
      </c>
      <c r="E131" s="98">
        <v>7.1006340000000003</v>
      </c>
      <c r="F131" s="98">
        <v>7.1057309999999996</v>
      </c>
      <c r="G131" s="98">
        <v>7.1073639999999996</v>
      </c>
      <c r="H131" s="98">
        <v>7.1081630000000002</v>
      </c>
      <c r="I131" s="98">
        <v>7.1086039999999997</v>
      </c>
      <c r="J131" s="98">
        <v>7.1088789999999999</v>
      </c>
      <c r="K131" s="98">
        <v>7.1090270000000002</v>
      </c>
      <c r="L131" s="98">
        <v>7.1090970000000002</v>
      </c>
      <c r="M131" s="98">
        <v>7.1091550000000003</v>
      </c>
      <c r="N131" s="98">
        <v>7.1092209999999998</v>
      </c>
      <c r="O131" s="98">
        <v>7.1092950000000004</v>
      </c>
      <c r="P131" s="98">
        <v>7.1093820000000001</v>
      </c>
      <c r="Q131" s="98">
        <v>7.1094809999999997</v>
      </c>
      <c r="R131" s="98">
        <v>7.1095889999999997</v>
      </c>
      <c r="S131" s="98">
        <v>7.1097070000000002</v>
      </c>
      <c r="T131" s="98">
        <v>7.1098350000000003</v>
      </c>
      <c r="U131" s="98">
        <v>7.109972</v>
      </c>
      <c r="V131" s="98">
        <v>7.1101159999999997</v>
      </c>
      <c r="W131" s="98">
        <v>7.1102699999999999</v>
      </c>
      <c r="X131" s="98">
        <v>7.1104589999999996</v>
      </c>
      <c r="Y131" s="98">
        <v>7.110671</v>
      </c>
      <c r="Z131" s="98">
        <v>7.1108859999999998</v>
      </c>
      <c r="AA131" s="98">
        <v>7.1110879999999996</v>
      </c>
      <c r="AB131" s="98">
        <v>7.1113179999999998</v>
      </c>
      <c r="AC131" s="98">
        <v>7.1115579999999996</v>
      </c>
      <c r="AD131" s="98">
        <v>7.111809</v>
      </c>
      <c r="AE131" s="98">
        <v>7.1120650000000003</v>
      </c>
      <c r="AF131" s="99" t="s">
        <v>322</v>
      </c>
      <c r="AG131" s="90"/>
    </row>
    <row r="132" spans="1:33" ht="12" customHeight="1" x14ac:dyDescent="0.75">
      <c r="A132" s="88" t="s">
        <v>430</v>
      </c>
      <c r="B132" s="97" t="s">
        <v>431</v>
      </c>
      <c r="C132" s="98">
        <v>6.1709569999999996</v>
      </c>
      <c r="D132" s="98">
        <v>6.2590110000000001</v>
      </c>
      <c r="E132" s="98">
        <v>6.3601650000000003</v>
      </c>
      <c r="F132" s="98">
        <v>6.4708430000000003</v>
      </c>
      <c r="G132" s="98">
        <v>6.589664</v>
      </c>
      <c r="H132" s="98">
        <v>6.7149279999999996</v>
      </c>
      <c r="I132" s="98">
        <v>6.8362869999999996</v>
      </c>
      <c r="J132" s="98">
        <v>6.9546010000000003</v>
      </c>
      <c r="K132" s="98">
        <v>7.068473</v>
      </c>
      <c r="L132" s="98">
        <v>7.1781480000000002</v>
      </c>
      <c r="M132" s="98">
        <v>7.282597</v>
      </c>
      <c r="N132" s="98">
        <v>7.3776999999999999</v>
      </c>
      <c r="O132" s="98">
        <v>7.4626390000000002</v>
      </c>
      <c r="P132" s="98">
        <v>7.5376300000000001</v>
      </c>
      <c r="Q132" s="98">
        <v>7.6034009999999999</v>
      </c>
      <c r="R132" s="98">
        <v>7.6603089999999998</v>
      </c>
      <c r="S132" s="98">
        <v>7.7086389999999998</v>
      </c>
      <c r="T132" s="98">
        <v>7.750559</v>
      </c>
      <c r="U132" s="98">
        <v>7.7871069999999998</v>
      </c>
      <c r="V132" s="98">
        <v>7.819769</v>
      </c>
      <c r="W132" s="98">
        <v>7.8466990000000001</v>
      </c>
      <c r="X132" s="98">
        <v>7.8693970000000002</v>
      </c>
      <c r="Y132" s="98">
        <v>7.8885500000000004</v>
      </c>
      <c r="Z132" s="98">
        <v>7.9051289999999996</v>
      </c>
      <c r="AA132" s="98">
        <v>7.9208100000000004</v>
      </c>
      <c r="AB132" s="98">
        <v>7.9359409999999997</v>
      </c>
      <c r="AC132" s="98">
        <v>7.9508619999999999</v>
      </c>
      <c r="AD132" s="98">
        <v>7.9663209999999998</v>
      </c>
      <c r="AE132" s="98">
        <v>7.9825520000000001</v>
      </c>
      <c r="AF132" s="99">
        <v>9.2350000000000002E-3</v>
      </c>
      <c r="AG132" s="90"/>
    </row>
    <row r="133" spans="1:33" ht="12" customHeight="1" x14ac:dyDescent="0.75">
      <c r="A133" s="88" t="s">
        <v>432</v>
      </c>
      <c r="B133" s="96" t="s">
        <v>433</v>
      </c>
      <c r="C133" s="100">
        <v>7.4724060000000003</v>
      </c>
      <c r="D133" s="100">
        <v>7.5785309999999999</v>
      </c>
      <c r="E133" s="100">
        <v>7.7053209999999996</v>
      </c>
      <c r="F133" s="100">
        <v>7.8485909999999999</v>
      </c>
      <c r="G133" s="100">
        <v>8.0023800000000005</v>
      </c>
      <c r="H133" s="100">
        <v>8.1636780000000009</v>
      </c>
      <c r="I133" s="100">
        <v>8.3212820000000001</v>
      </c>
      <c r="J133" s="100">
        <v>8.4797530000000005</v>
      </c>
      <c r="K133" s="100">
        <v>8.6382940000000001</v>
      </c>
      <c r="L133" s="100">
        <v>8.7959300000000002</v>
      </c>
      <c r="M133" s="100">
        <v>8.9485519999999994</v>
      </c>
      <c r="N133" s="100">
        <v>9.0909969999999998</v>
      </c>
      <c r="O133" s="100">
        <v>9.2225169999999999</v>
      </c>
      <c r="P133" s="100">
        <v>9.3430680000000006</v>
      </c>
      <c r="Q133" s="100">
        <v>9.4533190000000005</v>
      </c>
      <c r="R133" s="100">
        <v>9.5530659999999994</v>
      </c>
      <c r="S133" s="100">
        <v>9.6434460000000009</v>
      </c>
      <c r="T133" s="100">
        <v>9.7267150000000004</v>
      </c>
      <c r="U133" s="100">
        <v>9.8045980000000004</v>
      </c>
      <c r="V133" s="100">
        <v>9.8772749999999991</v>
      </c>
      <c r="W133" s="100">
        <v>9.9424340000000004</v>
      </c>
      <c r="X133" s="100">
        <v>10.001575000000001</v>
      </c>
      <c r="Y133" s="100">
        <v>10.055849</v>
      </c>
      <c r="Z133" s="100">
        <v>10.108461999999999</v>
      </c>
      <c r="AA133" s="100">
        <v>10.161237</v>
      </c>
      <c r="AB133" s="100">
        <v>10.213322</v>
      </c>
      <c r="AC133" s="100">
        <v>10.263771999999999</v>
      </c>
      <c r="AD133" s="100">
        <v>10.314520999999999</v>
      </c>
      <c r="AE133" s="100">
        <v>10.365862999999999</v>
      </c>
      <c r="AF133" s="101">
        <v>1.1757999999999999E-2</v>
      </c>
      <c r="AG133" s="90"/>
    </row>
    <row r="134" spans="1:33" ht="12" customHeight="1" x14ac:dyDescent="0.75">
      <c r="B134" s="90"/>
      <c r="C134" s="90"/>
      <c r="D134" s="90"/>
      <c r="E134" s="90"/>
      <c r="F134" s="90"/>
      <c r="G134" s="90"/>
      <c r="H134" s="90"/>
      <c r="I134" s="90"/>
      <c r="J134" s="90"/>
      <c r="K134" s="90"/>
      <c r="L134" s="90"/>
      <c r="M134" s="90"/>
      <c r="N134" s="90"/>
      <c r="O134" s="90"/>
      <c r="P134" s="90"/>
      <c r="Q134" s="90"/>
      <c r="R134" s="90"/>
      <c r="S134" s="90"/>
      <c r="T134" s="90"/>
      <c r="U134" s="90"/>
      <c r="V134" s="90"/>
      <c r="W134" s="90"/>
      <c r="X134" s="90"/>
      <c r="Y134" s="90"/>
      <c r="Z134" s="90"/>
      <c r="AA134" s="90"/>
      <c r="AB134" s="90"/>
      <c r="AC134" s="90"/>
      <c r="AD134" s="90"/>
      <c r="AE134" s="90"/>
      <c r="AF134" s="90"/>
      <c r="AG134" s="90"/>
    </row>
    <row r="135" spans="1:33" ht="12" customHeight="1" x14ac:dyDescent="0.75">
      <c r="B135" s="96" t="s">
        <v>434</v>
      </c>
      <c r="C135" s="90"/>
      <c r="D135" s="90"/>
      <c r="E135" s="90"/>
      <c r="F135" s="90"/>
      <c r="G135" s="90"/>
      <c r="H135" s="90"/>
      <c r="I135" s="90"/>
      <c r="J135" s="90"/>
      <c r="K135" s="90"/>
      <c r="L135" s="90"/>
      <c r="M135" s="90"/>
      <c r="N135" s="90"/>
      <c r="O135" s="90"/>
      <c r="P135" s="90"/>
      <c r="Q135" s="90"/>
      <c r="R135" s="90"/>
      <c r="S135" s="90"/>
      <c r="T135" s="90"/>
      <c r="U135" s="90"/>
      <c r="V135" s="90"/>
      <c r="W135" s="90"/>
      <c r="X135" s="90"/>
      <c r="Y135" s="90"/>
      <c r="Z135" s="90"/>
      <c r="AA135" s="90"/>
      <c r="AB135" s="90"/>
      <c r="AC135" s="90"/>
      <c r="AD135" s="90"/>
      <c r="AE135" s="90"/>
      <c r="AF135" s="90"/>
      <c r="AG135" s="90"/>
    </row>
    <row r="136" spans="1:33" ht="12" customHeight="1" x14ac:dyDescent="0.75">
      <c r="B136" s="96" t="s">
        <v>307</v>
      </c>
      <c r="C136" s="90"/>
      <c r="D136" s="90"/>
      <c r="E136" s="90"/>
      <c r="F136" s="90"/>
      <c r="G136" s="90"/>
      <c r="H136" s="90"/>
      <c r="I136" s="90"/>
      <c r="J136" s="90"/>
      <c r="K136" s="90"/>
      <c r="L136" s="90"/>
      <c r="M136" s="90"/>
      <c r="N136" s="90"/>
      <c r="O136" s="90"/>
      <c r="P136" s="90"/>
      <c r="Q136" s="90"/>
      <c r="R136" s="90"/>
      <c r="S136" s="90"/>
      <c r="T136" s="90"/>
      <c r="U136" s="90"/>
      <c r="V136" s="90"/>
      <c r="W136" s="90"/>
      <c r="X136" s="90"/>
      <c r="Y136" s="90"/>
      <c r="Z136" s="90"/>
      <c r="AA136" s="90"/>
      <c r="AB136" s="90"/>
      <c r="AC136" s="90"/>
      <c r="AD136" s="90"/>
      <c r="AE136" s="90"/>
      <c r="AF136" s="90"/>
      <c r="AG136" s="90"/>
    </row>
    <row r="137" spans="1:33" ht="12" customHeight="1" x14ac:dyDescent="0.75">
      <c r="A137" s="88" t="s">
        <v>435</v>
      </c>
      <c r="B137" s="97" t="s">
        <v>309</v>
      </c>
      <c r="C137" s="102">
        <v>3.0155479999999999</v>
      </c>
      <c r="D137" s="102">
        <v>3.0975450000000002</v>
      </c>
      <c r="E137" s="102">
        <v>3.1834560000000001</v>
      </c>
      <c r="F137" s="102">
        <v>3.2715930000000002</v>
      </c>
      <c r="G137" s="102">
        <v>3.3587579999999999</v>
      </c>
      <c r="H137" s="102">
        <v>3.4430320000000001</v>
      </c>
      <c r="I137" s="102">
        <v>3.5241380000000002</v>
      </c>
      <c r="J137" s="102">
        <v>3.6023369999999999</v>
      </c>
      <c r="K137" s="102">
        <v>3.6774779999999998</v>
      </c>
      <c r="L137" s="102">
        <v>3.7492040000000002</v>
      </c>
      <c r="M137" s="102">
        <v>3.8192210000000002</v>
      </c>
      <c r="N137" s="102">
        <v>3.8820770000000002</v>
      </c>
      <c r="O137" s="102">
        <v>3.9423219999999999</v>
      </c>
      <c r="P137" s="102">
        <v>4.0002969999999998</v>
      </c>
      <c r="Q137" s="102">
        <v>4.0587710000000001</v>
      </c>
      <c r="R137" s="102">
        <v>4.1174879999999998</v>
      </c>
      <c r="S137" s="102">
        <v>4.1771779999999996</v>
      </c>
      <c r="T137" s="102">
        <v>4.2348249999999998</v>
      </c>
      <c r="U137" s="102">
        <v>4.2897980000000002</v>
      </c>
      <c r="V137" s="102">
        <v>4.3460570000000001</v>
      </c>
      <c r="W137" s="102">
        <v>4.4020840000000003</v>
      </c>
      <c r="X137" s="102">
        <v>4.4646600000000003</v>
      </c>
      <c r="Y137" s="102">
        <v>4.531682</v>
      </c>
      <c r="Z137" s="102">
        <v>4.5975450000000002</v>
      </c>
      <c r="AA137" s="102">
        <v>4.6616299999999997</v>
      </c>
      <c r="AB137" s="102">
        <v>4.7283970000000002</v>
      </c>
      <c r="AC137" s="102">
        <v>4.796106</v>
      </c>
      <c r="AD137" s="102">
        <v>4.8608450000000003</v>
      </c>
      <c r="AE137" s="102">
        <v>4.9257439999999999</v>
      </c>
      <c r="AF137" s="99">
        <v>1.7679E-2</v>
      </c>
      <c r="AG137" s="90"/>
    </row>
    <row r="138" spans="1:33" ht="12" customHeight="1" x14ac:dyDescent="0.75">
      <c r="A138" s="88" t="s">
        <v>436</v>
      </c>
      <c r="B138" s="97" t="s">
        <v>311</v>
      </c>
      <c r="C138" s="102">
        <v>1.3121959999999999</v>
      </c>
      <c r="D138" s="102">
        <v>1.390077</v>
      </c>
      <c r="E138" s="102">
        <v>1.475538</v>
      </c>
      <c r="F138" s="102">
        <v>1.5668089999999999</v>
      </c>
      <c r="G138" s="102">
        <v>1.6607769999999999</v>
      </c>
      <c r="H138" s="102">
        <v>1.755242</v>
      </c>
      <c r="I138" s="102">
        <v>1.8484970000000001</v>
      </c>
      <c r="J138" s="102">
        <v>1.9400980000000001</v>
      </c>
      <c r="K138" s="102">
        <v>2.0310440000000001</v>
      </c>
      <c r="L138" s="102">
        <v>2.1199050000000002</v>
      </c>
      <c r="M138" s="102">
        <v>2.2087729999999999</v>
      </c>
      <c r="N138" s="102">
        <v>2.2942230000000001</v>
      </c>
      <c r="O138" s="102">
        <v>2.378069</v>
      </c>
      <c r="P138" s="102">
        <v>2.4599419999999999</v>
      </c>
      <c r="Q138" s="102">
        <v>2.5430779999999999</v>
      </c>
      <c r="R138" s="102">
        <v>2.6269550000000002</v>
      </c>
      <c r="S138" s="102">
        <v>2.7103890000000002</v>
      </c>
      <c r="T138" s="102">
        <v>2.793024</v>
      </c>
      <c r="U138" s="102">
        <v>2.8754759999999999</v>
      </c>
      <c r="V138" s="102">
        <v>2.9603380000000001</v>
      </c>
      <c r="W138" s="102">
        <v>3.0429689999999998</v>
      </c>
      <c r="X138" s="102">
        <v>3.128209</v>
      </c>
      <c r="Y138" s="102">
        <v>3.2178049999999998</v>
      </c>
      <c r="Z138" s="102">
        <v>3.3088250000000001</v>
      </c>
      <c r="AA138" s="102">
        <v>3.3999440000000001</v>
      </c>
      <c r="AB138" s="102">
        <v>3.492642</v>
      </c>
      <c r="AC138" s="102">
        <v>3.5847199999999999</v>
      </c>
      <c r="AD138" s="102">
        <v>3.6734100000000001</v>
      </c>
      <c r="AE138" s="102">
        <v>3.7600479999999998</v>
      </c>
      <c r="AF138" s="99">
        <v>3.8313E-2</v>
      </c>
      <c r="AG138" s="90"/>
    </row>
    <row r="139" spans="1:33" ht="12" customHeight="1" x14ac:dyDescent="0.75">
      <c r="A139" s="88" t="s">
        <v>437</v>
      </c>
      <c r="B139" s="97" t="s">
        <v>313</v>
      </c>
      <c r="C139" s="102">
        <v>1.18E-4</v>
      </c>
      <c r="D139" s="102">
        <v>3.9100000000000002E-4</v>
      </c>
      <c r="E139" s="102">
        <v>6.7400000000000001E-4</v>
      </c>
      <c r="F139" s="102">
        <v>9.5699999999999995E-4</v>
      </c>
      <c r="G139" s="102">
        <v>1.2470000000000001E-3</v>
      </c>
      <c r="H139" s="102">
        <v>1.542E-3</v>
      </c>
      <c r="I139" s="102">
        <v>1.843E-3</v>
      </c>
      <c r="J139" s="102">
        <v>2.1510000000000001E-3</v>
      </c>
      <c r="K139" s="102">
        <v>2.4689999999999998E-3</v>
      </c>
      <c r="L139" s="102">
        <v>2.7989999999999998E-3</v>
      </c>
      <c r="M139" s="102">
        <v>3.143E-3</v>
      </c>
      <c r="N139" s="102">
        <v>3.5010000000000002E-3</v>
      </c>
      <c r="O139" s="102">
        <v>3.859E-3</v>
      </c>
      <c r="P139" s="102">
        <v>4.2300000000000003E-3</v>
      </c>
      <c r="Q139" s="102">
        <v>4.6340000000000001E-3</v>
      </c>
      <c r="R139" s="102">
        <v>5.071E-3</v>
      </c>
      <c r="S139" s="102">
        <v>5.5459999999999997E-3</v>
      </c>
      <c r="T139" s="102">
        <v>6.0610000000000004E-3</v>
      </c>
      <c r="U139" s="102">
        <v>6.6210000000000001E-3</v>
      </c>
      <c r="V139" s="102">
        <v>7.228E-3</v>
      </c>
      <c r="W139" s="102">
        <v>7.8829999999999994E-3</v>
      </c>
      <c r="X139" s="102">
        <v>8.5920000000000007E-3</v>
      </c>
      <c r="Y139" s="102">
        <v>9.3589999999999993E-3</v>
      </c>
      <c r="Z139" s="102">
        <v>1.0192E-2</v>
      </c>
      <c r="AA139" s="102">
        <v>1.1091E-2</v>
      </c>
      <c r="AB139" s="102">
        <v>1.2054E-2</v>
      </c>
      <c r="AC139" s="102">
        <v>1.3077999999999999E-2</v>
      </c>
      <c r="AD139" s="102">
        <v>1.4161E-2</v>
      </c>
      <c r="AE139" s="102">
        <v>1.5303000000000001E-2</v>
      </c>
      <c r="AF139" s="99">
        <v>0.189804</v>
      </c>
      <c r="AG139" s="90"/>
    </row>
    <row r="140" spans="1:33" ht="12" customHeight="1" x14ac:dyDescent="0.75">
      <c r="A140" s="88" t="s">
        <v>438</v>
      </c>
      <c r="B140" s="97" t="s">
        <v>315</v>
      </c>
      <c r="C140" s="102">
        <v>8.1099999999999998E-4</v>
      </c>
      <c r="D140" s="102">
        <v>8.0800000000000002E-4</v>
      </c>
      <c r="E140" s="102">
        <v>8.0500000000000005E-4</v>
      </c>
      <c r="F140" s="102">
        <v>8.0099999999999995E-4</v>
      </c>
      <c r="G140" s="102">
        <v>7.9600000000000005E-4</v>
      </c>
      <c r="H140" s="102">
        <v>7.9100000000000004E-4</v>
      </c>
      <c r="I140" s="102">
        <v>7.8399999999999997E-4</v>
      </c>
      <c r="J140" s="102">
        <v>7.7800000000000005E-4</v>
      </c>
      <c r="K140" s="102">
        <v>7.6999999999999996E-4</v>
      </c>
      <c r="L140" s="102">
        <v>7.6199999999999998E-4</v>
      </c>
      <c r="M140" s="102">
        <v>7.5299999999999998E-4</v>
      </c>
      <c r="N140" s="102">
        <v>7.4299999999999995E-4</v>
      </c>
      <c r="O140" s="102">
        <v>7.3300000000000004E-4</v>
      </c>
      <c r="P140" s="102">
        <v>7.2199999999999999E-4</v>
      </c>
      <c r="Q140" s="102">
        <v>7.1100000000000004E-4</v>
      </c>
      <c r="R140" s="102">
        <v>6.9899999999999997E-4</v>
      </c>
      <c r="S140" s="102">
        <v>6.8599999999999998E-4</v>
      </c>
      <c r="T140" s="102">
        <v>6.7299999999999999E-4</v>
      </c>
      <c r="U140" s="102">
        <v>6.6E-4</v>
      </c>
      <c r="V140" s="102">
        <v>6.4599999999999998E-4</v>
      </c>
      <c r="W140" s="102">
        <v>6.3199999999999997E-4</v>
      </c>
      <c r="X140" s="102">
        <v>6.1700000000000004E-4</v>
      </c>
      <c r="Y140" s="102">
        <v>6.02E-4</v>
      </c>
      <c r="Z140" s="102">
        <v>5.8699999999999996E-4</v>
      </c>
      <c r="AA140" s="102">
        <v>5.6400000000000005E-4</v>
      </c>
      <c r="AB140" s="102">
        <v>5.2999999999999998E-4</v>
      </c>
      <c r="AC140" s="102">
        <v>4.8200000000000001E-4</v>
      </c>
      <c r="AD140" s="102">
        <v>4.2700000000000002E-4</v>
      </c>
      <c r="AE140" s="102">
        <v>3.5799999999999997E-4</v>
      </c>
      <c r="AF140" s="99">
        <v>-2.8745E-2</v>
      </c>
      <c r="AG140" s="90"/>
    </row>
    <row r="141" spans="1:33" ht="12" customHeight="1" x14ac:dyDescent="0.75">
      <c r="A141" s="88" t="s">
        <v>439</v>
      </c>
      <c r="B141" s="97" t="s">
        <v>317</v>
      </c>
      <c r="C141" s="102">
        <v>0.228495</v>
      </c>
      <c r="D141" s="102">
        <v>0.23946799999999999</v>
      </c>
      <c r="E141" s="102">
        <v>0.25094</v>
      </c>
      <c r="F141" s="102">
        <v>0.26208999999999999</v>
      </c>
      <c r="G141" s="102">
        <v>0.27283400000000002</v>
      </c>
      <c r="H141" s="102">
        <v>0.28325600000000001</v>
      </c>
      <c r="I141" s="102">
        <v>0.29306500000000002</v>
      </c>
      <c r="J141" s="102">
        <v>0.30256499999999997</v>
      </c>
      <c r="K141" s="102">
        <v>0.311807</v>
      </c>
      <c r="L141" s="102">
        <v>0.32098700000000002</v>
      </c>
      <c r="M141" s="102">
        <v>0.32999000000000001</v>
      </c>
      <c r="N141" s="102">
        <v>0.33899699999999999</v>
      </c>
      <c r="O141" s="102">
        <v>0.34797400000000001</v>
      </c>
      <c r="P141" s="102">
        <v>0.35700599999999999</v>
      </c>
      <c r="Q141" s="102">
        <v>0.36603000000000002</v>
      </c>
      <c r="R141" s="102">
        <v>0.37504999999999999</v>
      </c>
      <c r="S141" s="102">
        <v>0.38404199999999999</v>
      </c>
      <c r="T141" s="102">
        <v>0.39302700000000002</v>
      </c>
      <c r="U141" s="102">
        <v>0.402001</v>
      </c>
      <c r="V141" s="102">
        <v>0.41092400000000001</v>
      </c>
      <c r="W141" s="102">
        <v>0.419794</v>
      </c>
      <c r="X141" s="102">
        <v>0.42865399999999998</v>
      </c>
      <c r="Y141" s="102">
        <v>0.43625900000000001</v>
      </c>
      <c r="Z141" s="102">
        <v>0.44089800000000001</v>
      </c>
      <c r="AA141" s="102">
        <v>0.44327499999999997</v>
      </c>
      <c r="AB141" s="102">
        <v>0.44412699999999999</v>
      </c>
      <c r="AC141" s="102">
        <v>0.44450499999999998</v>
      </c>
      <c r="AD141" s="102">
        <v>0.44182100000000002</v>
      </c>
      <c r="AE141" s="102">
        <v>0.43831300000000001</v>
      </c>
      <c r="AF141" s="99">
        <v>2.3538E-2</v>
      </c>
      <c r="AG141" s="90"/>
    </row>
    <row r="142" spans="1:33" ht="12" customHeight="1" x14ac:dyDescent="0.75">
      <c r="A142" s="88" t="s">
        <v>440</v>
      </c>
      <c r="B142" s="97" t="s">
        <v>319</v>
      </c>
      <c r="C142" s="102">
        <v>6.7000000000000002E-5</v>
      </c>
      <c r="D142" s="102">
        <v>6.6000000000000005E-5</v>
      </c>
      <c r="E142" s="102">
        <v>6.4999999999999994E-5</v>
      </c>
      <c r="F142" s="102">
        <v>6.4999999999999994E-5</v>
      </c>
      <c r="G142" s="102">
        <v>6.3999999999999997E-5</v>
      </c>
      <c r="H142" s="102">
        <v>6.3E-5</v>
      </c>
      <c r="I142" s="102">
        <v>6.2000000000000003E-5</v>
      </c>
      <c r="J142" s="102">
        <v>6.0999999999999999E-5</v>
      </c>
      <c r="K142" s="102">
        <v>6.0000000000000002E-5</v>
      </c>
      <c r="L142" s="102">
        <v>5.8999999999999998E-5</v>
      </c>
      <c r="M142" s="102">
        <v>5.8E-5</v>
      </c>
      <c r="N142" s="102">
        <v>5.7000000000000003E-5</v>
      </c>
      <c r="O142" s="102">
        <v>5.5999999999999999E-5</v>
      </c>
      <c r="P142" s="102">
        <v>5.5000000000000002E-5</v>
      </c>
      <c r="Q142" s="102">
        <v>5.3999999999999998E-5</v>
      </c>
      <c r="R142" s="102">
        <v>5.3000000000000001E-5</v>
      </c>
      <c r="S142" s="102">
        <v>5.1E-5</v>
      </c>
      <c r="T142" s="102">
        <v>5.0000000000000002E-5</v>
      </c>
      <c r="U142" s="102">
        <v>4.8999999999999998E-5</v>
      </c>
      <c r="V142" s="102">
        <v>4.6999999999999997E-5</v>
      </c>
      <c r="W142" s="102">
        <v>4.6E-5</v>
      </c>
      <c r="X142" s="102">
        <v>4.5000000000000003E-5</v>
      </c>
      <c r="Y142" s="102">
        <v>3.6000000000000001E-5</v>
      </c>
      <c r="Z142" s="102">
        <v>2.5000000000000001E-5</v>
      </c>
      <c r="AA142" s="102">
        <v>1.8E-5</v>
      </c>
      <c r="AB142" s="102">
        <v>1.2E-5</v>
      </c>
      <c r="AC142" s="102">
        <v>9.0000000000000002E-6</v>
      </c>
      <c r="AD142" s="102">
        <v>6.0000000000000002E-6</v>
      </c>
      <c r="AE142" s="102">
        <v>3.9999999999999998E-6</v>
      </c>
      <c r="AF142" s="99">
        <v>-9.3524999999999997E-2</v>
      </c>
      <c r="AG142" s="90"/>
    </row>
    <row r="143" spans="1:33" ht="12" customHeight="1" x14ac:dyDescent="0.75">
      <c r="A143" s="88" t="s">
        <v>441</v>
      </c>
      <c r="B143" s="97" t="s">
        <v>321</v>
      </c>
      <c r="C143" s="102">
        <v>0</v>
      </c>
      <c r="D143" s="102">
        <v>3.1599999999999998E-4</v>
      </c>
      <c r="E143" s="102">
        <v>6.4700000000000001E-4</v>
      </c>
      <c r="F143" s="102">
        <v>9.8799999999999995E-4</v>
      </c>
      <c r="G143" s="102">
        <v>1.3370000000000001E-3</v>
      </c>
      <c r="H143" s="102">
        <v>1.6949999999999999E-3</v>
      </c>
      <c r="I143" s="102">
        <v>2.0669999999999998E-3</v>
      </c>
      <c r="J143" s="102">
        <v>2.4559999999999998E-3</v>
      </c>
      <c r="K143" s="102">
        <v>2.8660000000000001E-3</v>
      </c>
      <c r="L143" s="102">
        <v>3.3E-3</v>
      </c>
      <c r="M143" s="102">
        <v>3.7629999999999999E-3</v>
      </c>
      <c r="N143" s="102">
        <v>4.2560000000000002E-3</v>
      </c>
      <c r="O143" s="102">
        <v>4.7840000000000001E-3</v>
      </c>
      <c r="P143" s="102">
        <v>5.3569999999999998E-3</v>
      </c>
      <c r="Q143" s="102">
        <v>5.9829999999999996E-3</v>
      </c>
      <c r="R143" s="102">
        <v>6.6709999999999998E-3</v>
      </c>
      <c r="S143" s="102">
        <v>7.4289999999999998E-3</v>
      </c>
      <c r="T143" s="102">
        <v>8.2660000000000008E-3</v>
      </c>
      <c r="U143" s="102">
        <v>9.1909999999999995E-3</v>
      </c>
      <c r="V143" s="102">
        <v>1.0203E-2</v>
      </c>
      <c r="W143" s="102">
        <v>1.1304E-2</v>
      </c>
      <c r="X143" s="102">
        <v>1.2494999999999999E-2</v>
      </c>
      <c r="Y143" s="102">
        <v>1.3772E-2</v>
      </c>
      <c r="Z143" s="102">
        <v>1.5141E-2</v>
      </c>
      <c r="AA143" s="102">
        <v>1.6594999999999999E-2</v>
      </c>
      <c r="AB143" s="102">
        <v>1.8123E-2</v>
      </c>
      <c r="AC143" s="102">
        <v>1.9715E-2</v>
      </c>
      <c r="AD143" s="102">
        <v>2.1368000000000002E-2</v>
      </c>
      <c r="AE143" s="102">
        <v>2.308E-2</v>
      </c>
      <c r="AF143" s="99" t="s">
        <v>322</v>
      </c>
      <c r="AG143" s="90"/>
    </row>
    <row r="144" spans="1:33" ht="12" customHeight="1" x14ac:dyDescent="0.75">
      <c r="A144" s="88" t="s">
        <v>442</v>
      </c>
      <c r="B144" s="97" t="s">
        <v>324</v>
      </c>
      <c r="C144" s="102">
        <v>0</v>
      </c>
      <c r="D144" s="102">
        <v>3.2899999999999997E-4</v>
      </c>
      <c r="E144" s="102">
        <v>6.7400000000000001E-4</v>
      </c>
      <c r="F144" s="102">
        <v>1.024E-3</v>
      </c>
      <c r="G144" s="102">
        <v>1.377E-3</v>
      </c>
      <c r="H144" s="102">
        <v>1.7340000000000001E-3</v>
      </c>
      <c r="I144" s="102">
        <v>2.0950000000000001E-3</v>
      </c>
      <c r="J144" s="102">
        <v>2.467E-3</v>
      </c>
      <c r="K144" s="102">
        <v>2.856E-3</v>
      </c>
      <c r="L144" s="102">
        <v>3.2680000000000001E-3</v>
      </c>
      <c r="M144" s="102">
        <v>3.7100000000000002E-3</v>
      </c>
      <c r="N144" s="102">
        <v>4.1869999999999997E-3</v>
      </c>
      <c r="O144" s="102">
        <v>4.705E-3</v>
      </c>
      <c r="P144" s="102">
        <v>5.2760000000000003E-3</v>
      </c>
      <c r="Q144" s="102">
        <v>5.9090000000000002E-3</v>
      </c>
      <c r="R144" s="102">
        <v>6.6140000000000001E-3</v>
      </c>
      <c r="S144" s="102">
        <v>7.4009999999999996E-3</v>
      </c>
      <c r="T144" s="102">
        <v>8.2810000000000002E-3</v>
      </c>
      <c r="U144" s="102">
        <v>9.2630000000000004E-3</v>
      </c>
      <c r="V144" s="102">
        <v>1.0349000000000001E-2</v>
      </c>
      <c r="W144" s="102">
        <v>1.1542999999999999E-2</v>
      </c>
      <c r="X144" s="102">
        <v>1.2847000000000001E-2</v>
      </c>
      <c r="Y144" s="102">
        <v>1.4251E-2</v>
      </c>
      <c r="Z144" s="102">
        <v>1.5765000000000001E-2</v>
      </c>
      <c r="AA144" s="102">
        <v>1.7374000000000001E-2</v>
      </c>
      <c r="AB144" s="102">
        <v>1.9071000000000001E-2</v>
      </c>
      <c r="AC144" s="102">
        <v>2.0840999999999998E-2</v>
      </c>
      <c r="AD144" s="102">
        <v>2.2685E-2</v>
      </c>
      <c r="AE144" s="102">
        <v>2.4594000000000001E-2</v>
      </c>
      <c r="AF144" s="99" t="s">
        <v>322</v>
      </c>
      <c r="AG144" s="90"/>
    </row>
    <row r="145" spans="1:33" ht="12" customHeight="1" x14ac:dyDescent="0.75">
      <c r="A145" s="88" t="s">
        <v>443</v>
      </c>
      <c r="B145" s="97" t="s">
        <v>326</v>
      </c>
      <c r="C145" s="102">
        <v>0</v>
      </c>
      <c r="D145" s="102">
        <v>0</v>
      </c>
      <c r="E145" s="102">
        <v>0</v>
      </c>
      <c r="F145" s="102">
        <v>0</v>
      </c>
      <c r="G145" s="102">
        <v>0</v>
      </c>
      <c r="H145" s="102">
        <v>0</v>
      </c>
      <c r="I145" s="102">
        <v>9.9999999999999995E-7</v>
      </c>
      <c r="J145" s="102">
        <v>9.9999999999999995E-7</v>
      </c>
      <c r="K145" s="102">
        <v>9.9999999999999995E-7</v>
      </c>
      <c r="L145" s="102">
        <v>9.9999999999999995E-7</v>
      </c>
      <c r="M145" s="102">
        <v>9.9999999999999995E-7</v>
      </c>
      <c r="N145" s="102">
        <v>9.9999999999999995E-7</v>
      </c>
      <c r="O145" s="102">
        <v>9.9999999999999995E-7</v>
      </c>
      <c r="P145" s="102">
        <v>9.9999999999999995E-7</v>
      </c>
      <c r="Q145" s="102">
        <v>9.9999999999999995E-7</v>
      </c>
      <c r="R145" s="102">
        <v>9.9999999999999995E-7</v>
      </c>
      <c r="S145" s="102">
        <v>1.9999999999999999E-6</v>
      </c>
      <c r="T145" s="102">
        <v>1.9999999999999999E-6</v>
      </c>
      <c r="U145" s="102">
        <v>1.9999999999999999E-6</v>
      </c>
      <c r="V145" s="102">
        <v>1.9999999999999999E-6</v>
      </c>
      <c r="W145" s="102">
        <v>1.9999999999999999E-6</v>
      </c>
      <c r="X145" s="102">
        <v>1.9999999999999999E-6</v>
      </c>
      <c r="Y145" s="102">
        <v>1.9999999999999999E-6</v>
      </c>
      <c r="Z145" s="102">
        <v>1.9999999999999999E-6</v>
      </c>
      <c r="AA145" s="102">
        <v>1.9999999999999999E-6</v>
      </c>
      <c r="AB145" s="102">
        <v>1.9999999999999999E-6</v>
      </c>
      <c r="AC145" s="102">
        <v>1.9999999999999999E-6</v>
      </c>
      <c r="AD145" s="102">
        <v>1.9999999999999999E-6</v>
      </c>
      <c r="AE145" s="102">
        <v>1.9999999999999999E-6</v>
      </c>
      <c r="AF145" s="99" t="s">
        <v>322</v>
      </c>
      <c r="AG145" s="90"/>
    </row>
    <row r="146" spans="1:33" ht="12" customHeight="1" x14ac:dyDescent="0.75">
      <c r="A146" s="88" t="s">
        <v>444</v>
      </c>
      <c r="B146" s="97" t="s">
        <v>328</v>
      </c>
      <c r="C146" s="102">
        <v>4.5572350000000004</v>
      </c>
      <c r="D146" s="102">
        <v>4.7290020000000004</v>
      </c>
      <c r="E146" s="102">
        <v>4.9127999999999998</v>
      </c>
      <c r="F146" s="102">
        <v>5.1043260000000004</v>
      </c>
      <c r="G146" s="102">
        <v>5.2971899999999996</v>
      </c>
      <c r="H146" s="102">
        <v>5.487355</v>
      </c>
      <c r="I146" s="102">
        <v>5.6725500000000002</v>
      </c>
      <c r="J146" s="102">
        <v>5.8529099999999996</v>
      </c>
      <c r="K146" s="102">
        <v>6.02935</v>
      </c>
      <c r="L146" s="102">
        <v>6.2002790000000001</v>
      </c>
      <c r="M146" s="102">
        <v>6.3694100000000002</v>
      </c>
      <c r="N146" s="102">
        <v>6.5280370000000003</v>
      </c>
      <c r="O146" s="102">
        <v>6.6825029999999996</v>
      </c>
      <c r="P146" s="102">
        <v>6.8328829999999998</v>
      </c>
      <c r="Q146" s="102">
        <v>6.9851679999999998</v>
      </c>
      <c r="R146" s="102">
        <v>7.1385949999999996</v>
      </c>
      <c r="S146" s="102">
        <v>7.2927179999999998</v>
      </c>
      <c r="T146" s="102">
        <v>7.444204</v>
      </c>
      <c r="U146" s="102">
        <v>7.5930559999999998</v>
      </c>
      <c r="V146" s="102">
        <v>7.7457929999999999</v>
      </c>
      <c r="W146" s="102">
        <v>7.8962500000000002</v>
      </c>
      <c r="X146" s="102">
        <v>8.0561190000000007</v>
      </c>
      <c r="Y146" s="102">
        <v>8.2237679999999997</v>
      </c>
      <c r="Z146" s="102">
        <v>8.3889849999999999</v>
      </c>
      <c r="AA146" s="102">
        <v>8.5504960000000008</v>
      </c>
      <c r="AB146" s="102">
        <v>8.7149520000000003</v>
      </c>
      <c r="AC146" s="102">
        <v>8.8794520000000006</v>
      </c>
      <c r="AD146" s="102">
        <v>9.0347190000000008</v>
      </c>
      <c r="AE146" s="102">
        <v>9.1874509999999994</v>
      </c>
      <c r="AF146" s="99">
        <v>2.5356E-2</v>
      </c>
      <c r="AG146" s="90"/>
    </row>
    <row r="147" spans="1:33" ht="12" customHeight="1" x14ac:dyDescent="0.75">
      <c r="B147" s="96" t="s">
        <v>329</v>
      </c>
      <c r="C147" s="90"/>
      <c r="D147" s="90"/>
      <c r="E147" s="90"/>
      <c r="F147" s="90"/>
      <c r="G147" s="90"/>
      <c r="H147" s="90"/>
      <c r="I147" s="90"/>
      <c r="J147" s="90"/>
      <c r="K147" s="90"/>
      <c r="L147" s="90"/>
      <c r="M147" s="90"/>
      <c r="N147" s="90"/>
      <c r="O147" s="90"/>
      <c r="P147" s="90"/>
      <c r="Q147" s="90"/>
      <c r="R147" s="90"/>
      <c r="S147" s="90"/>
      <c r="T147" s="90"/>
      <c r="U147" s="90"/>
      <c r="V147" s="90"/>
      <c r="W147" s="90"/>
      <c r="X147" s="90"/>
      <c r="Y147" s="90"/>
      <c r="Z147" s="90"/>
      <c r="AA147" s="90"/>
      <c r="AB147" s="90"/>
      <c r="AC147" s="90"/>
      <c r="AD147" s="90"/>
      <c r="AE147" s="90"/>
      <c r="AF147" s="90"/>
      <c r="AG147" s="90"/>
    </row>
    <row r="148" spans="1:33" ht="12" customHeight="1" x14ac:dyDescent="0.75">
      <c r="A148" s="88" t="s">
        <v>445</v>
      </c>
      <c r="B148" s="97" t="s">
        <v>309</v>
      </c>
      <c r="C148" s="102">
        <v>2.2437369999999999</v>
      </c>
      <c r="D148" s="102">
        <v>2.286295</v>
      </c>
      <c r="E148" s="102">
        <v>2.3282590000000001</v>
      </c>
      <c r="F148" s="102">
        <v>2.3705020000000001</v>
      </c>
      <c r="G148" s="102">
        <v>2.414231</v>
      </c>
      <c r="H148" s="102">
        <v>2.4601289999999998</v>
      </c>
      <c r="I148" s="102">
        <v>2.5065369999999998</v>
      </c>
      <c r="J148" s="102">
        <v>2.5488789999999999</v>
      </c>
      <c r="K148" s="102">
        <v>2.5876809999999999</v>
      </c>
      <c r="L148" s="102">
        <v>2.6220119999999998</v>
      </c>
      <c r="M148" s="102">
        <v>2.655789</v>
      </c>
      <c r="N148" s="102">
        <v>2.685311</v>
      </c>
      <c r="O148" s="102">
        <v>2.7116950000000002</v>
      </c>
      <c r="P148" s="102">
        <v>2.7389969999999999</v>
      </c>
      <c r="Q148" s="102">
        <v>2.7686130000000002</v>
      </c>
      <c r="R148" s="102">
        <v>2.7995800000000002</v>
      </c>
      <c r="S148" s="102">
        <v>2.8301050000000001</v>
      </c>
      <c r="T148" s="102">
        <v>2.8587389999999999</v>
      </c>
      <c r="U148" s="102">
        <v>2.8855249999999999</v>
      </c>
      <c r="V148" s="102">
        <v>2.9108130000000001</v>
      </c>
      <c r="W148" s="102">
        <v>2.9366029999999999</v>
      </c>
      <c r="X148" s="102">
        <v>2.96862</v>
      </c>
      <c r="Y148" s="102">
        <v>3.0048659999999998</v>
      </c>
      <c r="Z148" s="102">
        <v>3.0403660000000001</v>
      </c>
      <c r="AA148" s="102">
        <v>3.0729690000000001</v>
      </c>
      <c r="AB148" s="102">
        <v>3.1057389999999998</v>
      </c>
      <c r="AC148" s="102">
        <v>3.1385649999999998</v>
      </c>
      <c r="AD148" s="102">
        <v>3.1691940000000001</v>
      </c>
      <c r="AE148" s="102">
        <v>3.1979829999999998</v>
      </c>
      <c r="AF148" s="99">
        <v>1.2737E-2</v>
      </c>
      <c r="AG148" s="90"/>
    </row>
    <row r="149" spans="1:33" ht="12" customHeight="1" x14ac:dyDescent="0.75">
      <c r="A149" s="88" t="s">
        <v>446</v>
      </c>
      <c r="B149" s="97" t="s">
        <v>311</v>
      </c>
      <c r="C149" s="102">
        <v>1.5028010000000001</v>
      </c>
      <c r="D149" s="102">
        <v>1.5106599999999999</v>
      </c>
      <c r="E149" s="102">
        <v>1.521682</v>
      </c>
      <c r="F149" s="102">
        <v>1.536027</v>
      </c>
      <c r="G149" s="102">
        <v>1.553299</v>
      </c>
      <c r="H149" s="102">
        <v>1.5740670000000001</v>
      </c>
      <c r="I149" s="102">
        <v>1.595553</v>
      </c>
      <c r="J149" s="102">
        <v>1.615586</v>
      </c>
      <c r="K149" s="102">
        <v>1.634533</v>
      </c>
      <c r="L149" s="102">
        <v>1.6496409999999999</v>
      </c>
      <c r="M149" s="102">
        <v>1.6660779999999999</v>
      </c>
      <c r="N149" s="102">
        <v>1.679308</v>
      </c>
      <c r="O149" s="102">
        <v>1.691457</v>
      </c>
      <c r="P149" s="102">
        <v>1.7060569999999999</v>
      </c>
      <c r="Q149" s="102">
        <v>1.72157</v>
      </c>
      <c r="R149" s="102">
        <v>1.7378290000000001</v>
      </c>
      <c r="S149" s="102">
        <v>1.753844</v>
      </c>
      <c r="T149" s="102">
        <v>1.770923</v>
      </c>
      <c r="U149" s="102">
        <v>1.786276</v>
      </c>
      <c r="V149" s="102">
        <v>1.802689</v>
      </c>
      <c r="W149" s="102">
        <v>1.8201099999999999</v>
      </c>
      <c r="X149" s="102">
        <v>1.840473</v>
      </c>
      <c r="Y149" s="102">
        <v>1.862393</v>
      </c>
      <c r="Z149" s="102">
        <v>1.8824430000000001</v>
      </c>
      <c r="AA149" s="102">
        <v>1.900587</v>
      </c>
      <c r="AB149" s="102">
        <v>1.9178740000000001</v>
      </c>
      <c r="AC149" s="102">
        <v>1.9347449999999999</v>
      </c>
      <c r="AD149" s="102">
        <v>1.9508810000000001</v>
      </c>
      <c r="AE149" s="102">
        <v>1.9650270000000001</v>
      </c>
      <c r="AF149" s="99">
        <v>9.6240000000000006E-3</v>
      </c>
      <c r="AG149" s="90"/>
    </row>
    <row r="150" spans="1:33" ht="15" customHeight="1" x14ac:dyDescent="0.75">
      <c r="A150" s="88" t="s">
        <v>447</v>
      </c>
      <c r="B150" s="97" t="s">
        <v>313</v>
      </c>
      <c r="C150" s="102">
        <v>2.4919999999999999E-3</v>
      </c>
      <c r="D150" s="102">
        <v>2.5119999999999999E-3</v>
      </c>
      <c r="E150" s="102">
        <v>2.565E-3</v>
      </c>
      <c r="F150" s="102">
        <v>2.6389999999999999E-3</v>
      </c>
      <c r="G150" s="102">
        <v>2.7409999999999999E-3</v>
      </c>
      <c r="H150" s="102">
        <v>2.8609999999999998E-3</v>
      </c>
      <c r="I150" s="102">
        <v>2.9970000000000001E-3</v>
      </c>
      <c r="J150" s="102">
        <v>3.1280000000000001E-3</v>
      </c>
      <c r="K150" s="102">
        <v>3.2650000000000001E-3</v>
      </c>
      <c r="L150" s="102">
        <v>3.4060000000000002E-3</v>
      </c>
      <c r="M150" s="102">
        <v>3.5660000000000002E-3</v>
      </c>
      <c r="N150" s="102">
        <v>3.7569999999999999E-3</v>
      </c>
      <c r="O150" s="102">
        <v>3.9490000000000003E-3</v>
      </c>
      <c r="P150" s="102">
        <v>4.1520000000000003E-3</v>
      </c>
      <c r="Q150" s="102">
        <v>4.3949999999999996E-3</v>
      </c>
      <c r="R150" s="102">
        <v>4.6769999999999997E-3</v>
      </c>
      <c r="S150" s="102">
        <v>4.9950000000000003E-3</v>
      </c>
      <c r="T150" s="102">
        <v>5.3480000000000003E-3</v>
      </c>
      <c r="U150" s="102">
        <v>5.7359999999999998E-3</v>
      </c>
      <c r="V150" s="102">
        <v>6.1580000000000003E-3</v>
      </c>
      <c r="W150" s="102">
        <v>6.6080000000000002E-3</v>
      </c>
      <c r="X150" s="102">
        <v>7.0899999999999999E-3</v>
      </c>
      <c r="Y150" s="102">
        <v>7.5950000000000002E-3</v>
      </c>
      <c r="Z150" s="102">
        <v>8.116E-3</v>
      </c>
      <c r="AA150" s="102">
        <v>8.6529999999999992E-3</v>
      </c>
      <c r="AB150" s="102">
        <v>9.2040000000000004E-3</v>
      </c>
      <c r="AC150" s="102">
        <v>9.7710000000000002E-3</v>
      </c>
      <c r="AD150" s="102">
        <v>1.0267999999999999E-2</v>
      </c>
      <c r="AE150" s="102">
        <v>1.0788000000000001E-2</v>
      </c>
      <c r="AF150" s="99">
        <v>5.3726999999999997E-2</v>
      </c>
      <c r="AG150" s="90"/>
    </row>
    <row r="151" spans="1:33" ht="15" customHeight="1" x14ac:dyDescent="0.75">
      <c r="A151" s="88" t="s">
        <v>448</v>
      </c>
      <c r="B151" s="97" t="s">
        <v>315</v>
      </c>
      <c r="C151" s="102">
        <v>2.4350000000000001E-3</v>
      </c>
      <c r="D151" s="102">
        <v>2.467E-3</v>
      </c>
      <c r="E151" s="102">
        <v>2.4859999999999999E-3</v>
      </c>
      <c r="F151" s="102">
        <v>2.493E-3</v>
      </c>
      <c r="G151" s="102">
        <v>2.4880000000000002E-3</v>
      </c>
      <c r="H151" s="102">
        <v>2.4729999999999999E-3</v>
      </c>
      <c r="I151" s="102">
        <v>2.4499999999999999E-3</v>
      </c>
      <c r="J151" s="102">
        <v>2.4160000000000002E-3</v>
      </c>
      <c r="K151" s="102">
        <v>2.3749999999999999E-3</v>
      </c>
      <c r="L151" s="102">
        <v>2.3249999999999998E-3</v>
      </c>
      <c r="M151" s="102">
        <v>2.2680000000000001E-3</v>
      </c>
      <c r="N151" s="102">
        <v>2.2060000000000001E-3</v>
      </c>
      <c r="O151" s="102">
        <v>2.137E-3</v>
      </c>
      <c r="P151" s="102">
        <v>2.062E-3</v>
      </c>
      <c r="Q151" s="102">
        <v>1.977E-3</v>
      </c>
      <c r="R151" s="102">
        <v>1.89E-3</v>
      </c>
      <c r="S151" s="102">
        <v>1.802E-3</v>
      </c>
      <c r="T151" s="102">
        <v>1.719E-3</v>
      </c>
      <c r="U151" s="102">
        <v>1.6410000000000001E-3</v>
      </c>
      <c r="V151" s="102">
        <v>1.5510000000000001E-3</v>
      </c>
      <c r="W151" s="102">
        <v>1.47E-3</v>
      </c>
      <c r="X151" s="102">
        <v>1.3649999999999999E-3</v>
      </c>
      <c r="Y151" s="102">
        <v>1.2509999999999999E-3</v>
      </c>
      <c r="Z151" s="102">
        <v>1.158E-3</v>
      </c>
      <c r="AA151" s="102">
        <v>1.077E-3</v>
      </c>
      <c r="AB151" s="102">
        <v>9.9200000000000004E-4</v>
      </c>
      <c r="AC151" s="102">
        <v>9.0200000000000002E-4</v>
      </c>
      <c r="AD151" s="102">
        <v>8.1999999999999998E-4</v>
      </c>
      <c r="AE151" s="102">
        <v>7.5000000000000002E-4</v>
      </c>
      <c r="AF151" s="99">
        <v>-4.1189000000000003E-2</v>
      </c>
      <c r="AG151" s="90"/>
    </row>
    <row r="152" spans="1:33" ht="15" customHeight="1" x14ac:dyDescent="0.75">
      <c r="A152" s="88" t="s">
        <v>449</v>
      </c>
      <c r="B152" s="97" t="s">
        <v>317</v>
      </c>
      <c r="C152" s="102">
        <v>3.3721000000000001E-2</v>
      </c>
      <c r="D152" s="102">
        <v>3.7009E-2</v>
      </c>
      <c r="E152" s="102">
        <v>4.0771000000000002E-2</v>
      </c>
      <c r="F152" s="102">
        <v>4.4796000000000002E-2</v>
      </c>
      <c r="G152" s="102">
        <v>4.9252999999999998E-2</v>
      </c>
      <c r="H152" s="102">
        <v>5.4266000000000002E-2</v>
      </c>
      <c r="I152" s="102">
        <v>5.9671000000000002E-2</v>
      </c>
      <c r="J152" s="102">
        <v>6.5405000000000005E-2</v>
      </c>
      <c r="K152" s="102">
        <v>7.1421999999999999E-2</v>
      </c>
      <c r="L152" s="102">
        <v>7.7891000000000002E-2</v>
      </c>
      <c r="M152" s="102">
        <v>8.4977999999999998E-2</v>
      </c>
      <c r="N152" s="102">
        <v>9.2817999999999998E-2</v>
      </c>
      <c r="O152" s="102">
        <v>0.101296</v>
      </c>
      <c r="P152" s="102">
        <v>0.11043600000000001</v>
      </c>
      <c r="Q152" s="102">
        <v>0.120042</v>
      </c>
      <c r="R152" s="102">
        <v>0.13008800000000001</v>
      </c>
      <c r="S152" s="102">
        <v>0.140457</v>
      </c>
      <c r="T152" s="102">
        <v>0.15113299999999999</v>
      </c>
      <c r="U152" s="102">
        <v>0.16206599999999999</v>
      </c>
      <c r="V152" s="102">
        <v>0.17324300000000001</v>
      </c>
      <c r="W152" s="102">
        <v>0.184556</v>
      </c>
      <c r="X152" s="102">
        <v>0.19605900000000001</v>
      </c>
      <c r="Y152" s="102">
        <v>0.20741200000000001</v>
      </c>
      <c r="Z152" s="102">
        <v>0.21848600000000001</v>
      </c>
      <c r="AA152" s="102">
        <v>0.22906399999999999</v>
      </c>
      <c r="AB152" s="102">
        <v>0.239314</v>
      </c>
      <c r="AC152" s="102">
        <v>0.24909800000000001</v>
      </c>
      <c r="AD152" s="102">
        <v>0.25861600000000001</v>
      </c>
      <c r="AE152" s="102">
        <v>0.26780399999999999</v>
      </c>
      <c r="AF152" s="99">
        <v>7.6813000000000006E-2</v>
      </c>
      <c r="AG152" s="90"/>
    </row>
    <row r="153" spans="1:33" ht="15" customHeight="1" x14ac:dyDescent="0.75">
      <c r="A153" s="88" t="s">
        <v>450</v>
      </c>
      <c r="B153" s="97" t="s">
        <v>319</v>
      </c>
      <c r="C153" s="102">
        <v>2.4399999999999999E-4</v>
      </c>
      <c r="D153" s="102">
        <v>3.0200000000000002E-4</v>
      </c>
      <c r="E153" s="102">
        <v>3.5399999999999999E-4</v>
      </c>
      <c r="F153" s="102">
        <v>3.9800000000000002E-4</v>
      </c>
      <c r="G153" s="102">
        <v>4.3800000000000002E-4</v>
      </c>
      <c r="H153" s="102">
        <v>4.7199999999999998E-4</v>
      </c>
      <c r="I153" s="102">
        <v>5.0199999999999995E-4</v>
      </c>
      <c r="J153" s="102">
        <v>5.2599999999999999E-4</v>
      </c>
      <c r="K153" s="102">
        <v>5.4500000000000002E-4</v>
      </c>
      <c r="L153" s="102">
        <v>5.5900000000000004E-4</v>
      </c>
      <c r="M153" s="102">
        <v>5.6899999999999995E-4</v>
      </c>
      <c r="N153" s="102">
        <v>5.7600000000000001E-4</v>
      </c>
      <c r="O153" s="102">
        <v>5.7899999999999998E-4</v>
      </c>
      <c r="P153" s="102">
        <v>5.7899999999999998E-4</v>
      </c>
      <c r="Q153" s="102">
        <v>5.7700000000000004E-4</v>
      </c>
      <c r="R153" s="102">
        <v>5.71E-4</v>
      </c>
      <c r="S153" s="102">
        <v>5.6300000000000002E-4</v>
      </c>
      <c r="T153" s="102">
        <v>5.53E-4</v>
      </c>
      <c r="U153" s="102">
        <v>5.4100000000000003E-4</v>
      </c>
      <c r="V153" s="102">
        <v>5.2800000000000004E-4</v>
      </c>
      <c r="W153" s="102">
        <v>5.13E-4</v>
      </c>
      <c r="X153" s="102">
        <v>4.9700000000000005E-4</v>
      </c>
      <c r="Y153" s="102">
        <v>4.8000000000000001E-4</v>
      </c>
      <c r="Z153" s="102">
        <v>4.6200000000000001E-4</v>
      </c>
      <c r="AA153" s="102">
        <v>4.44E-4</v>
      </c>
      <c r="AB153" s="102">
        <v>4.26E-4</v>
      </c>
      <c r="AC153" s="102">
        <v>4.08E-4</v>
      </c>
      <c r="AD153" s="102">
        <v>3.8900000000000002E-4</v>
      </c>
      <c r="AE153" s="102">
        <v>3.7100000000000002E-4</v>
      </c>
      <c r="AF153" s="99">
        <v>1.5082E-2</v>
      </c>
      <c r="AG153" s="90"/>
    </row>
    <row r="154" spans="1:33" ht="15" customHeight="1" x14ac:dyDescent="0.75">
      <c r="A154" s="88" t="s">
        <v>451</v>
      </c>
      <c r="B154" s="97" t="s">
        <v>321</v>
      </c>
      <c r="C154" s="102">
        <v>0</v>
      </c>
      <c r="D154" s="102">
        <v>0</v>
      </c>
      <c r="E154" s="102">
        <v>2.2499999999999999E-4</v>
      </c>
      <c r="F154" s="102">
        <v>4.5199999999999998E-4</v>
      </c>
      <c r="G154" s="102">
        <v>6.8199999999999999E-4</v>
      </c>
      <c r="H154" s="102">
        <v>9.2100000000000005E-4</v>
      </c>
      <c r="I154" s="102">
        <v>1.1659999999999999E-3</v>
      </c>
      <c r="J154" s="102">
        <v>1.413E-3</v>
      </c>
      <c r="K154" s="102">
        <v>1.6570000000000001E-3</v>
      </c>
      <c r="L154" s="102">
        <v>1.9009999999999999E-3</v>
      </c>
      <c r="M154" s="102">
        <v>2.1510000000000001E-3</v>
      </c>
      <c r="N154" s="102">
        <v>2.4130000000000002E-3</v>
      </c>
      <c r="O154" s="102">
        <v>2.6849999999999999E-3</v>
      </c>
      <c r="P154" s="102">
        <v>2.9680000000000002E-3</v>
      </c>
      <c r="Q154" s="102">
        <v>3.264E-3</v>
      </c>
      <c r="R154" s="102">
        <v>3.5739999999999999E-3</v>
      </c>
      <c r="S154" s="102">
        <v>3.8990000000000001E-3</v>
      </c>
      <c r="T154" s="102">
        <v>4.241E-3</v>
      </c>
      <c r="U154" s="102">
        <v>4.6030000000000003E-3</v>
      </c>
      <c r="V154" s="102">
        <v>4.9880000000000002E-3</v>
      </c>
      <c r="W154" s="102">
        <v>5.3949999999999996E-3</v>
      </c>
      <c r="X154" s="102">
        <v>5.8279999999999998E-3</v>
      </c>
      <c r="Y154" s="102">
        <v>6.2830000000000004E-3</v>
      </c>
      <c r="Z154" s="102">
        <v>6.7559999999999999E-3</v>
      </c>
      <c r="AA154" s="102">
        <v>7.2459999999999998E-3</v>
      </c>
      <c r="AB154" s="102">
        <v>7.757E-3</v>
      </c>
      <c r="AC154" s="102">
        <v>8.2869999999999992E-3</v>
      </c>
      <c r="AD154" s="102">
        <v>8.8350000000000008E-3</v>
      </c>
      <c r="AE154" s="102">
        <v>9.3989999999999994E-3</v>
      </c>
      <c r="AF154" s="99" t="s">
        <v>322</v>
      </c>
      <c r="AG154" s="90"/>
    </row>
    <row r="155" spans="1:33" ht="15" customHeight="1" x14ac:dyDescent="0.75">
      <c r="A155" s="88" t="s">
        <v>452</v>
      </c>
      <c r="B155" s="97" t="s">
        <v>324</v>
      </c>
      <c r="C155" s="102">
        <v>0</v>
      </c>
      <c r="D155" s="102">
        <v>0</v>
      </c>
      <c r="E155" s="102">
        <v>2.1900000000000001E-4</v>
      </c>
      <c r="F155" s="102">
        <v>4.35E-4</v>
      </c>
      <c r="G155" s="102">
        <v>6.5200000000000002E-4</v>
      </c>
      <c r="H155" s="102">
        <v>8.7200000000000005E-4</v>
      </c>
      <c r="I155" s="102">
        <v>1.096E-3</v>
      </c>
      <c r="J155" s="102">
        <v>1.3179999999999999E-3</v>
      </c>
      <c r="K155" s="102">
        <v>1.539E-3</v>
      </c>
      <c r="L155" s="102">
        <v>1.7639999999999999E-3</v>
      </c>
      <c r="M155" s="102">
        <v>2.0010000000000002E-3</v>
      </c>
      <c r="N155" s="102">
        <v>2.2560000000000002E-3</v>
      </c>
      <c r="O155" s="102">
        <v>2.529E-3</v>
      </c>
      <c r="P155" s="102">
        <v>2.8219999999999999E-3</v>
      </c>
      <c r="Q155" s="102">
        <v>3.1380000000000002E-3</v>
      </c>
      <c r="R155" s="102">
        <v>3.48E-3</v>
      </c>
      <c r="S155" s="102">
        <v>3.8500000000000001E-3</v>
      </c>
      <c r="T155" s="102">
        <v>4.2529999999999998E-3</v>
      </c>
      <c r="U155" s="102">
        <v>4.6940000000000003E-3</v>
      </c>
      <c r="V155" s="102">
        <v>5.1770000000000002E-3</v>
      </c>
      <c r="W155" s="102">
        <v>5.7060000000000001E-3</v>
      </c>
      <c r="X155" s="102">
        <v>6.2849999999999998E-3</v>
      </c>
      <c r="Y155" s="102">
        <v>6.9100000000000003E-3</v>
      </c>
      <c r="Z155" s="102">
        <v>7.5719999999999997E-3</v>
      </c>
      <c r="AA155" s="102">
        <v>8.2699999999999996E-3</v>
      </c>
      <c r="AB155" s="102">
        <v>9.0060000000000001E-3</v>
      </c>
      <c r="AC155" s="102">
        <v>9.7789999999999995E-3</v>
      </c>
      <c r="AD155" s="102">
        <v>1.0584E-2</v>
      </c>
      <c r="AE155" s="102">
        <v>1.1415E-2</v>
      </c>
      <c r="AF155" s="99" t="s">
        <v>322</v>
      </c>
      <c r="AG155" s="90"/>
    </row>
    <row r="156" spans="1:33" ht="15" customHeight="1" x14ac:dyDescent="0.75">
      <c r="A156" s="88" t="s">
        <v>453</v>
      </c>
      <c r="B156" s="97" t="s">
        <v>326</v>
      </c>
      <c r="C156" s="102">
        <v>0</v>
      </c>
      <c r="D156" s="102">
        <v>0</v>
      </c>
      <c r="E156" s="102">
        <v>3.7599999999999998E-4</v>
      </c>
      <c r="F156" s="102">
        <v>7.5799999999999999E-4</v>
      </c>
      <c r="G156" s="102">
        <v>1.1509999999999999E-3</v>
      </c>
      <c r="H156" s="102">
        <v>1.5610000000000001E-3</v>
      </c>
      <c r="I156" s="102">
        <v>1.9840000000000001E-3</v>
      </c>
      <c r="J156" s="102">
        <v>2.4109999999999999E-3</v>
      </c>
      <c r="K156" s="102">
        <v>2.8349999999999998E-3</v>
      </c>
      <c r="L156" s="102">
        <v>3.2590000000000002E-3</v>
      </c>
      <c r="M156" s="102">
        <v>3.692E-3</v>
      </c>
      <c r="N156" s="102">
        <v>4.1390000000000003E-3</v>
      </c>
      <c r="O156" s="102">
        <v>4.6020000000000002E-3</v>
      </c>
      <c r="P156" s="102">
        <v>5.084E-3</v>
      </c>
      <c r="Q156" s="102">
        <v>5.5890000000000002E-3</v>
      </c>
      <c r="R156" s="102">
        <v>6.1209999999999997E-3</v>
      </c>
      <c r="S156" s="102">
        <v>6.6839999999999998E-3</v>
      </c>
      <c r="T156" s="102">
        <v>7.2820000000000003E-3</v>
      </c>
      <c r="U156" s="102">
        <v>7.9209999999999992E-3</v>
      </c>
      <c r="V156" s="102">
        <v>8.6079999999999993E-3</v>
      </c>
      <c r="W156" s="102">
        <v>9.3430000000000006E-3</v>
      </c>
      <c r="X156" s="102">
        <v>1.0130999999999999E-2</v>
      </c>
      <c r="Y156" s="102">
        <v>1.0968E-2</v>
      </c>
      <c r="Z156" s="102">
        <v>1.1842999999999999E-2</v>
      </c>
      <c r="AA156" s="102">
        <v>1.2758E-2</v>
      </c>
      <c r="AB156" s="102">
        <v>1.3715E-2</v>
      </c>
      <c r="AC156" s="102">
        <v>1.4716E-2</v>
      </c>
      <c r="AD156" s="102">
        <v>1.5751999999999999E-2</v>
      </c>
      <c r="AE156" s="102">
        <v>1.6823000000000001E-2</v>
      </c>
      <c r="AF156" s="99" t="s">
        <v>322</v>
      </c>
      <c r="AG156" s="90"/>
    </row>
    <row r="157" spans="1:33" ht="15" customHeight="1" x14ac:dyDescent="0.75">
      <c r="A157" s="88" t="s">
        <v>454</v>
      </c>
      <c r="B157" s="97" t="s">
        <v>340</v>
      </c>
      <c r="C157" s="102">
        <v>3.7854269999999999</v>
      </c>
      <c r="D157" s="102">
        <v>3.8392460000000002</v>
      </c>
      <c r="E157" s="102">
        <v>3.896935</v>
      </c>
      <c r="F157" s="102">
        <v>3.9585020000000002</v>
      </c>
      <c r="G157" s="102">
        <v>4.0249319999999997</v>
      </c>
      <c r="H157" s="102">
        <v>4.097626</v>
      </c>
      <c r="I157" s="102">
        <v>4.1719590000000002</v>
      </c>
      <c r="J157" s="102">
        <v>4.2410829999999997</v>
      </c>
      <c r="K157" s="102">
        <v>4.3058509999999997</v>
      </c>
      <c r="L157" s="102">
        <v>4.3627609999999999</v>
      </c>
      <c r="M157" s="102">
        <v>4.4210929999999999</v>
      </c>
      <c r="N157" s="102">
        <v>4.4727800000000002</v>
      </c>
      <c r="O157" s="102">
        <v>4.5209279999999996</v>
      </c>
      <c r="P157" s="102">
        <v>4.5731520000000003</v>
      </c>
      <c r="Q157" s="102">
        <v>4.6291640000000003</v>
      </c>
      <c r="R157" s="102">
        <v>4.6878130000000002</v>
      </c>
      <c r="S157" s="102">
        <v>4.7462020000000003</v>
      </c>
      <c r="T157" s="102">
        <v>4.8041939999999999</v>
      </c>
      <c r="U157" s="102">
        <v>4.8590020000000003</v>
      </c>
      <c r="V157" s="102">
        <v>4.9137469999999999</v>
      </c>
      <c r="W157" s="102">
        <v>4.9703020000000002</v>
      </c>
      <c r="X157" s="102">
        <v>5.0363410000000002</v>
      </c>
      <c r="Y157" s="102">
        <v>5.1081560000000001</v>
      </c>
      <c r="Z157" s="102">
        <v>5.1772010000000002</v>
      </c>
      <c r="AA157" s="102">
        <v>5.2410680000000003</v>
      </c>
      <c r="AB157" s="102">
        <v>5.3040250000000002</v>
      </c>
      <c r="AC157" s="102">
        <v>5.3662710000000002</v>
      </c>
      <c r="AD157" s="102">
        <v>5.4253349999999996</v>
      </c>
      <c r="AE157" s="102">
        <v>5.4803610000000003</v>
      </c>
      <c r="AF157" s="99">
        <v>1.3302E-2</v>
      </c>
      <c r="AG157" s="90"/>
    </row>
    <row r="158" spans="1:33" ht="15" customHeight="1" x14ac:dyDescent="0.75">
      <c r="B158" s="96" t="s">
        <v>341</v>
      </c>
      <c r="C158" s="90"/>
      <c r="D158" s="90"/>
      <c r="E158" s="90"/>
      <c r="F158" s="90"/>
      <c r="G158" s="90"/>
      <c r="H158" s="90"/>
      <c r="I158" s="90"/>
      <c r="J158" s="90"/>
      <c r="K158" s="90"/>
      <c r="L158" s="90"/>
      <c r="M158" s="90"/>
      <c r="N158" s="90"/>
      <c r="O158" s="90"/>
      <c r="P158" s="90"/>
      <c r="Q158" s="90"/>
      <c r="R158" s="90"/>
      <c r="S158" s="90"/>
      <c r="T158" s="90"/>
      <c r="U158" s="90"/>
      <c r="V158" s="90"/>
      <c r="W158" s="90"/>
      <c r="X158" s="90"/>
      <c r="Y158" s="90"/>
      <c r="Z158" s="90"/>
      <c r="AA158" s="90"/>
      <c r="AB158" s="90"/>
      <c r="AC158" s="90"/>
      <c r="AD158" s="90"/>
      <c r="AE158" s="90"/>
      <c r="AF158" s="90"/>
      <c r="AG158" s="90"/>
    </row>
    <row r="159" spans="1:33" ht="15" customHeight="1" x14ac:dyDescent="0.75">
      <c r="A159" s="88" t="s">
        <v>455</v>
      </c>
      <c r="B159" s="97" t="s">
        <v>309</v>
      </c>
      <c r="C159" s="102">
        <v>5.2064019999999998</v>
      </c>
      <c r="D159" s="102">
        <v>5.2888780000000004</v>
      </c>
      <c r="E159" s="102">
        <v>5.3703010000000004</v>
      </c>
      <c r="F159" s="102">
        <v>5.4525410000000001</v>
      </c>
      <c r="G159" s="102">
        <v>5.5382790000000002</v>
      </c>
      <c r="H159" s="102">
        <v>5.627815</v>
      </c>
      <c r="I159" s="102">
        <v>5.7139410000000002</v>
      </c>
      <c r="J159" s="102">
        <v>5.7869250000000001</v>
      </c>
      <c r="K159" s="102">
        <v>5.8481120000000004</v>
      </c>
      <c r="L159" s="102">
        <v>5.9006040000000004</v>
      </c>
      <c r="M159" s="102">
        <v>5.9465589999999997</v>
      </c>
      <c r="N159" s="102">
        <v>5.9845050000000004</v>
      </c>
      <c r="O159" s="102">
        <v>6.0113009999999996</v>
      </c>
      <c r="P159" s="102">
        <v>6.0395349999999999</v>
      </c>
      <c r="Q159" s="102">
        <v>6.0732929999999996</v>
      </c>
      <c r="R159" s="102">
        <v>6.1074250000000001</v>
      </c>
      <c r="S159" s="102">
        <v>6.1398859999999997</v>
      </c>
      <c r="T159" s="102">
        <v>6.1630339999999997</v>
      </c>
      <c r="U159" s="102">
        <v>6.179583</v>
      </c>
      <c r="V159" s="102">
        <v>6.1844590000000004</v>
      </c>
      <c r="W159" s="102">
        <v>6.1998239999999996</v>
      </c>
      <c r="X159" s="102">
        <v>6.2213029999999998</v>
      </c>
      <c r="Y159" s="102">
        <v>6.2479550000000001</v>
      </c>
      <c r="Z159" s="102">
        <v>6.2727950000000003</v>
      </c>
      <c r="AA159" s="102">
        <v>6.2884719999999996</v>
      </c>
      <c r="AB159" s="102">
        <v>6.2973910000000002</v>
      </c>
      <c r="AC159" s="102">
        <v>6.3017019999999997</v>
      </c>
      <c r="AD159" s="102">
        <v>6.2968999999999999</v>
      </c>
      <c r="AE159" s="102">
        <v>6.2831700000000001</v>
      </c>
      <c r="AF159" s="99">
        <v>6.7359999999999998E-3</v>
      </c>
      <c r="AG159" s="90"/>
    </row>
    <row r="160" spans="1:33" ht="15" customHeight="1" x14ac:dyDescent="0.75">
      <c r="A160" s="88" t="s">
        <v>456</v>
      </c>
      <c r="B160" s="97" t="s">
        <v>311</v>
      </c>
      <c r="C160" s="102">
        <v>4.3720000000000002E-2</v>
      </c>
      <c r="D160" s="102">
        <v>3.9244000000000001E-2</v>
      </c>
      <c r="E160" s="102">
        <v>3.5563999999999998E-2</v>
      </c>
      <c r="F160" s="102">
        <v>3.2551999999999998E-2</v>
      </c>
      <c r="G160" s="102">
        <v>3.0339000000000001E-2</v>
      </c>
      <c r="H160" s="102">
        <v>2.8802999999999999E-2</v>
      </c>
      <c r="I160" s="102">
        <v>2.7737999999999999E-2</v>
      </c>
      <c r="J160" s="102">
        <v>2.6907E-2</v>
      </c>
      <c r="K160" s="102">
        <v>2.6339000000000001E-2</v>
      </c>
      <c r="L160" s="102">
        <v>2.5862E-2</v>
      </c>
      <c r="M160" s="102">
        <v>2.5571E-2</v>
      </c>
      <c r="N160" s="102">
        <v>2.5485000000000001E-2</v>
      </c>
      <c r="O160" s="102">
        <v>2.5562000000000001E-2</v>
      </c>
      <c r="P160" s="102">
        <v>2.5825000000000001E-2</v>
      </c>
      <c r="Q160" s="102">
        <v>2.6147E-2</v>
      </c>
      <c r="R160" s="102">
        <v>2.6608E-2</v>
      </c>
      <c r="S160" s="102">
        <v>2.7149E-2</v>
      </c>
      <c r="T160" s="102">
        <v>2.7682999999999999E-2</v>
      </c>
      <c r="U160" s="102">
        <v>2.8167000000000001E-2</v>
      </c>
      <c r="V160" s="102">
        <v>2.8698999999999999E-2</v>
      </c>
      <c r="W160" s="102">
        <v>2.913E-2</v>
      </c>
      <c r="X160" s="102">
        <v>2.9527000000000001E-2</v>
      </c>
      <c r="Y160" s="102">
        <v>2.9994E-2</v>
      </c>
      <c r="Z160" s="102">
        <v>3.0487E-2</v>
      </c>
      <c r="AA160" s="102">
        <v>3.0977000000000001E-2</v>
      </c>
      <c r="AB160" s="102">
        <v>3.1455999999999998E-2</v>
      </c>
      <c r="AC160" s="102">
        <v>3.1931000000000001E-2</v>
      </c>
      <c r="AD160" s="102">
        <v>3.2369000000000002E-2</v>
      </c>
      <c r="AE160" s="102">
        <v>3.2777000000000001E-2</v>
      </c>
      <c r="AF160" s="99">
        <v>-1.0236E-2</v>
      </c>
      <c r="AG160" s="90"/>
    </row>
    <row r="161" spans="1:33" ht="15" customHeight="1" x14ac:dyDescent="0.75">
      <c r="A161" s="88" t="s">
        <v>457</v>
      </c>
      <c r="B161" s="97" t="s">
        <v>313</v>
      </c>
      <c r="C161" s="102">
        <v>3.2079999999999999E-3</v>
      </c>
      <c r="D161" s="102">
        <v>3.1340000000000001E-3</v>
      </c>
      <c r="E161" s="102">
        <v>3.0799999999999998E-3</v>
      </c>
      <c r="F161" s="102">
        <v>3.0439999999999998E-3</v>
      </c>
      <c r="G161" s="102">
        <v>3.052E-3</v>
      </c>
      <c r="H161" s="102">
        <v>3.0769999999999999E-3</v>
      </c>
      <c r="I161" s="102">
        <v>3.0990000000000002E-3</v>
      </c>
      <c r="J161" s="102">
        <v>3.0829999999999998E-3</v>
      </c>
      <c r="K161" s="102">
        <v>3.075E-3</v>
      </c>
      <c r="L161" s="102">
        <v>3.068E-3</v>
      </c>
      <c r="M161" s="102">
        <v>3.058E-3</v>
      </c>
      <c r="N161" s="102">
        <v>3.0829999999999998E-3</v>
      </c>
      <c r="O161" s="102">
        <v>3.1280000000000001E-3</v>
      </c>
      <c r="P161" s="102">
        <v>3.1879999999999999E-3</v>
      </c>
      <c r="Q161" s="102">
        <v>3.2569999999999999E-3</v>
      </c>
      <c r="R161" s="102">
        <v>3.3300000000000001E-3</v>
      </c>
      <c r="S161" s="102">
        <v>3.405E-3</v>
      </c>
      <c r="T161" s="102">
        <v>3.4789999999999999E-3</v>
      </c>
      <c r="U161" s="102">
        <v>3.5530000000000002E-3</v>
      </c>
      <c r="V161" s="102">
        <v>3.6229999999999999E-3</v>
      </c>
      <c r="W161" s="102">
        <v>3.6909999999999998E-3</v>
      </c>
      <c r="X161" s="102">
        <v>3.7550000000000001E-3</v>
      </c>
      <c r="Y161" s="102">
        <v>3.8159999999999999E-3</v>
      </c>
      <c r="Z161" s="102">
        <v>3.8709999999999999E-3</v>
      </c>
      <c r="AA161" s="102">
        <v>3.921E-3</v>
      </c>
      <c r="AB161" s="102">
        <v>3.967E-3</v>
      </c>
      <c r="AC161" s="102">
        <v>4.0090000000000004E-3</v>
      </c>
      <c r="AD161" s="102">
        <v>4.0270000000000002E-3</v>
      </c>
      <c r="AE161" s="102">
        <v>4.0179999999999999E-3</v>
      </c>
      <c r="AF161" s="99">
        <v>8.071E-3</v>
      </c>
      <c r="AG161" s="90"/>
    </row>
    <row r="162" spans="1:33" ht="15" customHeight="1" x14ac:dyDescent="0.75">
      <c r="A162" s="88" t="s">
        <v>458</v>
      </c>
      <c r="B162" s="97" t="s">
        <v>315</v>
      </c>
      <c r="C162" s="102">
        <v>4.9806000000000003E-2</v>
      </c>
      <c r="D162" s="102">
        <v>5.3505999999999998E-2</v>
      </c>
      <c r="E162" s="102">
        <v>5.7007000000000002E-2</v>
      </c>
      <c r="F162" s="102">
        <v>6.0267000000000001E-2</v>
      </c>
      <c r="G162" s="102">
        <v>6.3335000000000002E-2</v>
      </c>
      <c r="H162" s="102">
        <v>6.6187999999999997E-2</v>
      </c>
      <c r="I162" s="102">
        <v>6.8793000000000007E-2</v>
      </c>
      <c r="J162" s="102">
        <v>7.1056999999999995E-2</v>
      </c>
      <c r="K162" s="102">
        <v>7.2950000000000001E-2</v>
      </c>
      <c r="L162" s="102">
        <v>7.4646000000000004E-2</v>
      </c>
      <c r="M162" s="102">
        <v>7.6287999999999995E-2</v>
      </c>
      <c r="N162" s="102">
        <v>7.7964000000000006E-2</v>
      </c>
      <c r="O162" s="102">
        <v>7.9705999999999999E-2</v>
      </c>
      <c r="P162" s="102">
        <v>8.1534999999999996E-2</v>
      </c>
      <c r="Q162" s="102">
        <v>8.3455000000000001E-2</v>
      </c>
      <c r="R162" s="102">
        <v>8.5483000000000003E-2</v>
      </c>
      <c r="S162" s="102">
        <v>8.7620000000000003E-2</v>
      </c>
      <c r="T162" s="102">
        <v>8.9883000000000005E-2</v>
      </c>
      <c r="U162" s="102">
        <v>9.2301999999999995E-2</v>
      </c>
      <c r="V162" s="102">
        <v>9.4889000000000001E-2</v>
      </c>
      <c r="W162" s="102">
        <v>9.7609000000000001E-2</v>
      </c>
      <c r="X162" s="102">
        <v>0.100438</v>
      </c>
      <c r="Y162" s="102">
        <v>0.103409</v>
      </c>
      <c r="Z162" s="102">
        <v>0.106421</v>
      </c>
      <c r="AA162" s="102">
        <v>0.109391</v>
      </c>
      <c r="AB162" s="102">
        <v>0.112428</v>
      </c>
      <c r="AC162" s="102">
        <v>0.11534700000000001</v>
      </c>
      <c r="AD162" s="102">
        <v>0.11822199999999999</v>
      </c>
      <c r="AE162" s="102">
        <v>0.12117</v>
      </c>
      <c r="AF162" s="99">
        <v>3.2260999999999998E-2</v>
      </c>
      <c r="AG162" s="90"/>
    </row>
    <row r="163" spans="1:33" ht="12" customHeight="1" x14ac:dyDescent="0.75">
      <c r="A163" s="88" t="s">
        <v>459</v>
      </c>
      <c r="B163" s="97" t="s">
        <v>317</v>
      </c>
      <c r="C163" s="102">
        <v>0</v>
      </c>
      <c r="D163" s="102">
        <v>0</v>
      </c>
      <c r="E163" s="102">
        <v>0</v>
      </c>
      <c r="F163" s="102">
        <v>0</v>
      </c>
      <c r="G163" s="102">
        <v>0</v>
      </c>
      <c r="H163" s="102">
        <v>0</v>
      </c>
      <c r="I163" s="102">
        <v>0</v>
      </c>
      <c r="J163" s="102">
        <v>0</v>
      </c>
      <c r="K163" s="102">
        <v>0</v>
      </c>
      <c r="L163" s="102">
        <v>0</v>
      </c>
      <c r="M163" s="102">
        <v>0</v>
      </c>
      <c r="N163" s="102">
        <v>0</v>
      </c>
      <c r="O163" s="102">
        <v>0</v>
      </c>
      <c r="P163" s="102">
        <v>0</v>
      </c>
      <c r="Q163" s="102">
        <v>0</v>
      </c>
      <c r="R163" s="102">
        <v>0</v>
      </c>
      <c r="S163" s="102">
        <v>0</v>
      </c>
      <c r="T163" s="102">
        <v>0</v>
      </c>
      <c r="U163" s="102">
        <v>0</v>
      </c>
      <c r="V163" s="102">
        <v>0</v>
      </c>
      <c r="W163" s="102">
        <v>0</v>
      </c>
      <c r="X163" s="102">
        <v>0</v>
      </c>
      <c r="Y163" s="102">
        <v>0</v>
      </c>
      <c r="Z163" s="102">
        <v>0</v>
      </c>
      <c r="AA163" s="102">
        <v>0</v>
      </c>
      <c r="AB163" s="102">
        <v>0</v>
      </c>
      <c r="AC163" s="102">
        <v>0</v>
      </c>
      <c r="AD163" s="102">
        <v>0</v>
      </c>
      <c r="AE163" s="102">
        <v>0</v>
      </c>
      <c r="AF163" s="99" t="s">
        <v>322</v>
      </c>
      <c r="AG163" s="90"/>
    </row>
    <row r="164" spans="1:33" ht="15" customHeight="1" x14ac:dyDescent="0.75">
      <c r="A164" s="88" t="s">
        <v>460</v>
      </c>
      <c r="B164" s="97" t="s">
        <v>319</v>
      </c>
      <c r="C164" s="102">
        <v>2.13E-4</v>
      </c>
      <c r="D164" s="102">
        <v>2.5500000000000002E-4</v>
      </c>
      <c r="E164" s="102">
        <v>2.92E-4</v>
      </c>
      <c r="F164" s="102">
        <v>3.2400000000000001E-4</v>
      </c>
      <c r="G164" s="102">
        <v>3.5199999999999999E-4</v>
      </c>
      <c r="H164" s="102">
        <v>3.77E-4</v>
      </c>
      <c r="I164" s="102">
        <v>3.9899999999999999E-4</v>
      </c>
      <c r="J164" s="102">
        <v>4.17E-4</v>
      </c>
      <c r="K164" s="102">
        <v>4.3100000000000001E-4</v>
      </c>
      <c r="L164" s="102">
        <v>4.4200000000000001E-4</v>
      </c>
      <c r="M164" s="102">
        <v>4.5100000000000001E-4</v>
      </c>
      <c r="N164" s="102">
        <v>4.57E-4</v>
      </c>
      <c r="O164" s="102">
        <v>4.6200000000000001E-4</v>
      </c>
      <c r="P164" s="102">
        <v>4.64E-4</v>
      </c>
      <c r="Q164" s="102">
        <v>4.64E-4</v>
      </c>
      <c r="R164" s="102">
        <v>4.6299999999999998E-4</v>
      </c>
      <c r="S164" s="102">
        <v>4.5899999999999999E-4</v>
      </c>
      <c r="T164" s="102">
        <v>4.55E-4</v>
      </c>
      <c r="U164" s="102">
        <v>4.4900000000000002E-4</v>
      </c>
      <c r="V164" s="102">
        <v>4.4200000000000001E-4</v>
      </c>
      <c r="W164" s="102">
        <v>4.3399999999999998E-4</v>
      </c>
      <c r="X164" s="102">
        <v>4.2499999999999998E-4</v>
      </c>
      <c r="Y164" s="102">
        <v>4.15E-4</v>
      </c>
      <c r="Z164" s="102">
        <v>4.0400000000000001E-4</v>
      </c>
      <c r="AA164" s="102">
        <v>3.9300000000000001E-4</v>
      </c>
      <c r="AB164" s="102">
        <v>3.8200000000000002E-4</v>
      </c>
      <c r="AC164" s="102">
        <v>3.6999999999999999E-4</v>
      </c>
      <c r="AD164" s="102">
        <v>3.5799999999999997E-4</v>
      </c>
      <c r="AE164" s="102">
        <v>3.4600000000000001E-4</v>
      </c>
      <c r="AF164" s="99">
        <v>1.7475000000000001E-2</v>
      </c>
      <c r="AG164" s="90"/>
    </row>
    <row r="165" spans="1:33" ht="15" customHeight="1" x14ac:dyDescent="0.75">
      <c r="A165" s="88" t="s">
        <v>461</v>
      </c>
      <c r="B165" s="97" t="s">
        <v>321</v>
      </c>
      <c r="C165" s="102">
        <v>0</v>
      </c>
      <c r="D165" s="102">
        <v>0</v>
      </c>
      <c r="E165" s="102">
        <v>1.2400000000000001E-4</v>
      </c>
      <c r="F165" s="102">
        <v>2.4699999999999999E-4</v>
      </c>
      <c r="G165" s="102">
        <v>3.7100000000000002E-4</v>
      </c>
      <c r="H165" s="102">
        <v>4.9700000000000005E-4</v>
      </c>
      <c r="I165" s="102">
        <v>6.2600000000000004E-4</v>
      </c>
      <c r="J165" s="102">
        <v>7.54E-4</v>
      </c>
      <c r="K165" s="102">
        <v>8.8099999999999995E-4</v>
      </c>
      <c r="L165" s="102">
        <v>1.0059999999999999E-3</v>
      </c>
      <c r="M165" s="102">
        <v>1.134E-3</v>
      </c>
      <c r="N165" s="102">
        <v>1.266E-3</v>
      </c>
      <c r="O165" s="102">
        <v>1.403E-3</v>
      </c>
      <c r="P165" s="102">
        <v>1.5430000000000001E-3</v>
      </c>
      <c r="Q165" s="102">
        <v>1.689E-3</v>
      </c>
      <c r="R165" s="102">
        <v>1.8400000000000001E-3</v>
      </c>
      <c r="S165" s="102">
        <v>1.9970000000000001E-3</v>
      </c>
      <c r="T165" s="102">
        <v>2.1589999999999999E-3</v>
      </c>
      <c r="U165" s="102">
        <v>2.33E-3</v>
      </c>
      <c r="V165" s="102">
        <v>2.5089999999999999E-3</v>
      </c>
      <c r="W165" s="102">
        <v>2.6970000000000002E-3</v>
      </c>
      <c r="X165" s="102">
        <v>2.8969999999999998E-3</v>
      </c>
      <c r="Y165" s="102">
        <v>3.1080000000000001E-3</v>
      </c>
      <c r="Z165" s="102">
        <v>3.3279999999999998E-3</v>
      </c>
      <c r="AA165" s="102">
        <v>3.5590000000000001E-3</v>
      </c>
      <c r="AB165" s="102">
        <v>3.803E-3</v>
      </c>
      <c r="AC165" s="102">
        <v>4.0629999999999998E-3</v>
      </c>
      <c r="AD165" s="102">
        <v>4.3379999999999998E-3</v>
      </c>
      <c r="AE165" s="102">
        <v>4.6299999999999996E-3</v>
      </c>
      <c r="AF165" s="99" t="s">
        <v>322</v>
      </c>
      <c r="AG165" s="90"/>
    </row>
    <row r="166" spans="1:33" ht="15" customHeight="1" x14ac:dyDescent="0.75">
      <c r="A166" s="88" t="s">
        <v>462</v>
      </c>
      <c r="B166" s="97" t="s">
        <v>324</v>
      </c>
      <c r="C166" s="102">
        <v>0</v>
      </c>
      <c r="D166" s="102">
        <v>0</v>
      </c>
      <c r="E166" s="102">
        <v>2.7500000000000002E-4</v>
      </c>
      <c r="F166" s="102">
        <v>5.44E-4</v>
      </c>
      <c r="G166" s="102">
        <v>8.0999999999999996E-4</v>
      </c>
      <c r="H166" s="102">
        <v>1.0790000000000001E-3</v>
      </c>
      <c r="I166" s="102">
        <v>1.348E-3</v>
      </c>
      <c r="J166" s="102">
        <v>1.6100000000000001E-3</v>
      </c>
      <c r="K166" s="102">
        <v>1.866E-3</v>
      </c>
      <c r="L166" s="102">
        <v>2.117E-3</v>
      </c>
      <c r="M166" s="102">
        <v>2.3709999999999998E-3</v>
      </c>
      <c r="N166" s="102">
        <v>2.6310000000000001E-3</v>
      </c>
      <c r="O166" s="102">
        <v>2.8960000000000001E-3</v>
      </c>
      <c r="P166" s="102">
        <v>3.166E-3</v>
      </c>
      <c r="Q166" s="102">
        <v>3.4429999999999999E-3</v>
      </c>
      <c r="R166" s="102">
        <v>3.7269999999999998E-3</v>
      </c>
      <c r="S166" s="102">
        <v>4.0179999999999999E-3</v>
      </c>
      <c r="T166" s="102">
        <v>4.3169999999999997E-3</v>
      </c>
      <c r="U166" s="102">
        <v>4.6259999999999999E-3</v>
      </c>
      <c r="V166" s="102">
        <v>4.9480000000000001E-3</v>
      </c>
      <c r="W166" s="102">
        <v>5.2830000000000004E-3</v>
      </c>
      <c r="X166" s="102">
        <v>5.6319999999999999E-3</v>
      </c>
      <c r="Y166" s="102">
        <v>5.9940000000000002E-3</v>
      </c>
      <c r="Z166" s="102">
        <v>6.3629999999999997E-3</v>
      </c>
      <c r="AA166" s="102">
        <v>6.7409999999999996E-3</v>
      </c>
      <c r="AB166" s="102">
        <v>7.1279999999999998E-3</v>
      </c>
      <c r="AC166" s="102">
        <v>7.5269999999999998E-3</v>
      </c>
      <c r="AD166" s="102">
        <v>7.9330000000000008E-3</v>
      </c>
      <c r="AE166" s="102">
        <v>8.3479999999999995E-3</v>
      </c>
      <c r="AF166" s="99" t="s">
        <v>322</v>
      </c>
      <c r="AG166" s="90"/>
    </row>
    <row r="167" spans="1:33" ht="15" customHeight="1" x14ac:dyDescent="0.75">
      <c r="A167" s="88" t="s">
        <v>463</v>
      </c>
      <c r="B167" s="97" t="s">
        <v>326</v>
      </c>
      <c r="C167" s="102">
        <v>0</v>
      </c>
      <c r="D167" s="102">
        <v>0</v>
      </c>
      <c r="E167" s="102">
        <v>4.0999999999999999E-4</v>
      </c>
      <c r="F167" s="102">
        <v>8.1999999999999998E-4</v>
      </c>
      <c r="G167" s="102">
        <v>1.2359999999999999E-3</v>
      </c>
      <c r="H167" s="102">
        <v>1.6659999999999999E-3</v>
      </c>
      <c r="I167" s="102">
        <v>2.1020000000000001E-3</v>
      </c>
      <c r="J167" s="102">
        <v>2.5360000000000001E-3</v>
      </c>
      <c r="K167" s="102">
        <v>2.9610000000000001E-3</v>
      </c>
      <c r="L167" s="102">
        <v>3.3800000000000002E-3</v>
      </c>
      <c r="M167" s="102">
        <v>3.7989999999999999E-3</v>
      </c>
      <c r="N167" s="102">
        <v>4.2220000000000001E-3</v>
      </c>
      <c r="O167" s="102">
        <v>4.6490000000000004E-3</v>
      </c>
      <c r="P167" s="102">
        <v>5.0800000000000003E-3</v>
      </c>
      <c r="Q167" s="102">
        <v>5.5160000000000001E-3</v>
      </c>
      <c r="R167" s="102">
        <v>5.9569999999999996E-3</v>
      </c>
      <c r="S167" s="102">
        <v>6.404E-3</v>
      </c>
      <c r="T167" s="102">
        <v>6.8560000000000001E-3</v>
      </c>
      <c r="U167" s="102">
        <v>7.3169999999999997E-3</v>
      </c>
      <c r="V167" s="102">
        <v>7.7889999999999999E-3</v>
      </c>
      <c r="W167" s="102">
        <v>8.2699999999999996E-3</v>
      </c>
      <c r="X167" s="102">
        <v>8.7650000000000002E-3</v>
      </c>
      <c r="Y167" s="102">
        <v>9.2700000000000005E-3</v>
      </c>
      <c r="Z167" s="102">
        <v>9.783E-3</v>
      </c>
      <c r="AA167" s="102">
        <v>1.0307E-2</v>
      </c>
      <c r="AB167" s="102">
        <v>1.0848999999999999E-2</v>
      </c>
      <c r="AC167" s="102">
        <v>1.1415E-2</v>
      </c>
      <c r="AD167" s="102">
        <v>1.2005E-2</v>
      </c>
      <c r="AE167" s="102">
        <v>1.2626E-2</v>
      </c>
      <c r="AF167" s="99" t="s">
        <v>322</v>
      </c>
      <c r="AG167" s="90"/>
    </row>
    <row r="168" spans="1:33" ht="15" customHeight="1" x14ac:dyDescent="0.75">
      <c r="A168" s="88" t="s">
        <v>464</v>
      </c>
      <c r="B168" s="97" t="s">
        <v>352</v>
      </c>
      <c r="C168" s="102">
        <v>5.3033510000000001</v>
      </c>
      <c r="D168" s="102">
        <v>5.3850160000000002</v>
      </c>
      <c r="E168" s="102">
        <v>5.4670500000000004</v>
      </c>
      <c r="F168" s="102">
        <v>5.5503419999999997</v>
      </c>
      <c r="G168" s="102">
        <v>5.6377740000000003</v>
      </c>
      <c r="H168" s="102">
        <v>5.7295040000000004</v>
      </c>
      <c r="I168" s="102">
        <v>5.8180490000000002</v>
      </c>
      <c r="J168" s="102">
        <v>5.8932869999999999</v>
      </c>
      <c r="K168" s="102">
        <v>5.9566129999999999</v>
      </c>
      <c r="L168" s="102">
        <v>6.011126</v>
      </c>
      <c r="M168" s="102">
        <v>6.0592329999999999</v>
      </c>
      <c r="N168" s="102">
        <v>6.0996160000000001</v>
      </c>
      <c r="O168" s="102">
        <v>6.1291029999999997</v>
      </c>
      <c r="P168" s="102">
        <v>6.1603370000000002</v>
      </c>
      <c r="Q168" s="102">
        <v>6.1972659999999999</v>
      </c>
      <c r="R168" s="102">
        <v>6.2348379999999999</v>
      </c>
      <c r="S168" s="102">
        <v>6.2709359999999998</v>
      </c>
      <c r="T168" s="102">
        <v>6.2978690000000004</v>
      </c>
      <c r="U168" s="102">
        <v>6.318327</v>
      </c>
      <c r="V168" s="102">
        <v>6.3273599999999997</v>
      </c>
      <c r="W168" s="102">
        <v>6.3469429999999996</v>
      </c>
      <c r="X168" s="102">
        <v>6.3727369999999999</v>
      </c>
      <c r="Y168" s="102">
        <v>6.4039590000000004</v>
      </c>
      <c r="Z168" s="102">
        <v>6.4334600000000002</v>
      </c>
      <c r="AA168" s="102">
        <v>6.4537589999999998</v>
      </c>
      <c r="AB168" s="102">
        <v>6.4674019999999999</v>
      </c>
      <c r="AC168" s="102">
        <v>6.4763640000000002</v>
      </c>
      <c r="AD168" s="102">
        <v>6.476153</v>
      </c>
      <c r="AE168" s="102">
        <v>6.4670829999999997</v>
      </c>
      <c r="AF168" s="99">
        <v>7.11E-3</v>
      </c>
      <c r="AG168" s="90"/>
    </row>
    <row r="169" spans="1:33" ht="15" customHeight="1" x14ac:dyDescent="0.75">
      <c r="A169" s="88" t="s">
        <v>465</v>
      </c>
      <c r="B169" s="96" t="s">
        <v>466</v>
      </c>
      <c r="C169" s="103">
        <v>13.646018</v>
      </c>
      <c r="D169" s="103">
        <v>13.95327</v>
      </c>
      <c r="E169" s="103">
        <v>14.276797999999999</v>
      </c>
      <c r="F169" s="103">
        <v>14.613163</v>
      </c>
      <c r="G169" s="103">
        <v>14.959908</v>
      </c>
      <c r="H169" s="103">
        <v>15.314479</v>
      </c>
      <c r="I169" s="103">
        <v>15.662544</v>
      </c>
      <c r="J169" s="103">
        <v>15.987280999999999</v>
      </c>
      <c r="K169" s="103">
        <v>16.291819</v>
      </c>
      <c r="L169" s="103">
        <v>16.574141999999998</v>
      </c>
      <c r="M169" s="103">
        <v>16.849737000000001</v>
      </c>
      <c r="N169" s="103">
        <v>17.100439000000001</v>
      </c>
      <c r="O169" s="103">
        <v>17.332543999999999</v>
      </c>
      <c r="P169" s="103">
        <v>17.566399000000001</v>
      </c>
      <c r="Q169" s="103">
        <v>17.811584</v>
      </c>
      <c r="R169" s="103">
        <v>18.061226000000001</v>
      </c>
      <c r="S169" s="103">
        <v>18.309864000000001</v>
      </c>
      <c r="T169" s="103">
        <v>18.546267</v>
      </c>
      <c r="U169" s="103">
        <v>18.770368999999999</v>
      </c>
      <c r="V169" s="103">
        <v>18.986908</v>
      </c>
      <c r="W169" s="103">
        <v>19.213488000000002</v>
      </c>
      <c r="X169" s="103">
        <v>19.465219000000001</v>
      </c>
      <c r="Y169" s="103">
        <v>19.735880000000002</v>
      </c>
      <c r="Z169" s="103">
        <v>19.999655000000001</v>
      </c>
      <c r="AA169" s="103">
        <v>20.24531</v>
      </c>
      <c r="AB169" s="103">
        <v>20.486383</v>
      </c>
      <c r="AC169" s="103">
        <v>20.722092</v>
      </c>
      <c r="AD169" s="103">
        <v>20.936222000000001</v>
      </c>
      <c r="AE169" s="103">
        <v>21.134900999999999</v>
      </c>
      <c r="AF169" s="101">
        <v>1.5747000000000001E-2</v>
      </c>
      <c r="AG169" s="90"/>
    </row>
    <row r="170" spans="1:33" ht="15" customHeight="1" x14ac:dyDescent="0.75">
      <c r="B170" s="90"/>
      <c r="C170" s="90"/>
      <c r="D170" s="90"/>
      <c r="E170" s="90"/>
      <c r="F170" s="90"/>
      <c r="G170" s="90"/>
      <c r="H170" s="90"/>
      <c r="I170" s="90"/>
      <c r="J170" s="90"/>
      <c r="K170" s="90"/>
      <c r="L170" s="90"/>
      <c r="M170" s="90"/>
      <c r="N170" s="90"/>
      <c r="O170" s="90"/>
      <c r="P170" s="90"/>
      <c r="Q170" s="90"/>
      <c r="R170" s="90"/>
      <c r="S170" s="90"/>
      <c r="T170" s="90"/>
      <c r="U170" s="90"/>
      <c r="V170" s="90"/>
      <c r="W170" s="90"/>
      <c r="X170" s="90"/>
      <c r="Y170" s="90"/>
      <c r="Z170" s="90"/>
      <c r="AA170" s="90"/>
      <c r="AB170" s="90"/>
      <c r="AC170" s="90"/>
      <c r="AD170" s="90"/>
      <c r="AE170" s="90"/>
      <c r="AF170" s="90"/>
      <c r="AG170" s="90"/>
    </row>
    <row r="171" spans="1:33" ht="15" customHeight="1" x14ac:dyDescent="0.75">
      <c r="B171" s="96" t="s">
        <v>467</v>
      </c>
      <c r="C171" s="90"/>
      <c r="D171" s="90"/>
      <c r="E171" s="90"/>
      <c r="F171" s="90"/>
      <c r="G171" s="90"/>
      <c r="H171" s="90"/>
      <c r="I171" s="90"/>
      <c r="J171" s="90"/>
      <c r="K171" s="90"/>
      <c r="L171" s="90"/>
      <c r="M171" s="90"/>
      <c r="N171" s="90"/>
      <c r="O171" s="90"/>
      <c r="P171" s="90"/>
      <c r="Q171" s="90"/>
      <c r="R171" s="90"/>
      <c r="S171" s="90"/>
      <c r="T171" s="90"/>
      <c r="U171" s="90"/>
      <c r="V171" s="90"/>
      <c r="W171" s="90"/>
      <c r="X171" s="90"/>
      <c r="Y171" s="90"/>
      <c r="Z171" s="90"/>
      <c r="AA171" s="90"/>
      <c r="AB171" s="90"/>
      <c r="AC171" s="90"/>
      <c r="AD171" s="90"/>
      <c r="AE171" s="90"/>
      <c r="AF171" s="90"/>
      <c r="AG171" s="90"/>
    </row>
    <row r="172" spans="1:33" ht="12" customHeight="1" x14ac:dyDescent="0.75">
      <c r="B172" s="90"/>
      <c r="C172" s="90"/>
      <c r="D172" s="90"/>
      <c r="E172" s="90"/>
      <c r="F172" s="90"/>
      <c r="G172" s="90"/>
      <c r="H172" s="90"/>
      <c r="I172" s="90"/>
      <c r="J172" s="90"/>
      <c r="K172" s="90"/>
      <c r="L172" s="90"/>
      <c r="M172" s="90"/>
      <c r="N172" s="90"/>
      <c r="O172" s="90"/>
      <c r="P172" s="90"/>
      <c r="Q172" s="90"/>
      <c r="R172" s="90"/>
      <c r="S172" s="90"/>
      <c r="T172" s="90"/>
      <c r="U172" s="90"/>
      <c r="V172" s="90"/>
      <c r="W172" s="90"/>
      <c r="X172" s="90"/>
      <c r="Y172" s="90"/>
      <c r="Z172" s="90"/>
      <c r="AA172" s="90"/>
      <c r="AB172" s="90"/>
      <c r="AC172" s="90"/>
      <c r="AD172" s="90"/>
      <c r="AE172" s="90"/>
      <c r="AF172" s="90"/>
      <c r="AG172" s="90"/>
    </row>
    <row r="173" spans="1:33" ht="15" customHeight="1" x14ac:dyDescent="0.75">
      <c r="B173" s="96" t="s">
        <v>398</v>
      </c>
      <c r="C173" s="90"/>
      <c r="D173" s="90"/>
      <c r="E173" s="90"/>
      <c r="F173" s="90"/>
      <c r="G173" s="90"/>
      <c r="H173" s="90"/>
      <c r="I173" s="90"/>
      <c r="J173" s="90"/>
      <c r="K173" s="90"/>
      <c r="L173" s="90"/>
      <c r="M173" s="90"/>
      <c r="N173" s="90"/>
      <c r="O173" s="90"/>
      <c r="P173" s="90"/>
      <c r="Q173" s="90"/>
      <c r="R173" s="90"/>
      <c r="S173" s="90"/>
      <c r="T173" s="90"/>
      <c r="U173" s="90"/>
      <c r="V173" s="90"/>
      <c r="W173" s="90"/>
      <c r="X173" s="90"/>
      <c r="Y173" s="90"/>
      <c r="Z173" s="90"/>
      <c r="AA173" s="90"/>
      <c r="AB173" s="90"/>
      <c r="AC173" s="90"/>
      <c r="AD173" s="90"/>
      <c r="AE173" s="90"/>
      <c r="AF173" s="90"/>
      <c r="AG173" s="90"/>
    </row>
    <row r="174" spans="1:33" ht="15" customHeight="1" x14ac:dyDescent="0.75">
      <c r="B174" s="96" t="s">
        <v>307</v>
      </c>
      <c r="C174" s="90"/>
      <c r="D174" s="90"/>
      <c r="E174" s="90"/>
      <c r="F174" s="90"/>
      <c r="G174" s="90"/>
      <c r="H174" s="90"/>
      <c r="I174" s="90"/>
      <c r="J174" s="90"/>
      <c r="K174" s="90"/>
      <c r="L174" s="90"/>
      <c r="M174" s="90"/>
      <c r="N174" s="90"/>
      <c r="O174" s="90"/>
      <c r="P174" s="90"/>
      <c r="Q174" s="90"/>
      <c r="R174" s="90"/>
      <c r="S174" s="90"/>
      <c r="T174" s="90"/>
      <c r="U174" s="90"/>
      <c r="V174" s="90"/>
      <c r="W174" s="90"/>
      <c r="X174" s="90"/>
      <c r="Y174" s="90"/>
      <c r="Z174" s="90"/>
      <c r="AA174" s="90"/>
      <c r="AB174" s="90"/>
      <c r="AC174" s="90"/>
      <c r="AD174" s="90"/>
      <c r="AE174" s="90"/>
      <c r="AF174" s="90"/>
      <c r="AG174" s="90"/>
    </row>
    <row r="175" spans="1:33" ht="15" customHeight="1" x14ac:dyDescent="0.75">
      <c r="A175" s="88" t="s">
        <v>468</v>
      </c>
      <c r="B175" s="97" t="s">
        <v>309</v>
      </c>
      <c r="C175" s="98">
        <v>17.217651</v>
      </c>
      <c r="D175" s="98">
        <v>17.743234999999999</v>
      </c>
      <c r="E175" s="98">
        <v>18.596025000000001</v>
      </c>
      <c r="F175" s="98">
        <v>19.408501000000001</v>
      </c>
      <c r="G175" s="98">
        <v>19.821732999999998</v>
      </c>
      <c r="H175" s="98">
        <v>20.081854</v>
      </c>
      <c r="I175" s="98">
        <v>20.115541</v>
      </c>
      <c r="J175" s="98">
        <v>20.175732</v>
      </c>
      <c r="K175" s="98">
        <v>20.175187999999999</v>
      </c>
      <c r="L175" s="98">
        <v>20.160620000000002</v>
      </c>
      <c r="M175" s="98">
        <v>20.126877</v>
      </c>
      <c r="N175" s="98">
        <v>20.083185</v>
      </c>
      <c r="O175" s="98">
        <v>20.045784000000001</v>
      </c>
      <c r="P175" s="98">
        <v>20.013750000000002</v>
      </c>
      <c r="Q175" s="98">
        <v>19.985996</v>
      </c>
      <c r="R175" s="98">
        <v>19.962015000000001</v>
      </c>
      <c r="S175" s="98">
        <v>19.941241999999999</v>
      </c>
      <c r="T175" s="98">
        <v>19.923152999999999</v>
      </c>
      <c r="U175" s="98">
        <v>19.907523999999999</v>
      </c>
      <c r="V175" s="98">
        <v>19.893719000000001</v>
      </c>
      <c r="W175" s="98">
        <v>19.881819</v>
      </c>
      <c r="X175" s="98">
        <v>19.871511000000002</v>
      </c>
      <c r="Y175" s="98">
        <v>19.862354</v>
      </c>
      <c r="Z175" s="98">
        <v>19.854208</v>
      </c>
      <c r="AA175" s="98">
        <v>19.847239999999999</v>
      </c>
      <c r="AB175" s="98">
        <v>19.841653999999998</v>
      </c>
      <c r="AC175" s="98">
        <v>19.799841000000001</v>
      </c>
      <c r="AD175" s="98">
        <v>19.799527999999999</v>
      </c>
      <c r="AE175" s="98">
        <v>19.801586</v>
      </c>
      <c r="AF175" s="99">
        <v>5.006E-3</v>
      </c>
      <c r="AG175" s="90"/>
    </row>
    <row r="176" spans="1:33" ht="15" customHeight="1" x14ac:dyDescent="0.75">
      <c r="A176" s="88" t="s">
        <v>469</v>
      </c>
      <c r="B176" s="97" t="s">
        <v>311</v>
      </c>
      <c r="C176" s="98">
        <v>12.59516</v>
      </c>
      <c r="D176" s="98">
        <v>13.424738</v>
      </c>
      <c r="E176" s="98">
        <v>13.843267000000001</v>
      </c>
      <c r="F176" s="98">
        <v>14.275459</v>
      </c>
      <c r="G176" s="98">
        <v>14.428558000000001</v>
      </c>
      <c r="H176" s="98">
        <v>14.685053</v>
      </c>
      <c r="I176" s="98">
        <v>14.690815000000001</v>
      </c>
      <c r="J176" s="98">
        <v>14.856868</v>
      </c>
      <c r="K176" s="98">
        <v>14.931994</v>
      </c>
      <c r="L176" s="98">
        <v>14.986435</v>
      </c>
      <c r="M176" s="98">
        <v>14.919237000000001</v>
      </c>
      <c r="N176" s="98">
        <v>15.001118999999999</v>
      </c>
      <c r="O176" s="98">
        <v>15.069096999999999</v>
      </c>
      <c r="P176" s="98">
        <v>15.113496</v>
      </c>
      <c r="Q176" s="98">
        <v>15.145144</v>
      </c>
      <c r="R176" s="98">
        <v>15.166649</v>
      </c>
      <c r="S176" s="98">
        <v>15.177457</v>
      </c>
      <c r="T176" s="98">
        <v>15.176923</v>
      </c>
      <c r="U176" s="98">
        <v>15.17581</v>
      </c>
      <c r="V176" s="98">
        <v>15.174847</v>
      </c>
      <c r="W176" s="98">
        <v>15.174041000000001</v>
      </c>
      <c r="X176" s="98">
        <v>15.173346</v>
      </c>
      <c r="Y176" s="98">
        <v>15.172763</v>
      </c>
      <c r="Z176" s="98">
        <v>15.172198</v>
      </c>
      <c r="AA176" s="98">
        <v>15.171754</v>
      </c>
      <c r="AB176" s="98">
        <v>15.171353999999999</v>
      </c>
      <c r="AC176" s="98">
        <v>15.171044</v>
      </c>
      <c r="AD176" s="98">
        <v>15.170722</v>
      </c>
      <c r="AE176" s="98">
        <v>15.170489999999999</v>
      </c>
      <c r="AF176" s="99">
        <v>6.6660000000000001E-3</v>
      </c>
      <c r="AG176" s="90"/>
    </row>
    <row r="177" spans="1:33" ht="15" customHeight="1" x14ac:dyDescent="0.75">
      <c r="A177" s="88" t="s">
        <v>470</v>
      </c>
      <c r="B177" s="97" t="s">
        <v>313</v>
      </c>
      <c r="C177" s="98">
        <v>12.370099</v>
      </c>
      <c r="D177" s="98">
        <v>12.423861</v>
      </c>
      <c r="E177" s="98">
        <v>12.630001999999999</v>
      </c>
      <c r="F177" s="98">
        <v>12.778555000000001</v>
      </c>
      <c r="G177" s="98">
        <v>12.863218</v>
      </c>
      <c r="H177" s="98">
        <v>13.019094000000001</v>
      </c>
      <c r="I177" s="98">
        <v>13.145066</v>
      </c>
      <c r="J177" s="98">
        <v>13.360619</v>
      </c>
      <c r="K177" s="98">
        <v>13.615053</v>
      </c>
      <c r="L177" s="98">
        <v>13.851718</v>
      </c>
      <c r="M177" s="98">
        <v>14.074310000000001</v>
      </c>
      <c r="N177" s="98">
        <v>14.236444000000001</v>
      </c>
      <c r="O177" s="98">
        <v>14.328803000000001</v>
      </c>
      <c r="P177" s="98">
        <v>14.355442</v>
      </c>
      <c r="Q177" s="98">
        <v>14.372279000000001</v>
      </c>
      <c r="R177" s="98">
        <v>14.372299</v>
      </c>
      <c r="S177" s="98">
        <v>14.369871</v>
      </c>
      <c r="T177" s="98">
        <v>14.368024999999999</v>
      </c>
      <c r="U177" s="98">
        <v>14.366300000000001</v>
      </c>
      <c r="V177" s="98">
        <v>14.365119999999999</v>
      </c>
      <c r="W177" s="98">
        <v>14.364024000000001</v>
      </c>
      <c r="X177" s="98">
        <v>14.363379999999999</v>
      </c>
      <c r="Y177" s="98">
        <v>14.362422</v>
      </c>
      <c r="Z177" s="98">
        <v>14.361484000000001</v>
      </c>
      <c r="AA177" s="98">
        <v>14.3536</v>
      </c>
      <c r="AB177" s="98">
        <v>14.353339</v>
      </c>
      <c r="AC177" s="98">
        <v>14.353724</v>
      </c>
      <c r="AD177" s="98">
        <v>14.355268000000001</v>
      </c>
      <c r="AE177" s="98">
        <v>14.357434</v>
      </c>
      <c r="AF177" s="99">
        <v>5.3350000000000003E-3</v>
      </c>
      <c r="AG177" s="90"/>
    </row>
    <row r="178" spans="1:33" ht="15" customHeight="1" x14ac:dyDescent="0.75">
      <c r="A178" s="88" t="s">
        <v>471</v>
      </c>
      <c r="B178" s="97" t="s">
        <v>315</v>
      </c>
      <c r="C178" s="98">
        <v>12.486860999999999</v>
      </c>
      <c r="D178" s="98">
        <v>12.486863</v>
      </c>
      <c r="E178" s="98">
        <v>12.48686</v>
      </c>
      <c r="F178" s="98">
        <v>12.486863</v>
      </c>
      <c r="G178" s="98">
        <v>12.486863</v>
      </c>
      <c r="H178" s="98">
        <v>12.486863</v>
      </c>
      <c r="I178" s="98">
        <v>12.486860999999999</v>
      </c>
      <c r="J178" s="98">
        <v>12.486864000000001</v>
      </c>
      <c r="K178" s="98">
        <v>12.486863</v>
      </c>
      <c r="L178" s="98">
        <v>12.486863</v>
      </c>
      <c r="M178" s="98">
        <v>12.486863</v>
      </c>
      <c r="N178" s="98">
        <v>12.486863</v>
      </c>
      <c r="O178" s="98">
        <v>12.486860999999999</v>
      </c>
      <c r="P178" s="98">
        <v>12.486860999999999</v>
      </c>
      <c r="Q178" s="98">
        <v>12.486860999999999</v>
      </c>
      <c r="R178" s="98">
        <v>12.486863</v>
      </c>
      <c r="S178" s="98">
        <v>12.48686</v>
      </c>
      <c r="T178" s="98">
        <v>12.48686</v>
      </c>
      <c r="U178" s="98">
        <v>12.486860999999999</v>
      </c>
      <c r="V178" s="98">
        <v>12.48686</v>
      </c>
      <c r="W178" s="98">
        <v>12.486863</v>
      </c>
      <c r="X178" s="98">
        <v>12.486863</v>
      </c>
      <c r="Y178" s="98">
        <v>12.486860999999999</v>
      </c>
      <c r="Z178" s="98">
        <v>12.486863</v>
      </c>
      <c r="AA178" s="98">
        <v>12.48686</v>
      </c>
      <c r="AB178" s="98">
        <v>12.486863</v>
      </c>
      <c r="AC178" s="98">
        <v>12.486860999999999</v>
      </c>
      <c r="AD178" s="98">
        <v>12.486863</v>
      </c>
      <c r="AE178" s="98">
        <v>12.486863</v>
      </c>
      <c r="AF178" s="99">
        <v>0</v>
      </c>
      <c r="AG178" s="90"/>
    </row>
    <row r="179" spans="1:33" ht="15" customHeight="1" x14ac:dyDescent="0.75">
      <c r="A179" s="88" t="s">
        <v>472</v>
      </c>
      <c r="B179" s="97" t="s">
        <v>317</v>
      </c>
      <c r="C179" s="98">
        <v>12.846411</v>
      </c>
      <c r="D179" s="98">
        <v>13.218121999999999</v>
      </c>
      <c r="E179" s="98">
        <v>13.627822999999999</v>
      </c>
      <c r="F179" s="98">
        <v>14.042638999999999</v>
      </c>
      <c r="G179" s="98">
        <v>14.186604000000001</v>
      </c>
      <c r="H179" s="98">
        <v>14.434004</v>
      </c>
      <c r="I179" s="98">
        <v>14.442583000000001</v>
      </c>
      <c r="J179" s="98">
        <v>14.608980000000001</v>
      </c>
      <c r="K179" s="98">
        <v>14.684302000000001</v>
      </c>
      <c r="L179" s="98">
        <v>14.735426</v>
      </c>
      <c r="M179" s="98">
        <v>14.661357000000001</v>
      </c>
      <c r="N179" s="98">
        <v>14.739395</v>
      </c>
      <c r="O179" s="98">
        <v>14.804073000000001</v>
      </c>
      <c r="P179" s="98">
        <v>14.848421</v>
      </c>
      <c r="Q179" s="98">
        <v>14.881249</v>
      </c>
      <c r="R179" s="98">
        <v>14.904825000000001</v>
      </c>
      <c r="S179" s="98">
        <v>14.916617</v>
      </c>
      <c r="T179" s="98">
        <v>14.917142</v>
      </c>
      <c r="U179" s="98">
        <v>14.915953</v>
      </c>
      <c r="V179" s="98">
        <v>14.915247000000001</v>
      </c>
      <c r="W179" s="98">
        <v>14.914173</v>
      </c>
      <c r="X179" s="98">
        <v>14.913214999999999</v>
      </c>
      <c r="Y179" s="98">
        <v>14.911542000000001</v>
      </c>
      <c r="Z179" s="98">
        <v>14.911346999999999</v>
      </c>
      <c r="AA179" s="98">
        <v>14.910938</v>
      </c>
      <c r="AB179" s="98">
        <v>14.912041</v>
      </c>
      <c r="AC179" s="98">
        <v>14.912226</v>
      </c>
      <c r="AD179" s="98">
        <v>14.913921999999999</v>
      </c>
      <c r="AE179" s="98">
        <v>14.914241000000001</v>
      </c>
      <c r="AF179" s="99">
        <v>5.3449999999999999E-3</v>
      </c>
      <c r="AG179" s="90"/>
    </row>
    <row r="180" spans="1:33" ht="15" customHeight="1" x14ac:dyDescent="0.75">
      <c r="A180" s="88" t="s">
        <v>473</v>
      </c>
      <c r="B180" s="97" t="s">
        <v>319</v>
      </c>
      <c r="C180" s="98">
        <v>27.219131000000001</v>
      </c>
      <c r="D180" s="98">
        <v>27.246206000000001</v>
      </c>
      <c r="E180" s="98">
        <v>27.281466000000002</v>
      </c>
      <c r="F180" s="98">
        <v>27.325966000000001</v>
      </c>
      <c r="G180" s="98">
        <v>27.380199000000001</v>
      </c>
      <c r="H180" s="98">
        <v>27.443327</v>
      </c>
      <c r="I180" s="98">
        <v>27.474117</v>
      </c>
      <c r="J180" s="98">
        <v>27.529731999999999</v>
      </c>
      <c r="K180" s="98">
        <v>27.583223</v>
      </c>
      <c r="L180" s="98">
        <v>27.632815999999998</v>
      </c>
      <c r="M180" s="98">
        <v>27.676708000000001</v>
      </c>
      <c r="N180" s="98">
        <v>27.703455000000002</v>
      </c>
      <c r="O180" s="98">
        <v>27.712814000000002</v>
      </c>
      <c r="P180" s="98">
        <v>27.721041</v>
      </c>
      <c r="Q180" s="98">
        <v>27.722708000000001</v>
      </c>
      <c r="R180" s="98">
        <v>27.722674999999999</v>
      </c>
      <c r="S180" s="98">
        <v>27.722640999999999</v>
      </c>
      <c r="T180" s="98">
        <v>27.722618000000001</v>
      </c>
      <c r="U180" s="98">
        <v>27.722601000000001</v>
      </c>
      <c r="V180" s="98">
        <v>27.722587999999998</v>
      </c>
      <c r="W180" s="98">
        <v>27.722577999999999</v>
      </c>
      <c r="X180" s="98">
        <v>27.722570000000001</v>
      </c>
      <c r="Y180" s="98">
        <v>27.722560999999999</v>
      </c>
      <c r="Z180" s="98">
        <v>27.722559</v>
      </c>
      <c r="AA180" s="98">
        <v>27.722549000000001</v>
      </c>
      <c r="AB180" s="98">
        <v>27.722548</v>
      </c>
      <c r="AC180" s="98">
        <v>27.722542000000001</v>
      </c>
      <c r="AD180" s="98">
        <v>27.722543999999999</v>
      </c>
      <c r="AE180" s="98">
        <v>27.722542000000001</v>
      </c>
      <c r="AF180" s="99">
        <v>6.5499999999999998E-4</v>
      </c>
      <c r="AG180" s="90"/>
    </row>
    <row r="181" spans="1:33" ht="12" customHeight="1" x14ac:dyDescent="0.75">
      <c r="A181" s="88" t="s">
        <v>474</v>
      </c>
      <c r="B181" s="97" t="s">
        <v>321</v>
      </c>
      <c r="C181" s="98">
        <v>0</v>
      </c>
      <c r="D181" s="98">
        <v>23.149469</v>
      </c>
      <c r="E181" s="98">
        <v>23.788757</v>
      </c>
      <c r="F181" s="98">
        <v>24.201412000000001</v>
      </c>
      <c r="G181" s="98">
        <v>24.593264000000001</v>
      </c>
      <c r="H181" s="98">
        <v>25.140753</v>
      </c>
      <c r="I181" s="98">
        <v>25.620788999999998</v>
      </c>
      <c r="J181" s="98">
        <v>26.339625999999999</v>
      </c>
      <c r="K181" s="98">
        <v>27.120087000000002</v>
      </c>
      <c r="L181" s="98">
        <v>27.894962</v>
      </c>
      <c r="M181" s="98">
        <v>28.583632999999999</v>
      </c>
      <c r="N181" s="98">
        <v>28.93169</v>
      </c>
      <c r="O181" s="98">
        <v>29.087039999999998</v>
      </c>
      <c r="P181" s="98">
        <v>29.106612999999999</v>
      </c>
      <c r="Q181" s="98">
        <v>29.125404</v>
      </c>
      <c r="R181" s="98">
        <v>29.129776</v>
      </c>
      <c r="S181" s="98">
        <v>29.124500000000001</v>
      </c>
      <c r="T181" s="98">
        <v>29.119802</v>
      </c>
      <c r="U181" s="98">
        <v>29.115503</v>
      </c>
      <c r="V181" s="98">
        <v>29.111118000000001</v>
      </c>
      <c r="W181" s="98">
        <v>29.106992999999999</v>
      </c>
      <c r="X181" s="98">
        <v>29.103442999999999</v>
      </c>
      <c r="Y181" s="98">
        <v>29.100300000000001</v>
      </c>
      <c r="Z181" s="98">
        <v>29.097477000000001</v>
      </c>
      <c r="AA181" s="98">
        <v>29.095098</v>
      </c>
      <c r="AB181" s="98">
        <v>29.093209999999999</v>
      </c>
      <c r="AC181" s="98">
        <v>29.091781999999998</v>
      </c>
      <c r="AD181" s="98">
        <v>29.083096000000001</v>
      </c>
      <c r="AE181" s="98">
        <v>29.086570999999999</v>
      </c>
      <c r="AF181" s="99" t="s">
        <v>322</v>
      </c>
      <c r="AG181" s="90"/>
    </row>
    <row r="182" spans="1:33" ht="12" customHeight="1" x14ac:dyDescent="0.75">
      <c r="A182" s="88" t="s">
        <v>475</v>
      </c>
      <c r="B182" s="97" t="s">
        <v>324</v>
      </c>
      <c r="C182" s="98">
        <v>0</v>
      </c>
      <c r="D182" s="98">
        <v>18.959845000000001</v>
      </c>
      <c r="E182" s="98">
        <v>19.230974</v>
      </c>
      <c r="F182" s="98">
        <v>19.473016999999999</v>
      </c>
      <c r="G182" s="98">
        <v>19.562275</v>
      </c>
      <c r="H182" s="98">
        <v>19.736988</v>
      </c>
      <c r="I182" s="98">
        <v>19.864495999999999</v>
      </c>
      <c r="J182" s="98">
        <v>20.069866000000001</v>
      </c>
      <c r="K182" s="98">
        <v>20.301096000000001</v>
      </c>
      <c r="L182" s="98">
        <v>20.525687999999999</v>
      </c>
      <c r="M182" s="98">
        <v>20.728285</v>
      </c>
      <c r="N182" s="98">
        <v>20.866682000000001</v>
      </c>
      <c r="O182" s="98">
        <v>20.968336000000001</v>
      </c>
      <c r="P182" s="98">
        <v>21.002409</v>
      </c>
      <c r="Q182" s="98">
        <v>21.046901999999999</v>
      </c>
      <c r="R182" s="98">
        <v>21.067965999999998</v>
      </c>
      <c r="S182" s="98">
        <v>21.064533000000001</v>
      </c>
      <c r="T182" s="98">
        <v>21.062408000000001</v>
      </c>
      <c r="U182" s="98">
        <v>21.060576999999999</v>
      </c>
      <c r="V182" s="98">
        <v>21.057089000000001</v>
      </c>
      <c r="W182" s="98">
        <v>21.059256000000001</v>
      </c>
      <c r="X182" s="98">
        <v>21.063654</v>
      </c>
      <c r="Y182" s="98">
        <v>21.017776000000001</v>
      </c>
      <c r="Z182" s="98">
        <v>21.046399999999998</v>
      </c>
      <c r="AA182" s="98">
        <v>21.070132999999998</v>
      </c>
      <c r="AB182" s="98">
        <v>21.104872</v>
      </c>
      <c r="AC182" s="98">
        <v>21.148212000000001</v>
      </c>
      <c r="AD182" s="98">
        <v>21.199916999999999</v>
      </c>
      <c r="AE182" s="98">
        <v>21.257977</v>
      </c>
      <c r="AF182" s="99" t="s">
        <v>322</v>
      </c>
      <c r="AG182" s="90"/>
    </row>
    <row r="183" spans="1:33" ht="15" customHeight="1" x14ac:dyDescent="0.75">
      <c r="A183" s="88" t="s">
        <v>476</v>
      </c>
      <c r="B183" s="97" t="s">
        <v>326</v>
      </c>
      <c r="C183" s="98">
        <v>0</v>
      </c>
      <c r="D183" s="98">
        <v>0</v>
      </c>
      <c r="E183" s="98">
        <v>18.589186000000002</v>
      </c>
      <c r="F183" s="98">
        <v>16.244858000000001</v>
      </c>
      <c r="G183" s="98">
        <v>16.244858000000001</v>
      </c>
      <c r="H183" s="98">
        <v>16.244858000000001</v>
      </c>
      <c r="I183" s="98">
        <v>16.244858000000001</v>
      </c>
      <c r="J183" s="98">
        <v>16.244858000000001</v>
      </c>
      <c r="K183" s="98">
        <v>16.244858000000001</v>
      </c>
      <c r="L183" s="98">
        <v>16.244858000000001</v>
      </c>
      <c r="M183" s="98">
        <v>16.244858000000001</v>
      </c>
      <c r="N183" s="98">
        <v>16.244858000000001</v>
      </c>
      <c r="O183" s="98">
        <v>16.244858000000001</v>
      </c>
      <c r="P183" s="98">
        <v>16.244858000000001</v>
      </c>
      <c r="Q183" s="98">
        <v>16.244858000000001</v>
      </c>
      <c r="R183" s="98">
        <v>16.244858000000001</v>
      </c>
      <c r="S183" s="98">
        <v>16.244858000000001</v>
      </c>
      <c r="T183" s="98">
        <v>16.244858000000001</v>
      </c>
      <c r="U183" s="98">
        <v>16.244858000000001</v>
      </c>
      <c r="V183" s="98">
        <v>16.244858000000001</v>
      </c>
      <c r="W183" s="98">
        <v>16.244858000000001</v>
      </c>
      <c r="X183" s="98">
        <v>16.244858000000001</v>
      </c>
      <c r="Y183" s="98">
        <v>16.244858000000001</v>
      </c>
      <c r="Z183" s="98">
        <v>16.244858000000001</v>
      </c>
      <c r="AA183" s="98">
        <v>16.244858000000001</v>
      </c>
      <c r="AB183" s="98">
        <v>16.244858000000001</v>
      </c>
      <c r="AC183" s="98">
        <v>16.244858000000001</v>
      </c>
      <c r="AD183" s="98">
        <v>16.244858000000001</v>
      </c>
      <c r="AE183" s="98">
        <v>16.244858000000001</v>
      </c>
      <c r="AF183" s="99" t="s">
        <v>322</v>
      </c>
      <c r="AG183" s="90"/>
    </row>
    <row r="184" spans="1:33" ht="15" customHeight="1" x14ac:dyDescent="0.75">
      <c r="A184" s="88" t="s">
        <v>477</v>
      </c>
      <c r="B184" s="97" t="s">
        <v>409</v>
      </c>
      <c r="C184" s="98">
        <v>15.487391000000001</v>
      </c>
      <c r="D184" s="98">
        <v>16.165934</v>
      </c>
      <c r="E184" s="98">
        <v>16.852744999999999</v>
      </c>
      <c r="F184" s="98">
        <v>17.521813999999999</v>
      </c>
      <c r="G184" s="98">
        <v>17.836521000000001</v>
      </c>
      <c r="H184" s="98">
        <v>18.110120999999999</v>
      </c>
      <c r="I184" s="98">
        <v>18.140739</v>
      </c>
      <c r="J184" s="98">
        <v>18.257238000000001</v>
      </c>
      <c r="K184" s="98">
        <v>18.297186</v>
      </c>
      <c r="L184" s="98">
        <v>18.318868999999999</v>
      </c>
      <c r="M184" s="98">
        <v>18.275967000000001</v>
      </c>
      <c r="N184" s="98">
        <v>18.290842000000001</v>
      </c>
      <c r="O184" s="98">
        <v>18.302257999999998</v>
      </c>
      <c r="P184" s="98">
        <v>18.305890999999999</v>
      </c>
      <c r="Q184" s="98">
        <v>18.306034</v>
      </c>
      <c r="R184" s="98">
        <v>18.303612000000001</v>
      </c>
      <c r="S184" s="98">
        <v>18.298258000000001</v>
      </c>
      <c r="T184" s="98">
        <v>18.289453999999999</v>
      </c>
      <c r="U184" s="98">
        <v>18.281590000000001</v>
      </c>
      <c r="V184" s="98">
        <v>18.27459</v>
      </c>
      <c r="W184" s="98">
        <v>18.26857</v>
      </c>
      <c r="X184" s="98">
        <v>18.263286999999998</v>
      </c>
      <c r="Y184" s="98">
        <v>18.258537</v>
      </c>
      <c r="Z184" s="98">
        <v>18.25423</v>
      </c>
      <c r="AA184" s="98">
        <v>18.250519000000001</v>
      </c>
      <c r="AB184" s="98">
        <v>18.247578000000001</v>
      </c>
      <c r="AC184" s="98">
        <v>18.222587999999998</v>
      </c>
      <c r="AD184" s="98">
        <v>18.222778000000002</v>
      </c>
      <c r="AE184" s="98">
        <v>18.224402999999999</v>
      </c>
      <c r="AF184" s="99">
        <v>5.829E-3</v>
      </c>
      <c r="AG184" s="90"/>
    </row>
    <row r="185" spans="1:33" ht="15" customHeight="1" x14ac:dyDescent="0.75">
      <c r="B185" s="96" t="s">
        <v>329</v>
      </c>
      <c r="C185" s="90"/>
      <c r="D185" s="90"/>
      <c r="E185" s="90"/>
      <c r="F185" s="90"/>
      <c r="G185" s="90"/>
      <c r="H185" s="90"/>
      <c r="I185" s="90"/>
      <c r="J185" s="90"/>
      <c r="K185" s="90"/>
      <c r="L185" s="90"/>
      <c r="M185" s="90"/>
      <c r="N185" s="90"/>
      <c r="O185" s="90"/>
      <c r="P185" s="90"/>
      <c r="Q185" s="90"/>
      <c r="R185" s="90"/>
      <c r="S185" s="90"/>
      <c r="T185" s="90"/>
      <c r="U185" s="90"/>
      <c r="V185" s="90"/>
      <c r="W185" s="90"/>
      <c r="X185" s="90"/>
      <c r="Y185" s="90"/>
      <c r="Z185" s="90"/>
      <c r="AA185" s="90"/>
      <c r="AB185" s="90"/>
      <c r="AC185" s="90"/>
      <c r="AD185" s="90"/>
      <c r="AE185" s="90"/>
      <c r="AF185" s="90"/>
      <c r="AG185" s="90"/>
    </row>
    <row r="186" spans="1:33" ht="15" customHeight="1" x14ac:dyDescent="0.75">
      <c r="A186" s="88" t="s">
        <v>478</v>
      </c>
      <c r="B186" s="97" t="s">
        <v>309</v>
      </c>
      <c r="C186" s="98">
        <v>10.573097000000001</v>
      </c>
      <c r="D186" s="98">
        <v>11.142485000000001</v>
      </c>
      <c r="E186" s="98">
        <v>11.550504999999999</v>
      </c>
      <c r="F186" s="98">
        <v>11.977176</v>
      </c>
      <c r="G186" s="98">
        <v>12.42301</v>
      </c>
      <c r="H186" s="98">
        <v>12.830263</v>
      </c>
      <c r="I186" s="98">
        <v>12.987424000000001</v>
      </c>
      <c r="J186" s="98">
        <v>13.305011</v>
      </c>
      <c r="K186" s="98">
        <v>13.589658</v>
      </c>
      <c r="L186" s="98">
        <v>13.852079</v>
      </c>
      <c r="M186" s="98">
        <v>13.977544999999999</v>
      </c>
      <c r="N186" s="98">
        <v>13.952327</v>
      </c>
      <c r="O186" s="98">
        <v>13.932137000000001</v>
      </c>
      <c r="P186" s="98">
        <v>13.905892</v>
      </c>
      <c r="Q186" s="98">
        <v>13.899329</v>
      </c>
      <c r="R186" s="98">
        <v>13.892861</v>
      </c>
      <c r="S186" s="98">
        <v>13.886645</v>
      </c>
      <c r="T186" s="98">
        <v>13.880846999999999</v>
      </c>
      <c r="U186" s="98">
        <v>13.875050999999999</v>
      </c>
      <c r="V186" s="98">
        <v>13.869313</v>
      </c>
      <c r="W186" s="98">
        <v>13.864424</v>
      </c>
      <c r="X186" s="98">
        <v>13.860239</v>
      </c>
      <c r="Y186" s="98">
        <v>13.8566</v>
      </c>
      <c r="Z186" s="98">
        <v>13.853432</v>
      </c>
      <c r="AA186" s="98">
        <v>13.850702</v>
      </c>
      <c r="AB186" s="98">
        <v>13.848376999999999</v>
      </c>
      <c r="AC186" s="98">
        <v>13.846394</v>
      </c>
      <c r="AD186" s="98">
        <v>13.844652999999999</v>
      </c>
      <c r="AE186" s="98">
        <v>13.843116999999999</v>
      </c>
      <c r="AF186" s="99">
        <v>9.6710000000000008E-3</v>
      </c>
      <c r="AG186" s="90"/>
    </row>
    <row r="187" spans="1:33" ht="15" customHeight="1" x14ac:dyDescent="0.75">
      <c r="A187" s="88" t="s">
        <v>479</v>
      </c>
      <c r="B187" s="97" t="s">
        <v>311</v>
      </c>
      <c r="C187" s="98">
        <v>7.5911910000000002</v>
      </c>
      <c r="D187" s="98">
        <v>7.6611630000000002</v>
      </c>
      <c r="E187" s="98">
        <v>7.8782069999999997</v>
      </c>
      <c r="F187" s="98">
        <v>8.1282580000000006</v>
      </c>
      <c r="G187" s="98">
        <v>8.4002669999999995</v>
      </c>
      <c r="H187" s="98">
        <v>8.6649030000000007</v>
      </c>
      <c r="I187" s="98">
        <v>8.7525060000000003</v>
      </c>
      <c r="J187" s="98">
        <v>8.9603819999999992</v>
      </c>
      <c r="K187" s="98">
        <v>9.1422589999999992</v>
      </c>
      <c r="L187" s="98">
        <v>9.3097940000000001</v>
      </c>
      <c r="M187" s="98">
        <v>9.4206289999999999</v>
      </c>
      <c r="N187" s="98">
        <v>9.4643309999999996</v>
      </c>
      <c r="O187" s="98">
        <v>9.4966589999999993</v>
      </c>
      <c r="P187" s="98">
        <v>9.5174789999999998</v>
      </c>
      <c r="Q187" s="98">
        <v>9.5179650000000002</v>
      </c>
      <c r="R187" s="98">
        <v>9.5173430000000003</v>
      </c>
      <c r="S187" s="98">
        <v>9.5168689999999998</v>
      </c>
      <c r="T187" s="98">
        <v>9.5165019999999991</v>
      </c>
      <c r="U187" s="98">
        <v>9.5162209999999998</v>
      </c>
      <c r="V187" s="98">
        <v>9.516</v>
      </c>
      <c r="W187" s="98">
        <v>9.5158260000000006</v>
      </c>
      <c r="X187" s="98">
        <v>9.5156919999999996</v>
      </c>
      <c r="Y187" s="98">
        <v>9.5155860000000008</v>
      </c>
      <c r="Z187" s="98">
        <v>9.5155010000000004</v>
      </c>
      <c r="AA187" s="98">
        <v>9.5154379999999996</v>
      </c>
      <c r="AB187" s="98">
        <v>9.51539</v>
      </c>
      <c r="AC187" s="98">
        <v>9.5153510000000008</v>
      </c>
      <c r="AD187" s="98">
        <v>9.5153219999999994</v>
      </c>
      <c r="AE187" s="98">
        <v>9.5152990000000006</v>
      </c>
      <c r="AF187" s="99">
        <v>8.1010000000000006E-3</v>
      </c>
      <c r="AG187" s="90"/>
    </row>
    <row r="188" spans="1:33" ht="12" customHeight="1" x14ac:dyDescent="0.75">
      <c r="A188" s="88" t="s">
        <v>480</v>
      </c>
      <c r="B188" s="97" t="s">
        <v>313</v>
      </c>
      <c r="C188" s="98">
        <v>7.1242470000000004</v>
      </c>
      <c r="D188" s="98">
        <v>7.2168130000000001</v>
      </c>
      <c r="E188" s="98">
        <v>7.3563900000000002</v>
      </c>
      <c r="F188" s="98">
        <v>7.5275650000000001</v>
      </c>
      <c r="G188" s="98">
        <v>7.7367249999999999</v>
      </c>
      <c r="H188" s="98">
        <v>7.9800310000000003</v>
      </c>
      <c r="I188" s="98">
        <v>8.1323980000000002</v>
      </c>
      <c r="J188" s="98">
        <v>8.3864009999999993</v>
      </c>
      <c r="K188" s="98">
        <v>8.6378269999999997</v>
      </c>
      <c r="L188" s="98">
        <v>8.8904259999999997</v>
      </c>
      <c r="M188" s="98">
        <v>9.1115209999999998</v>
      </c>
      <c r="N188" s="98">
        <v>9.2799289999999992</v>
      </c>
      <c r="O188" s="98">
        <v>9.3770019999999992</v>
      </c>
      <c r="P188" s="98">
        <v>9.4107590000000005</v>
      </c>
      <c r="Q188" s="98">
        <v>9.4246560000000006</v>
      </c>
      <c r="R188" s="98">
        <v>9.4245020000000004</v>
      </c>
      <c r="S188" s="98">
        <v>9.4241159999999997</v>
      </c>
      <c r="T188" s="98">
        <v>9.4238</v>
      </c>
      <c r="U188" s="98">
        <v>9.4235679999999995</v>
      </c>
      <c r="V188" s="98">
        <v>9.4233779999999996</v>
      </c>
      <c r="W188" s="98">
        <v>9.4232479999999992</v>
      </c>
      <c r="X188" s="98">
        <v>9.4231280000000002</v>
      </c>
      <c r="Y188" s="98">
        <v>9.4230619999999998</v>
      </c>
      <c r="Z188" s="98">
        <v>9.423019</v>
      </c>
      <c r="AA188" s="98">
        <v>9.4229979999999998</v>
      </c>
      <c r="AB188" s="98">
        <v>9.4229979999999998</v>
      </c>
      <c r="AC188" s="98">
        <v>9.4230040000000006</v>
      </c>
      <c r="AD188" s="98">
        <v>9.4230070000000001</v>
      </c>
      <c r="AE188" s="98">
        <v>9.4230029999999996</v>
      </c>
      <c r="AF188" s="99">
        <v>1.0038E-2</v>
      </c>
      <c r="AG188" s="90"/>
    </row>
    <row r="189" spans="1:33" ht="15" customHeight="1" x14ac:dyDescent="0.75">
      <c r="A189" s="88" t="s">
        <v>481</v>
      </c>
      <c r="B189" s="97" t="s">
        <v>315</v>
      </c>
      <c r="C189" s="98">
        <v>7.292211</v>
      </c>
      <c r="D189" s="98">
        <v>7.4884079999999997</v>
      </c>
      <c r="E189" s="98">
        <v>7.6983680000000003</v>
      </c>
      <c r="F189" s="98">
        <v>7.9397979999999997</v>
      </c>
      <c r="G189" s="98">
        <v>8.1937759999999997</v>
      </c>
      <c r="H189" s="98">
        <v>8.4428420000000006</v>
      </c>
      <c r="I189" s="98">
        <v>8.5494730000000008</v>
      </c>
      <c r="J189" s="98">
        <v>8.7347490000000008</v>
      </c>
      <c r="K189" s="98">
        <v>8.8995069999999998</v>
      </c>
      <c r="L189" s="98">
        <v>9.0537989999999997</v>
      </c>
      <c r="M189" s="98">
        <v>9.1548890000000007</v>
      </c>
      <c r="N189" s="98">
        <v>9.1676400000000005</v>
      </c>
      <c r="O189" s="98">
        <v>9.1625399999999999</v>
      </c>
      <c r="P189" s="98">
        <v>9.1586540000000003</v>
      </c>
      <c r="Q189" s="98">
        <v>9.1556639999999998</v>
      </c>
      <c r="R189" s="98">
        <v>9.1533379999999998</v>
      </c>
      <c r="S189" s="98">
        <v>9.1515199999999997</v>
      </c>
      <c r="T189" s="98">
        <v>9.1500839999999997</v>
      </c>
      <c r="U189" s="98">
        <v>9.1489410000000007</v>
      </c>
      <c r="V189" s="98">
        <v>9.1480250000000005</v>
      </c>
      <c r="W189" s="98">
        <v>9.1472890000000007</v>
      </c>
      <c r="X189" s="98">
        <v>9.1466879999999993</v>
      </c>
      <c r="Y189" s="98">
        <v>9.1461900000000007</v>
      </c>
      <c r="Z189" s="98">
        <v>9.1457750000000004</v>
      </c>
      <c r="AA189" s="98">
        <v>9.1454409999999999</v>
      </c>
      <c r="AB189" s="98">
        <v>9.1451709999999995</v>
      </c>
      <c r="AC189" s="98">
        <v>9.1449479999999994</v>
      </c>
      <c r="AD189" s="98">
        <v>9.1447570000000002</v>
      </c>
      <c r="AE189" s="98">
        <v>9.1445919999999994</v>
      </c>
      <c r="AF189" s="99">
        <v>8.1169999999999992E-3</v>
      </c>
      <c r="AG189" s="90"/>
    </row>
    <row r="190" spans="1:33" ht="15" customHeight="1" x14ac:dyDescent="0.75">
      <c r="A190" s="88" t="s">
        <v>482</v>
      </c>
      <c r="B190" s="97" t="s">
        <v>317</v>
      </c>
      <c r="C190" s="98">
        <v>7.268243</v>
      </c>
      <c r="D190" s="98">
        <v>7.4635480000000003</v>
      </c>
      <c r="E190" s="98">
        <v>7.6750480000000003</v>
      </c>
      <c r="F190" s="98">
        <v>7.9198219999999999</v>
      </c>
      <c r="G190" s="98">
        <v>8.185416</v>
      </c>
      <c r="H190" s="98">
        <v>8.4430309999999995</v>
      </c>
      <c r="I190" s="98">
        <v>8.5276650000000007</v>
      </c>
      <c r="J190" s="98">
        <v>8.7294079999999994</v>
      </c>
      <c r="K190" s="98">
        <v>8.9058630000000001</v>
      </c>
      <c r="L190" s="98">
        <v>9.0684369999999994</v>
      </c>
      <c r="M190" s="98">
        <v>9.1760070000000002</v>
      </c>
      <c r="N190" s="98">
        <v>9.2184139999999992</v>
      </c>
      <c r="O190" s="98">
        <v>9.2498050000000003</v>
      </c>
      <c r="P190" s="98">
        <v>9.2703319999999998</v>
      </c>
      <c r="Q190" s="98">
        <v>9.2718019999999992</v>
      </c>
      <c r="R190" s="98">
        <v>9.2710109999999997</v>
      </c>
      <c r="S190" s="98">
        <v>9.2704079999999998</v>
      </c>
      <c r="T190" s="98">
        <v>9.269933</v>
      </c>
      <c r="U190" s="98">
        <v>9.2696070000000006</v>
      </c>
      <c r="V190" s="98">
        <v>9.2693589999999997</v>
      </c>
      <c r="W190" s="98">
        <v>9.2692110000000003</v>
      </c>
      <c r="X190" s="98">
        <v>9.2690979999999996</v>
      </c>
      <c r="Y190" s="98">
        <v>9.2690529999999995</v>
      </c>
      <c r="Z190" s="98">
        <v>9.2689599999999999</v>
      </c>
      <c r="AA190" s="98">
        <v>9.2688970000000008</v>
      </c>
      <c r="AB190" s="98">
        <v>9.2687869999999997</v>
      </c>
      <c r="AC190" s="98">
        <v>9.2687290000000004</v>
      </c>
      <c r="AD190" s="98">
        <v>9.2686460000000004</v>
      </c>
      <c r="AE190" s="98">
        <v>9.2686039999999998</v>
      </c>
      <c r="AF190" s="99">
        <v>8.7209999999999996E-3</v>
      </c>
      <c r="AG190" s="90"/>
    </row>
    <row r="191" spans="1:33" ht="15" customHeight="1" x14ac:dyDescent="0.75">
      <c r="A191" s="88" t="s">
        <v>483</v>
      </c>
      <c r="B191" s="97" t="s">
        <v>319</v>
      </c>
      <c r="C191" s="98">
        <v>17.261649999999999</v>
      </c>
      <c r="D191" s="98">
        <v>17.508261000000001</v>
      </c>
      <c r="E191" s="98">
        <v>17.854417999999999</v>
      </c>
      <c r="F191" s="98">
        <v>18.277363000000001</v>
      </c>
      <c r="G191" s="98">
        <v>18.790918000000001</v>
      </c>
      <c r="H191" s="98">
        <v>19.316697999999999</v>
      </c>
      <c r="I191" s="98">
        <v>19.565182</v>
      </c>
      <c r="J191" s="98">
        <v>20.084275999999999</v>
      </c>
      <c r="K191" s="98">
        <v>20.588906999999999</v>
      </c>
      <c r="L191" s="98">
        <v>21.061657</v>
      </c>
      <c r="M191" s="98">
        <v>21.391763999999998</v>
      </c>
      <c r="N191" s="98">
        <v>21.534663999999999</v>
      </c>
      <c r="O191" s="98">
        <v>21.618568</v>
      </c>
      <c r="P191" s="98">
        <v>21.688912999999999</v>
      </c>
      <c r="Q191" s="98">
        <v>21.743261</v>
      </c>
      <c r="R191" s="98">
        <v>21.778696</v>
      </c>
      <c r="S191" s="98">
        <v>21.801825000000001</v>
      </c>
      <c r="T191" s="98">
        <v>21.804839999999999</v>
      </c>
      <c r="U191" s="98">
        <v>21.806774000000001</v>
      </c>
      <c r="V191" s="98">
        <v>21.808716</v>
      </c>
      <c r="W191" s="98">
        <v>21.810666999999999</v>
      </c>
      <c r="X191" s="98">
        <v>21.812643000000001</v>
      </c>
      <c r="Y191" s="98">
        <v>21.814662999999999</v>
      </c>
      <c r="Z191" s="98">
        <v>21.816706</v>
      </c>
      <c r="AA191" s="98">
        <v>21.818787</v>
      </c>
      <c r="AB191" s="98">
        <v>21.821026</v>
      </c>
      <c r="AC191" s="98">
        <v>21.823440999999999</v>
      </c>
      <c r="AD191" s="98">
        <v>21.825979</v>
      </c>
      <c r="AE191" s="98">
        <v>21.828533</v>
      </c>
      <c r="AF191" s="99">
        <v>8.4180000000000001E-3</v>
      </c>
      <c r="AG191" s="90"/>
    </row>
    <row r="192" spans="1:33" ht="15" customHeight="1" x14ac:dyDescent="0.75">
      <c r="A192" s="88" t="s">
        <v>484</v>
      </c>
      <c r="B192" s="97" t="s">
        <v>321</v>
      </c>
      <c r="C192" s="98">
        <v>0</v>
      </c>
      <c r="D192" s="98">
        <v>0</v>
      </c>
      <c r="E192" s="98">
        <v>14.553951</v>
      </c>
      <c r="F192" s="98">
        <v>15.06725</v>
      </c>
      <c r="G192" s="98">
        <v>15.341901</v>
      </c>
      <c r="H192" s="98">
        <v>15.710222999999999</v>
      </c>
      <c r="I192" s="98">
        <v>15.970879</v>
      </c>
      <c r="J192" s="98">
        <v>16.342666999999999</v>
      </c>
      <c r="K192" s="98">
        <v>16.697527000000001</v>
      </c>
      <c r="L192" s="98">
        <v>17.096664000000001</v>
      </c>
      <c r="M192" s="98">
        <v>17.514284</v>
      </c>
      <c r="N192" s="98">
        <v>17.923280999999999</v>
      </c>
      <c r="O192" s="98">
        <v>18.248905000000001</v>
      </c>
      <c r="P192" s="98">
        <v>18.335930000000001</v>
      </c>
      <c r="Q192" s="98">
        <v>18.547796000000002</v>
      </c>
      <c r="R192" s="98">
        <v>18.661673</v>
      </c>
      <c r="S192" s="98">
        <v>18.668140000000001</v>
      </c>
      <c r="T192" s="98">
        <v>18.668623</v>
      </c>
      <c r="U192" s="98">
        <v>18.665022</v>
      </c>
      <c r="V192" s="98">
        <v>18.661655</v>
      </c>
      <c r="W192" s="98">
        <v>18.658579</v>
      </c>
      <c r="X192" s="98">
        <v>18.654143999999999</v>
      </c>
      <c r="Y192" s="98">
        <v>18.648935000000002</v>
      </c>
      <c r="Z192" s="98">
        <v>18.644413</v>
      </c>
      <c r="AA192" s="98">
        <v>18.640536999999998</v>
      </c>
      <c r="AB192" s="98">
        <v>18.637250999999999</v>
      </c>
      <c r="AC192" s="98">
        <v>18.63447</v>
      </c>
      <c r="AD192" s="98">
        <v>18.632059000000002</v>
      </c>
      <c r="AE192" s="98">
        <v>18.629958999999999</v>
      </c>
      <c r="AF192" s="99" t="s">
        <v>322</v>
      </c>
      <c r="AG192" s="90"/>
    </row>
    <row r="193" spans="1:33" ht="15" customHeight="1" x14ac:dyDescent="0.75">
      <c r="A193" s="88" t="s">
        <v>485</v>
      </c>
      <c r="B193" s="97" t="s">
        <v>324</v>
      </c>
      <c r="C193" s="98">
        <v>0</v>
      </c>
      <c r="D193" s="98">
        <v>0</v>
      </c>
      <c r="E193" s="98">
        <v>10.500607</v>
      </c>
      <c r="F193" s="98">
        <v>10.816065</v>
      </c>
      <c r="G193" s="98">
        <v>10.962262000000001</v>
      </c>
      <c r="H193" s="98">
        <v>11.156472000000001</v>
      </c>
      <c r="I193" s="98">
        <v>11.301285999999999</v>
      </c>
      <c r="J193" s="98">
        <v>11.561089000000001</v>
      </c>
      <c r="K193" s="98">
        <v>11.822108999999999</v>
      </c>
      <c r="L193" s="98">
        <v>12.112679</v>
      </c>
      <c r="M193" s="98">
        <v>12.419242000000001</v>
      </c>
      <c r="N193" s="98">
        <v>12.713984999999999</v>
      </c>
      <c r="O193" s="98">
        <v>12.972481999999999</v>
      </c>
      <c r="P193" s="98">
        <v>13.026942</v>
      </c>
      <c r="Q193" s="98">
        <v>13.184941</v>
      </c>
      <c r="R193" s="98">
        <v>13.26976</v>
      </c>
      <c r="S193" s="98">
        <v>13.268578</v>
      </c>
      <c r="T193" s="98">
        <v>13.262771000000001</v>
      </c>
      <c r="U193" s="98">
        <v>13.254457</v>
      </c>
      <c r="V193" s="98">
        <v>13.247040999999999</v>
      </c>
      <c r="W193" s="98">
        <v>13.24062</v>
      </c>
      <c r="X193" s="98">
        <v>13.234921999999999</v>
      </c>
      <c r="Y193" s="98">
        <v>13.230038</v>
      </c>
      <c r="Z193" s="98">
        <v>13.225935</v>
      </c>
      <c r="AA193" s="98">
        <v>13.222815000000001</v>
      </c>
      <c r="AB193" s="98">
        <v>13.220615</v>
      </c>
      <c r="AC193" s="98">
        <v>13.219594000000001</v>
      </c>
      <c r="AD193" s="98">
        <v>13.219208999999999</v>
      </c>
      <c r="AE193" s="98">
        <v>13.183807</v>
      </c>
      <c r="AF193" s="99" t="s">
        <v>322</v>
      </c>
      <c r="AG193" s="90"/>
    </row>
    <row r="194" spans="1:33" ht="12" customHeight="1" x14ac:dyDescent="0.75">
      <c r="A194" s="88" t="s">
        <v>486</v>
      </c>
      <c r="B194" s="97" t="s">
        <v>326</v>
      </c>
      <c r="C194" s="98">
        <v>0</v>
      </c>
      <c r="D194" s="98">
        <v>0</v>
      </c>
      <c r="E194" s="98">
        <v>11.516576000000001</v>
      </c>
      <c r="F194" s="98">
        <v>11.5169</v>
      </c>
      <c r="G194" s="98">
        <v>11.51685</v>
      </c>
      <c r="H194" s="98">
        <v>11.516837000000001</v>
      </c>
      <c r="I194" s="98">
        <v>11.516859</v>
      </c>
      <c r="J194" s="98">
        <v>11.51688</v>
      </c>
      <c r="K194" s="98">
        <v>11.516907</v>
      </c>
      <c r="L194" s="98">
        <v>11.516935</v>
      </c>
      <c r="M194" s="98">
        <v>11.516961999999999</v>
      </c>
      <c r="N194" s="98">
        <v>11.516977000000001</v>
      </c>
      <c r="O194" s="98">
        <v>11.516978999999999</v>
      </c>
      <c r="P194" s="98">
        <v>11.51695</v>
      </c>
      <c r="Q194" s="98">
        <v>11.51689</v>
      </c>
      <c r="R194" s="98">
        <v>11.516907</v>
      </c>
      <c r="S194" s="98">
        <v>11.516923999999999</v>
      </c>
      <c r="T194" s="98">
        <v>11.516938</v>
      </c>
      <c r="U194" s="98">
        <v>11.516947999999999</v>
      </c>
      <c r="V194" s="98">
        <v>11.516954999999999</v>
      </c>
      <c r="W194" s="98">
        <v>11.516959999999999</v>
      </c>
      <c r="X194" s="98">
        <v>11.516964</v>
      </c>
      <c r="Y194" s="98">
        <v>11.516964</v>
      </c>
      <c r="Z194" s="98">
        <v>11.516968</v>
      </c>
      <c r="AA194" s="98">
        <v>11.516969</v>
      </c>
      <c r="AB194" s="98">
        <v>11.516973</v>
      </c>
      <c r="AC194" s="98">
        <v>11.516973999999999</v>
      </c>
      <c r="AD194" s="98">
        <v>11.516978</v>
      </c>
      <c r="AE194" s="98">
        <v>11.516980999999999</v>
      </c>
      <c r="AF194" s="99" t="s">
        <v>322</v>
      </c>
      <c r="AG194" s="90"/>
    </row>
    <row r="195" spans="1:33" ht="15" customHeight="1" x14ac:dyDescent="0.75">
      <c r="A195" s="88" t="s">
        <v>487</v>
      </c>
      <c r="B195" s="97" t="s">
        <v>420</v>
      </c>
      <c r="C195" s="98">
        <v>9.5247820000000001</v>
      </c>
      <c r="D195" s="98">
        <v>9.8885430000000003</v>
      </c>
      <c r="E195" s="98">
        <v>10.224921</v>
      </c>
      <c r="F195" s="98">
        <v>10.587244999999999</v>
      </c>
      <c r="G195" s="98">
        <v>10.97054</v>
      </c>
      <c r="H195" s="98">
        <v>11.328587000000001</v>
      </c>
      <c r="I195" s="98">
        <v>11.461983</v>
      </c>
      <c r="J195" s="98">
        <v>11.742497999999999</v>
      </c>
      <c r="K195" s="98">
        <v>11.992036000000001</v>
      </c>
      <c r="L195" s="98">
        <v>12.222080999999999</v>
      </c>
      <c r="M195" s="98">
        <v>12.347753000000001</v>
      </c>
      <c r="N195" s="98">
        <v>12.356037000000001</v>
      </c>
      <c r="O195" s="98">
        <v>12.361373</v>
      </c>
      <c r="P195" s="98">
        <v>12.357457</v>
      </c>
      <c r="Q195" s="98">
        <v>12.355285</v>
      </c>
      <c r="R195" s="98">
        <v>12.352421</v>
      </c>
      <c r="S195" s="98">
        <v>12.349617</v>
      </c>
      <c r="T195" s="98">
        <v>12.34694</v>
      </c>
      <c r="U195" s="98">
        <v>12.344196</v>
      </c>
      <c r="V195" s="98">
        <v>12.341397000000001</v>
      </c>
      <c r="W195" s="98">
        <v>12.33905</v>
      </c>
      <c r="X195" s="98">
        <v>12.337028</v>
      </c>
      <c r="Y195" s="98">
        <v>12.335281999999999</v>
      </c>
      <c r="Z195" s="98">
        <v>12.333774</v>
      </c>
      <c r="AA195" s="98">
        <v>12.332497999999999</v>
      </c>
      <c r="AB195" s="98">
        <v>12.33145</v>
      </c>
      <c r="AC195" s="98">
        <v>12.330605</v>
      </c>
      <c r="AD195" s="98">
        <v>12.329912999999999</v>
      </c>
      <c r="AE195" s="98">
        <v>12.329328</v>
      </c>
      <c r="AF195" s="99">
        <v>9.2599999999999991E-3</v>
      </c>
      <c r="AG195" s="90"/>
    </row>
    <row r="196" spans="1:33" ht="15" customHeight="1" x14ac:dyDescent="0.75">
      <c r="B196" s="96" t="s">
        <v>341</v>
      </c>
      <c r="C196" s="90"/>
      <c r="D196" s="90"/>
      <c r="E196" s="90"/>
      <c r="F196" s="90"/>
      <c r="G196" s="90"/>
      <c r="H196" s="90"/>
      <c r="I196" s="90"/>
      <c r="J196" s="90"/>
      <c r="K196" s="90"/>
      <c r="L196" s="90"/>
      <c r="M196" s="90"/>
      <c r="N196" s="90"/>
      <c r="O196" s="90"/>
      <c r="P196" s="90"/>
      <c r="Q196" s="90"/>
      <c r="R196" s="90"/>
      <c r="S196" s="90"/>
      <c r="T196" s="90"/>
      <c r="U196" s="90"/>
      <c r="V196" s="90"/>
      <c r="W196" s="90"/>
      <c r="X196" s="90"/>
      <c r="Y196" s="90"/>
      <c r="Z196" s="90"/>
      <c r="AA196" s="90"/>
      <c r="AB196" s="90"/>
      <c r="AC196" s="90"/>
      <c r="AD196" s="90"/>
      <c r="AE196" s="90"/>
      <c r="AF196" s="90"/>
      <c r="AG196" s="90"/>
    </row>
    <row r="197" spans="1:33" ht="15" customHeight="1" x14ac:dyDescent="0.75">
      <c r="A197" s="88" t="s">
        <v>488</v>
      </c>
      <c r="B197" s="97" t="s">
        <v>309</v>
      </c>
      <c r="C197" s="98">
        <v>6.6741390000000003</v>
      </c>
      <c r="D197" s="98">
        <v>6.8852849999999997</v>
      </c>
      <c r="E197" s="98">
        <v>7.1006530000000003</v>
      </c>
      <c r="F197" s="98">
        <v>7.3028760000000004</v>
      </c>
      <c r="G197" s="98">
        <v>7.4948119999999996</v>
      </c>
      <c r="H197" s="98">
        <v>7.663227</v>
      </c>
      <c r="I197" s="98">
        <v>7.7350300000000001</v>
      </c>
      <c r="J197" s="98">
        <v>7.8437489999999999</v>
      </c>
      <c r="K197" s="98">
        <v>7.9559100000000003</v>
      </c>
      <c r="L197" s="98">
        <v>8.0614980000000003</v>
      </c>
      <c r="M197" s="98">
        <v>8.1245209999999997</v>
      </c>
      <c r="N197" s="98">
        <v>8.1302219999999998</v>
      </c>
      <c r="O197" s="98">
        <v>8.1312309999999997</v>
      </c>
      <c r="P197" s="98">
        <v>8.1314919999999997</v>
      </c>
      <c r="Q197" s="98">
        <v>8.1320390000000007</v>
      </c>
      <c r="R197" s="98">
        <v>8.132225</v>
      </c>
      <c r="S197" s="98">
        <v>8.1321949999999994</v>
      </c>
      <c r="T197" s="98">
        <v>8.1307700000000001</v>
      </c>
      <c r="U197" s="98">
        <v>8.1306799999999999</v>
      </c>
      <c r="V197" s="98">
        <v>8.1299430000000008</v>
      </c>
      <c r="W197" s="98">
        <v>8.1248360000000002</v>
      </c>
      <c r="X197" s="98">
        <v>8.1218679999999992</v>
      </c>
      <c r="Y197" s="98">
        <v>8.1227850000000004</v>
      </c>
      <c r="Z197" s="98">
        <v>8.1243200000000009</v>
      </c>
      <c r="AA197" s="98">
        <v>8.1272590000000005</v>
      </c>
      <c r="AB197" s="98">
        <v>8.1302529999999997</v>
      </c>
      <c r="AC197" s="98">
        <v>8.1340679999999992</v>
      </c>
      <c r="AD197" s="98">
        <v>8.1372649999999993</v>
      </c>
      <c r="AE197" s="98">
        <v>8.1407100000000003</v>
      </c>
      <c r="AF197" s="99">
        <v>7.1190000000000003E-3</v>
      </c>
      <c r="AG197" s="90"/>
    </row>
    <row r="198" spans="1:33" ht="15" customHeight="1" x14ac:dyDescent="0.75">
      <c r="A198" s="88" t="s">
        <v>489</v>
      </c>
      <c r="B198" s="97" t="s">
        <v>311</v>
      </c>
      <c r="C198" s="98">
        <v>6.9596289999999996</v>
      </c>
      <c r="D198" s="98">
        <v>5.9529370000000004</v>
      </c>
      <c r="E198" s="98">
        <v>6.0073610000000004</v>
      </c>
      <c r="F198" s="98">
        <v>6.0720479999999997</v>
      </c>
      <c r="G198" s="98">
        <v>6.1373980000000001</v>
      </c>
      <c r="H198" s="98">
        <v>6.2228519999999996</v>
      </c>
      <c r="I198" s="98">
        <v>6.2788729999999999</v>
      </c>
      <c r="J198" s="98">
        <v>6.3708169999999997</v>
      </c>
      <c r="K198" s="98">
        <v>6.4585290000000004</v>
      </c>
      <c r="L198" s="98">
        <v>6.5475839999999996</v>
      </c>
      <c r="M198" s="98">
        <v>6.6296109999999997</v>
      </c>
      <c r="N198" s="98">
        <v>6.6995250000000004</v>
      </c>
      <c r="O198" s="98">
        <v>6.7108980000000003</v>
      </c>
      <c r="P198" s="98">
        <v>6.7106630000000003</v>
      </c>
      <c r="Q198" s="98">
        <v>6.7066330000000001</v>
      </c>
      <c r="R198" s="98">
        <v>6.7053219999999998</v>
      </c>
      <c r="S198" s="98">
        <v>6.7082680000000003</v>
      </c>
      <c r="T198" s="98">
        <v>6.711773</v>
      </c>
      <c r="U198" s="98">
        <v>6.7035689999999999</v>
      </c>
      <c r="V198" s="98">
        <v>6.7096999999999998</v>
      </c>
      <c r="W198" s="98">
        <v>6.7159459999999997</v>
      </c>
      <c r="X198" s="98">
        <v>6.7233270000000003</v>
      </c>
      <c r="Y198" s="98">
        <v>6.7327940000000002</v>
      </c>
      <c r="Z198" s="98">
        <v>6.7314930000000004</v>
      </c>
      <c r="AA198" s="98">
        <v>6.7413860000000003</v>
      </c>
      <c r="AB198" s="98">
        <v>6.7536569999999996</v>
      </c>
      <c r="AC198" s="98">
        <v>6.7673569999999996</v>
      </c>
      <c r="AD198" s="98">
        <v>6.7780480000000001</v>
      </c>
      <c r="AE198" s="98">
        <v>6.7935040000000004</v>
      </c>
      <c r="AF198" s="99">
        <v>-8.6200000000000003E-4</v>
      </c>
      <c r="AG198" s="90"/>
    </row>
    <row r="199" spans="1:33" ht="15" customHeight="1" x14ac:dyDescent="0.75">
      <c r="A199" s="88" t="s">
        <v>490</v>
      </c>
      <c r="B199" s="97" t="s">
        <v>313</v>
      </c>
      <c r="C199" s="98">
        <v>6.8185469999999997</v>
      </c>
      <c r="D199" s="98">
        <v>5.9032249999999999</v>
      </c>
      <c r="E199" s="98">
        <v>5.9652900000000004</v>
      </c>
      <c r="F199" s="98">
        <v>6.0359860000000003</v>
      </c>
      <c r="G199" s="98">
        <v>6.1126189999999996</v>
      </c>
      <c r="H199" s="98">
        <v>6.2137469999999997</v>
      </c>
      <c r="I199" s="98">
        <v>6.279903</v>
      </c>
      <c r="J199" s="98">
        <v>6.3897709999999996</v>
      </c>
      <c r="K199" s="98">
        <v>6.5028079999999999</v>
      </c>
      <c r="L199" s="98">
        <v>6.6191000000000004</v>
      </c>
      <c r="M199" s="98">
        <v>6.7335399999999996</v>
      </c>
      <c r="N199" s="98">
        <v>6.8337839999999996</v>
      </c>
      <c r="O199" s="98">
        <v>6.8738299999999999</v>
      </c>
      <c r="P199" s="98">
        <v>6.8977680000000001</v>
      </c>
      <c r="Q199" s="98">
        <v>6.9141079999999997</v>
      </c>
      <c r="R199" s="98">
        <v>6.9316990000000001</v>
      </c>
      <c r="S199" s="98">
        <v>6.9468240000000003</v>
      </c>
      <c r="T199" s="98">
        <v>6.9481419999999998</v>
      </c>
      <c r="U199" s="98">
        <v>6.9544230000000002</v>
      </c>
      <c r="V199" s="98">
        <v>6.9588419999999998</v>
      </c>
      <c r="W199" s="98">
        <v>6.9626419999999998</v>
      </c>
      <c r="X199" s="98">
        <v>6.9627559999999997</v>
      </c>
      <c r="Y199" s="98">
        <v>6.967187</v>
      </c>
      <c r="Z199" s="98">
        <v>6.9683719999999996</v>
      </c>
      <c r="AA199" s="98">
        <v>6.9689730000000001</v>
      </c>
      <c r="AB199" s="98">
        <v>6.9715740000000004</v>
      </c>
      <c r="AC199" s="98">
        <v>6.9744000000000002</v>
      </c>
      <c r="AD199" s="98">
        <v>6.9764480000000004</v>
      </c>
      <c r="AE199" s="98">
        <v>6.9796610000000001</v>
      </c>
      <c r="AF199" s="99">
        <v>8.34E-4</v>
      </c>
      <c r="AG199" s="90"/>
    </row>
    <row r="200" spans="1:33" ht="12" customHeight="1" x14ac:dyDescent="0.75">
      <c r="A200" s="88" t="s">
        <v>491</v>
      </c>
      <c r="B200" s="97" t="s">
        <v>315</v>
      </c>
      <c r="C200" s="98">
        <v>6.2555990000000001</v>
      </c>
      <c r="D200" s="98">
        <v>6.4593990000000003</v>
      </c>
      <c r="E200" s="98">
        <v>6.6792319999999998</v>
      </c>
      <c r="F200" s="98">
        <v>6.8722630000000002</v>
      </c>
      <c r="G200" s="98">
        <v>7.0303750000000003</v>
      </c>
      <c r="H200" s="98">
        <v>7.197673</v>
      </c>
      <c r="I200" s="98">
        <v>7.2429790000000001</v>
      </c>
      <c r="J200" s="98">
        <v>7.3378269999999999</v>
      </c>
      <c r="K200" s="98">
        <v>7.4347209999999997</v>
      </c>
      <c r="L200" s="98">
        <v>7.5286330000000001</v>
      </c>
      <c r="M200" s="98">
        <v>7.5792349999999997</v>
      </c>
      <c r="N200" s="98">
        <v>7.5904689999999997</v>
      </c>
      <c r="O200" s="98">
        <v>7.592085</v>
      </c>
      <c r="P200" s="98">
        <v>7.5954969999999999</v>
      </c>
      <c r="Q200" s="98">
        <v>7.5945070000000001</v>
      </c>
      <c r="R200" s="98">
        <v>7.5939490000000003</v>
      </c>
      <c r="S200" s="98">
        <v>7.5919169999999996</v>
      </c>
      <c r="T200" s="98">
        <v>7.5879479999999999</v>
      </c>
      <c r="U200" s="98">
        <v>7.5832319999999998</v>
      </c>
      <c r="V200" s="98">
        <v>7.5789249999999999</v>
      </c>
      <c r="W200" s="98">
        <v>7.5766530000000003</v>
      </c>
      <c r="X200" s="98">
        <v>7.5721049999999996</v>
      </c>
      <c r="Y200" s="98">
        <v>7.5735400000000004</v>
      </c>
      <c r="Z200" s="98">
        <v>7.5757190000000003</v>
      </c>
      <c r="AA200" s="98">
        <v>7.5675840000000001</v>
      </c>
      <c r="AB200" s="98">
        <v>7.5741889999999996</v>
      </c>
      <c r="AC200" s="98">
        <v>7.5766689999999999</v>
      </c>
      <c r="AD200" s="98">
        <v>7.5783950000000004</v>
      </c>
      <c r="AE200" s="98">
        <v>7.5872270000000004</v>
      </c>
      <c r="AF200" s="99">
        <v>6.9160000000000003E-3</v>
      </c>
      <c r="AG200" s="90"/>
    </row>
    <row r="201" spans="1:33" ht="15" customHeight="1" x14ac:dyDescent="0.75">
      <c r="A201" s="88" t="s">
        <v>492</v>
      </c>
      <c r="B201" s="97" t="s">
        <v>317</v>
      </c>
      <c r="C201" s="98">
        <v>0</v>
      </c>
      <c r="D201" s="98">
        <v>0</v>
      </c>
      <c r="E201" s="98">
        <v>0</v>
      </c>
      <c r="F201" s="98">
        <v>0</v>
      </c>
      <c r="G201" s="98">
        <v>0</v>
      </c>
      <c r="H201" s="98">
        <v>0</v>
      </c>
      <c r="I201" s="98">
        <v>0</v>
      </c>
      <c r="J201" s="98">
        <v>0</v>
      </c>
      <c r="K201" s="98">
        <v>0</v>
      </c>
      <c r="L201" s="98">
        <v>0</v>
      </c>
      <c r="M201" s="98">
        <v>0</v>
      </c>
      <c r="N201" s="98">
        <v>0</v>
      </c>
      <c r="O201" s="98">
        <v>0</v>
      </c>
      <c r="P201" s="98">
        <v>0</v>
      </c>
      <c r="Q201" s="98">
        <v>0</v>
      </c>
      <c r="R201" s="98">
        <v>0</v>
      </c>
      <c r="S201" s="98">
        <v>0</v>
      </c>
      <c r="T201" s="98">
        <v>0</v>
      </c>
      <c r="U201" s="98">
        <v>0</v>
      </c>
      <c r="V201" s="98">
        <v>0</v>
      </c>
      <c r="W201" s="98">
        <v>0</v>
      </c>
      <c r="X201" s="98">
        <v>0</v>
      </c>
      <c r="Y201" s="98">
        <v>0</v>
      </c>
      <c r="Z201" s="98">
        <v>0</v>
      </c>
      <c r="AA201" s="98">
        <v>0</v>
      </c>
      <c r="AB201" s="98">
        <v>0</v>
      </c>
      <c r="AC201" s="98">
        <v>0</v>
      </c>
      <c r="AD201" s="98">
        <v>0</v>
      </c>
      <c r="AE201" s="98">
        <v>0</v>
      </c>
      <c r="AF201" s="99" t="s">
        <v>322</v>
      </c>
      <c r="AG201" s="90"/>
    </row>
    <row r="202" spans="1:33" ht="15" customHeight="1" x14ac:dyDescent="0.75">
      <c r="A202" s="88" t="s">
        <v>493</v>
      </c>
      <c r="B202" s="97" t="s">
        <v>319</v>
      </c>
      <c r="C202" s="98">
        <v>10.834061999999999</v>
      </c>
      <c r="D202" s="98">
        <v>10.882393</v>
      </c>
      <c r="E202" s="98">
        <v>10.964416999999999</v>
      </c>
      <c r="F202" s="98">
        <v>11.061455</v>
      </c>
      <c r="G202" s="98">
        <v>11.153900999999999</v>
      </c>
      <c r="H202" s="98">
        <v>11.253285</v>
      </c>
      <c r="I202" s="98">
        <v>11.296942</v>
      </c>
      <c r="J202" s="98">
        <v>11.379332</v>
      </c>
      <c r="K202" s="98">
        <v>11.454438</v>
      </c>
      <c r="L202" s="98">
        <v>11.507104</v>
      </c>
      <c r="M202" s="98">
        <v>11.546773</v>
      </c>
      <c r="N202" s="98">
        <v>11.565410999999999</v>
      </c>
      <c r="O202" s="98">
        <v>11.569518</v>
      </c>
      <c r="P202" s="98">
        <v>11.570686</v>
      </c>
      <c r="Q202" s="98">
        <v>11.571607</v>
      </c>
      <c r="R202" s="98">
        <v>11.572569</v>
      </c>
      <c r="S202" s="98">
        <v>11.573530999999999</v>
      </c>
      <c r="T202" s="98">
        <v>11.574866</v>
      </c>
      <c r="U202" s="98">
        <v>11.57612</v>
      </c>
      <c r="V202" s="98">
        <v>11.575917</v>
      </c>
      <c r="W202" s="98">
        <v>11.578455</v>
      </c>
      <c r="X202" s="98">
        <v>11.581327</v>
      </c>
      <c r="Y202" s="98">
        <v>11.584543</v>
      </c>
      <c r="Z202" s="98">
        <v>11.58811</v>
      </c>
      <c r="AA202" s="98">
        <v>11.592025</v>
      </c>
      <c r="AB202" s="98">
        <v>11.596264</v>
      </c>
      <c r="AC202" s="98">
        <v>11.600784000000001</v>
      </c>
      <c r="AD202" s="98">
        <v>11.605504</v>
      </c>
      <c r="AE202" s="98">
        <v>11.610388</v>
      </c>
      <c r="AF202" s="99">
        <v>2.4750000000000002E-3</v>
      </c>
      <c r="AG202" s="90"/>
    </row>
    <row r="203" spans="1:33" ht="15" customHeight="1" x14ac:dyDescent="0.75">
      <c r="A203" s="88" t="s">
        <v>494</v>
      </c>
      <c r="B203" s="97" t="s">
        <v>321</v>
      </c>
      <c r="C203" s="98">
        <v>0</v>
      </c>
      <c r="D203" s="98">
        <v>0</v>
      </c>
      <c r="E203" s="98">
        <v>1.546108</v>
      </c>
      <c r="F203" s="98">
        <v>9.1605530000000002</v>
      </c>
      <c r="G203" s="98">
        <v>9.3005800000000001</v>
      </c>
      <c r="H203" s="98">
        <v>9.4671909999999997</v>
      </c>
      <c r="I203" s="98">
        <v>9.5727759999999993</v>
      </c>
      <c r="J203" s="98">
        <v>9.7524759999999997</v>
      </c>
      <c r="K203" s="98">
        <v>9.9656310000000001</v>
      </c>
      <c r="L203" s="98">
        <v>10.195888999999999</v>
      </c>
      <c r="M203" s="98">
        <v>10.426992</v>
      </c>
      <c r="N203" s="98">
        <v>10.635256999999999</v>
      </c>
      <c r="O203" s="98">
        <v>10.808609000000001</v>
      </c>
      <c r="P203" s="98">
        <v>10.854663</v>
      </c>
      <c r="Q203" s="98">
        <v>10.974729</v>
      </c>
      <c r="R203" s="98">
        <v>11.053928000000001</v>
      </c>
      <c r="S203" s="98">
        <v>11.057185</v>
      </c>
      <c r="T203" s="98">
        <v>11.058393000000001</v>
      </c>
      <c r="U203" s="98">
        <v>11.058843</v>
      </c>
      <c r="V203" s="98">
        <v>11.059227999999999</v>
      </c>
      <c r="W203" s="98">
        <v>11.059545999999999</v>
      </c>
      <c r="X203" s="98">
        <v>11.059043000000001</v>
      </c>
      <c r="Y203" s="98">
        <v>11.057752000000001</v>
      </c>
      <c r="Z203" s="98">
        <v>11.056799</v>
      </c>
      <c r="AA203" s="98">
        <v>11.056058999999999</v>
      </c>
      <c r="AB203" s="98">
        <v>11.055630000000001</v>
      </c>
      <c r="AC203" s="98">
        <v>11.055448999999999</v>
      </c>
      <c r="AD203" s="98">
        <v>11.055422999999999</v>
      </c>
      <c r="AE203" s="98">
        <v>11.055533</v>
      </c>
      <c r="AF203" s="99" t="s">
        <v>322</v>
      </c>
      <c r="AG203" s="90"/>
    </row>
    <row r="204" spans="1:33" ht="12" customHeight="1" x14ac:dyDescent="0.75">
      <c r="A204" s="88" t="s">
        <v>495</v>
      </c>
      <c r="B204" s="97" t="s">
        <v>324</v>
      </c>
      <c r="C204" s="98">
        <v>0</v>
      </c>
      <c r="D204" s="98">
        <v>0</v>
      </c>
      <c r="E204" s="98">
        <v>1.475894</v>
      </c>
      <c r="F204" s="98">
        <v>9.1378389999999996</v>
      </c>
      <c r="G204" s="98">
        <v>9.2392439999999993</v>
      </c>
      <c r="H204" s="98">
        <v>9.3649430000000002</v>
      </c>
      <c r="I204" s="98">
        <v>9.4529390000000006</v>
      </c>
      <c r="J204" s="98">
        <v>9.6037499999999998</v>
      </c>
      <c r="K204" s="98">
        <v>9.7867789999999992</v>
      </c>
      <c r="L204" s="98">
        <v>9.9874130000000001</v>
      </c>
      <c r="M204" s="98">
        <v>10.191250999999999</v>
      </c>
      <c r="N204" s="98">
        <v>10.398272</v>
      </c>
      <c r="O204" s="98">
        <v>10.578143000000001</v>
      </c>
      <c r="P204" s="98">
        <v>10.638639</v>
      </c>
      <c r="Q204" s="98">
        <v>10.754894</v>
      </c>
      <c r="R204" s="98">
        <v>10.829401000000001</v>
      </c>
      <c r="S204" s="98">
        <v>10.826708999999999</v>
      </c>
      <c r="T204" s="98">
        <v>10.823515</v>
      </c>
      <c r="U204" s="98">
        <v>10.820962</v>
      </c>
      <c r="V204" s="98">
        <v>10.818721999999999</v>
      </c>
      <c r="W204" s="98">
        <v>10.816976</v>
      </c>
      <c r="X204" s="98">
        <v>10.815467999999999</v>
      </c>
      <c r="Y204" s="98">
        <v>10.814412000000001</v>
      </c>
      <c r="Z204" s="98">
        <v>10.81321</v>
      </c>
      <c r="AA204" s="98">
        <v>10.812366000000001</v>
      </c>
      <c r="AB204" s="98">
        <v>10.811446</v>
      </c>
      <c r="AC204" s="98">
        <v>10.811028</v>
      </c>
      <c r="AD204" s="98">
        <v>10.810542</v>
      </c>
      <c r="AE204" s="98">
        <v>10.81532</v>
      </c>
      <c r="AF204" s="99" t="s">
        <v>322</v>
      </c>
      <c r="AG204" s="90"/>
    </row>
    <row r="205" spans="1:33" ht="15" customHeight="1" x14ac:dyDescent="0.75">
      <c r="A205" s="88" t="s">
        <v>496</v>
      </c>
      <c r="B205" s="97" t="s">
        <v>326</v>
      </c>
      <c r="C205" s="98">
        <v>0</v>
      </c>
      <c r="D205" s="98">
        <v>0</v>
      </c>
      <c r="E205" s="98">
        <v>7.1006340000000003</v>
      </c>
      <c r="F205" s="98">
        <v>7.1107129999999996</v>
      </c>
      <c r="G205" s="98">
        <v>7.1105650000000002</v>
      </c>
      <c r="H205" s="98">
        <v>7.1104979999999998</v>
      </c>
      <c r="I205" s="98">
        <v>7.1103259999999997</v>
      </c>
      <c r="J205" s="98">
        <v>7.1101960000000002</v>
      </c>
      <c r="K205" s="98">
        <v>7.1098470000000002</v>
      </c>
      <c r="L205" s="98">
        <v>7.1094480000000004</v>
      </c>
      <c r="M205" s="98">
        <v>7.1093760000000001</v>
      </c>
      <c r="N205" s="98">
        <v>7.1094819999999999</v>
      </c>
      <c r="O205" s="98">
        <v>7.1096539999999999</v>
      </c>
      <c r="P205" s="98">
        <v>7.1098749999999997</v>
      </c>
      <c r="Q205" s="98">
        <v>7.1101169999999998</v>
      </c>
      <c r="R205" s="98">
        <v>7.110366</v>
      </c>
      <c r="S205" s="98">
        <v>7.110633</v>
      </c>
      <c r="T205" s="98">
        <v>7.1109080000000002</v>
      </c>
      <c r="U205" s="98">
        <v>7.1111890000000004</v>
      </c>
      <c r="V205" s="98">
        <v>7.1114670000000002</v>
      </c>
      <c r="W205" s="98">
        <v>7.1117710000000001</v>
      </c>
      <c r="X205" s="98">
        <v>7.112063</v>
      </c>
      <c r="Y205" s="98">
        <v>7.1123690000000002</v>
      </c>
      <c r="Z205" s="98">
        <v>7.1126670000000001</v>
      </c>
      <c r="AA205" s="98">
        <v>7.1129499999999997</v>
      </c>
      <c r="AB205" s="98">
        <v>7.1132410000000004</v>
      </c>
      <c r="AC205" s="98">
        <v>7.113537</v>
      </c>
      <c r="AD205" s="98">
        <v>7.1138349999999999</v>
      </c>
      <c r="AE205" s="98">
        <v>7.1141290000000001</v>
      </c>
      <c r="AF205" s="99" t="s">
        <v>322</v>
      </c>
      <c r="AG205" s="90"/>
    </row>
    <row r="206" spans="1:33" ht="15" customHeight="1" x14ac:dyDescent="0.75">
      <c r="A206" s="88" t="s">
        <v>497</v>
      </c>
      <c r="B206" s="97" t="s">
        <v>431</v>
      </c>
      <c r="C206" s="98">
        <v>6.6682579999999998</v>
      </c>
      <c r="D206" s="98">
        <v>6.8778709999999998</v>
      </c>
      <c r="E206" s="98">
        <v>7.093121</v>
      </c>
      <c r="F206" s="98">
        <v>7.29514</v>
      </c>
      <c r="G206" s="98">
        <v>7.4865729999999999</v>
      </c>
      <c r="H206" s="98">
        <v>7.6551429999999998</v>
      </c>
      <c r="I206" s="98">
        <v>7.7268739999999996</v>
      </c>
      <c r="J206" s="98">
        <v>7.8356810000000001</v>
      </c>
      <c r="K206" s="98">
        <v>7.9478730000000004</v>
      </c>
      <c r="L206" s="98">
        <v>8.0532990000000009</v>
      </c>
      <c r="M206" s="98">
        <v>8.1160700000000006</v>
      </c>
      <c r="N206" s="98">
        <v>8.1216530000000002</v>
      </c>
      <c r="O206" s="98">
        <v>8.1223130000000001</v>
      </c>
      <c r="P206" s="98">
        <v>8.1222189999999994</v>
      </c>
      <c r="Q206" s="98">
        <v>8.1223200000000002</v>
      </c>
      <c r="R206" s="98">
        <v>8.1220510000000008</v>
      </c>
      <c r="S206" s="98">
        <v>8.1215309999999992</v>
      </c>
      <c r="T206" s="98">
        <v>8.1195880000000002</v>
      </c>
      <c r="U206" s="98">
        <v>8.1188830000000003</v>
      </c>
      <c r="V206" s="98">
        <v>8.1175420000000003</v>
      </c>
      <c r="W206" s="98">
        <v>8.1119409999999998</v>
      </c>
      <c r="X206" s="98">
        <v>8.1083350000000003</v>
      </c>
      <c r="Y206" s="98">
        <v>8.1086290000000005</v>
      </c>
      <c r="Z206" s="98">
        <v>8.1095199999999998</v>
      </c>
      <c r="AA206" s="98">
        <v>8.1115200000000005</v>
      </c>
      <c r="AB206" s="98">
        <v>8.1139039999999998</v>
      </c>
      <c r="AC206" s="98">
        <v>8.1169639999999994</v>
      </c>
      <c r="AD206" s="98">
        <v>8.1193819999999999</v>
      </c>
      <c r="AE206" s="98">
        <v>8.1222469999999998</v>
      </c>
      <c r="AF206" s="99">
        <v>7.0689999999999998E-3</v>
      </c>
      <c r="AG206" s="90"/>
    </row>
    <row r="207" spans="1:33" ht="15" customHeight="1" x14ac:dyDescent="0.75">
      <c r="A207" s="88" t="s">
        <v>498</v>
      </c>
      <c r="B207" s="96" t="s">
        <v>433</v>
      </c>
      <c r="C207" s="100">
        <v>7.9143220000000003</v>
      </c>
      <c r="D207" s="100">
        <v>8.2052589999999999</v>
      </c>
      <c r="E207" s="100">
        <v>8.5296900000000004</v>
      </c>
      <c r="F207" s="100">
        <v>8.8359380000000005</v>
      </c>
      <c r="G207" s="100">
        <v>9.0870700000000006</v>
      </c>
      <c r="H207" s="100">
        <v>9.2903500000000001</v>
      </c>
      <c r="I207" s="100">
        <v>9.3778360000000003</v>
      </c>
      <c r="J207" s="100">
        <v>9.5450739999999996</v>
      </c>
      <c r="K207" s="100">
        <v>9.7218040000000006</v>
      </c>
      <c r="L207" s="100">
        <v>9.8842239999999997</v>
      </c>
      <c r="M207" s="100">
        <v>9.9741850000000003</v>
      </c>
      <c r="N207" s="100">
        <v>9.9937349999999991</v>
      </c>
      <c r="O207" s="100">
        <v>10.014434</v>
      </c>
      <c r="P207" s="100">
        <v>10.036740999999999</v>
      </c>
      <c r="Q207" s="100">
        <v>10.062286</v>
      </c>
      <c r="R207" s="100">
        <v>10.086017</v>
      </c>
      <c r="S207" s="100">
        <v>10.112781999999999</v>
      </c>
      <c r="T207" s="100">
        <v>10.137606</v>
      </c>
      <c r="U207" s="100">
        <v>10.162179999999999</v>
      </c>
      <c r="V207" s="100">
        <v>10.179931</v>
      </c>
      <c r="W207" s="100">
        <v>10.198067999999999</v>
      </c>
      <c r="X207" s="100">
        <v>10.214041</v>
      </c>
      <c r="Y207" s="100">
        <v>10.242611</v>
      </c>
      <c r="Z207" s="100">
        <v>10.288869</v>
      </c>
      <c r="AA207" s="100">
        <v>10.332796999999999</v>
      </c>
      <c r="AB207" s="100">
        <v>10.365648999999999</v>
      </c>
      <c r="AC207" s="100">
        <v>10.388572999999999</v>
      </c>
      <c r="AD207" s="100">
        <v>10.421341999999999</v>
      </c>
      <c r="AE207" s="100">
        <v>10.451606999999999</v>
      </c>
      <c r="AF207" s="101">
        <v>9.9810000000000003E-3</v>
      </c>
      <c r="AG207" s="90"/>
    </row>
    <row r="208" spans="1:33" ht="15" customHeight="1" x14ac:dyDescent="0.75">
      <c r="B208" s="90"/>
      <c r="C208" s="90"/>
      <c r="D208" s="90"/>
      <c r="E208" s="90"/>
      <c r="F208" s="90"/>
      <c r="G208" s="90"/>
      <c r="H208" s="90"/>
      <c r="I208" s="90"/>
      <c r="J208" s="90"/>
      <c r="K208" s="90"/>
      <c r="L208" s="90"/>
      <c r="M208" s="90"/>
      <c r="N208" s="90"/>
      <c r="O208" s="90"/>
      <c r="P208" s="90"/>
      <c r="Q208" s="90"/>
      <c r="R208" s="90"/>
      <c r="S208" s="90"/>
      <c r="T208" s="90"/>
      <c r="U208" s="90"/>
      <c r="V208" s="90"/>
      <c r="W208" s="90"/>
      <c r="X208" s="90"/>
      <c r="Y208" s="90"/>
      <c r="Z208" s="90"/>
      <c r="AA208" s="90"/>
      <c r="AB208" s="90"/>
      <c r="AC208" s="90"/>
      <c r="AD208" s="90"/>
      <c r="AE208" s="90"/>
      <c r="AF208" s="90"/>
      <c r="AG208" s="90"/>
    </row>
    <row r="209" spans="1:33" ht="12" customHeight="1" x14ac:dyDescent="0.75">
      <c r="B209" s="96" t="s">
        <v>499</v>
      </c>
      <c r="C209" s="90"/>
      <c r="D209" s="90"/>
      <c r="E209" s="90"/>
      <c r="F209" s="90"/>
      <c r="G209" s="90"/>
      <c r="H209" s="90"/>
      <c r="I209" s="90"/>
      <c r="J209" s="90"/>
      <c r="K209" s="90"/>
      <c r="L209" s="90"/>
      <c r="M209" s="90"/>
      <c r="N209" s="90"/>
      <c r="O209" s="90"/>
      <c r="P209" s="90"/>
      <c r="Q209" s="90"/>
      <c r="R209" s="90"/>
      <c r="S209" s="90"/>
      <c r="T209" s="90"/>
      <c r="U209" s="90"/>
      <c r="V209" s="90"/>
      <c r="W209" s="90"/>
      <c r="X209" s="90"/>
      <c r="Y209" s="90"/>
      <c r="Z209" s="90"/>
      <c r="AA209" s="90"/>
      <c r="AB209" s="90"/>
      <c r="AC209" s="90"/>
      <c r="AD209" s="90"/>
      <c r="AE209" s="90"/>
      <c r="AF209" s="90"/>
      <c r="AG209" s="90"/>
    </row>
    <row r="210" spans="1:33" ht="15" customHeight="1" x14ac:dyDescent="0.75">
      <c r="B210" s="96" t="s">
        <v>307</v>
      </c>
      <c r="C210" s="90"/>
      <c r="D210" s="90"/>
      <c r="E210" s="90"/>
      <c r="F210" s="90"/>
      <c r="G210" s="90"/>
      <c r="H210" s="90"/>
      <c r="I210" s="90"/>
      <c r="J210" s="90"/>
      <c r="K210" s="90"/>
      <c r="L210" s="90"/>
      <c r="M210" s="90"/>
      <c r="N210" s="90"/>
      <c r="O210" s="90"/>
      <c r="P210" s="90"/>
      <c r="Q210" s="90"/>
      <c r="R210" s="90"/>
      <c r="S210" s="90"/>
      <c r="T210" s="90"/>
      <c r="U210" s="90"/>
      <c r="V210" s="90"/>
      <c r="W210" s="90"/>
      <c r="X210" s="90"/>
      <c r="Y210" s="90"/>
      <c r="Z210" s="90"/>
      <c r="AA210" s="90"/>
      <c r="AB210" s="90"/>
      <c r="AC210" s="90"/>
      <c r="AD210" s="90"/>
      <c r="AE210" s="90"/>
      <c r="AF210" s="90"/>
      <c r="AG210" s="90"/>
    </row>
    <row r="211" spans="1:33" ht="15" customHeight="1" x14ac:dyDescent="0.75">
      <c r="A211" s="88" t="s">
        <v>500</v>
      </c>
      <c r="B211" s="97" t="s">
        <v>309</v>
      </c>
      <c r="C211" s="98">
        <v>136.77049299999999</v>
      </c>
      <c r="D211" s="98">
        <v>142.56779499999999</v>
      </c>
      <c r="E211" s="98">
        <v>150.771683</v>
      </c>
      <c r="F211" s="98">
        <v>157.08109999999999</v>
      </c>
      <c r="G211" s="98">
        <v>160.30355800000001</v>
      </c>
      <c r="H211" s="98">
        <v>162.00412</v>
      </c>
      <c r="I211" s="98">
        <v>163.38394199999999</v>
      </c>
      <c r="J211" s="98">
        <v>165.319534</v>
      </c>
      <c r="K211" s="98">
        <v>166.83865399999999</v>
      </c>
      <c r="L211" s="98">
        <v>168.393936</v>
      </c>
      <c r="M211" s="98">
        <v>170.32385300000001</v>
      </c>
      <c r="N211" s="98">
        <v>171.88102699999999</v>
      </c>
      <c r="O211" s="98">
        <v>174.06727599999999</v>
      </c>
      <c r="P211" s="98">
        <v>177.34086600000001</v>
      </c>
      <c r="Q211" s="98">
        <v>181.10180700000001</v>
      </c>
      <c r="R211" s="98">
        <v>184.59545900000001</v>
      </c>
      <c r="S211" s="98">
        <v>188.38859600000001</v>
      </c>
      <c r="T211" s="98">
        <v>191.97610499999999</v>
      </c>
      <c r="U211" s="98">
        <v>195.80365</v>
      </c>
      <c r="V211" s="98">
        <v>198.572205</v>
      </c>
      <c r="W211" s="98">
        <v>201.28009</v>
      </c>
      <c r="X211" s="98">
        <v>203.783401</v>
      </c>
      <c r="Y211" s="98">
        <v>206.34025600000001</v>
      </c>
      <c r="Z211" s="98">
        <v>210.204849</v>
      </c>
      <c r="AA211" s="98">
        <v>213.990906</v>
      </c>
      <c r="AB211" s="98">
        <v>217.19418300000001</v>
      </c>
      <c r="AC211" s="98">
        <v>219.837097</v>
      </c>
      <c r="AD211" s="98">
        <v>223.46331799999999</v>
      </c>
      <c r="AE211" s="98">
        <v>227.60270700000001</v>
      </c>
      <c r="AF211" s="99">
        <v>1.8356000000000001E-2</v>
      </c>
      <c r="AG211" s="90"/>
    </row>
    <row r="212" spans="1:33" ht="15" customHeight="1" x14ac:dyDescent="0.75">
      <c r="A212" s="88" t="s">
        <v>501</v>
      </c>
      <c r="B212" s="97" t="s">
        <v>311</v>
      </c>
      <c r="C212" s="98">
        <v>103.59671</v>
      </c>
      <c r="D212" s="98">
        <v>106.848747</v>
      </c>
      <c r="E212" s="98">
        <v>111.904686</v>
      </c>
      <c r="F212" s="98">
        <v>115.554222</v>
      </c>
      <c r="G212" s="98">
        <v>116.96676600000001</v>
      </c>
      <c r="H212" s="98">
        <v>117.32727800000001</v>
      </c>
      <c r="I212" s="98">
        <v>117.518852</v>
      </c>
      <c r="J212" s="98">
        <v>118.16703</v>
      </c>
      <c r="K212" s="98">
        <v>118.568787</v>
      </c>
      <c r="L212" s="98">
        <v>119.044769</v>
      </c>
      <c r="M212" s="98">
        <v>119.82862900000001</v>
      </c>
      <c r="N212" s="98">
        <v>120.389702</v>
      </c>
      <c r="O212" s="98">
        <v>121.42692599999999</v>
      </c>
      <c r="P212" s="98">
        <v>123.25087000000001</v>
      </c>
      <c r="Q212" s="98">
        <v>125.43590500000001</v>
      </c>
      <c r="R212" s="98">
        <v>127.456306</v>
      </c>
      <c r="S212" s="98">
        <v>129.702652</v>
      </c>
      <c r="T212" s="98">
        <v>131.82530199999999</v>
      </c>
      <c r="U212" s="98">
        <v>134.129547</v>
      </c>
      <c r="V212" s="98">
        <v>135.72537199999999</v>
      </c>
      <c r="W212" s="98">
        <v>137.29719499999999</v>
      </c>
      <c r="X212" s="98">
        <v>138.74612400000001</v>
      </c>
      <c r="Y212" s="98">
        <v>140.24710099999999</v>
      </c>
      <c r="Z212" s="98">
        <v>142.65003999999999</v>
      </c>
      <c r="AA212" s="98">
        <v>145.01057399999999</v>
      </c>
      <c r="AB212" s="98">
        <v>146.987076</v>
      </c>
      <c r="AC212" s="98">
        <v>148.59549000000001</v>
      </c>
      <c r="AD212" s="98">
        <v>150.87861599999999</v>
      </c>
      <c r="AE212" s="98">
        <v>153.516571</v>
      </c>
      <c r="AF212" s="99">
        <v>1.4146000000000001E-2</v>
      </c>
      <c r="AG212" s="90"/>
    </row>
    <row r="213" spans="1:33" ht="15" customHeight="1" x14ac:dyDescent="0.75">
      <c r="A213" s="88" t="s">
        <v>502</v>
      </c>
      <c r="B213" s="97" t="s">
        <v>313</v>
      </c>
      <c r="C213" s="98">
        <v>0</v>
      </c>
      <c r="D213" s="98">
        <v>0.27569399999999999</v>
      </c>
      <c r="E213" s="98">
        <v>0.28487499999999999</v>
      </c>
      <c r="F213" s="98">
        <v>0.28564000000000001</v>
      </c>
      <c r="G213" s="98">
        <v>0.29235</v>
      </c>
      <c r="H213" s="98">
        <v>0.29807899999999998</v>
      </c>
      <c r="I213" s="98">
        <v>0.303676</v>
      </c>
      <c r="J213" s="98">
        <v>0.31213600000000002</v>
      </c>
      <c r="K213" s="98">
        <v>0.32277899999999998</v>
      </c>
      <c r="L213" s="98">
        <v>0.33666600000000002</v>
      </c>
      <c r="M213" s="98">
        <v>0.35173100000000002</v>
      </c>
      <c r="N213" s="98">
        <v>0.36679499999999998</v>
      </c>
      <c r="O213" s="98">
        <v>0.38325999999999999</v>
      </c>
      <c r="P213" s="98">
        <v>0.40495500000000001</v>
      </c>
      <c r="Q213" s="98">
        <v>0.43248700000000001</v>
      </c>
      <c r="R213" s="98">
        <v>0.46502100000000002</v>
      </c>
      <c r="S213" s="98">
        <v>0.50168199999999996</v>
      </c>
      <c r="T213" s="98">
        <v>0.54403000000000001</v>
      </c>
      <c r="U213" s="98">
        <v>0.59080999999999995</v>
      </c>
      <c r="V213" s="98">
        <v>0.64069900000000002</v>
      </c>
      <c r="W213" s="98">
        <v>0.693214</v>
      </c>
      <c r="X213" s="98">
        <v>0.75207100000000005</v>
      </c>
      <c r="Y213" s="98">
        <v>0.81472999999999995</v>
      </c>
      <c r="Z213" s="98">
        <v>0.88600299999999999</v>
      </c>
      <c r="AA213" s="98">
        <v>0.95893600000000001</v>
      </c>
      <c r="AB213" s="98">
        <v>1.030097</v>
      </c>
      <c r="AC213" s="98">
        <v>1.0986610000000001</v>
      </c>
      <c r="AD213" s="98">
        <v>1.166161</v>
      </c>
      <c r="AE213" s="98">
        <v>1.234235</v>
      </c>
      <c r="AF213" s="99" t="s">
        <v>322</v>
      </c>
      <c r="AG213" s="90"/>
    </row>
    <row r="214" spans="1:33" ht="15" customHeight="1" x14ac:dyDescent="0.75">
      <c r="A214" s="88" t="s">
        <v>503</v>
      </c>
      <c r="B214" s="97" t="s">
        <v>315</v>
      </c>
      <c r="C214" s="98">
        <v>0</v>
      </c>
      <c r="D214" s="98">
        <v>0</v>
      </c>
      <c r="E214" s="98">
        <v>0</v>
      </c>
      <c r="F214" s="98">
        <v>0</v>
      </c>
      <c r="G214" s="98">
        <v>0</v>
      </c>
      <c r="H214" s="98">
        <v>0</v>
      </c>
      <c r="I214" s="98">
        <v>0</v>
      </c>
      <c r="J214" s="98">
        <v>0</v>
      </c>
      <c r="K214" s="98">
        <v>0</v>
      </c>
      <c r="L214" s="98">
        <v>0</v>
      </c>
      <c r="M214" s="98">
        <v>0</v>
      </c>
      <c r="N214" s="98">
        <v>0</v>
      </c>
      <c r="O214" s="98">
        <v>0</v>
      </c>
      <c r="P214" s="98">
        <v>0</v>
      </c>
      <c r="Q214" s="98">
        <v>0</v>
      </c>
      <c r="R214" s="98">
        <v>0</v>
      </c>
      <c r="S214" s="98">
        <v>0</v>
      </c>
      <c r="T214" s="98">
        <v>0</v>
      </c>
      <c r="U214" s="98">
        <v>0</v>
      </c>
      <c r="V214" s="98">
        <v>0</v>
      </c>
      <c r="W214" s="98">
        <v>0</v>
      </c>
      <c r="X214" s="98">
        <v>0</v>
      </c>
      <c r="Y214" s="98">
        <v>0</v>
      </c>
      <c r="Z214" s="98">
        <v>0</v>
      </c>
      <c r="AA214" s="98">
        <v>0</v>
      </c>
      <c r="AB214" s="98">
        <v>0</v>
      </c>
      <c r="AC214" s="98">
        <v>0</v>
      </c>
      <c r="AD214" s="98">
        <v>0</v>
      </c>
      <c r="AE214" s="98">
        <v>0</v>
      </c>
      <c r="AF214" s="99" t="s">
        <v>322</v>
      </c>
      <c r="AG214" s="90"/>
    </row>
    <row r="215" spans="1:33" ht="15" customHeight="1" x14ac:dyDescent="0.75">
      <c r="A215" s="88" t="s">
        <v>504</v>
      </c>
      <c r="B215" s="97" t="s">
        <v>317</v>
      </c>
      <c r="C215" s="98">
        <v>11.755768</v>
      </c>
      <c r="D215" s="98">
        <v>11.862360000000001</v>
      </c>
      <c r="E215" s="98">
        <v>12.543434</v>
      </c>
      <c r="F215" s="98">
        <v>12.408045</v>
      </c>
      <c r="G215" s="98">
        <v>12.201530999999999</v>
      </c>
      <c r="H215" s="98">
        <v>12.086430999999999</v>
      </c>
      <c r="I215" s="98">
        <v>11.693008000000001</v>
      </c>
      <c r="J215" s="98">
        <v>11.609571000000001</v>
      </c>
      <c r="K215" s="98">
        <v>11.587203000000001</v>
      </c>
      <c r="L215" s="98">
        <v>11.766098</v>
      </c>
      <c r="M215" s="98">
        <v>11.835867</v>
      </c>
      <c r="N215" s="98">
        <v>12.092966000000001</v>
      </c>
      <c r="O215" s="98">
        <v>12.317826999999999</v>
      </c>
      <c r="P215" s="98">
        <v>12.631629</v>
      </c>
      <c r="Q215" s="98">
        <v>12.885059999999999</v>
      </c>
      <c r="R215" s="98">
        <v>13.143001999999999</v>
      </c>
      <c r="S215" s="98">
        <v>13.377981</v>
      </c>
      <c r="T215" s="98">
        <v>13.633929999999999</v>
      </c>
      <c r="U215" s="98">
        <v>13.884437</v>
      </c>
      <c r="V215" s="98">
        <v>14.094258</v>
      </c>
      <c r="W215" s="98">
        <v>14.300129999999999</v>
      </c>
      <c r="X215" s="98">
        <v>14.546765000000001</v>
      </c>
      <c r="Y215" s="98">
        <v>14.697861</v>
      </c>
      <c r="Z215" s="98">
        <v>14.965305000000001</v>
      </c>
      <c r="AA215" s="98">
        <v>15.107173</v>
      </c>
      <c r="AB215" s="98">
        <v>15.276312000000001</v>
      </c>
      <c r="AC215" s="98">
        <v>15.38072</v>
      </c>
      <c r="AD215" s="98">
        <v>15.579879</v>
      </c>
      <c r="AE215" s="98">
        <v>15.731930999999999</v>
      </c>
      <c r="AF215" s="99">
        <v>1.0460000000000001E-2</v>
      </c>
      <c r="AG215" s="90"/>
    </row>
    <row r="216" spans="1:33" ht="15" customHeight="1" x14ac:dyDescent="0.75">
      <c r="A216" s="88" t="s">
        <v>505</v>
      </c>
      <c r="B216" s="97" t="s">
        <v>319</v>
      </c>
      <c r="C216" s="98">
        <v>0</v>
      </c>
      <c r="D216" s="98">
        <v>0</v>
      </c>
      <c r="E216" s="98">
        <v>0</v>
      </c>
      <c r="F216" s="98">
        <v>0</v>
      </c>
      <c r="G216" s="98">
        <v>0</v>
      </c>
      <c r="H216" s="98">
        <v>0</v>
      </c>
      <c r="I216" s="98">
        <v>0</v>
      </c>
      <c r="J216" s="98">
        <v>0</v>
      </c>
      <c r="K216" s="98">
        <v>0</v>
      </c>
      <c r="L216" s="98">
        <v>0</v>
      </c>
      <c r="M216" s="98">
        <v>0</v>
      </c>
      <c r="N216" s="98">
        <v>0</v>
      </c>
      <c r="O216" s="98">
        <v>0</v>
      </c>
      <c r="P216" s="98">
        <v>0</v>
      </c>
      <c r="Q216" s="98">
        <v>0</v>
      </c>
      <c r="R216" s="98">
        <v>0</v>
      </c>
      <c r="S216" s="98">
        <v>0</v>
      </c>
      <c r="T216" s="98">
        <v>0</v>
      </c>
      <c r="U216" s="98">
        <v>0</v>
      </c>
      <c r="V216" s="98">
        <v>0</v>
      </c>
      <c r="W216" s="98">
        <v>0</v>
      </c>
      <c r="X216" s="98">
        <v>0</v>
      </c>
      <c r="Y216" s="98">
        <v>0</v>
      </c>
      <c r="Z216" s="98">
        <v>0</v>
      </c>
      <c r="AA216" s="98">
        <v>0</v>
      </c>
      <c r="AB216" s="98">
        <v>0</v>
      </c>
      <c r="AC216" s="98">
        <v>0</v>
      </c>
      <c r="AD216" s="98">
        <v>0</v>
      </c>
      <c r="AE216" s="98">
        <v>0</v>
      </c>
      <c r="AF216" s="99" t="s">
        <v>322</v>
      </c>
      <c r="AG216" s="90"/>
    </row>
    <row r="217" spans="1:33" ht="15" customHeight="1" x14ac:dyDescent="0.75">
      <c r="A217" s="88" t="s">
        <v>506</v>
      </c>
      <c r="B217" s="97" t="s">
        <v>321</v>
      </c>
      <c r="C217" s="98">
        <v>0</v>
      </c>
      <c r="D217" s="98">
        <v>0.31605299999999997</v>
      </c>
      <c r="E217" s="98">
        <v>0.33107700000000001</v>
      </c>
      <c r="F217" s="98">
        <v>0.34040199999999998</v>
      </c>
      <c r="G217" s="98">
        <v>0.349107</v>
      </c>
      <c r="H217" s="98">
        <v>0.35911599999999999</v>
      </c>
      <c r="I217" s="98">
        <v>0.37227199999999999</v>
      </c>
      <c r="J217" s="98">
        <v>0.39096999999999998</v>
      </c>
      <c r="K217" s="98">
        <v>0.41283500000000001</v>
      </c>
      <c r="L217" s="98">
        <v>0.43845699999999999</v>
      </c>
      <c r="M217" s="98">
        <v>0.46888299999999999</v>
      </c>
      <c r="N217" s="98">
        <v>0.50065899999999997</v>
      </c>
      <c r="O217" s="98">
        <v>0.53854100000000005</v>
      </c>
      <c r="P217" s="98">
        <v>0.585642</v>
      </c>
      <c r="Q217" s="98">
        <v>0.64264399999999999</v>
      </c>
      <c r="R217" s="98">
        <v>0.70755999999999997</v>
      </c>
      <c r="S217" s="98">
        <v>0.78264699999999998</v>
      </c>
      <c r="T217" s="98">
        <v>0.86579399999999995</v>
      </c>
      <c r="U217" s="98">
        <v>0.95799100000000004</v>
      </c>
      <c r="V217" s="98">
        <v>1.0510919999999999</v>
      </c>
      <c r="W217" s="98">
        <v>1.1473150000000001</v>
      </c>
      <c r="X217" s="98">
        <v>1.243325</v>
      </c>
      <c r="Y217" s="98">
        <v>1.3379430000000001</v>
      </c>
      <c r="Z217" s="98">
        <v>1.437713</v>
      </c>
      <c r="AA217" s="98">
        <v>1.532467</v>
      </c>
      <c r="AB217" s="98">
        <v>1.6170869999999999</v>
      </c>
      <c r="AC217" s="98">
        <v>1.6923090000000001</v>
      </c>
      <c r="AD217" s="98">
        <v>1.7661230000000001</v>
      </c>
      <c r="AE217" s="98">
        <v>1.8381050000000001</v>
      </c>
      <c r="AF217" s="99" t="s">
        <v>322</v>
      </c>
      <c r="AG217" s="90"/>
    </row>
    <row r="218" spans="1:33" ht="15" customHeight="1" x14ac:dyDescent="0.75">
      <c r="A218" s="88" t="s">
        <v>507</v>
      </c>
      <c r="B218" s="97" t="s">
        <v>324</v>
      </c>
      <c r="C218" s="98">
        <v>0</v>
      </c>
      <c r="D218" s="98">
        <v>0.32879999999999998</v>
      </c>
      <c r="E218" s="98">
        <v>0.34547</v>
      </c>
      <c r="F218" s="98">
        <v>0.34941499999999998</v>
      </c>
      <c r="G218" s="98">
        <v>0.35311300000000001</v>
      </c>
      <c r="H218" s="98">
        <v>0.35725600000000002</v>
      </c>
      <c r="I218" s="98">
        <v>0.36241400000000001</v>
      </c>
      <c r="J218" s="98">
        <v>0.37389899999999998</v>
      </c>
      <c r="K218" s="98">
        <v>0.391291</v>
      </c>
      <c r="L218" s="98">
        <v>0.41677700000000001</v>
      </c>
      <c r="M218" s="98">
        <v>0.44823800000000003</v>
      </c>
      <c r="N218" s="98">
        <v>0.48479499999999998</v>
      </c>
      <c r="O218" s="98">
        <v>0.52864800000000001</v>
      </c>
      <c r="P218" s="98">
        <v>0.58403799999999995</v>
      </c>
      <c r="Q218" s="98">
        <v>0.64941700000000002</v>
      </c>
      <c r="R218" s="98">
        <v>0.72499999999999998</v>
      </c>
      <c r="S218" s="98">
        <v>0.81109100000000001</v>
      </c>
      <c r="T218" s="98">
        <v>0.90827100000000005</v>
      </c>
      <c r="U218" s="98">
        <v>1.0153730000000001</v>
      </c>
      <c r="V218" s="98">
        <v>1.125429</v>
      </c>
      <c r="W218" s="98">
        <v>1.239638</v>
      </c>
      <c r="X218" s="98">
        <v>1.3565320000000001</v>
      </c>
      <c r="Y218" s="98">
        <v>1.4644839999999999</v>
      </c>
      <c r="Z218" s="98">
        <v>1.5821670000000001</v>
      </c>
      <c r="AA218" s="98">
        <v>1.6880930000000001</v>
      </c>
      <c r="AB218" s="98">
        <v>1.7864690000000001</v>
      </c>
      <c r="AC218" s="98">
        <v>1.8713010000000001</v>
      </c>
      <c r="AD218" s="98">
        <v>1.9580740000000001</v>
      </c>
      <c r="AE218" s="98">
        <v>2.0376029999999998</v>
      </c>
      <c r="AF218" s="99" t="s">
        <v>322</v>
      </c>
      <c r="AG218" s="90"/>
    </row>
    <row r="219" spans="1:33" ht="15" customHeight="1" x14ac:dyDescent="0.75">
      <c r="A219" s="88" t="s">
        <v>508</v>
      </c>
      <c r="B219" s="97" t="s">
        <v>326</v>
      </c>
      <c r="C219" s="98">
        <v>0</v>
      </c>
      <c r="D219" s="98">
        <v>0</v>
      </c>
      <c r="E219" s="98">
        <v>1.0399999999999999E-4</v>
      </c>
      <c r="F219" s="98">
        <v>1.07E-4</v>
      </c>
      <c r="G219" s="98">
        <v>1.0900000000000001E-4</v>
      </c>
      <c r="H219" s="98">
        <v>1.0900000000000001E-4</v>
      </c>
      <c r="I219" s="98">
        <v>1.0900000000000001E-4</v>
      </c>
      <c r="J219" s="98">
        <v>1.1E-4</v>
      </c>
      <c r="K219" s="98">
        <v>1.1E-4</v>
      </c>
      <c r="L219" s="98">
        <v>1.1E-4</v>
      </c>
      <c r="M219" s="98">
        <v>1.1E-4</v>
      </c>
      <c r="N219" s="98">
        <v>1.0900000000000001E-4</v>
      </c>
      <c r="O219" s="98">
        <v>1.0900000000000001E-4</v>
      </c>
      <c r="P219" s="98">
        <v>1.0900000000000001E-4</v>
      </c>
      <c r="Q219" s="98">
        <v>1.08E-4</v>
      </c>
      <c r="R219" s="98">
        <v>1.07E-4</v>
      </c>
      <c r="S219" s="98">
        <v>1.06E-4</v>
      </c>
      <c r="T219" s="98">
        <v>1.0399999999999999E-4</v>
      </c>
      <c r="U219" s="98">
        <v>1.01E-4</v>
      </c>
      <c r="V219" s="98">
        <v>9.7E-5</v>
      </c>
      <c r="W219" s="98">
        <v>9.2E-5</v>
      </c>
      <c r="X219" s="98">
        <v>8.6000000000000003E-5</v>
      </c>
      <c r="Y219" s="98">
        <v>8.0000000000000007E-5</v>
      </c>
      <c r="Z219" s="98">
        <v>7.3999999999999996E-5</v>
      </c>
      <c r="AA219" s="98">
        <v>6.7999999999999999E-5</v>
      </c>
      <c r="AB219" s="98">
        <v>6.0999999999999999E-5</v>
      </c>
      <c r="AC219" s="98">
        <v>5.3999999999999998E-5</v>
      </c>
      <c r="AD219" s="98">
        <v>4.8000000000000001E-5</v>
      </c>
      <c r="AE219" s="98">
        <v>4.1999999999999998E-5</v>
      </c>
      <c r="AF219" s="99" t="s">
        <v>322</v>
      </c>
      <c r="AG219" s="90"/>
    </row>
    <row r="220" spans="1:33" ht="15" customHeight="1" x14ac:dyDescent="0.75">
      <c r="A220" s="88" t="s">
        <v>509</v>
      </c>
      <c r="B220" s="97" t="s">
        <v>328</v>
      </c>
      <c r="C220" s="98">
        <v>252.12297100000001</v>
      </c>
      <c r="D220" s="98">
        <v>262.199432</v>
      </c>
      <c r="E220" s="98">
        <v>276.18127399999997</v>
      </c>
      <c r="F220" s="98">
        <v>286.01892099999998</v>
      </c>
      <c r="G220" s="98">
        <v>290.46655299999998</v>
      </c>
      <c r="H220" s="98">
        <v>292.43240400000002</v>
      </c>
      <c r="I220" s="98">
        <v>293.63424700000002</v>
      </c>
      <c r="J220" s="98">
        <v>296.173248</v>
      </c>
      <c r="K220" s="98">
        <v>298.12170400000002</v>
      </c>
      <c r="L220" s="98">
        <v>300.39685100000003</v>
      </c>
      <c r="M220" s="98">
        <v>303.257294</v>
      </c>
      <c r="N220" s="98">
        <v>305.71603399999998</v>
      </c>
      <c r="O220" s="98">
        <v>309.26257299999997</v>
      </c>
      <c r="P220" s="98">
        <v>314.79812600000002</v>
      </c>
      <c r="Q220" s="98">
        <v>321.14746100000002</v>
      </c>
      <c r="R220" s="98">
        <v>327.09249899999998</v>
      </c>
      <c r="S220" s="98">
        <v>333.56478900000002</v>
      </c>
      <c r="T220" s="98">
        <v>339.75351000000001</v>
      </c>
      <c r="U220" s="98">
        <v>346.38189699999998</v>
      </c>
      <c r="V220" s="98">
        <v>351.209137</v>
      </c>
      <c r="W220" s="98">
        <v>355.95761099999999</v>
      </c>
      <c r="X220" s="98">
        <v>360.42837500000002</v>
      </c>
      <c r="Y220" s="98">
        <v>364.902466</v>
      </c>
      <c r="Z220" s="98">
        <v>371.72610500000002</v>
      </c>
      <c r="AA220" s="98">
        <v>378.28823899999998</v>
      </c>
      <c r="AB220" s="98">
        <v>383.89129600000001</v>
      </c>
      <c r="AC220" s="98">
        <v>388.47567700000002</v>
      </c>
      <c r="AD220" s="98">
        <v>394.81222500000001</v>
      </c>
      <c r="AE220" s="98">
        <v>401.96115099999997</v>
      </c>
      <c r="AF220" s="99">
        <v>1.6798E-2</v>
      </c>
      <c r="AG220" s="90"/>
    </row>
    <row r="221" spans="1:33" ht="15" customHeight="1" x14ac:dyDescent="0.75">
      <c r="B221" s="96" t="s">
        <v>329</v>
      </c>
      <c r="C221" s="90"/>
      <c r="D221" s="90"/>
      <c r="E221" s="90"/>
      <c r="F221" s="90"/>
      <c r="G221" s="90"/>
      <c r="H221" s="90"/>
      <c r="I221" s="90"/>
      <c r="J221" s="90"/>
      <c r="K221" s="90"/>
      <c r="L221" s="90"/>
      <c r="M221" s="90"/>
      <c r="N221" s="90"/>
      <c r="O221" s="90"/>
      <c r="P221" s="90"/>
      <c r="Q221" s="90"/>
      <c r="R221" s="90"/>
      <c r="S221" s="90"/>
      <c r="T221" s="90"/>
      <c r="U221" s="90"/>
      <c r="V221" s="90"/>
      <c r="W221" s="90"/>
      <c r="X221" s="90"/>
      <c r="Y221" s="90"/>
      <c r="Z221" s="90"/>
      <c r="AA221" s="90"/>
      <c r="AB221" s="90"/>
      <c r="AC221" s="90"/>
      <c r="AD221" s="90"/>
      <c r="AE221" s="90"/>
      <c r="AF221" s="90"/>
      <c r="AG221" s="90"/>
    </row>
    <row r="222" spans="1:33" ht="15" customHeight="1" x14ac:dyDescent="0.75">
      <c r="A222" s="88" t="s">
        <v>510</v>
      </c>
      <c r="B222" s="97" t="s">
        <v>309</v>
      </c>
      <c r="C222" s="98">
        <v>108.315331</v>
      </c>
      <c r="D222" s="98">
        <v>111.86180899999999</v>
      </c>
      <c r="E222" s="98">
        <v>112.663895</v>
      </c>
      <c r="F222" s="98">
        <v>113.75501300000001</v>
      </c>
      <c r="G222" s="98">
        <v>116.360794</v>
      </c>
      <c r="H222" s="98">
        <v>120.664314</v>
      </c>
      <c r="I222" s="98">
        <v>123.277176</v>
      </c>
      <c r="J222" s="98">
        <v>123.222191</v>
      </c>
      <c r="K222" s="98">
        <v>121.07485200000001</v>
      </c>
      <c r="L222" s="98">
        <v>119.570702</v>
      </c>
      <c r="M222" s="98">
        <v>120.336288</v>
      </c>
      <c r="N222" s="98">
        <v>121.886032</v>
      </c>
      <c r="O222" s="98">
        <v>123.167618</v>
      </c>
      <c r="P222" s="98">
        <v>124.72809599999999</v>
      </c>
      <c r="Q222" s="98">
        <v>126.319824</v>
      </c>
      <c r="R222" s="98">
        <v>127.848488</v>
      </c>
      <c r="S222" s="98">
        <v>129.178223</v>
      </c>
      <c r="T222" s="98">
        <v>130.386765</v>
      </c>
      <c r="U222" s="98">
        <v>131.92759699999999</v>
      </c>
      <c r="V222" s="98">
        <v>133.48138399999999</v>
      </c>
      <c r="W222" s="98">
        <v>134.51525899999999</v>
      </c>
      <c r="X222" s="98">
        <v>135.85908499999999</v>
      </c>
      <c r="Y222" s="98">
        <v>136.21057099999999</v>
      </c>
      <c r="Z222" s="98">
        <v>135.419983</v>
      </c>
      <c r="AA222" s="98">
        <v>135.072632</v>
      </c>
      <c r="AB222" s="98">
        <v>135.62127699999999</v>
      </c>
      <c r="AC222" s="98">
        <v>136.81350699999999</v>
      </c>
      <c r="AD222" s="98">
        <v>137.64428699999999</v>
      </c>
      <c r="AE222" s="98">
        <v>139.15571600000001</v>
      </c>
      <c r="AF222" s="99">
        <v>8.9879999999999995E-3</v>
      </c>
      <c r="AG222" s="90"/>
    </row>
    <row r="223" spans="1:33" ht="15" customHeight="1" x14ac:dyDescent="0.75">
      <c r="A223" s="88" t="s">
        <v>511</v>
      </c>
      <c r="B223" s="97" t="s">
        <v>311</v>
      </c>
      <c r="C223" s="98">
        <v>68.839256000000006</v>
      </c>
      <c r="D223" s="98">
        <v>70.735229000000004</v>
      </c>
      <c r="E223" s="98">
        <v>70.912659000000005</v>
      </c>
      <c r="F223" s="98">
        <v>71.294334000000006</v>
      </c>
      <c r="G223" s="98">
        <v>72.641609000000003</v>
      </c>
      <c r="H223" s="98">
        <v>75.056540999999996</v>
      </c>
      <c r="I223" s="98">
        <v>76.427368000000001</v>
      </c>
      <c r="J223" s="98">
        <v>76.160088000000002</v>
      </c>
      <c r="K223" s="98">
        <v>74.622658000000001</v>
      </c>
      <c r="L223" s="98">
        <v>73.505134999999996</v>
      </c>
      <c r="M223" s="98">
        <v>73.799858</v>
      </c>
      <c r="N223" s="98">
        <v>74.586723000000006</v>
      </c>
      <c r="O223" s="98">
        <v>75.219261000000003</v>
      </c>
      <c r="P223" s="98">
        <v>76.031173999999993</v>
      </c>
      <c r="Q223" s="98">
        <v>76.870277000000002</v>
      </c>
      <c r="R223" s="98">
        <v>77.678650000000005</v>
      </c>
      <c r="S223" s="98">
        <v>78.373497</v>
      </c>
      <c r="T223" s="98">
        <v>79.001953</v>
      </c>
      <c r="U223" s="98">
        <v>79.838211000000001</v>
      </c>
      <c r="V223" s="98">
        <v>80.688086999999996</v>
      </c>
      <c r="W223" s="98">
        <v>81.229370000000003</v>
      </c>
      <c r="X223" s="98">
        <v>81.963241999999994</v>
      </c>
      <c r="Y223" s="98">
        <v>82.103797999999998</v>
      </c>
      <c r="Z223" s="98">
        <v>81.561913000000004</v>
      </c>
      <c r="AA223" s="98">
        <v>81.292777999999998</v>
      </c>
      <c r="AB223" s="98">
        <v>81.567595999999995</v>
      </c>
      <c r="AC223" s="98">
        <v>82.233161999999993</v>
      </c>
      <c r="AD223" s="98">
        <v>82.684783999999993</v>
      </c>
      <c r="AE223" s="98">
        <v>83.548218000000006</v>
      </c>
      <c r="AF223" s="99">
        <v>6.94E-3</v>
      </c>
      <c r="AG223" s="90"/>
    </row>
    <row r="224" spans="1:33" ht="15" customHeight="1" x14ac:dyDescent="0.75">
      <c r="A224" s="88" t="s">
        <v>512</v>
      </c>
      <c r="B224" s="97" t="s">
        <v>313</v>
      </c>
      <c r="C224" s="98">
        <v>0.19042999999999999</v>
      </c>
      <c r="D224" s="98">
        <v>0.19422300000000001</v>
      </c>
      <c r="E224" s="98">
        <v>0.19656999999999999</v>
      </c>
      <c r="F224" s="98">
        <v>0.196077</v>
      </c>
      <c r="G224" s="98">
        <v>0.20480999999999999</v>
      </c>
      <c r="H224" s="98">
        <v>0.21737600000000001</v>
      </c>
      <c r="I224" s="98">
        <v>0.22798099999999999</v>
      </c>
      <c r="J224" s="98">
        <v>0.23441400000000001</v>
      </c>
      <c r="K224" s="98">
        <v>0.23872599999999999</v>
      </c>
      <c r="L224" s="98">
        <v>0.247721</v>
      </c>
      <c r="M224" s="98">
        <v>0.263905</v>
      </c>
      <c r="N224" s="98">
        <v>0.28577399999999997</v>
      </c>
      <c r="O224" s="98">
        <v>0.307006</v>
      </c>
      <c r="P224" s="98">
        <v>0.33141100000000001</v>
      </c>
      <c r="Q224" s="98">
        <v>0.35905500000000001</v>
      </c>
      <c r="R224" s="98">
        <v>0.39071699999999998</v>
      </c>
      <c r="S224" s="98">
        <v>0.42327700000000001</v>
      </c>
      <c r="T224" s="98">
        <v>0.45851599999999998</v>
      </c>
      <c r="U224" s="98">
        <v>0.49489499999999997</v>
      </c>
      <c r="V224" s="98">
        <v>0.53306299999999995</v>
      </c>
      <c r="W224" s="98">
        <v>0.56726100000000002</v>
      </c>
      <c r="X224" s="98">
        <v>0.60443800000000003</v>
      </c>
      <c r="Y224" s="98">
        <v>0.63577700000000004</v>
      </c>
      <c r="Z224" s="98">
        <v>0.65985499999999997</v>
      </c>
      <c r="AA224" s="98">
        <v>0.68360100000000001</v>
      </c>
      <c r="AB224" s="98">
        <v>0.70903000000000005</v>
      </c>
      <c r="AC224" s="98">
        <v>0.73458299999999999</v>
      </c>
      <c r="AD224" s="98">
        <v>0.75465000000000004</v>
      </c>
      <c r="AE224" s="98">
        <v>0.77672799999999997</v>
      </c>
      <c r="AF224" s="99">
        <v>5.1489E-2</v>
      </c>
      <c r="AG224" s="90"/>
    </row>
    <row r="225" spans="1:33" ht="15" customHeight="1" x14ac:dyDescent="0.75">
      <c r="A225" s="88" t="s">
        <v>513</v>
      </c>
      <c r="B225" s="97" t="s">
        <v>315</v>
      </c>
      <c r="C225" s="98">
        <v>8.8756000000000002E-2</v>
      </c>
      <c r="D225" s="98">
        <v>8.0241000000000007E-2</v>
      </c>
      <c r="E225" s="98">
        <v>7.1048E-2</v>
      </c>
      <c r="F225" s="98">
        <v>6.2378000000000003E-2</v>
      </c>
      <c r="G225" s="98">
        <v>5.543E-2</v>
      </c>
      <c r="H225" s="98">
        <v>4.9847000000000002E-2</v>
      </c>
      <c r="I225" s="98">
        <v>4.4072E-2</v>
      </c>
      <c r="J225" s="98">
        <v>3.8059999999999997E-2</v>
      </c>
      <c r="K225" s="98">
        <v>3.2244000000000002E-2</v>
      </c>
      <c r="L225" s="98">
        <v>2.7390000000000001E-2</v>
      </c>
      <c r="M225" s="98">
        <v>2.3635E-2</v>
      </c>
      <c r="N225" s="98">
        <v>2.0455000000000001E-2</v>
      </c>
      <c r="O225" s="98">
        <v>1.7596000000000001E-2</v>
      </c>
      <c r="P225" s="98">
        <v>1.512E-2</v>
      </c>
      <c r="Q225" s="98">
        <v>1.2947999999999999E-2</v>
      </c>
      <c r="R225" s="98">
        <v>1.1051E-2</v>
      </c>
      <c r="S225" s="98">
        <v>9.3919999999999993E-3</v>
      </c>
      <c r="T225" s="98">
        <v>7.9559999999999995E-3</v>
      </c>
      <c r="U225" s="98">
        <v>6.7409999999999996E-3</v>
      </c>
      <c r="V225" s="98">
        <v>5.7010000000000003E-3</v>
      </c>
      <c r="W225" s="98">
        <v>4.7920000000000003E-3</v>
      </c>
      <c r="X225" s="98">
        <v>4.0299999999999997E-3</v>
      </c>
      <c r="Y225" s="98">
        <v>3.3570000000000002E-3</v>
      </c>
      <c r="Z225" s="98">
        <v>2.7699999999999999E-3</v>
      </c>
      <c r="AA225" s="98">
        <v>2.2889999999999998E-3</v>
      </c>
      <c r="AB225" s="98">
        <v>1.9040000000000001E-3</v>
      </c>
      <c r="AC225" s="98">
        <v>1.5900000000000001E-3</v>
      </c>
      <c r="AD225" s="98">
        <v>1.323E-3</v>
      </c>
      <c r="AE225" s="98">
        <v>1.106E-3</v>
      </c>
      <c r="AF225" s="99">
        <v>-0.144952</v>
      </c>
      <c r="AG225" s="90"/>
    </row>
    <row r="226" spans="1:33" ht="15" customHeight="1" x14ac:dyDescent="0.75">
      <c r="A226" s="88" t="s">
        <v>514</v>
      </c>
      <c r="B226" s="97" t="s">
        <v>317</v>
      </c>
      <c r="C226" s="98">
        <v>3.1209169999999999</v>
      </c>
      <c r="D226" s="98">
        <v>3.562824</v>
      </c>
      <c r="E226" s="98">
        <v>4.1059590000000004</v>
      </c>
      <c r="F226" s="98">
        <v>4.4477089999999997</v>
      </c>
      <c r="G226" s="98">
        <v>4.9635889999999998</v>
      </c>
      <c r="H226" s="98">
        <v>5.6116510000000002</v>
      </c>
      <c r="I226" s="98">
        <v>6.101458</v>
      </c>
      <c r="J226" s="98">
        <v>6.5357409999999998</v>
      </c>
      <c r="K226" s="98">
        <v>6.9304500000000004</v>
      </c>
      <c r="L226" s="98">
        <v>7.5008939999999997</v>
      </c>
      <c r="M226" s="98">
        <v>8.2456250000000004</v>
      </c>
      <c r="N226" s="98">
        <v>9.1310850000000006</v>
      </c>
      <c r="O226" s="98">
        <v>9.9110980000000009</v>
      </c>
      <c r="P226" s="98">
        <v>10.721723000000001</v>
      </c>
      <c r="Q226" s="98">
        <v>11.346403</v>
      </c>
      <c r="R226" s="98">
        <v>11.955226</v>
      </c>
      <c r="S226" s="98">
        <v>12.458663</v>
      </c>
      <c r="T226" s="98">
        <v>12.958193</v>
      </c>
      <c r="U226" s="98">
        <v>13.419568999999999</v>
      </c>
      <c r="V226" s="98">
        <v>13.88363</v>
      </c>
      <c r="W226" s="98">
        <v>14.252980000000001</v>
      </c>
      <c r="X226" s="98">
        <v>14.691565000000001</v>
      </c>
      <c r="Y226" s="98">
        <v>14.861463000000001</v>
      </c>
      <c r="Z226" s="98">
        <v>14.905587000000001</v>
      </c>
      <c r="AA226" s="98">
        <v>14.814135</v>
      </c>
      <c r="AB226" s="98">
        <v>14.890703999999999</v>
      </c>
      <c r="AC226" s="98">
        <v>14.942218</v>
      </c>
      <c r="AD226" s="98">
        <v>15.033702999999999</v>
      </c>
      <c r="AE226" s="98">
        <v>15.088609</v>
      </c>
      <c r="AF226" s="99">
        <v>5.7893E-2</v>
      </c>
      <c r="AG226" s="90"/>
    </row>
    <row r="227" spans="1:33" ht="15" customHeight="1" x14ac:dyDescent="0.75">
      <c r="A227" s="88" t="s">
        <v>515</v>
      </c>
      <c r="B227" s="97" t="s">
        <v>319</v>
      </c>
      <c r="C227" s="98">
        <v>6.5137E-2</v>
      </c>
      <c r="D227" s="98">
        <v>5.9175999999999999E-2</v>
      </c>
      <c r="E227" s="98">
        <v>5.2366000000000003E-2</v>
      </c>
      <c r="F227" s="98">
        <v>4.6144999999999999E-2</v>
      </c>
      <c r="G227" s="98">
        <v>4.1158E-2</v>
      </c>
      <c r="H227" s="98">
        <v>3.7145999999999998E-2</v>
      </c>
      <c r="I227" s="98">
        <v>3.2967000000000003E-2</v>
      </c>
      <c r="J227" s="98">
        <v>2.8586E-2</v>
      </c>
      <c r="K227" s="98">
        <v>2.4323000000000001E-2</v>
      </c>
      <c r="L227" s="98">
        <v>2.0753000000000001E-2</v>
      </c>
      <c r="M227" s="98">
        <v>1.7988000000000001E-2</v>
      </c>
      <c r="N227" s="98">
        <v>1.5639E-2</v>
      </c>
      <c r="O227" s="98">
        <v>1.3513000000000001E-2</v>
      </c>
      <c r="P227" s="98">
        <v>1.1663E-2</v>
      </c>
      <c r="Q227" s="98">
        <v>1.0030000000000001E-2</v>
      </c>
      <c r="R227" s="98">
        <v>8.5970000000000005E-3</v>
      </c>
      <c r="S227" s="98">
        <v>7.3359999999999996E-3</v>
      </c>
      <c r="T227" s="98">
        <v>6.241E-3</v>
      </c>
      <c r="U227" s="98">
        <v>5.3090000000000004E-3</v>
      </c>
      <c r="V227" s="98">
        <v>4.5069999999999997E-3</v>
      </c>
      <c r="W227" s="98">
        <v>3.8040000000000001E-3</v>
      </c>
      <c r="X227" s="98">
        <v>3.212E-3</v>
      </c>
      <c r="Y227" s="98">
        <v>2.6870000000000002E-3</v>
      </c>
      <c r="Z227" s="98">
        <v>2.2260000000000001E-3</v>
      </c>
      <c r="AA227" s="98">
        <v>1.8489999999999999E-3</v>
      </c>
      <c r="AB227" s="98">
        <v>1.5460000000000001E-3</v>
      </c>
      <c r="AC227" s="98">
        <v>1.2979999999999999E-3</v>
      </c>
      <c r="AD227" s="98">
        <v>1.0870000000000001E-3</v>
      </c>
      <c r="AE227" s="98">
        <v>9.1399999999999999E-4</v>
      </c>
      <c r="AF227" s="99">
        <v>-0.141343</v>
      </c>
      <c r="AG227" s="90"/>
    </row>
    <row r="228" spans="1:33" ht="15" customHeight="1" x14ac:dyDescent="0.75">
      <c r="A228" s="88" t="s">
        <v>516</v>
      </c>
      <c r="B228" s="97" t="s">
        <v>321</v>
      </c>
      <c r="C228" s="98">
        <v>0</v>
      </c>
      <c r="D228" s="98">
        <v>0</v>
      </c>
      <c r="E228" s="98">
        <v>0.22504299999999999</v>
      </c>
      <c r="F228" s="98">
        <v>0.22714799999999999</v>
      </c>
      <c r="G228" s="98">
        <v>0.23027900000000001</v>
      </c>
      <c r="H228" s="98">
        <v>0.23857500000000001</v>
      </c>
      <c r="I228" s="98">
        <v>0.24623999999999999</v>
      </c>
      <c r="J228" s="98">
        <v>0.24834500000000001</v>
      </c>
      <c r="K228" s="98">
        <v>0.247229</v>
      </c>
      <c r="L228" s="98">
        <v>0.249005</v>
      </c>
      <c r="M228" s="98">
        <v>0.25837700000000002</v>
      </c>
      <c r="N228" s="98">
        <v>0.27263700000000002</v>
      </c>
      <c r="O228" s="98">
        <v>0.28715600000000002</v>
      </c>
      <c r="P228" s="98">
        <v>0.30215799999999998</v>
      </c>
      <c r="Q228" s="98">
        <v>0.320687</v>
      </c>
      <c r="R228" s="98">
        <v>0.34081499999999998</v>
      </c>
      <c r="S228" s="98">
        <v>0.36212299999999997</v>
      </c>
      <c r="T228" s="98">
        <v>0.38599099999999997</v>
      </c>
      <c r="U228" s="98">
        <v>0.41384599999999999</v>
      </c>
      <c r="V228" s="98">
        <v>0.44478200000000001</v>
      </c>
      <c r="W228" s="98">
        <v>0.47659899999999999</v>
      </c>
      <c r="X228" s="98">
        <v>0.51157799999999998</v>
      </c>
      <c r="Y228" s="98">
        <v>0.54397300000000004</v>
      </c>
      <c r="Z228" s="98">
        <v>0.57172999999999996</v>
      </c>
      <c r="AA228" s="98">
        <v>0.60040700000000002</v>
      </c>
      <c r="AB228" s="98">
        <v>0.631637</v>
      </c>
      <c r="AC228" s="98">
        <v>0.66413</v>
      </c>
      <c r="AD228" s="98">
        <v>0.69267100000000004</v>
      </c>
      <c r="AE228" s="98">
        <v>0.72231699999999999</v>
      </c>
      <c r="AF228" s="99" t="s">
        <v>322</v>
      </c>
      <c r="AG228" s="90"/>
    </row>
    <row r="229" spans="1:33" ht="15" customHeight="1" x14ac:dyDescent="0.75">
      <c r="A229" s="88" t="s">
        <v>517</v>
      </c>
      <c r="B229" s="97" t="s">
        <v>324</v>
      </c>
      <c r="C229" s="98">
        <v>0</v>
      </c>
      <c r="D229" s="98">
        <v>0</v>
      </c>
      <c r="E229" s="98">
        <v>0.21895000000000001</v>
      </c>
      <c r="F229" s="98">
        <v>0.21643299999999999</v>
      </c>
      <c r="G229" s="98">
        <v>0.21639600000000001</v>
      </c>
      <c r="H229" s="98">
        <v>0.22101599999999999</v>
      </c>
      <c r="I229" s="98">
        <v>0.22417100000000001</v>
      </c>
      <c r="J229" s="98">
        <v>0.224302</v>
      </c>
      <c r="K229" s="98">
        <v>0.22405600000000001</v>
      </c>
      <c r="L229" s="98">
        <v>0.22989499999999999</v>
      </c>
      <c r="M229" s="98">
        <v>0.244149</v>
      </c>
      <c r="N229" s="98">
        <v>0.265212</v>
      </c>
      <c r="O229" s="98">
        <v>0.28737600000000002</v>
      </c>
      <c r="P229" s="98">
        <v>0.31066100000000002</v>
      </c>
      <c r="Q229" s="98">
        <v>0.33900400000000003</v>
      </c>
      <c r="R229" s="98">
        <v>0.37101699999999999</v>
      </c>
      <c r="S229" s="98">
        <v>0.404947</v>
      </c>
      <c r="T229" s="98">
        <v>0.44428299999999998</v>
      </c>
      <c r="U229" s="98">
        <v>0.48955100000000001</v>
      </c>
      <c r="V229" s="98">
        <v>0.54082399999999997</v>
      </c>
      <c r="W229" s="98">
        <v>0.59456699999999996</v>
      </c>
      <c r="X229" s="98">
        <v>0.65479900000000002</v>
      </c>
      <c r="Y229" s="98">
        <v>0.70982199999999995</v>
      </c>
      <c r="Z229" s="98">
        <v>0.75931499999999996</v>
      </c>
      <c r="AA229" s="98">
        <v>0.80587200000000003</v>
      </c>
      <c r="AB229" s="98">
        <v>0.85718000000000005</v>
      </c>
      <c r="AC229" s="98">
        <v>0.90732199999999996</v>
      </c>
      <c r="AD229" s="98">
        <v>0.95350299999999999</v>
      </c>
      <c r="AE229" s="98">
        <v>0.99503299999999995</v>
      </c>
      <c r="AF229" s="99" t="s">
        <v>322</v>
      </c>
      <c r="AG229" s="90"/>
    </row>
    <row r="230" spans="1:33" ht="15" customHeight="1" x14ac:dyDescent="0.75">
      <c r="A230" s="88" t="s">
        <v>518</v>
      </c>
      <c r="B230" s="97" t="s">
        <v>326</v>
      </c>
      <c r="C230" s="98">
        <v>0</v>
      </c>
      <c r="D230" s="98">
        <v>0</v>
      </c>
      <c r="E230" s="98">
        <v>0.37634600000000001</v>
      </c>
      <c r="F230" s="98">
        <v>0.38173499999999999</v>
      </c>
      <c r="G230" s="98">
        <v>0.39291799999999999</v>
      </c>
      <c r="H230" s="98">
        <v>0.410806</v>
      </c>
      <c r="I230" s="98">
        <v>0.42415799999999998</v>
      </c>
      <c r="J230" s="98">
        <v>0.42967499999999997</v>
      </c>
      <c r="K230" s="98">
        <v>0.42928899999999998</v>
      </c>
      <c r="L230" s="98">
        <v>0.43275599999999997</v>
      </c>
      <c r="M230" s="98">
        <v>0.44654500000000003</v>
      </c>
      <c r="N230" s="98">
        <v>0.46606599999999998</v>
      </c>
      <c r="O230" s="98">
        <v>0.487985</v>
      </c>
      <c r="P230" s="98">
        <v>0.515046</v>
      </c>
      <c r="Q230" s="98">
        <v>0.54696100000000003</v>
      </c>
      <c r="R230" s="98">
        <v>0.58394299999999999</v>
      </c>
      <c r="S230" s="98">
        <v>0.62582199999999999</v>
      </c>
      <c r="T230" s="98">
        <v>0.67317400000000005</v>
      </c>
      <c r="U230" s="98">
        <v>0.72845700000000002</v>
      </c>
      <c r="V230" s="98">
        <v>0.789906</v>
      </c>
      <c r="W230" s="98">
        <v>0.85352700000000004</v>
      </c>
      <c r="X230" s="98">
        <v>0.92321799999999998</v>
      </c>
      <c r="Y230" s="98">
        <v>0.98855099999999996</v>
      </c>
      <c r="Z230" s="98">
        <v>1.0453749999999999</v>
      </c>
      <c r="AA230" s="98">
        <v>1.1034539999999999</v>
      </c>
      <c r="AB230" s="98">
        <v>1.1658329999999999</v>
      </c>
      <c r="AC230" s="98">
        <v>1.2301740000000001</v>
      </c>
      <c r="AD230" s="98">
        <v>1.2869170000000001</v>
      </c>
      <c r="AE230" s="98">
        <v>1.345232</v>
      </c>
      <c r="AF230" s="99" t="s">
        <v>322</v>
      </c>
      <c r="AG230" s="90"/>
    </row>
    <row r="231" spans="1:33" ht="15" customHeight="1" x14ac:dyDescent="0.75">
      <c r="A231" s="88" t="s">
        <v>519</v>
      </c>
      <c r="B231" s="97" t="s">
        <v>340</v>
      </c>
      <c r="C231" s="98">
        <v>180.61982699999999</v>
      </c>
      <c r="D231" s="98">
        <v>186.49350000000001</v>
      </c>
      <c r="E231" s="98">
        <v>188.82283000000001</v>
      </c>
      <c r="F231" s="98">
        <v>190.626938</v>
      </c>
      <c r="G231" s="98">
        <v>195.106979</v>
      </c>
      <c r="H231" s="98">
        <v>202.50727800000001</v>
      </c>
      <c r="I231" s="98">
        <v>207.005585</v>
      </c>
      <c r="J231" s="98">
        <v>207.12138400000001</v>
      </c>
      <c r="K231" s="98">
        <v>203.823837</v>
      </c>
      <c r="L231" s="98">
        <v>201.78428600000001</v>
      </c>
      <c r="M231" s="98">
        <v>203.63635300000001</v>
      </c>
      <c r="N231" s="98">
        <v>206.92961099999999</v>
      </c>
      <c r="O231" s="98">
        <v>209.69859299999999</v>
      </c>
      <c r="P231" s="98">
        <v>212.967072</v>
      </c>
      <c r="Q231" s="98">
        <v>216.125214</v>
      </c>
      <c r="R231" s="98">
        <v>219.188492</v>
      </c>
      <c r="S231" s="98">
        <v>221.84333799999999</v>
      </c>
      <c r="T231" s="98">
        <v>224.323059</v>
      </c>
      <c r="U231" s="98">
        <v>227.32418799999999</v>
      </c>
      <c r="V231" s="98">
        <v>230.371872</v>
      </c>
      <c r="W231" s="98">
        <v>232.498154</v>
      </c>
      <c r="X231" s="98">
        <v>235.21517900000001</v>
      </c>
      <c r="Y231" s="98">
        <v>236.05999800000001</v>
      </c>
      <c r="Z231" s="98">
        <v>234.92872600000001</v>
      </c>
      <c r="AA231" s="98">
        <v>234.37702899999999</v>
      </c>
      <c r="AB231" s="98">
        <v>235.44674699999999</v>
      </c>
      <c r="AC231" s="98">
        <v>237.52796900000001</v>
      </c>
      <c r="AD231" s="98">
        <v>239.052933</v>
      </c>
      <c r="AE231" s="98">
        <v>241.633881</v>
      </c>
      <c r="AF231" s="99">
        <v>1.0448000000000001E-2</v>
      </c>
      <c r="AG231" s="90"/>
    </row>
    <row r="232" spans="1:33" ht="15" customHeight="1" x14ac:dyDescent="0.75">
      <c r="B232" s="96" t="s">
        <v>341</v>
      </c>
      <c r="C232" s="90"/>
      <c r="D232" s="90"/>
      <c r="E232" s="90"/>
      <c r="F232" s="90"/>
      <c r="G232" s="90"/>
      <c r="H232" s="90"/>
      <c r="I232" s="90"/>
      <c r="J232" s="90"/>
      <c r="K232" s="90"/>
      <c r="L232" s="90"/>
      <c r="M232" s="90"/>
      <c r="N232" s="90"/>
      <c r="O232" s="90"/>
      <c r="P232" s="90"/>
      <c r="Q232" s="90"/>
      <c r="R232" s="90"/>
      <c r="S232" s="90"/>
      <c r="T232" s="90"/>
      <c r="U232" s="90"/>
      <c r="V232" s="90"/>
      <c r="W232" s="90"/>
      <c r="X232" s="90"/>
      <c r="Y232" s="90"/>
      <c r="Z232" s="90"/>
      <c r="AA232" s="90"/>
      <c r="AB232" s="90"/>
      <c r="AC232" s="90"/>
      <c r="AD232" s="90"/>
      <c r="AE232" s="90"/>
      <c r="AF232" s="90"/>
      <c r="AG232" s="90"/>
    </row>
    <row r="233" spans="1:33" ht="15" customHeight="1" x14ac:dyDescent="0.75">
      <c r="A233" s="88" t="s">
        <v>520</v>
      </c>
      <c r="B233" s="97" t="s">
        <v>309</v>
      </c>
      <c r="C233" s="98">
        <v>273.15377799999999</v>
      </c>
      <c r="D233" s="98">
        <v>277.07376099999999</v>
      </c>
      <c r="E233" s="98">
        <v>274.69210800000002</v>
      </c>
      <c r="F233" s="98">
        <v>272.49237099999999</v>
      </c>
      <c r="G233" s="98">
        <v>274.15902699999998</v>
      </c>
      <c r="H233" s="98">
        <v>279.90683000000001</v>
      </c>
      <c r="I233" s="98">
        <v>281.52694700000001</v>
      </c>
      <c r="J233" s="98">
        <v>277.27740499999999</v>
      </c>
      <c r="K233" s="98">
        <v>268.671448</v>
      </c>
      <c r="L233" s="98">
        <v>261.83212300000002</v>
      </c>
      <c r="M233" s="98">
        <v>260.10656699999998</v>
      </c>
      <c r="N233" s="98">
        <v>260.1875</v>
      </c>
      <c r="O233" s="98">
        <v>259.58990499999999</v>
      </c>
      <c r="P233" s="98">
        <v>259.61502100000001</v>
      </c>
      <c r="Q233" s="98">
        <v>259.50140399999998</v>
      </c>
      <c r="R233" s="98">
        <v>259.26907299999999</v>
      </c>
      <c r="S233" s="98">
        <v>258.56124899999998</v>
      </c>
      <c r="T233" s="98">
        <v>257.66332999999997</v>
      </c>
      <c r="U233" s="98">
        <v>257.36483800000002</v>
      </c>
      <c r="V233" s="98">
        <v>257.10897799999998</v>
      </c>
      <c r="W233" s="98">
        <v>255.83055100000001</v>
      </c>
      <c r="X233" s="98">
        <v>255.20024100000001</v>
      </c>
      <c r="Y233" s="98">
        <v>252.56401099999999</v>
      </c>
      <c r="Z233" s="98">
        <v>247.90344200000001</v>
      </c>
      <c r="AA233" s="98">
        <v>243.960342</v>
      </c>
      <c r="AB233" s="98">
        <v>241.76246599999999</v>
      </c>
      <c r="AC233" s="98">
        <v>240.633118</v>
      </c>
      <c r="AD233" s="98">
        <v>238.96373</v>
      </c>
      <c r="AE233" s="98">
        <v>238.36341899999999</v>
      </c>
      <c r="AF233" s="99">
        <v>-4.8539999999999998E-3</v>
      </c>
      <c r="AG233" s="90"/>
    </row>
    <row r="234" spans="1:33" ht="15" customHeight="1" x14ac:dyDescent="0.75">
      <c r="A234" s="88" t="s">
        <v>521</v>
      </c>
      <c r="B234" s="97" t="s">
        <v>311</v>
      </c>
      <c r="C234" s="98">
        <v>1.4683170000000001</v>
      </c>
      <c r="D234" s="98">
        <v>1.4740150000000001</v>
      </c>
      <c r="E234" s="98">
        <v>1.4485300000000001</v>
      </c>
      <c r="F234" s="98">
        <v>1.4262159999999999</v>
      </c>
      <c r="G234" s="98">
        <v>1.425861</v>
      </c>
      <c r="H234" s="98">
        <v>1.447959</v>
      </c>
      <c r="I234" s="98">
        <v>1.44973</v>
      </c>
      <c r="J234" s="98">
        <v>1.4223749999999999</v>
      </c>
      <c r="K234" s="98">
        <v>1.373761</v>
      </c>
      <c r="L234" s="98">
        <v>1.3351310000000001</v>
      </c>
      <c r="M234" s="98">
        <v>1.323261</v>
      </c>
      <c r="N234" s="98">
        <v>1.3210850000000001</v>
      </c>
      <c r="O234" s="98">
        <v>1.315885</v>
      </c>
      <c r="P234" s="98">
        <v>1.314187</v>
      </c>
      <c r="Q234" s="98">
        <v>1.312079</v>
      </c>
      <c r="R234" s="98">
        <v>1.309604</v>
      </c>
      <c r="S234" s="98">
        <v>1.3049500000000001</v>
      </c>
      <c r="T234" s="98">
        <v>1.2995000000000001</v>
      </c>
      <c r="U234" s="98">
        <v>1.2972220000000001</v>
      </c>
      <c r="V234" s="98">
        <v>1.295293</v>
      </c>
      <c r="W234" s="98">
        <v>1.2883119999999999</v>
      </c>
      <c r="X234" s="98">
        <v>1.284683</v>
      </c>
      <c r="Y234" s="98">
        <v>1.2710330000000001</v>
      </c>
      <c r="Z234" s="98">
        <v>1.2472639999999999</v>
      </c>
      <c r="AA234" s="98">
        <v>1.227174</v>
      </c>
      <c r="AB234" s="98">
        <v>1.215902</v>
      </c>
      <c r="AC234" s="98">
        <v>1.2100420000000001</v>
      </c>
      <c r="AD234" s="98">
        <v>1.2014899999999999</v>
      </c>
      <c r="AE234" s="98">
        <v>1.198337</v>
      </c>
      <c r="AF234" s="99">
        <v>-7.2300000000000003E-3</v>
      </c>
      <c r="AG234" s="90"/>
    </row>
    <row r="235" spans="1:33" ht="15" customHeight="1" x14ac:dyDescent="0.75">
      <c r="A235" s="88" t="s">
        <v>522</v>
      </c>
      <c r="B235" s="97" t="s">
        <v>313</v>
      </c>
      <c r="C235" s="98">
        <v>0.173008</v>
      </c>
      <c r="D235" s="98">
        <v>0.17172299999999999</v>
      </c>
      <c r="E235" s="98">
        <v>0.169068</v>
      </c>
      <c r="F235" s="98">
        <v>0.164576</v>
      </c>
      <c r="G235" s="98">
        <v>0.16542399999999999</v>
      </c>
      <c r="H235" s="98">
        <v>0.16841900000000001</v>
      </c>
      <c r="I235" s="98">
        <v>0.168487</v>
      </c>
      <c r="J235" s="98">
        <v>0.164966</v>
      </c>
      <c r="K235" s="98">
        <v>0.158774</v>
      </c>
      <c r="L235" s="98">
        <v>0.15432899999999999</v>
      </c>
      <c r="M235" s="98">
        <v>0.15285599999999999</v>
      </c>
      <c r="N235" s="98">
        <v>0.15282999999999999</v>
      </c>
      <c r="O235" s="98">
        <v>0.15127099999999999</v>
      </c>
      <c r="P235" s="98">
        <v>0.15037500000000001</v>
      </c>
      <c r="Q235" s="98">
        <v>0.14968300000000001</v>
      </c>
      <c r="R235" s="98">
        <v>0.149451</v>
      </c>
      <c r="S235" s="98">
        <v>0.14862800000000001</v>
      </c>
      <c r="T235" s="98">
        <v>0.14777999999999999</v>
      </c>
      <c r="U235" s="98">
        <v>0.14705699999999999</v>
      </c>
      <c r="V235" s="98">
        <v>0.14660300000000001</v>
      </c>
      <c r="W235" s="98">
        <v>0.14538499999999999</v>
      </c>
      <c r="X235" s="98">
        <v>0.14497399999999999</v>
      </c>
      <c r="Y235" s="98">
        <v>0.14352400000000001</v>
      </c>
      <c r="Z235" s="98">
        <v>0.14100499999999999</v>
      </c>
      <c r="AA235" s="98">
        <v>0.13896900000000001</v>
      </c>
      <c r="AB235" s="98">
        <v>0.13796600000000001</v>
      </c>
      <c r="AC235" s="98">
        <v>0.137487</v>
      </c>
      <c r="AD235" s="98">
        <v>0.13655200000000001</v>
      </c>
      <c r="AE235" s="98">
        <v>0.13630700000000001</v>
      </c>
      <c r="AF235" s="99">
        <v>-8.4790000000000004E-3</v>
      </c>
      <c r="AG235" s="90"/>
    </row>
    <row r="236" spans="1:33" ht="15" customHeight="1" x14ac:dyDescent="0.75">
      <c r="A236" s="88" t="s">
        <v>523</v>
      </c>
      <c r="B236" s="97" t="s">
        <v>315</v>
      </c>
      <c r="C236" s="98">
        <v>4.3201349999999996</v>
      </c>
      <c r="D236" s="98">
        <v>4.0431869999999996</v>
      </c>
      <c r="E236" s="98">
        <v>3.9238460000000002</v>
      </c>
      <c r="F236" s="98">
        <v>3.769495</v>
      </c>
      <c r="G236" s="98">
        <v>3.6716500000000001</v>
      </c>
      <c r="H236" s="98">
        <v>3.5551919999999999</v>
      </c>
      <c r="I236" s="98">
        <v>3.410104</v>
      </c>
      <c r="J236" s="98">
        <v>3.1770309999999999</v>
      </c>
      <c r="K236" s="98">
        <v>2.9144230000000002</v>
      </c>
      <c r="L236" s="98">
        <v>2.829548</v>
      </c>
      <c r="M236" s="98">
        <v>2.8854839999999999</v>
      </c>
      <c r="N236" s="98">
        <v>3.0298370000000001</v>
      </c>
      <c r="O236" s="98">
        <v>3.2043180000000002</v>
      </c>
      <c r="P236" s="98">
        <v>3.3965519999999998</v>
      </c>
      <c r="Q236" s="98">
        <v>3.5950709999999999</v>
      </c>
      <c r="R236" s="98">
        <v>3.8028870000000001</v>
      </c>
      <c r="S236" s="98">
        <v>4.0112290000000002</v>
      </c>
      <c r="T236" s="98">
        <v>4.2221770000000003</v>
      </c>
      <c r="U236" s="98">
        <v>4.4554580000000001</v>
      </c>
      <c r="V236" s="98">
        <v>4.7012130000000001</v>
      </c>
      <c r="W236" s="98">
        <v>4.9360179999999998</v>
      </c>
      <c r="X236" s="98">
        <v>5.2028869999999996</v>
      </c>
      <c r="Y236" s="98">
        <v>5.4368910000000001</v>
      </c>
      <c r="Z236" s="98">
        <v>5.6219320000000002</v>
      </c>
      <c r="AA236" s="98">
        <v>5.8171609999999996</v>
      </c>
      <c r="AB236" s="98">
        <v>6.0639770000000004</v>
      </c>
      <c r="AC236" s="98">
        <v>6.339137</v>
      </c>
      <c r="AD236" s="98">
        <v>6.6010340000000003</v>
      </c>
      <c r="AE236" s="98">
        <v>6.8982409999999996</v>
      </c>
      <c r="AF236" s="99">
        <v>1.6854000000000001E-2</v>
      </c>
      <c r="AG236" s="90"/>
    </row>
    <row r="237" spans="1:33" ht="15" customHeight="1" x14ac:dyDescent="0.75">
      <c r="A237" s="88" t="s">
        <v>524</v>
      </c>
      <c r="B237" s="97" t="s">
        <v>317</v>
      </c>
      <c r="C237" s="98">
        <v>0</v>
      </c>
      <c r="D237" s="98">
        <v>0</v>
      </c>
      <c r="E237" s="98">
        <v>0</v>
      </c>
      <c r="F237" s="98">
        <v>0</v>
      </c>
      <c r="G237" s="98">
        <v>0</v>
      </c>
      <c r="H237" s="98">
        <v>0</v>
      </c>
      <c r="I237" s="98">
        <v>0</v>
      </c>
      <c r="J237" s="98">
        <v>0</v>
      </c>
      <c r="K237" s="98">
        <v>0</v>
      </c>
      <c r="L237" s="98">
        <v>0</v>
      </c>
      <c r="M237" s="98">
        <v>0</v>
      </c>
      <c r="N237" s="98">
        <v>0</v>
      </c>
      <c r="O237" s="98">
        <v>0</v>
      </c>
      <c r="P237" s="98">
        <v>0</v>
      </c>
      <c r="Q237" s="98">
        <v>0</v>
      </c>
      <c r="R237" s="98">
        <v>0</v>
      </c>
      <c r="S237" s="98">
        <v>0</v>
      </c>
      <c r="T237" s="98">
        <v>0</v>
      </c>
      <c r="U237" s="98">
        <v>0</v>
      </c>
      <c r="V237" s="98">
        <v>0</v>
      </c>
      <c r="W237" s="98">
        <v>0</v>
      </c>
      <c r="X237" s="98">
        <v>0</v>
      </c>
      <c r="Y237" s="98">
        <v>0</v>
      </c>
      <c r="Z237" s="98">
        <v>0</v>
      </c>
      <c r="AA237" s="98">
        <v>0</v>
      </c>
      <c r="AB237" s="98">
        <v>0</v>
      </c>
      <c r="AC237" s="98">
        <v>0</v>
      </c>
      <c r="AD237" s="98">
        <v>0</v>
      </c>
      <c r="AE237" s="98">
        <v>0</v>
      </c>
      <c r="AF237" s="99" t="s">
        <v>322</v>
      </c>
      <c r="AG237" s="90"/>
    </row>
    <row r="238" spans="1:33" ht="15" customHeight="1" x14ac:dyDescent="0.75">
      <c r="A238" s="88" t="s">
        <v>525</v>
      </c>
      <c r="B238" s="97" t="s">
        <v>319</v>
      </c>
      <c r="C238" s="98">
        <v>4.6861E-2</v>
      </c>
      <c r="D238" s="98">
        <v>4.2104000000000003E-2</v>
      </c>
      <c r="E238" s="98">
        <v>3.7054999999999998E-2</v>
      </c>
      <c r="F238" s="98">
        <v>3.2542000000000001E-2</v>
      </c>
      <c r="G238" s="98">
        <v>2.8996999999999998E-2</v>
      </c>
      <c r="H238" s="98">
        <v>2.6221999999999999E-2</v>
      </c>
      <c r="I238" s="98">
        <v>2.3376999999999998E-2</v>
      </c>
      <c r="J238" s="98">
        <v>2.0413000000000001E-2</v>
      </c>
      <c r="K238" s="98">
        <v>1.7541000000000001E-2</v>
      </c>
      <c r="L238" s="98">
        <v>1.5166000000000001E-2</v>
      </c>
      <c r="M238" s="98">
        <v>1.3365999999999999E-2</v>
      </c>
      <c r="N238" s="98">
        <v>1.1858E-2</v>
      </c>
      <c r="O238" s="98">
        <v>1.0488000000000001E-2</v>
      </c>
      <c r="P238" s="98">
        <v>9.2910000000000006E-3</v>
      </c>
      <c r="Q238" s="98">
        <v>8.2199999999999999E-3</v>
      </c>
      <c r="R238" s="98">
        <v>7.2639999999999996E-3</v>
      </c>
      <c r="S238" s="98">
        <v>6.4009999999999996E-3</v>
      </c>
      <c r="T238" s="98">
        <v>5.6319999999999999E-3</v>
      </c>
      <c r="U238" s="98">
        <v>4.9620000000000003E-3</v>
      </c>
      <c r="V238" s="98">
        <v>4.3670000000000002E-3</v>
      </c>
      <c r="W238" s="98">
        <v>3.8249999999999998E-3</v>
      </c>
      <c r="X238" s="98">
        <v>3.3549999999999999E-3</v>
      </c>
      <c r="Y238" s="98">
        <v>2.9150000000000001E-3</v>
      </c>
      <c r="Z238" s="98">
        <v>2.5100000000000001E-3</v>
      </c>
      <c r="AA238" s="98">
        <v>2.1640000000000001E-3</v>
      </c>
      <c r="AB238" s="98">
        <v>1.8760000000000001E-3</v>
      </c>
      <c r="AC238" s="98">
        <v>1.6310000000000001E-3</v>
      </c>
      <c r="AD238" s="98">
        <v>1.413E-3</v>
      </c>
      <c r="AE238" s="98">
        <v>1.2279999999999999E-3</v>
      </c>
      <c r="AF238" s="99">
        <v>-0.121974</v>
      </c>
      <c r="AG238" s="90"/>
    </row>
    <row r="239" spans="1:33" ht="15" customHeight="1" x14ac:dyDescent="0.75">
      <c r="A239" s="88" t="s">
        <v>526</v>
      </c>
      <c r="B239" s="97" t="s">
        <v>321</v>
      </c>
      <c r="C239" s="98">
        <v>0</v>
      </c>
      <c r="D239" s="98">
        <v>0</v>
      </c>
      <c r="E239" s="98">
        <v>0.124004</v>
      </c>
      <c r="F239" s="98">
        <v>0.12336999999999999</v>
      </c>
      <c r="G239" s="98">
        <v>0.123497</v>
      </c>
      <c r="H239" s="98">
        <v>0.12639400000000001</v>
      </c>
      <c r="I239" s="98">
        <v>0.12881799999999999</v>
      </c>
      <c r="J239" s="98">
        <v>0.12857199999999999</v>
      </c>
      <c r="K239" s="98">
        <v>0.12715799999999999</v>
      </c>
      <c r="L239" s="98">
        <v>0.127133</v>
      </c>
      <c r="M239" s="98">
        <v>0.13075700000000001</v>
      </c>
      <c r="N239" s="98">
        <v>0.13653799999999999</v>
      </c>
      <c r="O239" s="98">
        <v>0.14230000000000001</v>
      </c>
      <c r="P239" s="98">
        <v>0.14810699999999999</v>
      </c>
      <c r="Q239" s="98">
        <v>0.155443</v>
      </c>
      <c r="R239" s="98">
        <v>0.16337199999999999</v>
      </c>
      <c r="S239" s="98">
        <v>0.17139299999999999</v>
      </c>
      <c r="T239" s="98">
        <v>0.18044499999999999</v>
      </c>
      <c r="U239" s="98">
        <v>0.191217</v>
      </c>
      <c r="V239" s="98">
        <v>0.203458</v>
      </c>
      <c r="W239" s="98">
        <v>0.21637600000000001</v>
      </c>
      <c r="X239" s="98">
        <v>0.231353</v>
      </c>
      <c r="Y239" s="98">
        <v>0.24589900000000001</v>
      </c>
      <c r="Z239" s="98">
        <v>0.25953599999999999</v>
      </c>
      <c r="AA239" s="98">
        <v>0.27476200000000001</v>
      </c>
      <c r="AB239" s="98">
        <v>0.29278399999999999</v>
      </c>
      <c r="AC239" s="98">
        <v>0.31290899999999999</v>
      </c>
      <c r="AD239" s="98">
        <v>0.332872</v>
      </c>
      <c r="AE239" s="98">
        <v>0.35465200000000002</v>
      </c>
      <c r="AF239" s="99" t="s">
        <v>322</v>
      </c>
      <c r="AG239" s="90"/>
    </row>
    <row r="240" spans="1:33" ht="15" customHeight="1" x14ac:dyDescent="0.75">
      <c r="A240" s="88" t="s">
        <v>527</v>
      </c>
      <c r="B240" s="97" t="s">
        <v>324</v>
      </c>
      <c r="C240" s="98">
        <v>0</v>
      </c>
      <c r="D240" s="98">
        <v>0</v>
      </c>
      <c r="E240" s="98">
        <v>0.27505000000000002</v>
      </c>
      <c r="F240" s="98">
        <v>0.26865899999999998</v>
      </c>
      <c r="G240" s="98">
        <v>0.26628800000000002</v>
      </c>
      <c r="H240" s="98">
        <v>0.268984</v>
      </c>
      <c r="I240" s="98">
        <v>0.26871</v>
      </c>
      <c r="J240" s="98">
        <v>0.26366499999999998</v>
      </c>
      <c r="K240" s="98">
        <v>0.257156</v>
      </c>
      <c r="L240" s="98">
        <v>0.255056</v>
      </c>
      <c r="M240" s="98">
        <v>0.25977699999999998</v>
      </c>
      <c r="N240" s="98">
        <v>0.26896799999999998</v>
      </c>
      <c r="O240" s="98">
        <v>0.27766999999999997</v>
      </c>
      <c r="P240" s="98">
        <v>0.28694399999999998</v>
      </c>
      <c r="Q240" s="98">
        <v>0.297906</v>
      </c>
      <c r="R240" s="98">
        <v>0.31016899999999997</v>
      </c>
      <c r="S240" s="98">
        <v>0.32225300000000001</v>
      </c>
      <c r="T240" s="98">
        <v>0.33644299999999999</v>
      </c>
      <c r="U240" s="98">
        <v>0.35324499999999998</v>
      </c>
      <c r="V240" s="98">
        <v>0.37246200000000002</v>
      </c>
      <c r="W240" s="98">
        <v>0.39206400000000002</v>
      </c>
      <c r="X240" s="98">
        <v>0.41481699999999999</v>
      </c>
      <c r="Y240" s="98">
        <v>0.43431999999999998</v>
      </c>
      <c r="Z240" s="98">
        <v>0.45070199999999999</v>
      </c>
      <c r="AA240" s="98">
        <v>0.46655400000000002</v>
      </c>
      <c r="AB240" s="98">
        <v>0.48563899999999999</v>
      </c>
      <c r="AC240" s="98">
        <v>0.504992</v>
      </c>
      <c r="AD240" s="98">
        <v>0.52243700000000004</v>
      </c>
      <c r="AE240" s="98">
        <v>0.53968000000000005</v>
      </c>
      <c r="AF240" s="99" t="s">
        <v>322</v>
      </c>
      <c r="AG240" s="90"/>
    </row>
    <row r="241" spans="1:33" ht="15" customHeight="1" x14ac:dyDescent="0.75">
      <c r="A241" s="88" t="s">
        <v>528</v>
      </c>
      <c r="B241" s="97" t="s">
        <v>326</v>
      </c>
      <c r="C241" s="98">
        <v>0</v>
      </c>
      <c r="D241" s="98">
        <v>0</v>
      </c>
      <c r="E241" s="98">
        <v>0.41006300000000001</v>
      </c>
      <c r="F241" s="98">
        <v>0.41000599999999998</v>
      </c>
      <c r="G241" s="98">
        <v>0.41621000000000002</v>
      </c>
      <c r="H241" s="98">
        <v>0.42923</v>
      </c>
      <c r="I241" s="98">
        <v>0.43662499999999999</v>
      </c>
      <c r="J241" s="98">
        <v>0.435529</v>
      </c>
      <c r="K241" s="98">
        <v>0.42805599999999999</v>
      </c>
      <c r="L241" s="98">
        <v>0.42384300000000003</v>
      </c>
      <c r="M241" s="98">
        <v>0.42857499999999998</v>
      </c>
      <c r="N241" s="98">
        <v>0.43723400000000001</v>
      </c>
      <c r="O241" s="98">
        <v>0.445851</v>
      </c>
      <c r="P241" s="98">
        <v>0.45676800000000001</v>
      </c>
      <c r="Q241" s="98">
        <v>0.46883200000000003</v>
      </c>
      <c r="R241" s="98">
        <v>0.48222100000000001</v>
      </c>
      <c r="S241" s="98">
        <v>0.49639699999999998</v>
      </c>
      <c r="T241" s="98">
        <v>0.51200900000000005</v>
      </c>
      <c r="U241" s="98">
        <v>0.53081999999999996</v>
      </c>
      <c r="V241" s="98">
        <v>0.55196599999999996</v>
      </c>
      <c r="W241" s="98">
        <v>0.57327099999999998</v>
      </c>
      <c r="X241" s="98">
        <v>0.59853599999999996</v>
      </c>
      <c r="Y241" s="98">
        <v>0.62161699999999998</v>
      </c>
      <c r="Z241" s="98">
        <v>0.64187300000000003</v>
      </c>
      <c r="AA241" s="98">
        <v>0.66601399999999999</v>
      </c>
      <c r="AB241" s="98">
        <v>0.69730700000000001</v>
      </c>
      <c r="AC241" s="98">
        <v>0.73452300000000004</v>
      </c>
      <c r="AD241" s="98">
        <v>0.77302800000000005</v>
      </c>
      <c r="AE241" s="98">
        <v>0.81800399999999995</v>
      </c>
      <c r="AF241" s="99" t="s">
        <v>322</v>
      </c>
      <c r="AG241" s="90"/>
    </row>
    <row r="242" spans="1:33" ht="15" customHeight="1" x14ac:dyDescent="0.75">
      <c r="A242" s="88" t="s">
        <v>529</v>
      </c>
      <c r="B242" s="97" t="s">
        <v>352</v>
      </c>
      <c r="C242" s="98">
        <v>279.16204800000003</v>
      </c>
      <c r="D242" s="98">
        <v>282.80480999999997</v>
      </c>
      <c r="E242" s="98">
        <v>281.07968099999999</v>
      </c>
      <c r="F242" s="98">
        <v>278.68725599999999</v>
      </c>
      <c r="G242" s="98">
        <v>280.256958</v>
      </c>
      <c r="H242" s="98">
        <v>285.92919899999998</v>
      </c>
      <c r="I242" s="98">
        <v>287.41281099999998</v>
      </c>
      <c r="J242" s="98">
        <v>282.88992300000001</v>
      </c>
      <c r="K242" s="98">
        <v>273.94830300000001</v>
      </c>
      <c r="L242" s="98">
        <v>266.97226000000001</v>
      </c>
      <c r="M242" s="98">
        <v>265.300659</v>
      </c>
      <c r="N242" s="98">
        <v>265.54583700000001</v>
      </c>
      <c r="O242" s="98">
        <v>265.13763399999999</v>
      </c>
      <c r="P242" s="98">
        <v>265.377228</v>
      </c>
      <c r="Q242" s="98">
        <v>265.48864700000001</v>
      </c>
      <c r="R242" s="98">
        <v>265.49408</v>
      </c>
      <c r="S242" s="98">
        <v>265.022491</v>
      </c>
      <c r="T242" s="98">
        <v>264.367279</v>
      </c>
      <c r="U242" s="98">
        <v>264.34481799999998</v>
      </c>
      <c r="V242" s="98">
        <v>264.38436899999999</v>
      </c>
      <c r="W242" s="98">
        <v>263.38577299999997</v>
      </c>
      <c r="X242" s="98">
        <v>263.080872</v>
      </c>
      <c r="Y242" s="98">
        <v>260.720215</v>
      </c>
      <c r="Z242" s="98">
        <v>256.26821899999999</v>
      </c>
      <c r="AA242" s="98">
        <v>252.55316199999999</v>
      </c>
      <c r="AB242" s="98">
        <v>250.65791300000001</v>
      </c>
      <c r="AC242" s="98">
        <v>249.87380999999999</v>
      </c>
      <c r="AD242" s="98">
        <v>248.53254699999999</v>
      </c>
      <c r="AE242" s="98">
        <v>248.30985999999999</v>
      </c>
      <c r="AF242" s="99">
        <v>-4.1739999999999998E-3</v>
      </c>
      <c r="AG242" s="90"/>
    </row>
    <row r="243" spans="1:33" ht="15" customHeight="1" x14ac:dyDescent="0.75">
      <c r="A243" s="88" t="s">
        <v>530</v>
      </c>
      <c r="B243" s="96" t="s">
        <v>531</v>
      </c>
      <c r="C243" s="100">
        <v>711.90508999999997</v>
      </c>
      <c r="D243" s="100">
        <v>731.49768100000006</v>
      </c>
      <c r="E243" s="100">
        <v>746.08410600000002</v>
      </c>
      <c r="F243" s="100">
        <v>755.33306900000002</v>
      </c>
      <c r="G243" s="100">
        <v>765.83038299999998</v>
      </c>
      <c r="H243" s="100">
        <v>780.86895800000002</v>
      </c>
      <c r="I243" s="100">
        <v>788.05279499999995</v>
      </c>
      <c r="J243" s="100">
        <v>786.18463099999997</v>
      </c>
      <c r="K243" s="100">
        <v>775.89386000000002</v>
      </c>
      <c r="L243" s="100">
        <v>769.153503</v>
      </c>
      <c r="M243" s="100">
        <v>772.19421399999999</v>
      </c>
      <c r="N243" s="100">
        <v>778.19146699999999</v>
      </c>
      <c r="O243" s="100">
        <v>784.09899900000005</v>
      </c>
      <c r="P243" s="100">
        <v>793.142517</v>
      </c>
      <c r="Q243" s="100">
        <v>802.76110800000004</v>
      </c>
      <c r="R243" s="100">
        <v>811.77514599999995</v>
      </c>
      <c r="S243" s="100">
        <v>820.43054199999995</v>
      </c>
      <c r="T243" s="100">
        <v>828.44409199999996</v>
      </c>
      <c r="U243" s="100">
        <v>838.05096400000002</v>
      </c>
      <c r="V243" s="100">
        <v>845.96551499999998</v>
      </c>
      <c r="W243" s="100">
        <v>851.84161400000005</v>
      </c>
      <c r="X243" s="100">
        <v>858.72430399999996</v>
      </c>
      <c r="Y243" s="100">
        <v>861.682861</v>
      </c>
      <c r="Z243" s="100">
        <v>862.92309599999999</v>
      </c>
      <c r="AA243" s="100">
        <v>865.21826199999998</v>
      </c>
      <c r="AB243" s="100">
        <v>869.99597200000005</v>
      </c>
      <c r="AC243" s="100">
        <v>875.87756300000001</v>
      </c>
      <c r="AD243" s="100">
        <v>882.39776600000005</v>
      </c>
      <c r="AE243" s="100">
        <v>891.90478499999995</v>
      </c>
      <c r="AF243" s="101">
        <v>8.0829999999999999E-3</v>
      </c>
      <c r="AG243" s="90"/>
    </row>
    <row r="244" spans="1:33" ht="15" customHeight="1" x14ac:dyDescent="0.75">
      <c r="B244" s="90"/>
      <c r="C244" s="90"/>
      <c r="D244" s="90"/>
      <c r="E244" s="90"/>
      <c r="F244" s="90"/>
      <c r="G244" s="90"/>
      <c r="H244" s="90"/>
      <c r="I244" s="90"/>
      <c r="J244" s="90"/>
      <c r="K244" s="90"/>
      <c r="L244" s="90"/>
      <c r="M244" s="90"/>
      <c r="N244" s="90"/>
      <c r="O244" s="90"/>
      <c r="P244" s="90"/>
      <c r="Q244" s="90"/>
      <c r="R244" s="90"/>
      <c r="S244" s="90"/>
      <c r="T244" s="90"/>
      <c r="U244" s="90"/>
      <c r="V244" s="90"/>
      <c r="W244" s="90"/>
      <c r="X244" s="90"/>
      <c r="Y244" s="90"/>
      <c r="Z244" s="90"/>
      <c r="AA244" s="90"/>
      <c r="AB244" s="90"/>
      <c r="AC244" s="90"/>
      <c r="AD244" s="90"/>
      <c r="AE244" s="90"/>
      <c r="AF244" s="90"/>
      <c r="AG244" s="90"/>
    </row>
    <row r="245" spans="1:33" ht="15" customHeight="1" x14ac:dyDescent="0.75">
      <c r="B245" s="90"/>
      <c r="C245" s="90"/>
      <c r="D245" s="90"/>
      <c r="E245" s="90"/>
      <c r="F245" s="90"/>
      <c r="G245" s="90"/>
      <c r="H245" s="90"/>
      <c r="I245" s="90"/>
      <c r="J245" s="90"/>
      <c r="K245" s="90"/>
      <c r="L245" s="90"/>
      <c r="M245" s="90"/>
      <c r="N245" s="90"/>
      <c r="O245" s="90"/>
      <c r="P245" s="90"/>
      <c r="Q245" s="90"/>
      <c r="R245" s="90"/>
      <c r="S245" s="90"/>
      <c r="T245" s="90"/>
      <c r="U245" s="90"/>
      <c r="V245" s="90"/>
      <c r="W245" s="90"/>
      <c r="X245" s="90"/>
      <c r="Y245" s="90"/>
      <c r="Z245" s="90"/>
      <c r="AA245" s="90"/>
      <c r="AB245" s="90"/>
      <c r="AC245" s="90"/>
      <c r="AD245" s="90"/>
      <c r="AE245" s="90"/>
      <c r="AF245" s="90"/>
      <c r="AG245" s="90"/>
    </row>
    <row r="246" spans="1:33" ht="15" customHeight="1" x14ac:dyDescent="0.75">
      <c r="B246" s="90"/>
      <c r="C246" s="90"/>
      <c r="D246" s="90"/>
      <c r="E246" s="90"/>
      <c r="F246" s="90"/>
      <c r="G246" s="90"/>
      <c r="H246" s="90"/>
      <c r="I246" s="90"/>
      <c r="J246" s="90"/>
      <c r="K246" s="90"/>
      <c r="L246" s="90"/>
      <c r="M246" s="90"/>
      <c r="N246" s="90"/>
      <c r="O246" s="90"/>
      <c r="P246" s="90"/>
      <c r="Q246" s="90"/>
      <c r="R246" s="90"/>
      <c r="S246" s="90"/>
      <c r="T246" s="90"/>
      <c r="U246" s="90"/>
      <c r="V246" s="90"/>
      <c r="W246" s="90"/>
      <c r="X246" s="90"/>
      <c r="Y246" s="90"/>
      <c r="Z246" s="90"/>
      <c r="AA246" s="90"/>
      <c r="AB246" s="90"/>
      <c r="AC246" s="90"/>
      <c r="AD246" s="90"/>
      <c r="AE246" s="90"/>
      <c r="AF246" s="90"/>
      <c r="AG246" s="90"/>
    </row>
    <row r="247" spans="1:33" ht="15" customHeight="1" x14ac:dyDescent="0.75">
      <c r="B247" s="96" t="s">
        <v>532</v>
      </c>
      <c r="C247" s="90"/>
      <c r="D247" s="90"/>
      <c r="E247" s="90"/>
      <c r="F247" s="90"/>
      <c r="G247" s="90"/>
      <c r="H247" s="90"/>
      <c r="I247" s="90"/>
      <c r="J247" s="90"/>
      <c r="K247" s="90"/>
      <c r="L247" s="90"/>
      <c r="M247" s="90"/>
      <c r="N247" s="90"/>
      <c r="O247" s="90"/>
      <c r="P247" s="90"/>
      <c r="Q247" s="90"/>
      <c r="R247" s="90"/>
      <c r="S247" s="90"/>
      <c r="T247" s="90"/>
      <c r="U247" s="90"/>
      <c r="V247" s="90"/>
      <c r="W247" s="90"/>
      <c r="X247" s="90"/>
      <c r="Y247" s="90"/>
      <c r="Z247" s="90"/>
      <c r="AA247" s="90"/>
      <c r="AB247" s="90"/>
      <c r="AC247" s="90"/>
      <c r="AD247" s="90"/>
      <c r="AE247" s="90"/>
      <c r="AF247" s="90"/>
      <c r="AG247" s="90"/>
    </row>
    <row r="248" spans="1:33" ht="12" customHeight="1" x14ac:dyDescent="0.75">
      <c r="A248" s="88" t="s">
        <v>533</v>
      </c>
      <c r="B248" s="97" t="s">
        <v>534</v>
      </c>
      <c r="C248" s="104">
        <v>1620.4948730000001</v>
      </c>
      <c r="D248" s="104">
        <v>1600.1008300000001</v>
      </c>
      <c r="E248" s="104">
        <v>1666.9197999999999</v>
      </c>
      <c r="F248" s="104">
        <v>1628.408447</v>
      </c>
      <c r="G248" s="104">
        <v>1561.420654</v>
      </c>
      <c r="H248" s="104">
        <v>1509.649414</v>
      </c>
      <c r="I248" s="104">
        <v>1489.7312010000001</v>
      </c>
      <c r="J248" s="104">
        <v>1507.5151370000001</v>
      </c>
      <c r="K248" s="104">
        <v>1500.1649170000001</v>
      </c>
      <c r="L248" s="104">
        <v>1506.952393</v>
      </c>
      <c r="M248" s="104">
        <v>1522.1982419999999</v>
      </c>
      <c r="N248" s="104">
        <v>1534.73938</v>
      </c>
      <c r="O248" s="104">
        <v>1543.237427</v>
      </c>
      <c r="P248" s="104">
        <v>1554.590698</v>
      </c>
      <c r="Q248" s="104">
        <v>1557.5253909999999</v>
      </c>
      <c r="R248" s="104">
        <v>1562.481567</v>
      </c>
      <c r="S248" s="104">
        <v>1568.966064</v>
      </c>
      <c r="T248" s="104">
        <v>1568.3394780000001</v>
      </c>
      <c r="U248" s="104">
        <v>1571.777466</v>
      </c>
      <c r="V248" s="104">
        <v>1585.611206</v>
      </c>
      <c r="W248" s="104">
        <v>1597.3070070000001</v>
      </c>
      <c r="X248" s="104">
        <v>1600.190918</v>
      </c>
      <c r="Y248" s="104">
        <v>1601.832764</v>
      </c>
      <c r="Z248" s="104">
        <v>1602.998779</v>
      </c>
      <c r="AA248" s="104">
        <v>1608.1293949999999</v>
      </c>
      <c r="AB248" s="104">
        <v>1618.0823969999999</v>
      </c>
      <c r="AC248" s="104">
        <v>1630.8079829999999</v>
      </c>
      <c r="AD248" s="104">
        <v>1636.8905030000001</v>
      </c>
      <c r="AE248" s="104">
        <v>1649.469482</v>
      </c>
      <c r="AF248" s="99">
        <v>6.3299999999999999E-4</v>
      </c>
      <c r="AG248" s="90"/>
    </row>
    <row r="249" spans="1:33" ht="15" customHeight="1" x14ac:dyDescent="0.75">
      <c r="A249" s="88" t="s">
        <v>535</v>
      </c>
      <c r="B249" s="97" t="s">
        <v>536</v>
      </c>
      <c r="C249" s="98">
        <v>3.3663400000000001</v>
      </c>
      <c r="D249" s="98">
        <v>3.3698929999999998</v>
      </c>
      <c r="E249" s="98">
        <v>3.3734500000000001</v>
      </c>
      <c r="F249" s="98">
        <v>3.3770099999999998</v>
      </c>
      <c r="G249" s="98">
        <v>3.3805740000000002</v>
      </c>
      <c r="H249" s="98">
        <v>3.3841420000000002</v>
      </c>
      <c r="I249" s="98">
        <v>3.3877130000000002</v>
      </c>
      <c r="J249" s="98">
        <v>3.391289</v>
      </c>
      <c r="K249" s="98">
        <v>3.3948680000000002</v>
      </c>
      <c r="L249" s="98">
        <v>3.3984510000000001</v>
      </c>
      <c r="M249" s="98">
        <v>3.402037</v>
      </c>
      <c r="N249" s="98">
        <v>3.4056280000000001</v>
      </c>
      <c r="O249" s="98">
        <v>3.4092220000000002</v>
      </c>
      <c r="P249" s="98">
        <v>3.41282</v>
      </c>
      <c r="Q249" s="98">
        <v>3.4164219999999998</v>
      </c>
      <c r="R249" s="98">
        <v>3.4200270000000002</v>
      </c>
      <c r="S249" s="98">
        <v>3.4236369999999998</v>
      </c>
      <c r="T249" s="98">
        <v>3.4272499999999999</v>
      </c>
      <c r="U249" s="98">
        <v>3.4308670000000001</v>
      </c>
      <c r="V249" s="98">
        <v>3.434488</v>
      </c>
      <c r="W249" s="98">
        <v>3.438113</v>
      </c>
      <c r="X249" s="98">
        <v>3.4417409999999999</v>
      </c>
      <c r="Y249" s="98">
        <v>3.445373</v>
      </c>
      <c r="Z249" s="98">
        <v>3.4490099999999999</v>
      </c>
      <c r="AA249" s="98">
        <v>3.4526490000000001</v>
      </c>
      <c r="AB249" s="98">
        <v>3.4562930000000001</v>
      </c>
      <c r="AC249" s="98">
        <v>3.4599410000000002</v>
      </c>
      <c r="AD249" s="98">
        <v>3.4635929999999999</v>
      </c>
      <c r="AE249" s="98">
        <v>3.4672480000000001</v>
      </c>
      <c r="AF249" s="99">
        <v>1.0549999999999999E-3</v>
      </c>
      <c r="AG249" s="90"/>
    </row>
    <row r="250" spans="1:33" ht="15" customHeight="1" x14ac:dyDescent="0.75">
      <c r="B250" s="96" t="s">
        <v>537</v>
      </c>
      <c r="C250" s="90"/>
      <c r="D250" s="90"/>
      <c r="E250" s="90"/>
      <c r="F250" s="90"/>
      <c r="G250" s="90"/>
      <c r="H250" s="90"/>
      <c r="I250" s="90"/>
      <c r="J250" s="90"/>
      <c r="K250" s="90"/>
      <c r="L250" s="90"/>
      <c r="M250" s="90"/>
      <c r="N250" s="90"/>
      <c r="O250" s="90"/>
      <c r="P250" s="90"/>
      <c r="Q250" s="90"/>
      <c r="R250" s="90"/>
      <c r="S250" s="90"/>
      <c r="T250" s="90"/>
      <c r="U250" s="90"/>
      <c r="V250" s="90"/>
      <c r="W250" s="90"/>
      <c r="X250" s="90"/>
      <c r="Y250" s="90"/>
      <c r="Z250" s="90"/>
      <c r="AA250" s="90"/>
      <c r="AB250" s="90"/>
      <c r="AC250" s="90"/>
      <c r="AD250" s="90"/>
      <c r="AE250" s="90"/>
      <c r="AF250" s="90"/>
      <c r="AG250" s="90"/>
    </row>
    <row r="251" spans="1:33" ht="15" customHeight="1" x14ac:dyDescent="0.75">
      <c r="A251" s="88" t="s">
        <v>538</v>
      </c>
      <c r="B251" s="97" t="s">
        <v>539</v>
      </c>
      <c r="C251" s="98">
        <v>480.86654700000003</v>
      </c>
      <c r="D251" s="98">
        <v>473.79251099999999</v>
      </c>
      <c r="E251" s="98">
        <v>492.51501500000001</v>
      </c>
      <c r="F251" s="98">
        <v>480.10034200000001</v>
      </c>
      <c r="G251" s="98">
        <v>459.17535400000003</v>
      </c>
      <c r="H251" s="98">
        <v>442.59573399999999</v>
      </c>
      <c r="I251" s="98">
        <v>435.204926</v>
      </c>
      <c r="J251" s="98">
        <v>438.61608899999999</v>
      </c>
      <c r="K251" s="98">
        <v>434.49127199999998</v>
      </c>
      <c r="L251" s="98">
        <v>434.25302099999999</v>
      </c>
      <c r="M251" s="98">
        <v>435.99301100000002</v>
      </c>
      <c r="N251" s="98">
        <v>436.48690800000003</v>
      </c>
      <c r="O251" s="98">
        <v>435.37204000000003</v>
      </c>
      <c r="P251" s="98">
        <v>434.60772700000001</v>
      </c>
      <c r="Q251" s="98">
        <v>431.05429099999998</v>
      </c>
      <c r="R251" s="98">
        <v>427.65039100000001</v>
      </c>
      <c r="S251" s="98">
        <v>424.25372299999998</v>
      </c>
      <c r="T251" s="98">
        <v>418.55365</v>
      </c>
      <c r="U251" s="98">
        <v>413.58151199999998</v>
      </c>
      <c r="V251" s="98">
        <v>410.946777</v>
      </c>
      <c r="W251" s="98">
        <v>407.33846999999997</v>
      </c>
      <c r="X251" s="98">
        <v>401.121399</v>
      </c>
      <c r="Y251" s="98">
        <v>394.29074100000003</v>
      </c>
      <c r="Z251" s="98">
        <v>387.06680299999999</v>
      </c>
      <c r="AA251" s="98">
        <v>380.52633700000001</v>
      </c>
      <c r="AB251" s="98">
        <v>373.70101899999997</v>
      </c>
      <c r="AC251" s="98">
        <v>367.609375</v>
      </c>
      <c r="AD251" s="98">
        <v>360.13336199999998</v>
      </c>
      <c r="AE251" s="98">
        <v>354.19946299999998</v>
      </c>
      <c r="AF251" s="99">
        <v>-1.0859000000000001E-2</v>
      </c>
      <c r="AG251" s="90"/>
    </row>
    <row r="252" spans="1:33" ht="12" customHeight="1" x14ac:dyDescent="0.75">
      <c r="A252" s="88" t="s">
        <v>540</v>
      </c>
      <c r="B252" s="97" t="s">
        <v>541</v>
      </c>
      <c r="C252" s="98">
        <v>0</v>
      </c>
      <c r="D252" s="98">
        <v>0</v>
      </c>
      <c r="E252" s="98">
        <v>0</v>
      </c>
      <c r="F252" s="98">
        <v>0</v>
      </c>
      <c r="G252" s="98">
        <v>0</v>
      </c>
      <c r="H252" s="98">
        <v>0</v>
      </c>
      <c r="I252" s="98">
        <v>0</v>
      </c>
      <c r="J252" s="98">
        <v>0</v>
      </c>
      <c r="K252" s="98">
        <v>0</v>
      </c>
      <c r="L252" s="98">
        <v>0</v>
      </c>
      <c r="M252" s="98">
        <v>0</v>
      </c>
      <c r="N252" s="98">
        <v>0</v>
      </c>
      <c r="O252" s="98">
        <v>0</v>
      </c>
      <c r="P252" s="98">
        <v>0</v>
      </c>
      <c r="Q252" s="98">
        <v>0</v>
      </c>
      <c r="R252" s="98">
        <v>0</v>
      </c>
      <c r="S252" s="98">
        <v>0</v>
      </c>
      <c r="T252" s="98">
        <v>0</v>
      </c>
      <c r="U252" s="98">
        <v>0</v>
      </c>
      <c r="V252" s="98">
        <v>0</v>
      </c>
      <c r="W252" s="98">
        <v>0</v>
      </c>
      <c r="X252" s="98">
        <v>0</v>
      </c>
      <c r="Y252" s="98">
        <v>0</v>
      </c>
      <c r="Z252" s="98">
        <v>0</v>
      </c>
      <c r="AA252" s="98">
        <v>0</v>
      </c>
      <c r="AB252" s="98">
        <v>0</v>
      </c>
      <c r="AC252" s="98">
        <v>0</v>
      </c>
      <c r="AD252" s="98">
        <v>0</v>
      </c>
      <c r="AE252" s="98">
        <v>0</v>
      </c>
      <c r="AF252" s="99" t="s">
        <v>322</v>
      </c>
      <c r="AG252" s="90"/>
    </row>
    <row r="253" spans="1:33" ht="15" customHeight="1" x14ac:dyDescent="0.75">
      <c r="A253" s="88" t="s">
        <v>542</v>
      </c>
      <c r="B253" s="97" t="s">
        <v>543</v>
      </c>
      <c r="C253" s="98">
        <v>0</v>
      </c>
      <c r="D253" s="98">
        <v>0</v>
      </c>
      <c r="E253" s="98">
        <v>0</v>
      </c>
      <c r="F253" s="98">
        <v>0</v>
      </c>
      <c r="G253" s="98">
        <v>0</v>
      </c>
      <c r="H253" s="98">
        <v>0</v>
      </c>
      <c r="I253" s="98">
        <v>0</v>
      </c>
      <c r="J253" s="98">
        <v>0</v>
      </c>
      <c r="K253" s="98">
        <v>0</v>
      </c>
      <c r="L253" s="98">
        <v>0</v>
      </c>
      <c r="M253" s="98">
        <v>0</v>
      </c>
      <c r="N253" s="98">
        <v>0</v>
      </c>
      <c r="O253" s="98">
        <v>0</v>
      </c>
      <c r="P253" s="98">
        <v>0</v>
      </c>
      <c r="Q253" s="98">
        <v>0</v>
      </c>
      <c r="R253" s="98">
        <v>0</v>
      </c>
      <c r="S253" s="98">
        <v>0</v>
      </c>
      <c r="T253" s="98">
        <v>0</v>
      </c>
      <c r="U253" s="98">
        <v>0</v>
      </c>
      <c r="V253" s="98">
        <v>0</v>
      </c>
      <c r="W253" s="98">
        <v>0</v>
      </c>
      <c r="X253" s="98">
        <v>0</v>
      </c>
      <c r="Y253" s="98">
        <v>0</v>
      </c>
      <c r="Z253" s="98">
        <v>0</v>
      </c>
      <c r="AA253" s="98">
        <v>0</v>
      </c>
      <c r="AB253" s="98">
        <v>0</v>
      </c>
      <c r="AC253" s="98">
        <v>0</v>
      </c>
      <c r="AD253" s="98">
        <v>0</v>
      </c>
      <c r="AE253" s="98">
        <v>0</v>
      </c>
      <c r="AF253" s="99" t="s">
        <v>322</v>
      </c>
      <c r="AG253" s="90"/>
    </row>
    <row r="254" spans="1:33" ht="15" customHeight="1" x14ac:dyDescent="0.75">
      <c r="A254" s="88" t="s">
        <v>544</v>
      </c>
      <c r="B254" s="97" t="s">
        <v>545</v>
      </c>
      <c r="C254" s="98">
        <v>0.51516300000000004</v>
      </c>
      <c r="D254" s="98">
        <v>1.02989</v>
      </c>
      <c r="E254" s="98">
        <v>1.6141289999999999</v>
      </c>
      <c r="F254" s="98">
        <v>2.1038670000000002</v>
      </c>
      <c r="G254" s="98">
        <v>2.7049910000000001</v>
      </c>
      <c r="H254" s="98">
        <v>3.499511</v>
      </c>
      <c r="I254" s="98">
        <v>4.5404369999999998</v>
      </c>
      <c r="J254" s="98">
        <v>5.9096029999999997</v>
      </c>
      <c r="K254" s="98">
        <v>7.4006509999999999</v>
      </c>
      <c r="L254" s="98">
        <v>9.1702840000000005</v>
      </c>
      <c r="M254" s="98">
        <v>11.444215</v>
      </c>
      <c r="N254" s="98">
        <v>14.161068</v>
      </c>
      <c r="O254" s="98">
        <v>17.293554</v>
      </c>
      <c r="P254" s="98">
        <v>20.907318</v>
      </c>
      <c r="Q254" s="98">
        <v>24.839417000000001</v>
      </c>
      <c r="R254" s="98">
        <v>29.211893</v>
      </c>
      <c r="S254" s="98">
        <v>34.020896999999998</v>
      </c>
      <c r="T254" s="98">
        <v>39.055110999999997</v>
      </c>
      <c r="U254" s="98">
        <v>44.546832999999999</v>
      </c>
      <c r="V254" s="98">
        <v>50.726470999999997</v>
      </c>
      <c r="W254" s="98">
        <v>57.249889000000003</v>
      </c>
      <c r="X254" s="98">
        <v>63.815086000000001</v>
      </c>
      <c r="Y254" s="98">
        <v>70.632087999999996</v>
      </c>
      <c r="Z254" s="98">
        <v>77.703888000000006</v>
      </c>
      <c r="AA254" s="98">
        <v>85.240448000000001</v>
      </c>
      <c r="AB254" s="98">
        <v>94.454329999999999</v>
      </c>
      <c r="AC254" s="98">
        <v>103.730484</v>
      </c>
      <c r="AD254" s="98">
        <v>112.465706</v>
      </c>
      <c r="AE254" s="98">
        <v>121.52919799999999</v>
      </c>
      <c r="AF254" s="99">
        <v>0.21546000000000001</v>
      </c>
      <c r="AG254" s="90"/>
    </row>
    <row r="255" spans="1:33" ht="15" customHeight="1" x14ac:dyDescent="0.75">
      <c r="B255" s="90"/>
      <c r="C255" s="90"/>
      <c r="D255" s="90"/>
      <c r="E255" s="90"/>
      <c r="F255" s="90"/>
      <c r="G255" s="90"/>
      <c r="H255" s="90"/>
      <c r="I255" s="90"/>
      <c r="J255" s="90"/>
      <c r="K255" s="90"/>
      <c r="L255" s="90"/>
      <c r="M255" s="90"/>
      <c r="N255" s="90"/>
      <c r="O255" s="90"/>
      <c r="P255" s="90"/>
      <c r="Q255" s="90"/>
      <c r="R255" s="90"/>
      <c r="S255" s="90"/>
      <c r="T255" s="90"/>
      <c r="U255" s="90"/>
      <c r="V255" s="90"/>
      <c r="W255" s="90"/>
      <c r="X255" s="90"/>
      <c r="Y255" s="90"/>
      <c r="Z255" s="90"/>
      <c r="AA255" s="90"/>
      <c r="AB255" s="90"/>
      <c r="AC255" s="90"/>
      <c r="AD255" s="90"/>
      <c r="AE255" s="90"/>
      <c r="AF255" s="90"/>
      <c r="AG255" s="90"/>
    </row>
    <row r="256" spans="1:33" ht="12" customHeight="1" x14ac:dyDescent="0.75">
      <c r="B256" s="96" t="s">
        <v>546</v>
      </c>
      <c r="C256" s="90"/>
      <c r="D256" s="90"/>
      <c r="E256" s="90"/>
      <c r="F256" s="90"/>
      <c r="G256" s="90"/>
      <c r="H256" s="90"/>
      <c r="I256" s="90"/>
      <c r="J256" s="90"/>
      <c r="K256" s="90"/>
      <c r="L256" s="90"/>
      <c r="M256" s="90"/>
      <c r="N256" s="90"/>
      <c r="O256" s="90"/>
      <c r="P256" s="90"/>
      <c r="Q256" s="90"/>
      <c r="R256" s="90"/>
      <c r="S256" s="90"/>
      <c r="T256" s="90"/>
      <c r="U256" s="90"/>
      <c r="V256" s="90"/>
      <c r="W256" s="90"/>
      <c r="X256" s="90"/>
      <c r="Y256" s="90"/>
      <c r="Z256" s="90"/>
      <c r="AA256" s="90"/>
      <c r="AB256" s="90"/>
      <c r="AC256" s="90"/>
      <c r="AD256" s="90"/>
      <c r="AE256" s="90"/>
      <c r="AF256" s="90"/>
      <c r="AG256" s="90"/>
    </row>
    <row r="257" spans="1:33" ht="15" customHeight="1" x14ac:dyDescent="0.75">
      <c r="A257" s="88" t="s">
        <v>547</v>
      </c>
      <c r="B257" s="97" t="s">
        <v>548</v>
      </c>
      <c r="C257" s="104">
        <v>444.898865</v>
      </c>
      <c r="D257" s="104">
        <v>450.42761200000001</v>
      </c>
      <c r="E257" s="104">
        <v>448.61004600000001</v>
      </c>
      <c r="F257" s="104">
        <v>446.74627700000002</v>
      </c>
      <c r="G257" s="104">
        <v>445.22772200000003</v>
      </c>
      <c r="H257" s="104">
        <v>442.84777800000001</v>
      </c>
      <c r="I257" s="104">
        <v>440.43005399999998</v>
      </c>
      <c r="J257" s="104">
        <v>437.02459700000003</v>
      </c>
      <c r="K257" s="104">
        <v>434.036407</v>
      </c>
      <c r="L257" s="104">
        <v>431.39211999999998</v>
      </c>
      <c r="M257" s="104">
        <v>429.99737499999998</v>
      </c>
      <c r="N257" s="104">
        <v>428.16067500000003</v>
      </c>
      <c r="O257" s="104">
        <v>426.27862499999998</v>
      </c>
      <c r="P257" s="104">
        <v>424.17816199999999</v>
      </c>
      <c r="Q257" s="104">
        <v>421.71697999999998</v>
      </c>
      <c r="R257" s="104">
        <v>419.81463600000001</v>
      </c>
      <c r="S257" s="104">
        <v>417.567047</v>
      </c>
      <c r="T257" s="104">
        <v>415.80767800000001</v>
      </c>
      <c r="U257" s="104">
        <v>414.04513500000002</v>
      </c>
      <c r="V257" s="104">
        <v>412.52209499999998</v>
      </c>
      <c r="W257" s="104">
        <v>411.24774200000002</v>
      </c>
      <c r="X257" s="104">
        <v>409.97735599999999</v>
      </c>
      <c r="Y257" s="104">
        <v>408.52224699999999</v>
      </c>
      <c r="Z257" s="104">
        <v>406.63034099999999</v>
      </c>
      <c r="AA257" s="104">
        <v>405.358521</v>
      </c>
      <c r="AB257" s="104">
        <v>403.865906</v>
      </c>
      <c r="AC257" s="104">
        <v>401.97906499999999</v>
      </c>
      <c r="AD257" s="104">
        <v>400.55664100000001</v>
      </c>
      <c r="AE257" s="104">
        <v>400.09832799999998</v>
      </c>
      <c r="AF257" s="99">
        <v>-3.7829999999999999E-3</v>
      </c>
      <c r="AG257" s="90"/>
    </row>
    <row r="258" spans="1:33" ht="15" customHeight="1" x14ac:dyDescent="0.75">
      <c r="A258" s="88" t="s">
        <v>549</v>
      </c>
      <c r="B258" s="97" t="s">
        <v>536</v>
      </c>
      <c r="C258" s="98">
        <v>4.8202259999999999</v>
      </c>
      <c r="D258" s="98">
        <v>4.8389660000000001</v>
      </c>
      <c r="E258" s="98">
        <v>4.8577789999999998</v>
      </c>
      <c r="F258" s="98">
        <v>4.876665</v>
      </c>
      <c r="G258" s="98">
        <v>4.8956239999999998</v>
      </c>
      <c r="H258" s="98">
        <v>4.9146570000000001</v>
      </c>
      <c r="I258" s="98">
        <v>4.933764</v>
      </c>
      <c r="J258" s="98">
        <v>4.9529449999999997</v>
      </c>
      <c r="K258" s="98">
        <v>4.9722</v>
      </c>
      <c r="L258" s="98">
        <v>4.9915310000000002</v>
      </c>
      <c r="M258" s="98">
        <v>5.0109370000000002</v>
      </c>
      <c r="N258" s="98">
        <v>5.0304180000000001</v>
      </c>
      <c r="O258" s="98">
        <v>5.0499749999999999</v>
      </c>
      <c r="P258" s="98">
        <v>5.0696079999999997</v>
      </c>
      <c r="Q258" s="98">
        <v>5.0893170000000003</v>
      </c>
      <c r="R258" s="98">
        <v>5.1091030000000002</v>
      </c>
      <c r="S258" s="98">
        <v>5.1289660000000001</v>
      </c>
      <c r="T258" s="98">
        <v>5.1489060000000002</v>
      </c>
      <c r="U258" s="98">
        <v>5.1689230000000004</v>
      </c>
      <c r="V258" s="98">
        <v>5.189019</v>
      </c>
      <c r="W258" s="98">
        <v>5.2091919999999998</v>
      </c>
      <c r="X258" s="98">
        <v>5.2294450000000001</v>
      </c>
      <c r="Y258" s="98">
        <v>5.2497749999999996</v>
      </c>
      <c r="Z258" s="98">
        <v>5.2701849999999997</v>
      </c>
      <c r="AA258" s="98">
        <v>5.2906740000000001</v>
      </c>
      <c r="AB258" s="98">
        <v>5.3112430000000002</v>
      </c>
      <c r="AC258" s="98">
        <v>5.3318919999999999</v>
      </c>
      <c r="AD258" s="98">
        <v>5.3526210000000001</v>
      </c>
      <c r="AE258" s="98">
        <v>5.3734299999999999</v>
      </c>
      <c r="AF258" s="99">
        <v>3.888E-3</v>
      </c>
      <c r="AG258" s="90"/>
    </row>
    <row r="259" spans="1:33" ht="15" customHeight="1" x14ac:dyDescent="0.75">
      <c r="B259" s="261" t="s">
        <v>537</v>
      </c>
      <c r="C259" s="262"/>
      <c r="D259" s="262"/>
      <c r="E259" s="262"/>
      <c r="F259" s="262"/>
      <c r="G259" s="262"/>
      <c r="H259" s="262"/>
      <c r="I259" s="262"/>
      <c r="J259" s="262"/>
      <c r="K259" s="262"/>
      <c r="L259" s="262"/>
      <c r="M259" s="262"/>
      <c r="N259" s="262"/>
      <c r="O259" s="262"/>
      <c r="P259" s="262"/>
      <c r="Q259" s="262"/>
      <c r="R259" s="262"/>
      <c r="S259" s="262"/>
      <c r="T259" s="262"/>
      <c r="U259" s="262"/>
      <c r="V259" s="262"/>
      <c r="W259" s="262"/>
      <c r="X259" s="262"/>
      <c r="Y259" s="262"/>
      <c r="Z259" s="262"/>
      <c r="AA259" s="262"/>
      <c r="AB259" s="262"/>
      <c r="AC259" s="262"/>
      <c r="AD259" s="262"/>
      <c r="AE259" s="262"/>
      <c r="AF259" s="262"/>
      <c r="AG259" s="90"/>
    </row>
    <row r="260" spans="1:33" ht="15" customHeight="1" x14ac:dyDescent="0.75">
      <c r="A260" s="88" t="s">
        <v>550</v>
      </c>
      <c r="B260" s="97" t="s">
        <v>539</v>
      </c>
      <c r="C260" s="98">
        <v>95.724982999999995</v>
      </c>
      <c r="D260" s="98">
        <v>96.410872999999995</v>
      </c>
      <c r="E260" s="98">
        <v>95.648369000000002</v>
      </c>
      <c r="F260" s="98">
        <v>94.922400999999994</v>
      </c>
      <c r="G260" s="98">
        <v>94.299674999999993</v>
      </c>
      <c r="H260" s="98">
        <v>93.480141000000003</v>
      </c>
      <c r="I260" s="98">
        <v>92.663535999999993</v>
      </c>
      <c r="J260" s="98">
        <v>91.636002000000005</v>
      </c>
      <c r="K260" s="98">
        <v>90.709732000000002</v>
      </c>
      <c r="L260" s="98">
        <v>89.864052000000001</v>
      </c>
      <c r="M260" s="98">
        <v>89.271820000000005</v>
      </c>
      <c r="N260" s="98">
        <v>88.583907999999994</v>
      </c>
      <c r="O260" s="98">
        <v>87.881882000000004</v>
      </c>
      <c r="P260" s="98">
        <v>87.154610000000005</v>
      </c>
      <c r="Q260" s="98">
        <v>86.355025999999995</v>
      </c>
      <c r="R260" s="98">
        <v>85.672011999999995</v>
      </c>
      <c r="S260" s="98">
        <v>84.929305999999997</v>
      </c>
      <c r="T260" s="98">
        <v>84.290549999999996</v>
      </c>
      <c r="U260" s="98">
        <v>83.598647999999997</v>
      </c>
      <c r="V260" s="98">
        <v>82.885955999999993</v>
      </c>
      <c r="W260" s="98">
        <v>82.221778999999998</v>
      </c>
      <c r="X260" s="98">
        <v>81.555756000000002</v>
      </c>
      <c r="Y260" s="98">
        <v>80.850998000000004</v>
      </c>
      <c r="Z260" s="98">
        <v>80.058989999999994</v>
      </c>
      <c r="AA260" s="98">
        <v>79.380050999999995</v>
      </c>
      <c r="AB260" s="98">
        <v>78.650115999999997</v>
      </c>
      <c r="AC260" s="98">
        <v>77.846335999999994</v>
      </c>
      <c r="AD260" s="98">
        <v>77.124741</v>
      </c>
      <c r="AE260" s="98">
        <v>76.572761999999997</v>
      </c>
      <c r="AF260" s="99">
        <v>-7.9410000000000001E-3</v>
      </c>
      <c r="AG260" s="90"/>
    </row>
    <row r="261" spans="1:33" ht="15" customHeight="1" x14ac:dyDescent="0.75">
      <c r="A261" s="88" t="s">
        <v>551</v>
      </c>
      <c r="B261" s="97" t="s">
        <v>541</v>
      </c>
      <c r="C261" s="98">
        <v>1.875904</v>
      </c>
      <c r="D261" s="98">
        <v>1.8078829999999999</v>
      </c>
      <c r="E261" s="98">
        <v>1.7136819999999999</v>
      </c>
      <c r="F261" s="98">
        <v>1.621937</v>
      </c>
      <c r="G261" s="98">
        <v>1.5413140000000001</v>
      </c>
      <c r="H261" s="98">
        <v>1.455168</v>
      </c>
      <c r="I261" s="98">
        <v>1.371278</v>
      </c>
      <c r="J261" s="98">
        <v>1.2863249999999999</v>
      </c>
      <c r="K261" s="98">
        <v>1.1999850000000001</v>
      </c>
      <c r="L261" s="98">
        <v>1.1125510000000001</v>
      </c>
      <c r="M261" s="98">
        <v>1.0315639999999999</v>
      </c>
      <c r="N261" s="98">
        <v>0.94839600000000002</v>
      </c>
      <c r="O261" s="98">
        <v>0.86860599999999999</v>
      </c>
      <c r="P261" s="98">
        <v>0.79182399999999997</v>
      </c>
      <c r="Q261" s="98">
        <v>0.72530600000000001</v>
      </c>
      <c r="R261" s="98">
        <v>0.65481</v>
      </c>
      <c r="S261" s="98">
        <v>0.57531900000000002</v>
      </c>
      <c r="T261" s="98">
        <v>0.49192999999999998</v>
      </c>
      <c r="U261" s="98">
        <v>0.417902</v>
      </c>
      <c r="V261" s="98">
        <v>0.41475499999999998</v>
      </c>
      <c r="W261" s="98">
        <v>0.41187499999999999</v>
      </c>
      <c r="X261" s="98">
        <v>0.40901599999999999</v>
      </c>
      <c r="Y261" s="98">
        <v>0.40599000000000002</v>
      </c>
      <c r="Z261" s="98">
        <v>0.40254800000000002</v>
      </c>
      <c r="AA261" s="98">
        <v>0.39974100000000001</v>
      </c>
      <c r="AB261" s="98">
        <v>0.396733</v>
      </c>
      <c r="AC261" s="98">
        <v>0.39335599999999998</v>
      </c>
      <c r="AD261" s="98">
        <v>0.39045299999999999</v>
      </c>
      <c r="AE261" s="98">
        <v>0.38850499999999999</v>
      </c>
      <c r="AF261" s="99">
        <v>-5.4682000000000001E-2</v>
      </c>
      <c r="AG261" s="90"/>
    </row>
    <row r="262" spans="1:33" ht="15" customHeight="1" x14ac:dyDescent="0.75">
      <c r="A262" s="88" t="s">
        <v>552</v>
      </c>
      <c r="B262" s="97" t="s">
        <v>543</v>
      </c>
      <c r="C262" s="98">
        <v>0</v>
      </c>
      <c r="D262" s="98">
        <v>0</v>
      </c>
      <c r="E262" s="98">
        <v>0</v>
      </c>
      <c r="F262" s="98">
        <v>0</v>
      </c>
      <c r="G262" s="98">
        <v>0</v>
      </c>
      <c r="H262" s="98">
        <v>0</v>
      </c>
      <c r="I262" s="98">
        <v>0</v>
      </c>
      <c r="J262" s="98">
        <v>0</v>
      </c>
      <c r="K262" s="98">
        <v>0</v>
      </c>
      <c r="L262" s="98">
        <v>0</v>
      </c>
      <c r="M262" s="98">
        <v>0</v>
      </c>
      <c r="N262" s="98">
        <v>0</v>
      </c>
      <c r="O262" s="98">
        <v>0</v>
      </c>
      <c r="P262" s="98">
        <v>0</v>
      </c>
      <c r="Q262" s="98">
        <v>0</v>
      </c>
      <c r="R262" s="98">
        <v>0</v>
      </c>
      <c r="S262" s="98">
        <v>0</v>
      </c>
      <c r="T262" s="98">
        <v>0</v>
      </c>
      <c r="U262" s="98">
        <v>0</v>
      </c>
      <c r="V262" s="98">
        <v>0</v>
      </c>
      <c r="W262" s="98">
        <v>0</v>
      </c>
      <c r="X262" s="98">
        <v>0</v>
      </c>
      <c r="Y262" s="98">
        <v>0</v>
      </c>
      <c r="Z262" s="98">
        <v>0</v>
      </c>
      <c r="AA262" s="98">
        <v>0</v>
      </c>
      <c r="AB262" s="98">
        <v>0</v>
      </c>
      <c r="AC262" s="98">
        <v>0</v>
      </c>
      <c r="AD262" s="98">
        <v>0</v>
      </c>
      <c r="AE262" s="98">
        <v>0</v>
      </c>
      <c r="AF262" s="99" t="s">
        <v>322</v>
      </c>
      <c r="AG262" s="90"/>
    </row>
    <row r="263" spans="1:33" ht="15" customHeight="1" x14ac:dyDescent="0.75">
      <c r="A263" s="88" t="s">
        <v>553</v>
      </c>
      <c r="B263" s="97" t="s">
        <v>545</v>
      </c>
      <c r="C263" s="98">
        <v>0.638131</v>
      </c>
      <c r="D263" s="98">
        <v>0.70199999999999996</v>
      </c>
      <c r="E263" s="98">
        <v>0.75260700000000003</v>
      </c>
      <c r="F263" s="98">
        <v>0.80172500000000002</v>
      </c>
      <c r="G263" s="98">
        <v>0.84487999999999996</v>
      </c>
      <c r="H263" s="98">
        <v>0.88815699999999997</v>
      </c>
      <c r="I263" s="98">
        <v>0.92988400000000004</v>
      </c>
      <c r="J263" s="98">
        <v>0.96818099999999996</v>
      </c>
      <c r="K263" s="98">
        <v>1.009477</v>
      </c>
      <c r="L263" s="98">
        <v>1.053212</v>
      </c>
      <c r="M263" s="98">
        <v>1.0977250000000001</v>
      </c>
      <c r="N263" s="98">
        <v>1.1419189999999999</v>
      </c>
      <c r="O263" s="98">
        <v>1.183538</v>
      </c>
      <c r="P263" s="98">
        <v>1.2224330000000001</v>
      </c>
      <c r="Q263" s="98">
        <v>1.252678</v>
      </c>
      <c r="R263" s="98">
        <v>1.2881480000000001</v>
      </c>
      <c r="S263" s="98">
        <v>1.3287279999999999</v>
      </c>
      <c r="T263" s="98">
        <v>1.374214</v>
      </c>
      <c r="U263" s="98">
        <v>1.4570460000000001</v>
      </c>
      <c r="V263" s="98">
        <v>1.54541</v>
      </c>
      <c r="W263" s="98">
        <v>1.640115</v>
      </c>
      <c r="X263" s="98">
        <v>1.7406269999999999</v>
      </c>
      <c r="Y263" s="98">
        <v>1.8464670000000001</v>
      </c>
      <c r="Z263" s="98">
        <v>1.956663</v>
      </c>
      <c r="AA263" s="98">
        <v>2.0764179999999999</v>
      </c>
      <c r="AB263" s="98">
        <v>2.2021730000000002</v>
      </c>
      <c r="AC263" s="98">
        <v>2.3334239999999999</v>
      </c>
      <c r="AD263" s="98">
        <v>2.4752070000000002</v>
      </c>
      <c r="AE263" s="98">
        <v>2.6315870000000001</v>
      </c>
      <c r="AF263" s="99">
        <v>5.1901999999999997E-2</v>
      </c>
      <c r="AG263" s="90"/>
    </row>
    <row r="264" spans="1:33" ht="15" customHeight="1" x14ac:dyDescent="0.75">
      <c r="B264" s="90"/>
      <c r="C264" s="90"/>
      <c r="D264" s="90"/>
      <c r="E264" s="90"/>
      <c r="F264" s="90"/>
      <c r="G264" s="90"/>
      <c r="H264" s="90"/>
      <c r="I264" s="90"/>
      <c r="J264" s="90"/>
      <c r="K264" s="90"/>
      <c r="L264" s="90"/>
      <c r="M264" s="90"/>
      <c r="N264" s="90"/>
      <c r="O264" s="90"/>
      <c r="P264" s="90"/>
      <c r="Q264" s="90"/>
      <c r="R264" s="90"/>
      <c r="S264" s="90"/>
      <c r="T264" s="90"/>
      <c r="U264" s="90"/>
      <c r="V264" s="90"/>
      <c r="W264" s="90"/>
      <c r="X264" s="90"/>
      <c r="Y264" s="90"/>
      <c r="Z264" s="90"/>
      <c r="AA264" s="90"/>
      <c r="AB264" s="90"/>
      <c r="AC264" s="90"/>
      <c r="AD264" s="90"/>
      <c r="AE264" s="90"/>
      <c r="AF264" s="90"/>
      <c r="AG264" s="90"/>
    </row>
    <row r="265" spans="1:33" ht="15" customHeight="1" x14ac:dyDescent="0.75">
      <c r="B265" s="96" t="s">
        <v>554</v>
      </c>
      <c r="C265" s="90"/>
      <c r="D265" s="90"/>
      <c r="E265" s="90"/>
      <c r="F265" s="90"/>
      <c r="G265" s="90"/>
      <c r="H265" s="90"/>
      <c r="I265" s="90"/>
      <c r="J265" s="90"/>
      <c r="K265" s="90"/>
      <c r="L265" s="90"/>
      <c r="M265" s="90"/>
      <c r="N265" s="90"/>
      <c r="O265" s="90"/>
      <c r="P265" s="90"/>
      <c r="Q265" s="90"/>
      <c r="R265" s="90"/>
      <c r="S265" s="90"/>
      <c r="T265" s="90"/>
      <c r="U265" s="90"/>
      <c r="V265" s="90"/>
      <c r="W265" s="90"/>
      <c r="X265" s="90"/>
      <c r="Y265" s="90"/>
      <c r="Z265" s="90"/>
      <c r="AA265" s="90"/>
      <c r="AB265" s="90"/>
      <c r="AC265" s="90"/>
      <c r="AD265" s="90"/>
      <c r="AE265" s="90"/>
      <c r="AF265" s="90"/>
      <c r="AG265" s="90"/>
    </row>
    <row r="266" spans="1:33" ht="15" customHeight="1" x14ac:dyDescent="0.75">
      <c r="A266" s="88" t="s">
        <v>555</v>
      </c>
      <c r="B266" s="97" t="s">
        <v>556</v>
      </c>
      <c r="C266" s="104">
        <v>5234.1591799999997</v>
      </c>
      <c r="D266" s="104">
        <v>5273.296875</v>
      </c>
      <c r="E266" s="104">
        <v>5362.6445309999999</v>
      </c>
      <c r="F266" s="104">
        <v>5516.3344729999999</v>
      </c>
      <c r="G266" s="104">
        <v>5699.1494140000004</v>
      </c>
      <c r="H266" s="104">
        <v>5878.9716799999997</v>
      </c>
      <c r="I266" s="104">
        <v>6041.2578119999998</v>
      </c>
      <c r="J266" s="104">
        <v>6192.2470700000003</v>
      </c>
      <c r="K266" s="104">
        <v>6343.6660160000001</v>
      </c>
      <c r="L266" s="104">
        <v>6511.3486329999996</v>
      </c>
      <c r="M266" s="104">
        <v>6715.9096680000002</v>
      </c>
      <c r="N266" s="104">
        <v>6915.4399409999996</v>
      </c>
      <c r="O266" s="104">
        <v>7116.8901370000003</v>
      </c>
      <c r="P266" s="104">
        <v>7327.4184569999998</v>
      </c>
      <c r="Q266" s="104">
        <v>7523.0537109999996</v>
      </c>
      <c r="R266" s="104">
        <v>7718.1992190000001</v>
      </c>
      <c r="S266" s="104">
        <v>7912.0834960000002</v>
      </c>
      <c r="T266" s="104">
        <v>8137.939453</v>
      </c>
      <c r="U266" s="104">
        <v>8368.4814449999994</v>
      </c>
      <c r="V266" s="104">
        <v>8606.8613280000009</v>
      </c>
      <c r="W266" s="104">
        <v>8874.4423829999996</v>
      </c>
      <c r="X266" s="104">
        <v>9160.3457030000009</v>
      </c>
      <c r="Y266" s="104">
        <v>9472.5527340000008</v>
      </c>
      <c r="Z266" s="104">
        <v>9798.0292969999991</v>
      </c>
      <c r="AA266" s="104">
        <v>10143.948242</v>
      </c>
      <c r="AB266" s="104">
        <v>10485.746094</v>
      </c>
      <c r="AC266" s="104">
        <v>10850.213867</v>
      </c>
      <c r="AD266" s="104">
        <v>11224.771484000001</v>
      </c>
      <c r="AE266" s="104">
        <v>11635.883789</v>
      </c>
      <c r="AF266" s="99">
        <v>2.8943E-2</v>
      </c>
      <c r="AG266" s="90"/>
    </row>
    <row r="267" spans="1:33" ht="15" customHeight="1" x14ac:dyDescent="0.75">
      <c r="A267" s="88" t="s">
        <v>557</v>
      </c>
      <c r="B267" s="97" t="s">
        <v>558</v>
      </c>
      <c r="C267" s="104">
        <v>1831.682251</v>
      </c>
      <c r="D267" s="104">
        <v>1866.1319579999999</v>
      </c>
      <c r="E267" s="104">
        <v>1903.4384769999999</v>
      </c>
      <c r="F267" s="104">
        <v>1962.4832759999999</v>
      </c>
      <c r="G267" s="104">
        <v>2030.4210210000001</v>
      </c>
      <c r="H267" s="104">
        <v>2091.8476559999999</v>
      </c>
      <c r="I267" s="104">
        <v>2140.1359859999998</v>
      </c>
      <c r="J267" s="104">
        <v>2176.3395999999998</v>
      </c>
      <c r="K267" s="104">
        <v>2205.485107</v>
      </c>
      <c r="L267" s="104">
        <v>2234.9177249999998</v>
      </c>
      <c r="M267" s="104">
        <v>2273.3510740000002</v>
      </c>
      <c r="N267" s="104">
        <v>2317.189453</v>
      </c>
      <c r="O267" s="104">
        <v>2363.84375</v>
      </c>
      <c r="P267" s="104">
        <v>2415.5078119999998</v>
      </c>
      <c r="Q267" s="104">
        <v>2471.7585450000001</v>
      </c>
      <c r="R267" s="104">
        <v>2534.2473140000002</v>
      </c>
      <c r="S267" s="104">
        <v>2596.5371089999999</v>
      </c>
      <c r="T267" s="104">
        <v>2674.233643</v>
      </c>
      <c r="U267" s="104">
        <v>2759.7326659999999</v>
      </c>
      <c r="V267" s="104">
        <v>2843.7934570000002</v>
      </c>
      <c r="W267" s="104">
        <v>2937.530518</v>
      </c>
      <c r="X267" s="104">
        <v>3038.2260740000002</v>
      </c>
      <c r="Y267" s="104">
        <v>3149.4558109999998</v>
      </c>
      <c r="Z267" s="104">
        <v>3264.0588379999999</v>
      </c>
      <c r="AA267" s="104">
        <v>3390.117432</v>
      </c>
      <c r="AB267" s="104">
        <v>3513.3171390000002</v>
      </c>
      <c r="AC267" s="104">
        <v>3646.149414</v>
      </c>
      <c r="AD267" s="104">
        <v>3789.6210940000001</v>
      </c>
      <c r="AE267" s="104">
        <v>3944.2458499999998</v>
      </c>
      <c r="AF267" s="99">
        <v>2.7772000000000002E-2</v>
      </c>
      <c r="AG267" s="90"/>
    </row>
    <row r="268" spans="1:33" ht="12" customHeight="1" x14ac:dyDescent="0.75">
      <c r="A268" s="88" t="s">
        <v>559</v>
      </c>
      <c r="B268" s="97" t="s">
        <v>560</v>
      </c>
      <c r="C268" s="104">
        <v>3402.476807</v>
      </c>
      <c r="D268" s="104">
        <v>3407.165039</v>
      </c>
      <c r="E268" s="104">
        <v>3459.2060550000001</v>
      </c>
      <c r="F268" s="104">
        <v>3553.8510740000002</v>
      </c>
      <c r="G268" s="104">
        <v>3668.7282709999999</v>
      </c>
      <c r="H268" s="104">
        <v>3787.123779</v>
      </c>
      <c r="I268" s="104">
        <v>3901.1220699999999</v>
      </c>
      <c r="J268" s="104">
        <v>4015.9077149999998</v>
      </c>
      <c r="K268" s="104">
        <v>4138.1806640000004</v>
      </c>
      <c r="L268" s="104">
        <v>4276.4311520000001</v>
      </c>
      <c r="M268" s="104">
        <v>4442.5585940000001</v>
      </c>
      <c r="N268" s="104">
        <v>4598.2504879999997</v>
      </c>
      <c r="O268" s="104">
        <v>4753.0463870000003</v>
      </c>
      <c r="P268" s="104">
        <v>4911.9106449999999</v>
      </c>
      <c r="Q268" s="104">
        <v>5051.294922</v>
      </c>
      <c r="R268" s="104">
        <v>5183.9516599999997</v>
      </c>
      <c r="S268" s="104">
        <v>5315.5463870000003</v>
      </c>
      <c r="T268" s="104">
        <v>5463.7055659999996</v>
      </c>
      <c r="U268" s="104">
        <v>5608.7485349999997</v>
      </c>
      <c r="V268" s="104">
        <v>5763.0683589999999</v>
      </c>
      <c r="W268" s="104">
        <v>5936.9116210000002</v>
      </c>
      <c r="X268" s="104">
        <v>6122.1201170000004</v>
      </c>
      <c r="Y268" s="104">
        <v>6323.0971680000002</v>
      </c>
      <c r="Z268" s="104">
        <v>6533.9702150000003</v>
      </c>
      <c r="AA268" s="104">
        <v>6753.8305659999996</v>
      </c>
      <c r="AB268" s="104">
        <v>6972.4287109999996</v>
      </c>
      <c r="AC268" s="104">
        <v>7204.064453</v>
      </c>
      <c r="AD268" s="104">
        <v>7435.1499020000001</v>
      </c>
      <c r="AE268" s="104">
        <v>7691.6376950000003</v>
      </c>
      <c r="AF268" s="99">
        <v>2.9558000000000001E-2</v>
      </c>
      <c r="AG268" s="90"/>
    </row>
    <row r="269" spans="1:33" ht="12" customHeight="1" x14ac:dyDescent="0.75">
      <c r="B269" s="96" t="s">
        <v>537</v>
      </c>
      <c r="C269" s="90"/>
      <c r="D269" s="90"/>
      <c r="E269" s="90"/>
      <c r="F269" s="90"/>
      <c r="G269" s="90"/>
      <c r="H269" s="90"/>
      <c r="I269" s="90"/>
      <c r="J269" s="90"/>
      <c r="K269" s="90"/>
      <c r="L269" s="90"/>
      <c r="M269" s="90"/>
      <c r="N269" s="90"/>
      <c r="O269" s="90"/>
      <c r="P269" s="90"/>
      <c r="Q269" s="90"/>
      <c r="R269" s="90"/>
      <c r="S269" s="90"/>
      <c r="T269" s="90"/>
      <c r="U269" s="90"/>
      <c r="V269" s="90"/>
      <c r="W269" s="90"/>
      <c r="X269" s="90"/>
      <c r="Y269" s="90"/>
      <c r="Z269" s="90"/>
      <c r="AA269" s="90"/>
      <c r="AB269" s="90"/>
      <c r="AC269" s="90"/>
      <c r="AD269" s="90"/>
      <c r="AE269" s="90"/>
      <c r="AF269" s="90"/>
      <c r="AG269" s="90"/>
    </row>
    <row r="270" spans="1:33" ht="12" customHeight="1" x14ac:dyDescent="0.75">
      <c r="A270" s="88" t="s">
        <v>561</v>
      </c>
      <c r="B270" s="97" t="s">
        <v>539</v>
      </c>
      <c r="C270" s="98">
        <v>222.93867499999999</v>
      </c>
      <c r="D270" s="98">
        <v>318.21374500000002</v>
      </c>
      <c r="E270" s="98">
        <v>318.50683600000002</v>
      </c>
      <c r="F270" s="98">
        <v>321.42748999999998</v>
      </c>
      <c r="G270" s="98">
        <v>326.40893599999998</v>
      </c>
      <c r="H270" s="98">
        <v>331.75039700000002</v>
      </c>
      <c r="I270" s="98">
        <v>339.13262900000001</v>
      </c>
      <c r="J270" s="98">
        <v>343.65380900000002</v>
      </c>
      <c r="K270" s="98">
        <v>348.44000199999999</v>
      </c>
      <c r="L270" s="98">
        <v>348.61184700000001</v>
      </c>
      <c r="M270" s="98">
        <v>349.93618800000002</v>
      </c>
      <c r="N270" s="98">
        <v>351.71850599999999</v>
      </c>
      <c r="O270" s="98">
        <v>354.40063500000002</v>
      </c>
      <c r="P270" s="98">
        <v>355.17700200000002</v>
      </c>
      <c r="Q270" s="98">
        <v>356.67022700000001</v>
      </c>
      <c r="R270" s="98">
        <v>356.87670900000001</v>
      </c>
      <c r="S270" s="98">
        <v>358.82894900000002</v>
      </c>
      <c r="T270" s="98">
        <v>358.93920900000001</v>
      </c>
      <c r="U270" s="98">
        <v>360.572205</v>
      </c>
      <c r="V270" s="98">
        <v>361.26196299999998</v>
      </c>
      <c r="W270" s="98">
        <v>361.28478999999999</v>
      </c>
      <c r="X270" s="98">
        <v>360.64623999999998</v>
      </c>
      <c r="Y270" s="98">
        <v>360.38775600000002</v>
      </c>
      <c r="Z270" s="98">
        <v>360.05560300000002</v>
      </c>
      <c r="AA270" s="98">
        <v>358.46176100000002</v>
      </c>
      <c r="AB270" s="98">
        <v>357.26376299999998</v>
      </c>
      <c r="AC270" s="98">
        <v>357.07412699999998</v>
      </c>
      <c r="AD270" s="98">
        <v>355.22808800000001</v>
      </c>
      <c r="AE270" s="98">
        <v>354.51147500000002</v>
      </c>
      <c r="AF270" s="99">
        <v>1.6704E-2</v>
      </c>
      <c r="AG270" s="90"/>
    </row>
    <row r="271" spans="1:33" ht="12" customHeight="1" x14ac:dyDescent="0.75">
      <c r="A271" s="88" t="s">
        <v>562</v>
      </c>
      <c r="B271" s="97" t="s">
        <v>541</v>
      </c>
      <c r="C271" s="98">
        <v>685.66516100000001</v>
      </c>
      <c r="D271" s="98">
        <v>532.149719</v>
      </c>
      <c r="E271" s="98">
        <v>519.35320999999999</v>
      </c>
      <c r="F271" s="98">
        <v>520.34844999999996</v>
      </c>
      <c r="G271" s="98">
        <v>497.46441700000003</v>
      </c>
      <c r="H271" s="98">
        <v>487.75363199999998</v>
      </c>
      <c r="I271" s="98">
        <v>469.75631700000002</v>
      </c>
      <c r="J271" s="98">
        <v>458.26986699999998</v>
      </c>
      <c r="K271" s="98">
        <v>449.82733200000001</v>
      </c>
      <c r="L271" s="98">
        <v>449.95632899999998</v>
      </c>
      <c r="M271" s="98">
        <v>449.27517699999999</v>
      </c>
      <c r="N271" s="98">
        <v>449.44375600000001</v>
      </c>
      <c r="O271" s="98">
        <v>447.34497099999999</v>
      </c>
      <c r="P271" s="98">
        <v>447.23684700000001</v>
      </c>
      <c r="Q271" s="98">
        <v>444.02316300000001</v>
      </c>
      <c r="R271" s="98">
        <v>442.96899400000001</v>
      </c>
      <c r="S271" s="98">
        <v>441.815674</v>
      </c>
      <c r="T271" s="98">
        <v>439.63165300000003</v>
      </c>
      <c r="U271" s="98">
        <v>437.97662400000002</v>
      </c>
      <c r="V271" s="98">
        <v>436.76757800000001</v>
      </c>
      <c r="W271" s="98">
        <v>436.80938700000002</v>
      </c>
      <c r="X271" s="98">
        <v>435.24386600000003</v>
      </c>
      <c r="Y271" s="98">
        <v>434.29315200000002</v>
      </c>
      <c r="Z271" s="98">
        <v>432.733093</v>
      </c>
      <c r="AA271" s="98">
        <v>438.45755000000003</v>
      </c>
      <c r="AB271" s="98">
        <v>437.70047</v>
      </c>
      <c r="AC271" s="98">
        <v>432.92089800000002</v>
      </c>
      <c r="AD271" s="98">
        <v>429.24749800000001</v>
      </c>
      <c r="AE271" s="98">
        <v>424.56079099999999</v>
      </c>
      <c r="AF271" s="99">
        <v>-1.6972999999999999E-2</v>
      </c>
      <c r="AG271" s="90"/>
    </row>
    <row r="272" spans="1:33" ht="12" customHeight="1" x14ac:dyDescent="0.75">
      <c r="A272" s="88" t="s">
        <v>563</v>
      </c>
      <c r="B272" s="97" t="s">
        <v>543</v>
      </c>
      <c r="C272" s="98">
        <v>0</v>
      </c>
      <c r="D272" s="98">
        <v>0</v>
      </c>
      <c r="E272" s="98">
        <v>0</v>
      </c>
      <c r="F272" s="98">
        <v>0</v>
      </c>
      <c r="G272" s="98">
        <v>0</v>
      </c>
      <c r="H272" s="98">
        <v>0</v>
      </c>
      <c r="I272" s="98">
        <v>0</v>
      </c>
      <c r="J272" s="98">
        <v>0</v>
      </c>
      <c r="K272" s="98">
        <v>0</v>
      </c>
      <c r="L272" s="98">
        <v>0</v>
      </c>
      <c r="M272" s="98">
        <v>0</v>
      </c>
      <c r="N272" s="98">
        <v>0</v>
      </c>
      <c r="O272" s="98">
        <v>0</v>
      </c>
      <c r="P272" s="98">
        <v>0</v>
      </c>
      <c r="Q272" s="98">
        <v>0</v>
      </c>
      <c r="R272" s="98">
        <v>0</v>
      </c>
      <c r="S272" s="98">
        <v>0</v>
      </c>
      <c r="T272" s="98">
        <v>0</v>
      </c>
      <c r="U272" s="98">
        <v>0</v>
      </c>
      <c r="V272" s="98">
        <v>0</v>
      </c>
      <c r="W272" s="98">
        <v>0</v>
      </c>
      <c r="X272" s="98">
        <v>0</v>
      </c>
      <c r="Y272" s="98">
        <v>0</v>
      </c>
      <c r="Z272" s="98">
        <v>0</v>
      </c>
      <c r="AA272" s="98">
        <v>0</v>
      </c>
      <c r="AB272" s="98">
        <v>0</v>
      </c>
      <c r="AC272" s="98">
        <v>0</v>
      </c>
      <c r="AD272" s="98">
        <v>0</v>
      </c>
      <c r="AE272" s="98">
        <v>0</v>
      </c>
      <c r="AF272" s="99" t="s">
        <v>322</v>
      </c>
      <c r="AG272" s="90"/>
    </row>
    <row r="273" spans="1:34" ht="12" customHeight="1" x14ac:dyDescent="0.75">
      <c r="A273" s="88" t="s">
        <v>564</v>
      </c>
      <c r="B273" s="97" t="s">
        <v>545</v>
      </c>
      <c r="C273" s="98">
        <v>26.423862</v>
      </c>
      <c r="D273" s="98">
        <v>31.466925</v>
      </c>
      <c r="E273" s="98">
        <v>39.867241</v>
      </c>
      <c r="F273" s="98">
        <v>36.828189999999999</v>
      </c>
      <c r="G273" s="98">
        <v>47.376953</v>
      </c>
      <c r="H273" s="98">
        <v>48.944679000000001</v>
      </c>
      <c r="I273" s="98">
        <v>53.800423000000002</v>
      </c>
      <c r="J273" s="98">
        <v>57.218277</v>
      </c>
      <c r="K273" s="98">
        <v>58.367088000000003</v>
      </c>
      <c r="L273" s="98">
        <v>58.568268000000003</v>
      </c>
      <c r="M273" s="98">
        <v>58.225639000000001</v>
      </c>
      <c r="N273" s="98">
        <v>56.838042999999999</v>
      </c>
      <c r="O273" s="98">
        <v>56.014595</v>
      </c>
      <c r="P273" s="98">
        <v>55.804080999999996</v>
      </c>
      <c r="Q273" s="98">
        <v>56.853912000000001</v>
      </c>
      <c r="R273" s="98">
        <v>57.767783999999999</v>
      </c>
      <c r="S273" s="98">
        <v>56.989986000000002</v>
      </c>
      <c r="T273" s="98">
        <v>58.778945999999998</v>
      </c>
      <c r="U273" s="98">
        <v>58.696617000000003</v>
      </c>
      <c r="V273" s="98">
        <v>59.2714</v>
      </c>
      <c r="W273" s="98">
        <v>59.735518999999996</v>
      </c>
      <c r="X273" s="98">
        <v>61.929656999999999</v>
      </c>
      <c r="Y273" s="98">
        <v>63.367027</v>
      </c>
      <c r="Z273" s="98">
        <v>65.278946000000005</v>
      </c>
      <c r="AA273" s="98">
        <v>63.714081</v>
      </c>
      <c r="AB273" s="98">
        <v>65.960021999999995</v>
      </c>
      <c r="AC273" s="98">
        <v>69.839432000000002</v>
      </c>
      <c r="AD273" s="98">
        <v>74.646148999999994</v>
      </c>
      <c r="AE273" s="98">
        <v>79.022368999999998</v>
      </c>
      <c r="AF273" s="99">
        <v>3.9898999999999997E-2</v>
      </c>
      <c r="AG273" s="90"/>
    </row>
    <row r="274" spans="1:34" ht="12" customHeight="1" thickBot="1" x14ac:dyDescent="0.9">
      <c r="B274" s="90"/>
      <c r="C274" s="90"/>
      <c r="D274" s="90"/>
      <c r="E274" s="90"/>
      <c r="F274" s="90"/>
      <c r="G274" s="90"/>
      <c r="H274" s="90"/>
      <c r="I274" s="90"/>
      <c r="J274" s="90"/>
      <c r="K274" s="90"/>
      <c r="L274" s="90"/>
      <c r="M274" s="90"/>
      <c r="N274" s="90"/>
      <c r="O274" s="90"/>
      <c r="P274" s="90"/>
      <c r="Q274" s="90"/>
      <c r="R274" s="90"/>
      <c r="S274" s="90"/>
      <c r="T274" s="90"/>
      <c r="U274" s="90"/>
      <c r="V274" s="90"/>
      <c r="W274" s="90"/>
      <c r="X274" s="90"/>
      <c r="Y274" s="90"/>
      <c r="Z274" s="90"/>
      <c r="AA274" s="90"/>
      <c r="AB274" s="90"/>
      <c r="AC274" s="90"/>
      <c r="AD274" s="90"/>
      <c r="AE274" s="90"/>
      <c r="AF274" s="90"/>
      <c r="AG274" s="90"/>
    </row>
    <row r="275" spans="1:34" ht="12" customHeight="1" x14ac:dyDescent="0.75">
      <c r="B275" s="249" t="s">
        <v>565</v>
      </c>
      <c r="C275" s="255"/>
      <c r="D275" s="255"/>
      <c r="E275" s="255"/>
      <c r="F275" s="255"/>
      <c r="G275" s="255"/>
      <c r="H275" s="255"/>
      <c r="I275" s="255"/>
      <c r="J275" s="255"/>
      <c r="K275" s="255"/>
      <c r="L275" s="255"/>
      <c r="M275" s="255"/>
      <c r="N275" s="255"/>
      <c r="O275" s="255"/>
      <c r="P275" s="255"/>
      <c r="Q275" s="255"/>
      <c r="R275" s="255"/>
      <c r="S275" s="255"/>
      <c r="T275" s="255"/>
      <c r="U275" s="255"/>
      <c r="V275" s="255"/>
      <c r="W275" s="255"/>
      <c r="X275" s="255"/>
      <c r="Y275" s="255"/>
      <c r="Z275" s="255"/>
      <c r="AA275" s="255"/>
      <c r="AB275" s="255"/>
      <c r="AC275" s="255"/>
      <c r="AD275" s="255"/>
      <c r="AE275" s="255"/>
      <c r="AF275" s="255"/>
      <c r="AG275" s="255"/>
      <c r="AH275" s="105"/>
    </row>
    <row r="276" spans="1:34" ht="12" customHeight="1" x14ac:dyDescent="0.75">
      <c r="B276" s="90" t="s">
        <v>566</v>
      </c>
      <c r="C276" s="90"/>
      <c r="D276" s="90"/>
      <c r="E276" s="90"/>
      <c r="F276" s="90"/>
      <c r="G276" s="90"/>
      <c r="H276" s="90"/>
      <c r="I276" s="90"/>
      <c r="J276" s="90"/>
      <c r="K276" s="90"/>
      <c r="L276" s="90"/>
      <c r="M276" s="90"/>
      <c r="N276" s="90"/>
      <c r="O276" s="90"/>
      <c r="P276" s="90"/>
      <c r="Q276" s="90"/>
      <c r="R276" s="90"/>
      <c r="S276" s="90"/>
      <c r="T276" s="90"/>
      <c r="U276" s="90"/>
      <c r="V276" s="90"/>
      <c r="W276" s="90"/>
      <c r="X276" s="90"/>
      <c r="Y276" s="90"/>
      <c r="Z276" s="90"/>
      <c r="AA276" s="90"/>
      <c r="AB276" s="90"/>
      <c r="AC276" s="90"/>
      <c r="AD276" s="90"/>
      <c r="AE276" s="90"/>
      <c r="AF276" s="90"/>
      <c r="AG276" s="90"/>
    </row>
    <row r="277" spans="1:34" ht="12" customHeight="1" x14ac:dyDescent="0.75">
      <c r="B277" s="90" t="s">
        <v>567</v>
      </c>
      <c r="C277" s="90"/>
      <c r="D277" s="90"/>
      <c r="E277" s="90"/>
      <c r="F277" s="90"/>
      <c r="G277" s="90"/>
      <c r="H277" s="90"/>
      <c r="I277" s="90"/>
      <c r="J277" s="90"/>
      <c r="K277" s="90"/>
      <c r="L277" s="90"/>
      <c r="M277" s="90"/>
      <c r="N277" s="90"/>
      <c r="O277" s="90"/>
      <c r="P277" s="90"/>
      <c r="Q277" s="90"/>
      <c r="R277" s="90"/>
      <c r="S277" s="90"/>
      <c r="T277" s="90"/>
      <c r="U277" s="90"/>
      <c r="V277" s="90"/>
      <c r="W277" s="90"/>
      <c r="X277" s="90"/>
      <c r="Y277" s="90"/>
      <c r="Z277" s="90"/>
      <c r="AA277" s="90"/>
      <c r="AB277" s="90"/>
      <c r="AC277" s="90"/>
      <c r="AD277" s="90"/>
      <c r="AE277" s="90"/>
      <c r="AF277" s="90"/>
      <c r="AG277" s="90"/>
    </row>
    <row r="278" spans="1:34" ht="12" customHeight="1" x14ac:dyDescent="0.75">
      <c r="B278" s="90" t="s">
        <v>568</v>
      </c>
      <c r="C278" s="90"/>
      <c r="D278" s="90"/>
      <c r="E278" s="90"/>
      <c r="F278" s="90"/>
      <c r="G278" s="90"/>
      <c r="H278" s="90"/>
      <c r="I278" s="90"/>
      <c r="J278" s="90"/>
      <c r="K278" s="90"/>
      <c r="L278" s="90"/>
      <c r="M278" s="90"/>
      <c r="N278" s="90"/>
      <c r="O278" s="90"/>
      <c r="P278" s="90"/>
      <c r="Q278" s="90"/>
      <c r="R278" s="90"/>
      <c r="S278" s="90"/>
      <c r="T278" s="90"/>
      <c r="U278" s="90"/>
      <c r="V278" s="90"/>
      <c r="W278" s="90"/>
      <c r="X278" s="90"/>
      <c r="Y278" s="90"/>
      <c r="Z278" s="90"/>
      <c r="AA278" s="90"/>
      <c r="AB278" s="90"/>
      <c r="AC278" s="90"/>
      <c r="AD278" s="90"/>
      <c r="AE278" s="90"/>
      <c r="AF278" s="90"/>
      <c r="AG278" s="90"/>
    </row>
    <row r="279" spans="1:34" ht="12" customHeight="1" x14ac:dyDescent="0.75">
      <c r="B279" s="90" t="s">
        <v>569</v>
      </c>
      <c r="C279" s="90"/>
      <c r="D279" s="90"/>
      <c r="E279" s="90"/>
      <c r="F279" s="90"/>
      <c r="G279" s="90"/>
      <c r="H279" s="90"/>
      <c r="I279" s="90"/>
      <c r="J279" s="90"/>
      <c r="K279" s="90"/>
      <c r="L279" s="90"/>
      <c r="M279" s="90"/>
      <c r="N279" s="90"/>
      <c r="O279" s="90"/>
      <c r="P279" s="90"/>
      <c r="Q279" s="90"/>
      <c r="R279" s="90"/>
      <c r="S279" s="90"/>
      <c r="T279" s="90"/>
      <c r="U279" s="90"/>
      <c r="V279" s="90"/>
      <c r="W279" s="90"/>
      <c r="X279" s="90"/>
      <c r="Y279" s="90"/>
      <c r="Z279" s="90"/>
      <c r="AA279" s="90"/>
      <c r="AB279" s="90"/>
      <c r="AC279" s="90"/>
      <c r="AD279" s="90"/>
      <c r="AE279" s="90"/>
      <c r="AF279" s="90"/>
      <c r="AG279" s="90"/>
    </row>
    <row r="280" spans="1:34" ht="12" customHeight="1" x14ac:dyDescent="0.75">
      <c r="B280" s="90" t="s">
        <v>570</v>
      </c>
      <c r="C280" s="90"/>
      <c r="D280" s="90"/>
      <c r="E280" s="90"/>
      <c r="F280" s="90"/>
      <c r="G280" s="90"/>
      <c r="H280" s="90"/>
      <c r="I280" s="90"/>
      <c r="J280" s="90"/>
      <c r="K280" s="90"/>
      <c r="L280" s="90"/>
      <c r="M280" s="90"/>
      <c r="N280" s="90"/>
      <c r="O280" s="90"/>
      <c r="P280" s="90"/>
      <c r="Q280" s="90"/>
      <c r="R280" s="90"/>
      <c r="S280" s="90"/>
      <c r="T280" s="90"/>
      <c r="U280" s="90"/>
      <c r="V280" s="90"/>
      <c r="W280" s="90"/>
      <c r="X280" s="90"/>
      <c r="Y280" s="90"/>
      <c r="Z280" s="90"/>
      <c r="AA280" s="90"/>
      <c r="AB280" s="90"/>
      <c r="AC280" s="90"/>
      <c r="AD280" s="90"/>
      <c r="AE280" s="90"/>
      <c r="AF280" s="90"/>
      <c r="AG280" s="90"/>
    </row>
    <row r="281" spans="1:34" ht="12" customHeight="1" x14ac:dyDescent="0.75">
      <c r="B281" s="90" t="s">
        <v>571</v>
      </c>
      <c r="C281" s="90"/>
      <c r="D281" s="90"/>
      <c r="E281" s="90"/>
      <c r="F281" s="90"/>
      <c r="G281" s="90"/>
      <c r="H281" s="90"/>
      <c r="I281" s="90"/>
      <c r="J281" s="90"/>
      <c r="K281" s="90"/>
      <c r="L281" s="90"/>
      <c r="M281" s="90"/>
      <c r="N281" s="90"/>
      <c r="O281" s="90"/>
      <c r="P281" s="90"/>
      <c r="Q281" s="90"/>
      <c r="R281" s="90"/>
      <c r="S281" s="90"/>
      <c r="T281" s="90"/>
      <c r="U281" s="90"/>
      <c r="V281" s="90"/>
      <c r="W281" s="90"/>
      <c r="X281" s="90"/>
      <c r="Y281" s="90"/>
      <c r="Z281" s="90"/>
      <c r="AA281" s="90"/>
      <c r="AB281" s="90"/>
      <c r="AC281" s="90"/>
      <c r="AD281" s="90"/>
      <c r="AE281" s="90"/>
      <c r="AF281" s="90"/>
      <c r="AG281" s="90"/>
    </row>
    <row r="282" spans="1:34" ht="12" customHeight="1" x14ac:dyDescent="0.75">
      <c r="B282" s="90" t="s">
        <v>572</v>
      </c>
      <c r="C282" s="90"/>
      <c r="D282" s="90"/>
      <c r="E282" s="90"/>
      <c r="F282" s="90"/>
      <c r="G282" s="90"/>
      <c r="H282" s="90"/>
      <c r="I282" s="90"/>
      <c r="J282" s="90"/>
      <c r="K282" s="90"/>
      <c r="L282" s="90"/>
      <c r="M282" s="90"/>
      <c r="N282" s="90"/>
      <c r="O282" s="90"/>
      <c r="P282" s="90"/>
      <c r="Q282" s="90"/>
      <c r="R282" s="90"/>
      <c r="S282" s="90"/>
      <c r="T282" s="90"/>
      <c r="U282" s="90"/>
      <c r="V282" s="90"/>
      <c r="W282" s="90"/>
      <c r="X282" s="90"/>
      <c r="Y282" s="90"/>
      <c r="Z282" s="90"/>
      <c r="AA282" s="90"/>
      <c r="AB282" s="90"/>
      <c r="AC282" s="90"/>
      <c r="AD282" s="90"/>
      <c r="AE282" s="90"/>
      <c r="AF282" s="90"/>
      <c r="AG282" s="90"/>
    </row>
    <row r="283" spans="1:34" ht="12" customHeight="1" x14ac:dyDescent="0.75">
      <c r="B283" s="90"/>
      <c r="C283" s="90"/>
      <c r="D283" s="90"/>
      <c r="E283" s="90"/>
      <c r="F283" s="90"/>
      <c r="G283" s="90"/>
      <c r="H283" s="90"/>
      <c r="I283" s="90"/>
      <c r="J283" s="90"/>
      <c r="K283" s="90"/>
      <c r="L283" s="90"/>
      <c r="M283" s="90"/>
      <c r="N283" s="90"/>
      <c r="O283" s="90"/>
      <c r="P283" s="90"/>
      <c r="Q283" s="90"/>
      <c r="R283" s="90"/>
      <c r="S283" s="90"/>
      <c r="T283" s="90"/>
      <c r="U283" s="90"/>
      <c r="V283" s="90"/>
      <c r="W283" s="90"/>
      <c r="X283" s="90"/>
      <c r="Y283" s="90"/>
      <c r="Z283" s="90"/>
      <c r="AA283" s="90"/>
      <c r="AB283" s="90"/>
      <c r="AC283" s="90"/>
      <c r="AD283" s="90"/>
      <c r="AE283" s="90"/>
      <c r="AF283" s="90"/>
      <c r="AG283" s="90"/>
    </row>
    <row r="284" spans="1:34" ht="12" customHeight="1" x14ac:dyDescent="0.75">
      <c r="B284" s="90"/>
      <c r="C284" s="90"/>
      <c r="D284" s="90"/>
      <c r="E284" s="90"/>
      <c r="F284" s="90"/>
      <c r="G284" s="90"/>
      <c r="H284" s="90"/>
      <c r="I284" s="90"/>
      <c r="J284" s="90"/>
      <c r="K284" s="90"/>
      <c r="L284" s="90"/>
      <c r="M284" s="90"/>
      <c r="N284" s="90"/>
      <c r="O284" s="90"/>
      <c r="P284" s="90"/>
      <c r="Q284" s="90"/>
      <c r="R284" s="90"/>
      <c r="S284" s="90"/>
      <c r="T284" s="90"/>
      <c r="U284" s="90"/>
      <c r="V284" s="90"/>
      <c r="W284" s="90"/>
      <c r="X284" s="90"/>
      <c r="Y284" s="90"/>
      <c r="Z284" s="90"/>
      <c r="AA284" s="90"/>
      <c r="AB284" s="90"/>
      <c r="AC284" s="90"/>
      <c r="AD284" s="90"/>
      <c r="AE284" s="90"/>
      <c r="AF284" s="90"/>
      <c r="AG284" s="90"/>
    </row>
    <row r="285" spans="1:34" ht="12" customHeight="1" x14ac:dyDescent="0.75">
      <c r="B285" s="90"/>
      <c r="C285" s="90"/>
      <c r="D285" s="90"/>
      <c r="E285" s="90"/>
      <c r="F285" s="90"/>
      <c r="G285" s="90"/>
      <c r="H285" s="90"/>
      <c r="I285" s="90"/>
      <c r="J285" s="90"/>
      <c r="K285" s="90"/>
      <c r="L285" s="90"/>
      <c r="M285" s="90"/>
      <c r="N285" s="90"/>
      <c r="O285" s="90"/>
      <c r="P285" s="90"/>
      <c r="Q285" s="90"/>
      <c r="R285" s="90"/>
      <c r="S285" s="90"/>
      <c r="T285" s="90"/>
      <c r="U285" s="90"/>
      <c r="V285" s="90"/>
      <c r="W285" s="90"/>
      <c r="X285" s="90"/>
      <c r="Y285" s="90"/>
      <c r="Z285" s="90"/>
      <c r="AA285" s="90"/>
      <c r="AB285" s="90"/>
      <c r="AC285" s="90"/>
      <c r="AD285" s="90"/>
      <c r="AE285" s="90"/>
      <c r="AF285" s="90"/>
      <c r="AG285" s="90"/>
    </row>
    <row r="286" spans="1:34" ht="12" customHeight="1" x14ac:dyDescent="0.75">
      <c r="B286" s="90"/>
      <c r="C286" s="90"/>
      <c r="D286" s="90"/>
      <c r="E286" s="90"/>
      <c r="F286" s="90"/>
      <c r="G286" s="90"/>
      <c r="H286" s="90"/>
      <c r="I286" s="90"/>
      <c r="J286" s="90"/>
      <c r="K286" s="90"/>
      <c r="L286" s="90"/>
      <c r="M286" s="90"/>
      <c r="N286" s="90"/>
      <c r="O286" s="90"/>
      <c r="P286" s="90"/>
      <c r="Q286" s="90"/>
      <c r="R286" s="90"/>
      <c r="S286" s="90"/>
      <c r="T286" s="90"/>
      <c r="U286" s="90"/>
      <c r="V286" s="90"/>
      <c r="W286" s="90"/>
      <c r="X286" s="90"/>
      <c r="Y286" s="90"/>
      <c r="Z286" s="90"/>
      <c r="AA286" s="90"/>
      <c r="AB286" s="90"/>
      <c r="AC286" s="90"/>
      <c r="AD286" s="90"/>
      <c r="AE286" s="90"/>
      <c r="AF286" s="90"/>
      <c r="AG286" s="90"/>
    </row>
    <row r="287" spans="1:34" ht="12" customHeight="1" x14ac:dyDescent="0.75">
      <c r="B287" s="90"/>
      <c r="C287" s="90"/>
      <c r="D287" s="90"/>
      <c r="E287" s="90"/>
      <c r="F287" s="90"/>
      <c r="G287" s="90"/>
      <c r="H287" s="90"/>
      <c r="I287" s="90"/>
      <c r="J287" s="90"/>
      <c r="K287" s="90"/>
      <c r="L287" s="90"/>
      <c r="M287" s="90"/>
      <c r="N287" s="90"/>
      <c r="O287" s="90"/>
      <c r="P287" s="90"/>
      <c r="Q287" s="90"/>
      <c r="R287" s="90"/>
      <c r="S287" s="90"/>
      <c r="T287" s="90"/>
      <c r="U287" s="90"/>
      <c r="V287" s="90"/>
      <c r="W287" s="90"/>
      <c r="X287" s="90"/>
      <c r="Y287" s="90"/>
      <c r="Z287" s="90"/>
      <c r="AA287" s="90"/>
      <c r="AB287" s="90"/>
      <c r="AC287" s="90"/>
      <c r="AD287" s="90"/>
      <c r="AE287" s="90"/>
      <c r="AF287" s="90"/>
      <c r="AG287" s="90"/>
    </row>
    <row r="288" spans="1:34" ht="12" customHeight="1" x14ac:dyDescent="0.75">
      <c r="B288" s="90"/>
      <c r="C288" s="90"/>
      <c r="D288" s="90"/>
      <c r="E288" s="90"/>
      <c r="F288" s="90"/>
      <c r="G288" s="90"/>
      <c r="H288" s="90"/>
      <c r="I288" s="90"/>
      <c r="J288" s="90"/>
      <c r="K288" s="90"/>
      <c r="L288" s="90"/>
      <c r="M288" s="90"/>
      <c r="N288" s="90"/>
      <c r="O288" s="90"/>
      <c r="P288" s="90"/>
      <c r="Q288" s="90"/>
      <c r="R288" s="90"/>
      <c r="S288" s="90"/>
      <c r="T288" s="90"/>
      <c r="U288" s="90"/>
      <c r="V288" s="90"/>
      <c r="W288" s="90"/>
      <c r="X288" s="90"/>
      <c r="Y288" s="90"/>
      <c r="Z288" s="90"/>
      <c r="AA288" s="90"/>
      <c r="AB288" s="90"/>
      <c r="AC288" s="90"/>
      <c r="AD288" s="90"/>
      <c r="AE288" s="90"/>
      <c r="AF288" s="90"/>
      <c r="AG288" s="90"/>
    </row>
    <row r="289" spans="2:33" ht="12" customHeight="1" x14ac:dyDescent="0.75">
      <c r="B289" s="90"/>
      <c r="C289" s="90"/>
      <c r="D289" s="90"/>
      <c r="E289" s="90"/>
      <c r="F289" s="90"/>
      <c r="G289" s="90"/>
      <c r="H289" s="90"/>
      <c r="I289" s="90"/>
      <c r="J289" s="90"/>
      <c r="K289" s="90"/>
      <c r="L289" s="90"/>
      <c r="M289" s="90"/>
      <c r="N289" s="90"/>
      <c r="O289" s="90"/>
      <c r="P289" s="90"/>
      <c r="Q289" s="90"/>
      <c r="R289" s="90"/>
      <c r="S289" s="90"/>
      <c r="T289" s="90"/>
      <c r="U289" s="90"/>
      <c r="V289" s="90"/>
      <c r="W289" s="90"/>
      <c r="X289" s="90"/>
      <c r="Y289" s="90"/>
      <c r="Z289" s="90"/>
      <c r="AA289" s="90"/>
      <c r="AB289" s="90"/>
      <c r="AC289" s="90"/>
      <c r="AD289" s="90"/>
      <c r="AE289" s="90"/>
      <c r="AF289" s="90"/>
      <c r="AG289" s="90"/>
    </row>
    <row r="290" spans="2:33" ht="12" customHeight="1" x14ac:dyDescent="0.75">
      <c r="B290" s="90"/>
      <c r="C290" s="90"/>
      <c r="D290" s="90"/>
      <c r="E290" s="90"/>
      <c r="F290" s="90"/>
      <c r="G290" s="90"/>
      <c r="H290" s="90"/>
      <c r="I290" s="90"/>
      <c r="J290" s="90"/>
      <c r="K290" s="90"/>
      <c r="L290" s="90"/>
      <c r="M290" s="90"/>
      <c r="N290" s="90"/>
      <c r="O290" s="90"/>
      <c r="P290" s="90"/>
      <c r="Q290" s="90"/>
      <c r="R290" s="90"/>
      <c r="S290" s="90"/>
      <c r="T290" s="90"/>
      <c r="U290" s="90"/>
      <c r="V290" s="90"/>
      <c r="W290" s="90"/>
      <c r="X290" s="90"/>
      <c r="Y290" s="90"/>
      <c r="Z290" s="90"/>
      <c r="AA290" s="90"/>
      <c r="AB290" s="90"/>
      <c r="AC290" s="90"/>
      <c r="AD290" s="90"/>
      <c r="AE290" s="90"/>
      <c r="AF290" s="90"/>
      <c r="AG290" s="90"/>
    </row>
    <row r="291" spans="2:33" ht="12" customHeight="1" x14ac:dyDescent="0.75">
      <c r="B291" s="90"/>
      <c r="C291" s="90"/>
      <c r="D291" s="90"/>
      <c r="E291" s="90"/>
      <c r="F291" s="90"/>
      <c r="G291" s="90"/>
      <c r="H291" s="90"/>
      <c r="I291" s="90"/>
      <c r="J291" s="90"/>
      <c r="K291" s="90"/>
      <c r="L291" s="90"/>
      <c r="M291" s="90"/>
      <c r="N291" s="90"/>
      <c r="O291" s="90"/>
      <c r="P291" s="90"/>
      <c r="Q291" s="90"/>
      <c r="R291" s="90"/>
      <c r="S291" s="90"/>
      <c r="T291" s="90"/>
      <c r="U291" s="90"/>
      <c r="V291" s="90"/>
      <c r="W291" s="90"/>
      <c r="X291" s="90"/>
      <c r="Y291" s="90"/>
      <c r="Z291" s="90"/>
      <c r="AA291" s="90"/>
      <c r="AB291" s="90"/>
      <c r="AC291" s="90"/>
      <c r="AD291" s="90"/>
      <c r="AE291" s="90"/>
      <c r="AF291" s="90"/>
      <c r="AG291" s="90"/>
    </row>
    <row r="292" spans="2:33" ht="12" customHeight="1" x14ac:dyDescent="0.75">
      <c r="B292" s="90"/>
      <c r="C292" s="90"/>
      <c r="D292" s="90"/>
      <c r="E292" s="90"/>
      <c r="F292" s="90"/>
      <c r="G292" s="90"/>
      <c r="H292" s="90"/>
      <c r="I292" s="90"/>
      <c r="J292" s="90"/>
      <c r="K292" s="90"/>
      <c r="L292" s="90"/>
      <c r="M292" s="90"/>
      <c r="N292" s="90"/>
      <c r="O292" s="90"/>
      <c r="P292" s="90"/>
      <c r="Q292" s="90"/>
      <c r="R292" s="90"/>
      <c r="S292" s="90"/>
      <c r="T292" s="90"/>
      <c r="U292" s="90"/>
      <c r="V292" s="90"/>
      <c r="W292" s="90"/>
      <c r="X292" s="90"/>
      <c r="Y292" s="90"/>
      <c r="Z292" s="90"/>
      <c r="AA292" s="90"/>
      <c r="AB292" s="90"/>
      <c r="AC292" s="90"/>
      <c r="AD292" s="90"/>
      <c r="AE292" s="90"/>
      <c r="AF292" s="90"/>
      <c r="AG292" s="90"/>
    </row>
    <row r="293" spans="2:33" ht="12" customHeight="1" x14ac:dyDescent="0.75">
      <c r="B293" s="90"/>
      <c r="C293" s="90"/>
      <c r="D293" s="90"/>
      <c r="E293" s="90"/>
      <c r="F293" s="90"/>
      <c r="G293" s="90"/>
      <c r="H293" s="90"/>
      <c r="I293" s="90"/>
      <c r="J293" s="90"/>
      <c r="K293" s="90"/>
      <c r="L293" s="90"/>
      <c r="M293" s="90"/>
      <c r="N293" s="90"/>
      <c r="O293" s="90"/>
      <c r="P293" s="90"/>
      <c r="Q293" s="90"/>
      <c r="R293" s="90"/>
      <c r="S293" s="90"/>
      <c r="T293" s="90"/>
      <c r="U293" s="90"/>
      <c r="V293" s="90"/>
      <c r="W293" s="90"/>
      <c r="X293" s="90"/>
      <c r="Y293" s="90"/>
      <c r="Z293" s="90"/>
      <c r="AA293" s="90"/>
      <c r="AB293" s="90"/>
      <c r="AC293" s="90"/>
      <c r="AD293" s="90"/>
      <c r="AE293" s="90"/>
      <c r="AF293" s="90"/>
      <c r="AG293" s="90"/>
    </row>
    <row r="294" spans="2:33" ht="12" customHeight="1" x14ac:dyDescent="0.75">
      <c r="B294" s="90"/>
      <c r="C294" s="90"/>
      <c r="D294" s="90"/>
      <c r="E294" s="90"/>
      <c r="F294" s="90"/>
      <c r="G294" s="90"/>
      <c r="H294" s="90"/>
      <c r="I294" s="90"/>
      <c r="J294" s="90"/>
      <c r="K294" s="90"/>
      <c r="L294" s="90"/>
      <c r="M294" s="90"/>
      <c r="N294" s="90"/>
      <c r="O294" s="90"/>
      <c r="P294" s="90"/>
      <c r="Q294" s="90"/>
      <c r="R294" s="90"/>
      <c r="S294" s="90"/>
      <c r="T294" s="90"/>
      <c r="U294" s="90"/>
      <c r="V294" s="90"/>
      <c r="W294" s="90"/>
      <c r="X294" s="90"/>
      <c r="Y294" s="90"/>
      <c r="Z294" s="90"/>
      <c r="AA294" s="90"/>
      <c r="AB294" s="90"/>
      <c r="AC294" s="90"/>
      <c r="AD294" s="90"/>
      <c r="AE294" s="90"/>
      <c r="AF294" s="90"/>
      <c r="AG294" s="90"/>
    </row>
    <row r="295" spans="2:33" ht="12" customHeight="1" x14ac:dyDescent="0.75">
      <c r="B295" s="90"/>
      <c r="C295" s="90"/>
      <c r="D295" s="90"/>
      <c r="E295" s="90"/>
      <c r="F295" s="90"/>
      <c r="G295" s="90"/>
      <c r="H295" s="90"/>
      <c r="I295" s="90"/>
      <c r="J295" s="90"/>
      <c r="K295" s="90"/>
      <c r="L295" s="90"/>
      <c r="M295" s="90"/>
      <c r="N295" s="90"/>
      <c r="O295" s="90"/>
      <c r="P295" s="90"/>
      <c r="Q295" s="90"/>
      <c r="R295" s="90"/>
      <c r="S295" s="90"/>
      <c r="T295" s="90"/>
      <c r="U295" s="90"/>
      <c r="V295" s="90"/>
      <c r="W295" s="90"/>
      <c r="X295" s="90"/>
      <c r="Y295" s="90"/>
      <c r="Z295" s="90"/>
      <c r="AA295" s="90"/>
      <c r="AB295" s="90"/>
      <c r="AC295" s="90"/>
      <c r="AD295" s="90"/>
      <c r="AE295" s="90"/>
      <c r="AF295" s="90"/>
      <c r="AG295" s="90"/>
    </row>
    <row r="296" spans="2:33" ht="12" customHeight="1" x14ac:dyDescent="0.75">
      <c r="B296" s="90"/>
      <c r="C296" s="90"/>
      <c r="D296" s="90"/>
      <c r="E296" s="90"/>
      <c r="F296" s="90"/>
      <c r="G296" s="90"/>
      <c r="H296" s="90"/>
      <c r="I296" s="90"/>
      <c r="J296" s="90"/>
      <c r="K296" s="90"/>
      <c r="L296" s="90"/>
      <c r="M296" s="90"/>
      <c r="N296" s="90"/>
      <c r="O296" s="90"/>
      <c r="P296" s="90"/>
      <c r="Q296" s="90"/>
      <c r="R296" s="90"/>
      <c r="S296" s="90"/>
      <c r="T296" s="90"/>
      <c r="U296" s="90"/>
      <c r="V296" s="90"/>
      <c r="W296" s="90"/>
      <c r="X296" s="90"/>
      <c r="Y296" s="90"/>
      <c r="Z296" s="90"/>
      <c r="AA296" s="90"/>
      <c r="AB296" s="90"/>
      <c r="AC296" s="90"/>
      <c r="AD296" s="90"/>
      <c r="AE296" s="90"/>
      <c r="AF296" s="90"/>
      <c r="AG296" s="90"/>
    </row>
    <row r="297" spans="2:33" ht="12" customHeight="1" x14ac:dyDescent="0.75">
      <c r="B297" s="90"/>
      <c r="C297" s="90"/>
      <c r="D297" s="90"/>
      <c r="E297" s="90"/>
      <c r="F297" s="90"/>
      <c r="G297" s="90"/>
      <c r="H297" s="90"/>
      <c r="I297" s="90"/>
      <c r="J297" s="90"/>
      <c r="K297" s="90"/>
      <c r="L297" s="90"/>
      <c r="M297" s="90"/>
      <c r="N297" s="90"/>
      <c r="O297" s="90"/>
      <c r="P297" s="90"/>
      <c r="Q297" s="90"/>
      <c r="R297" s="90"/>
      <c r="S297" s="90"/>
      <c r="T297" s="90"/>
      <c r="U297" s="90"/>
      <c r="V297" s="90"/>
      <c r="W297" s="90"/>
      <c r="X297" s="90"/>
      <c r="Y297" s="90"/>
      <c r="Z297" s="90"/>
      <c r="AA297" s="90"/>
      <c r="AB297" s="90"/>
      <c r="AC297" s="90"/>
      <c r="AD297" s="90"/>
      <c r="AE297" s="90"/>
      <c r="AF297" s="90"/>
      <c r="AG297" s="90"/>
    </row>
    <row r="298" spans="2:33" ht="12" customHeight="1" x14ac:dyDescent="0.75">
      <c r="B298" s="90"/>
      <c r="C298" s="90"/>
      <c r="D298" s="90"/>
      <c r="E298" s="90"/>
      <c r="F298" s="90"/>
      <c r="G298" s="90"/>
      <c r="H298" s="90"/>
      <c r="I298" s="90"/>
      <c r="J298" s="90"/>
      <c r="K298" s="90"/>
      <c r="L298" s="90"/>
      <c r="M298" s="90"/>
      <c r="N298" s="90"/>
      <c r="O298" s="90"/>
      <c r="P298" s="90"/>
      <c r="Q298" s="90"/>
      <c r="R298" s="90"/>
      <c r="S298" s="90"/>
      <c r="T298" s="90"/>
      <c r="U298" s="90"/>
      <c r="V298" s="90"/>
      <c r="W298" s="90"/>
      <c r="X298" s="90"/>
      <c r="Y298" s="90"/>
      <c r="Z298" s="90"/>
      <c r="AA298" s="90"/>
      <c r="AB298" s="90"/>
      <c r="AC298" s="90"/>
      <c r="AD298" s="90"/>
      <c r="AE298" s="90"/>
      <c r="AF298" s="90"/>
      <c r="AG298" s="90"/>
    </row>
    <row r="299" spans="2:33" ht="12" customHeight="1" x14ac:dyDescent="0.75">
      <c r="B299" s="90"/>
      <c r="C299" s="90"/>
      <c r="D299" s="90"/>
      <c r="E299" s="90"/>
      <c r="F299" s="90"/>
      <c r="G299" s="90"/>
      <c r="H299" s="90"/>
      <c r="I299" s="90"/>
      <c r="J299" s="90"/>
      <c r="K299" s="90"/>
      <c r="L299" s="90"/>
      <c r="M299" s="90"/>
      <c r="N299" s="90"/>
      <c r="O299" s="90"/>
      <c r="P299" s="90"/>
      <c r="Q299" s="90"/>
      <c r="R299" s="90"/>
      <c r="S299" s="90"/>
      <c r="T299" s="90"/>
      <c r="U299" s="90"/>
      <c r="V299" s="90"/>
      <c r="W299" s="90"/>
      <c r="X299" s="90"/>
      <c r="Y299" s="90"/>
      <c r="Z299" s="90"/>
      <c r="AA299" s="90"/>
      <c r="AB299" s="90"/>
      <c r="AC299" s="90"/>
      <c r="AD299" s="90"/>
      <c r="AE299" s="90"/>
      <c r="AF299" s="90"/>
      <c r="AG299" s="90"/>
    </row>
    <row r="300" spans="2:33" ht="15" customHeight="1" x14ac:dyDescent="0.75">
      <c r="B300" s="90"/>
      <c r="C300" s="90"/>
      <c r="D300" s="90"/>
      <c r="E300" s="90"/>
      <c r="F300" s="90"/>
      <c r="G300" s="90"/>
      <c r="H300" s="90"/>
      <c r="I300" s="90"/>
      <c r="J300" s="90"/>
      <c r="K300" s="90"/>
      <c r="L300" s="90"/>
      <c r="M300" s="90"/>
      <c r="N300" s="90"/>
      <c r="O300" s="90"/>
      <c r="P300" s="90"/>
      <c r="Q300" s="90"/>
      <c r="R300" s="90"/>
      <c r="S300" s="90"/>
      <c r="T300" s="90"/>
      <c r="U300" s="90"/>
      <c r="V300" s="90"/>
      <c r="W300" s="90"/>
      <c r="X300" s="90"/>
      <c r="Y300" s="90"/>
      <c r="Z300" s="90"/>
      <c r="AA300" s="90"/>
      <c r="AB300" s="90"/>
      <c r="AC300" s="90"/>
      <c r="AD300" s="90"/>
      <c r="AE300" s="90"/>
      <c r="AF300" s="90"/>
      <c r="AG300" s="90"/>
    </row>
    <row r="301" spans="2:33" ht="15" customHeight="1" x14ac:dyDescent="0.75">
      <c r="B301" s="90"/>
      <c r="C301" s="90"/>
      <c r="D301" s="90"/>
      <c r="E301" s="90"/>
      <c r="F301" s="90"/>
      <c r="G301" s="90"/>
      <c r="H301" s="90"/>
      <c r="I301" s="90"/>
      <c r="J301" s="90"/>
      <c r="K301" s="90"/>
      <c r="L301" s="90"/>
      <c r="M301" s="90"/>
      <c r="N301" s="90"/>
      <c r="O301" s="90"/>
      <c r="P301" s="90"/>
      <c r="Q301" s="90"/>
      <c r="R301" s="90"/>
      <c r="S301" s="90"/>
      <c r="T301" s="90"/>
      <c r="U301" s="90"/>
      <c r="V301" s="90"/>
      <c r="W301" s="90"/>
      <c r="X301" s="90"/>
      <c r="Y301" s="90"/>
      <c r="Z301" s="90"/>
      <c r="AA301" s="90"/>
      <c r="AB301" s="90"/>
      <c r="AC301" s="90"/>
      <c r="AD301" s="90"/>
      <c r="AE301" s="90"/>
      <c r="AF301" s="90"/>
      <c r="AG301" s="90"/>
    </row>
    <row r="302" spans="2:33" ht="15" customHeight="1" x14ac:dyDescent="0.75">
      <c r="B302" s="90"/>
      <c r="C302" s="90"/>
      <c r="D302" s="90"/>
      <c r="E302" s="90"/>
      <c r="F302" s="90"/>
      <c r="G302" s="90"/>
      <c r="H302" s="90"/>
      <c r="I302" s="90"/>
      <c r="J302" s="90"/>
      <c r="K302" s="90"/>
      <c r="L302" s="90"/>
      <c r="M302" s="90"/>
      <c r="N302" s="90"/>
      <c r="O302" s="90"/>
      <c r="P302" s="90"/>
      <c r="Q302" s="90"/>
      <c r="R302" s="90"/>
      <c r="S302" s="90"/>
      <c r="T302" s="90"/>
      <c r="U302" s="90"/>
      <c r="V302" s="90"/>
      <c r="W302" s="90"/>
      <c r="X302" s="90"/>
      <c r="Y302" s="90"/>
      <c r="Z302" s="90"/>
      <c r="AA302" s="90"/>
      <c r="AB302" s="90"/>
      <c r="AC302" s="90"/>
      <c r="AD302" s="90"/>
      <c r="AE302" s="90"/>
      <c r="AF302" s="90"/>
      <c r="AG302" s="90"/>
    </row>
    <row r="303" spans="2:33" ht="15" customHeight="1" x14ac:dyDescent="0.75">
      <c r="B303" s="90"/>
      <c r="C303" s="90"/>
      <c r="D303" s="90"/>
      <c r="E303" s="90"/>
      <c r="F303" s="90"/>
      <c r="G303" s="90"/>
      <c r="H303" s="90"/>
      <c r="I303" s="90"/>
      <c r="J303" s="90"/>
      <c r="K303" s="90"/>
      <c r="L303" s="90"/>
      <c r="M303" s="90"/>
      <c r="N303" s="90"/>
      <c r="O303" s="90"/>
      <c r="P303" s="90"/>
      <c r="Q303" s="90"/>
      <c r="R303" s="90"/>
      <c r="S303" s="90"/>
      <c r="T303" s="90"/>
      <c r="U303" s="90"/>
      <c r="V303" s="90"/>
      <c r="W303" s="90"/>
      <c r="X303" s="90"/>
      <c r="Y303" s="90"/>
      <c r="Z303" s="90"/>
      <c r="AA303" s="90"/>
      <c r="AB303" s="90"/>
      <c r="AC303" s="90"/>
      <c r="AD303" s="90"/>
      <c r="AE303" s="90"/>
      <c r="AF303" s="90"/>
      <c r="AG303" s="90"/>
    </row>
    <row r="304" spans="2:33" ht="15" customHeight="1" x14ac:dyDescent="0.75">
      <c r="B304" s="90"/>
      <c r="C304" s="90"/>
      <c r="D304" s="90"/>
      <c r="E304" s="90"/>
      <c r="F304" s="90"/>
      <c r="G304" s="90"/>
      <c r="H304" s="90"/>
      <c r="I304" s="90"/>
      <c r="J304" s="90"/>
      <c r="K304" s="90"/>
      <c r="L304" s="90"/>
      <c r="M304" s="90"/>
      <c r="N304" s="90"/>
      <c r="O304" s="90"/>
      <c r="P304" s="90"/>
      <c r="Q304" s="90"/>
      <c r="R304" s="90"/>
      <c r="S304" s="90"/>
      <c r="T304" s="90"/>
      <c r="U304" s="90"/>
      <c r="V304" s="90"/>
      <c r="W304" s="90"/>
      <c r="X304" s="90"/>
      <c r="Y304" s="90"/>
      <c r="Z304" s="90"/>
      <c r="AA304" s="90"/>
      <c r="AB304" s="90"/>
      <c r="AC304" s="90"/>
      <c r="AD304" s="90"/>
      <c r="AE304" s="90"/>
      <c r="AF304" s="90"/>
      <c r="AG304" s="90"/>
    </row>
    <row r="305" spans="2:33" ht="15" customHeight="1" x14ac:dyDescent="0.75">
      <c r="B305" s="90"/>
      <c r="C305" s="90"/>
      <c r="D305" s="90"/>
      <c r="E305" s="90"/>
      <c r="F305" s="90"/>
      <c r="G305" s="90"/>
      <c r="H305" s="90"/>
      <c r="I305" s="90"/>
      <c r="J305" s="90"/>
      <c r="K305" s="90"/>
      <c r="L305" s="90"/>
      <c r="M305" s="90"/>
      <c r="N305" s="90"/>
      <c r="O305" s="90"/>
      <c r="P305" s="90"/>
      <c r="Q305" s="90"/>
      <c r="R305" s="90"/>
      <c r="S305" s="90"/>
      <c r="T305" s="90"/>
      <c r="U305" s="90"/>
      <c r="V305" s="90"/>
      <c r="W305" s="90"/>
      <c r="X305" s="90"/>
      <c r="Y305" s="90"/>
      <c r="Z305" s="90"/>
      <c r="AA305" s="90"/>
      <c r="AB305" s="90"/>
      <c r="AC305" s="90"/>
      <c r="AD305" s="90"/>
      <c r="AE305" s="90"/>
      <c r="AF305" s="90"/>
      <c r="AG305" s="90"/>
    </row>
    <row r="306" spans="2:33" ht="15" customHeight="1" x14ac:dyDescent="0.75">
      <c r="B306" s="90"/>
      <c r="C306" s="90"/>
      <c r="D306" s="90"/>
      <c r="E306" s="90"/>
      <c r="F306" s="90"/>
      <c r="G306" s="90"/>
      <c r="H306" s="90"/>
      <c r="I306" s="90"/>
      <c r="J306" s="90"/>
      <c r="K306" s="90"/>
      <c r="L306" s="90"/>
      <c r="M306" s="90"/>
      <c r="N306" s="90"/>
      <c r="O306" s="90"/>
      <c r="P306" s="90"/>
      <c r="Q306" s="90"/>
      <c r="R306" s="90"/>
      <c r="S306" s="90"/>
      <c r="T306" s="90"/>
      <c r="U306" s="90"/>
      <c r="V306" s="90"/>
      <c r="W306" s="90"/>
      <c r="X306" s="90"/>
      <c r="Y306" s="90"/>
      <c r="Z306" s="90"/>
      <c r="AA306" s="90"/>
      <c r="AB306" s="90"/>
      <c r="AC306" s="90"/>
      <c r="AD306" s="90"/>
      <c r="AE306" s="90"/>
      <c r="AF306" s="90"/>
      <c r="AG306" s="90"/>
    </row>
    <row r="307" spans="2:33" ht="15" customHeight="1" x14ac:dyDescent="0.75">
      <c r="B307" s="90"/>
      <c r="C307" s="90"/>
      <c r="D307" s="90"/>
      <c r="E307" s="90"/>
      <c r="F307" s="90"/>
      <c r="G307" s="90"/>
      <c r="H307" s="90"/>
      <c r="I307" s="90"/>
      <c r="J307" s="90"/>
      <c r="K307" s="90"/>
      <c r="L307" s="90"/>
      <c r="M307" s="90"/>
      <c r="N307" s="90"/>
      <c r="O307" s="90"/>
      <c r="P307" s="90"/>
      <c r="Q307" s="90"/>
      <c r="R307" s="90"/>
      <c r="S307" s="90"/>
      <c r="T307" s="90"/>
      <c r="U307" s="90"/>
      <c r="V307" s="90"/>
      <c r="W307" s="90"/>
      <c r="X307" s="90"/>
      <c r="Y307" s="90"/>
      <c r="Z307" s="90"/>
      <c r="AA307" s="90"/>
      <c r="AB307" s="90"/>
      <c r="AC307" s="90"/>
      <c r="AD307" s="90"/>
      <c r="AE307" s="90"/>
      <c r="AF307" s="90"/>
      <c r="AG307" s="90"/>
    </row>
    <row r="308" spans="2:33" ht="15" customHeight="1" x14ac:dyDescent="0.75">
      <c r="B308" s="90"/>
      <c r="C308" s="90"/>
      <c r="D308" s="90"/>
      <c r="E308" s="90"/>
      <c r="F308" s="90"/>
      <c r="G308" s="90"/>
      <c r="H308" s="90"/>
      <c r="I308" s="90"/>
      <c r="J308" s="90"/>
      <c r="K308" s="90"/>
      <c r="L308" s="90"/>
      <c r="M308" s="90"/>
      <c r="N308" s="90"/>
      <c r="O308" s="90"/>
      <c r="P308" s="90"/>
      <c r="Q308" s="90"/>
      <c r="R308" s="90"/>
      <c r="S308" s="90"/>
      <c r="T308" s="90"/>
      <c r="U308" s="90"/>
      <c r="V308" s="90"/>
      <c r="W308" s="90"/>
      <c r="X308" s="90"/>
      <c r="Y308" s="90"/>
      <c r="Z308" s="90"/>
      <c r="AA308" s="90"/>
      <c r="AB308" s="90"/>
      <c r="AC308" s="90"/>
      <c r="AD308" s="90"/>
      <c r="AE308" s="90"/>
      <c r="AF308" s="90"/>
      <c r="AG308" s="90"/>
    </row>
    <row r="309" spans="2:33" ht="15" customHeight="1" x14ac:dyDescent="0.75">
      <c r="B309" s="90"/>
      <c r="C309" s="90"/>
      <c r="D309" s="90"/>
      <c r="E309" s="90"/>
      <c r="F309" s="90"/>
      <c r="G309" s="90"/>
      <c r="H309" s="90"/>
      <c r="I309" s="90"/>
      <c r="J309" s="90"/>
      <c r="K309" s="90"/>
      <c r="L309" s="90"/>
      <c r="M309" s="90"/>
      <c r="N309" s="90"/>
      <c r="O309" s="90"/>
      <c r="P309" s="90"/>
      <c r="Q309" s="90"/>
      <c r="R309" s="90"/>
      <c r="S309" s="90"/>
      <c r="T309" s="90"/>
      <c r="U309" s="90"/>
      <c r="V309" s="90"/>
      <c r="W309" s="90"/>
      <c r="X309" s="90"/>
      <c r="Y309" s="90"/>
      <c r="Z309" s="90"/>
      <c r="AA309" s="90"/>
      <c r="AB309" s="90"/>
      <c r="AC309" s="90"/>
      <c r="AD309" s="90"/>
      <c r="AE309" s="90"/>
      <c r="AF309" s="90"/>
      <c r="AG309" s="90"/>
    </row>
    <row r="310" spans="2:33" ht="12" customHeight="1" x14ac:dyDescent="0.75">
      <c r="B310" s="90"/>
      <c r="C310" s="90"/>
      <c r="D310" s="90"/>
      <c r="E310" s="90"/>
      <c r="F310" s="90"/>
      <c r="G310" s="90"/>
      <c r="H310" s="90"/>
      <c r="I310" s="90"/>
      <c r="J310" s="90"/>
      <c r="K310" s="90"/>
      <c r="L310" s="90"/>
      <c r="M310" s="90"/>
      <c r="N310" s="90"/>
      <c r="O310" s="90"/>
      <c r="P310" s="90"/>
      <c r="Q310" s="90"/>
      <c r="R310" s="90"/>
      <c r="S310" s="90"/>
      <c r="T310" s="90"/>
      <c r="U310" s="90"/>
      <c r="V310" s="90"/>
      <c r="W310" s="90"/>
      <c r="X310" s="90"/>
      <c r="Y310" s="90"/>
      <c r="Z310" s="90"/>
      <c r="AA310" s="90"/>
      <c r="AB310" s="90"/>
      <c r="AC310" s="90"/>
      <c r="AD310" s="90"/>
      <c r="AE310" s="90"/>
      <c r="AF310" s="90"/>
      <c r="AG310" s="90"/>
    </row>
    <row r="311" spans="2:33" ht="15" customHeight="1" x14ac:dyDescent="0.75">
      <c r="B311" s="90"/>
      <c r="C311" s="90"/>
      <c r="D311" s="90"/>
      <c r="E311" s="90"/>
      <c r="F311" s="90"/>
      <c r="G311" s="90"/>
      <c r="H311" s="90"/>
      <c r="I311" s="90"/>
      <c r="J311" s="90"/>
      <c r="K311" s="90"/>
      <c r="L311" s="90"/>
      <c r="M311" s="90"/>
      <c r="N311" s="90"/>
      <c r="O311" s="90"/>
      <c r="P311" s="90"/>
      <c r="Q311" s="90"/>
      <c r="R311" s="90"/>
      <c r="S311" s="90"/>
      <c r="T311" s="90"/>
      <c r="U311" s="90"/>
      <c r="V311" s="90"/>
      <c r="W311" s="90"/>
      <c r="X311" s="90"/>
      <c r="Y311" s="90"/>
      <c r="Z311" s="90"/>
      <c r="AA311" s="90"/>
      <c r="AB311" s="90"/>
      <c r="AC311" s="90"/>
      <c r="AD311" s="90"/>
      <c r="AE311" s="90"/>
      <c r="AF311" s="90"/>
      <c r="AG311" s="90"/>
    </row>
    <row r="312" spans="2:33" ht="15" customHeight="1" x14ac:dyDescent="0.75">
      <c r="B312" s="90"/>
      <c r="C312" s="90"/>
      <c r="D312" s="90"/>
      <c r="E312" s="90"/>
      <c r="F312" s="90"/>
      <c r="G312" s="90"/>
      <c r="H312" s="90"/>
      <c r="I312" s="90"/>
      <c r="J312" s="90"/>
      <c r="K312" s="90"/>
      <c r="L312" s="90"/>
      <c r="M312" s="90"/>
      <c r="N312" s="90"/>
      <c r="O312" s="90"/>
      <c r="P312" s="90"/>
      <c r="Q312" s="90"/>
      <c r="R312" s="90"/>
      <c r="S312" s="90"/>
      <c r="T312" s="90"/>
      <c r="U312" s="90"/>
      <c r="V312" s="90"/>
      <c r="W312" s="90"/>
      <c r="X312" s="90"/>
      <c r="Y312" s="90"/>
      <c r="Z312" s="90"/>
      <c r="AA312" s="90"/>
      <c r="AB312" s="90"/>
      <c r="AC312" s="90"/>
      <c r="AD312" s="90"/>
      <c r="AE312" s="90"/>
      <c r="AF312" s="90"/>
      <c r="AG312" s="90"/>
    </row>
    <row r="313" spans="2:33" ht="15" customHeight="1" x14ac:dyDescent="0.75">
      <c r="B313" s="90"/>
      <c r="C313" s="90"/>
      <c r="D313" s="90"/>
      <c r="E313" s="90"/>
      <c r="F313" s="90"/>
      <c r="G313" s="90"/>
      <c r="H313" s="90"/>
      <c r="I313" s="90"/>
      <c r="J313" s="90"/>
      <c r="K313" s="90"/>
      <c r="L313" s="90"/>
      <c r="M313" s="90"/>
      <c r="N313" s="90"/>
      <c r="O313" s="90"/>
      <c r="P313" s="90"/>
      <c r="Q313" s="90"/>
      <c r="R313" s="90"/>
      <c r="S313" s="90"/>
      <c r="T313" s="90"/>
      <c r="U313" s="90"/>
      <c r="V313" s="90"/>
      <c r="W313" s="90"/>
      <c r="X313" s="90"/>
      <c r="Y313" s="90"/>
      <c r="Z313" s="90"/>
      <c r="AA313" s="90"/>
      <c r="AB313" s="90"/>
      <c r="AC313" s="90"/>
      <c r="AD313" s="90"/>
      <c r="AE313" s="90"/>
      <c r="AF313" s="90"/>
      <c r="AG313" s="90"/>
    </row>
    <row r="314" spans="2:33" ht="15" customHeight="1" x14ac:dyDescent="0.75">
      <c r="B314" s="90"/>
      <c r="C314" s="90"/>
      <c r="D314" s="90"/>
      <c r="E314" s="90"/>
      <c r="F314" s="90"/>
      <c r="G314" s="90"/>
      <c r="H314" s="90"/>
      <c r="I314" s="90"/>
      <c r="J314" s="90"/>
      <c r="K314" s="90"/>
      <c r="L314" s="90"/>
      <c r="M314" s="90"/>
      <c r="N314" s="90"/>
      <c r="O314" s="90"/>
      <c r="P314" s="90"/>
      <c r="Q314" s="90"/>
      <c r="R314" s="90"/>
      <c r="S314" s="90"/>
      <c r="T314" s="90"/>
      <c r="U314" s="90"/>
      <c r="V314" s="90"/>
      <c r="W314" s="90"/>
      <c r="X314" s="90"/>
      <c r="Y314" s="90"/>
      <c r="Z314" s="90"/>
      <c r="AA314" s="90"/>
      <c r="AB314" s="90"/>
      <c r="AC314" s="90"/>
      <c r="AD314" s="90"/>
      <c r="AE314" s="90"/>
      <c r="AF314" s="90"/>
      <c r="AG314" s="90"/>
    </row>
    <row r="315" spans="2:33" ht="15" customHeight="1" x14ac:dyDescent="0.75">
      <c r="B315" s="90"/>
      <c r="C315" s="90"/>
      <c r="D315" s="90"/>
      <c r="E315" s="90"/>
      <c r="F315" s="90"/>
      <c r="G315" s="90"/>
      <c r="H315" s="90"/>
      <c r="I315" s="90"/>
      <c r="J315" s="90"/>
      <c r="K315" s="90"/>
      <c r="L315" s="90"/>
      <c r="M315" s="90"/>
      <c r="N315" s="90"/>
      <c r="O315" s="90"/>
      <c r="P315" s="90"/>
      <c r="Q315" s="90"/>
      <c r="R315" s="90"/>
      <c r="S315" s="90"/>
      <c r="T315" s="90"/>
      <c r="U315" s="90"/>
      <c r="V315" s="90"/>
      <c r="W315" s="90"/>
      <c r="X315" s="90"/>
      <c r="Y315" s="90"/>
      <c r="Z315" s="90"/>
      <c r="AA315" s="90"/>
      <c r="AB315" s="90"/>
      <c r="AC315" s="90"/>
      <c r="AD315" s="90"/>
      <c r="AE315" s="90"/>
      <c r="AF315" s="90"/>
      <c r="AG315" s="90"/>
    </row>
    <row r="316" spans="2:33" ht="15" customHeight="1" x14ac:dyDescent="0.75">
      <c r="B316" s="90"/>
      <c r="C316" s="90"/>
      <c r="D316" s="90"/>
      <c r="E316" s="90"/>
      <c r="F316" s="90"/>
      <c r="G316" s="90"/>
      <c r="H316" s="90"/>
      <c r="I316" s="90"/>
      <c r="J316" s="90"/>
      <c r="K316" s="90"/>
      <c r="L316" s="90"/>
      <c r="M316" s="90"/>
      <c r="N316" s="90"/>
      <c r="O316" s="90"/>
      <c r="P316" s="90"/>
      <c r="Q316" s="90"/>
      <c r="R316" s="90"/>
      <c r="S316" s="90"/>
      <c r="T316" s="90"/>
      <c r="U316" s="90"/>
      <c r="V316" s="90"/>
      <c r="W316" s="90"/>
      <c r="X316" s="90"/>
      <c r="Y316" s="90"/>
      <c r="Z316" s="90"/>
      <c r="AA316" s="90"/>
      <c r="AB316" s="90"/>
      <c r="AC316" s="90"/>
      <c r="AD316" s="90"/>
      <c r="AE316" s="90"/>
      <c r="AF316" s="90"/>
      <c r="AG316" s="90"/>
    </row>
    <row r="317" spans="2:33" ht="15" customHeight="1" x14ac:dyDescent="0.75">
      <c r="B317" s="90"/>
      <c r="C317" s="90"/>
      <c r="D317" s="90"/>
      <c r="E317" s="90"/>
      <c r="F317" s="90"/>
      <c r="G317" s="90"/>
      <c r="H317" s="90"/>
      <c r="I317" s="90"/>
      <c r="J317" s="90"/>
      <c r="K317" s="90"/>
      <c r="L317" s="90"/>
      <c r="M317" s="90"/>
      <c r="N317" s="90"/>
      <c r="O317" s="90"/>
      <c r="P317" s="90"/>
      <c r="Q317" s="90"/>
      <c r="R317" s="90"/>
      <c r="S317" s="90"/>
      <c r="T317" s="90"/>
      <c r="U317" s="90"/>
      <c r="V317" s="90"/>
      <c r="W317" s="90"/>
      <c r="X317" s="90"/>
      <c r="Y317" s="90"/>
      <c r="Z317" s="90"/>
      <c r="AA317" s="90"/>
      <c r="AB317" s="90"/>
      <c r="AC317" s="90"/>
      <c r="AD317" s="90"/>
      <c r="AE317" s="90"/>
      <c r="AF317" s="90"/>
      <c r="AG317" s="90"/>
    </row>
    <row r="318" spans="2:33" ht="15" customHeight="1" x14ac:dyDescent="0.75">
      <c r="B318" s="90"/>
      <c r="C318" s="90"/>
      <c r="D318" s="90"/>
      <c r="E318" s="90"/>
      <c r="F318" s="90"/>
      <c r="G318" s="90"/>
      <c r="H318" s="90"/>
      <c r="I318" s="90"/>
      <c r="J318" s="90"/>
      <c r="K318" s="90"/>
      <c r="L318" s="90"/>
      <c r="M318" s="90"/>
      <c r="N318" s="90"/>
      <c r="O318" s="90"/>
      <c r="P318" s="90"/>
      <c r="Q318" s="90"/>
      <c r="R318" s="90"/>
      <c r="S318" s="90"/>
      <c r="T318" s="90"/>
      <c r="U318" s="90"/>
      <c r="V318" s="90"/>
      <c r="W318" s="90"/>
      <c r="X318" s="90"/>
      <c r="Y318" s="90"/>
      <c r="Z318" s="90"/>
      <c r="AA318" s="90"/>
      <c r="AB318" s="90"/>
      <c r="AC318" s="90"/>
      <c r="AD318" s="90"/>
      <c r="AE318" s="90"/>
      <c r="AF318" s="90"/>
      <c r="AG318" s="90"/>
    </row>
    <row r="319" spans="2:33" ht="15" customHeight="1" x14ac:dyDescent="0.75">
      <c r="B319" s="90"/>
      <c r="C319" s="90"/>
      <c r="D319" s="90"/>
      <c r="E319" s="90"/>
      <c r="F319" s="90"/>
      <c r="G319" s="90"/>
      <c r="H319" s="90"/>
      <c r="I319" s="90"/>
      <c r="J319" s="90"/>
      <c r="K319" s="90"/>
      <c r="L319" s="90"/>
      <c r="M319" s="90"/>
      <c r="N319" s="90"/>
      <c r="O319" s="90"/>
      <c r="P319" s="90"/>
      <c r="Q319" s="90"/>
      <c r="R319" s="90"/>
      <c r="S319" s="90"/>
      <c r="T319" s="90"/>
      <c r="U319" s="90"/>
      <c r="V319" s="90"/>
      <c r="W319" s="90"/>
      <c r="X319" s="90"/>
      <c r="Y319" s="90"/>
      <c r="Z319" s="90"/>
      <c r="AA319" s="90"/>
      <c r="AB319" s="90"/>
      <c r="AC319" s="90"/>
      <c r="AD319" s="90"/>
      <c r="AE319" s="90"/>
      <c r="AF319" s="90"/>
      <c r="AG319" s="90"/>
    </row>
    <row r="320" spans="2:33" ht="15" customHeight="1" x14ac:dyDescent="0.75">
      <c r="B320" s="90"/>
      <c r="C320" s="90"/>
      <c r="D320" s="90"/>
      <c r="E320" s="90"/>
      <c r="F320" s="90"/>
      <c r="G320" s="90"/>
      <c r="H320" s="90"/>
      <c r="I320" s="90"/>
      <c r="J320" s="90"/>
      <c r="K320" s="90"/>
      <c r="L320" s="90"/>
      <c r="M320" s="90"/>
      <c r="N320" s="90"/>
      <c r="O320" s="90"/>
      <c r="P320" s="90"/>
      <c r="Q320" s="90"/>
      <c r="R320" s="90"/>
      <c r="S320" s="90"/>
      <c r="T320" s="90"/>
      <c r="U320" s="90"/>
      <c r="V320" s="90"/>
      <c r="W320" s="90"/>
      <c r="X320" s="90"/>
      <c r="Y320" s="90"/>
      <c r="Z320" s="90"/>
      <c r="AA320" s="90"/>
      <c r="AB320" s="90"/>
      <c r="AC320" s="90"/>
      <c r="AD320" s="90"/>
      <c r="AE320" s="90"/>
      <c r="AF320" s="90"/>
      <c r="AG320" s="90"/>
    </row>
    <row r="321" spans="2:33" ht="15" customHeight="1" x14ac:dyDescent="0.75">
      <c r="B321" s="90"/>
      <c r="C321" s="90"/>
      <c r="D321" s="90"/>
      <c r="E321" s="90"/>
      <c r="F321" s="90"/>
      <c r="G321" s="90"/>
      <c r="H321" s="90"/>
      <c r="I321" s="90"/>
      <c r="J321" s="90"/>
      <c r="K321" s="90"/>
      <c r="L321" s="90"/>
      <c r="M321" s="90"/>
      <c r="N321" s="90"/>
      <c r="O321" s="90"/>
      <c r="P321" s="90"/>
      <c r="Q321" s="90"/>
      <c r="R321" s="90"/>
      <c r="S321" s="90"/>
      <c r="T321" s="90"/>
      <c r="U321" s="90"/>
      <c r="V321" s="90"/>
      <c r="W321" s="90"/>
      <c r="X321" s="90"/>
      <c r="Y321" s="90"/>
      <c r="Z321" s="90"/>
      <c r="AA321" s="90"/>
      <c r="AB321" s="90"/>
      <c r="AC321" s="90"/>
      <c r="AD321" s="90"/>
      <c r="AE321" s="90"/>
      <c r="AF321" s="90"/>
      <c r="AG321" s="90"/>
    </row>
    <row r="322" spans="2:33" ht="15" customHeight="1" x14ac:dyDescent="0.75">
      <c r="B322" s="90"/>
      <c r="C322" s="90"/>
      <c r="D322" s="90"/>
      <c r="E322" s="90"/>
      <c r="F322" s="90"/>
      <c r="G322" s="90"/>
      <c r="H322" s="90"/>
      <c r="I322" s="90"/>
      <c r="J322" s="90"/>
      <c r="K322" s="90"/>
      <c r="L322" s="90"/>
      <c r="M322" s="90"/>
      <c r="N322" s="90"/>
      <c r="O322" s="90"/>
      <c r="P322" s="90"/>
      <c r="Q322" s="90"/>
      <c r="R322" s="90"/>
      <c r="S322" s="90"/>
      <c r="T322" s="90"/>
      <c r="U322" s="90"/>
      <c r="V322" s="90"/>
      <c r="W322" s="90"/>
      <c r="X322" s="90"/>
      <c r="Y322" s="90"/>
      <c r="Z322" s="90"/>
      <c r="AA322" s="90"/>
      <c r="AB322" s="90"/>
      <c r="AC322" s="90"/>
      <c r="AD322" s="90"/>
      <c r="AE322" s="90"/>
      <c r="AF322" s="90"/>
      <c r="AG322" s="90"/>
    </row>
    <row r="323" spans="2:33" ht="15" customHeight="1" x14ac:dyDescent="0.75">
      <c r="B323" s="90"/>
      <c r="C323" s="90"/>
      <c r="D323" s="90"/>
      <c r="E323" s="90"/>
      <c r="F323" s="90"/>
      <c r="G323" s="90"/>
      <c r="H323" s="90"/>
      <c r="I323" s="90"/>
      <c r="J323" s="90"/>
      <c r="K323" s="90"/>
      <c r="L323" s="90"/>
      <c r="M323" s="90"/>
      <c r="N323" s="90"/>
      <c r="O323" s="90"/>
      <c r="P323" s="90"/>
      <c r="Q323" s="90"/>
      <c r="R323" s="90"/>
      <c r="S323" s="90"/>
      <c r="T323" s="90"/>
      <c r="U323" s="90"/>
      <c r="V323" s="90"/>
      <c r="W323" s="90"/>
      <c r="X323" s="90"/>
      <c r="Y323" s="90"/>
      <c r="Z323" s="90"/>
      <c r="AA323" s="90"/>
      <c r="AB323" s="90"/>
      <c r="AC323" s="90"/>
      <c r="AD323" s="90"/>
      <c r="AE323" s="90"/>
      <c r="AF323" s="90"/>
      <c r="AG323" s="90"/>
    </row>
    <row r="324" spans="2:33" ht="15" customHeight="1" x14ac:dyDescent="0.75">
      <c r="B324" s="90"/>
      <c r="C324" s="90"/>
      <c r="D324" s="90"/>
      <c r="E324" s="90"/>
      <c r="F324" s="90"/>
      <c r="G324" s="90"/>
      <c r="H324" s="90"/>
      <c r="I324" s="90"/>
      <c r="J324" s="90"/>
      <c r="K324" s="90"/>
      <c r="L324" s="90"/>
      <c r="M324" s="90"/>
      <c r="N324" s="90"/>
      <c r="O324" s="90"/>
      <c r="P324" s="90"/>
      <c r="Q324" s="90"/>
      <c r="R324" s="90"/>
      <c r="S324" s="90"/>
      <c r="T324" s="90"/>
      <c r="U324" s="90"/>
      <c r="V324" s="90"/>
      <c r="W324" s="90"/>
      <c r="X324" s="90"/>
      <c r="Y324" s="90"/>
      <c r="Z324" s="90"/>
      <c r="AA324" s="90"/>
      <c r="AB324" s="90"/>
      <c r="AC324" s="90"/>
      <c r="AD324" s="90"/>
      <c r="AE324" s="90"/>
      <c r="AF324" s="90"/>
      <c r="AG324" s="90"/>
    </row>
    <row r="325" spans="2:33" ht="15" customHeight="1" x14ac:dyDescent="0.75">
      <c r="B325" s="90"/>
      <c r="C325" s="90"/>
      <c r="D325" s="90"/>
      <c r="E325" s="90"/>
      <c r="F325" s="90"/>
      <c r="G325" s="90"/>
      <c r="H325" s="90"/>
      <c r="I325" s="90"/>
      <c r="J325" s="90"/>
      <c r="K325" s="90"/>
      <c r="L325" s="90"/>
      <c r="M325" s="90"/>
      <c r="N325" s="90"/>
      <c r="O325" s="90"/>
      <c r="P325" s="90"/>
      <c r="Q325" s="90"/>
      <c r="R325" s="90"/>
      <c r="S325" s="90"/>
      <c r="T325" s="90"/>
      <c r="U325" s="90"/>
      <c r="V325" s="90"/>
      <c r="W325" s="90"/>
      <c r="X325" s="90"/>
      <c r="Y325" s="90"/>
      <c r="Z325" s="90"/>
      <c r="AA325" s="90"/>
      <c r="AB325" s="90"/>
      <c r="AC325" s="90"/>
      <c r="AD325" s="90"/>
      <c r="AE325" s="90"/>
      <c r="AF325" s="90"/>
      <c r="AG325" s="90"/>
    </row>
    <row r="326" spans="2:33" ht="15" customHeight="1" x14ac:dyDescent="0.75">
      <c r="B326" s="90"/>
      <c r="C326" s="90"/>
      <c r="D326" s="90"/>
      <c r="E326" s="90"/>
      <c r="F326" s="90"/>
      <c r="G326" s="90"/>
      <c r="H326" s="90"/>
      <c r="I326" s="90"/>
      <c r="J326" s="90"/>
      <c r="K326" s="90"/>
      <c r="L326" s="90"/>
      <c r="M326" s="90"/>
      <c r="N326" s="90"/>
      <c r="O326" s="90"/>
      <c r="P326" s="90"/>
      <c r="Q326" s="90"/>
      <c r="R326" s="90"/>
      <c r="S326" s="90"/>
      <c r="T326" s="90"/>
      <c r="U326" s="90"/>
      <c r="V326" s="90"/>
      <c r="W326" s="90"/>
      <c r="X326" s="90"/>
      <c r="Y326" s="90"/>
      <c r="Z326" s="90"/>
      <c r="AA326" s="90"/>
      <c r="AB326" s="90"/>
      <c r="AC326" s="90"/>
      <c r="AD326" s="90"/>
      <c r="AE326" s="90"/>
      <c r="AF326" s="90"/>
      <c r="AG326" s="90"/>
    </row>
    <row r="327" spans="2:33" ht="12" customHeight="1" x14ac:dyDescent="0.75">
      <c r="B327" s="90"/>
      <c r="C327" s="90"/>
      <c r="D327" s="90"/>
      <c r="E327" s="90"/>
      <c r="F327" s="90"/>
      <c r="G327" s="90"/>
      <c r="H327" s="90"/>
      <c r="I327" s="90"/>
      <c r="J327" s="90"/>
      <c r="K327" s="90"/>
      <c r="L327" s="90"/>
      <c r="M327" s="90"/>
      <c r="N327" s="90"/>
      <c r="O327" s="90"/>
      <c r="P327" s="90"/>
      <c r="Q327" s="90"/>
      <c r="R327" s="90"/>
      <c r="S327" s="90"/>
      <c r="T327" s="90"/>
      <c r="U327" s="90"/>
      <c r="V327" s="90"/>
      <c r="W327" s="90"/>
      <c r="X327" s="90"/>
      <c r="Y327" s="90"/>
      <c r="Z327" s="90"/>
      <c r="AA327" s="90"/>
      <c r="AB327" s="90"/>
      <c r="AC327" s="90"/>
      <c r="AD327" s="90"/>
      <c r="AE327" s="90"/>
      <c r="AF327" s="90"/>
      <c r="AG327" s="90"/>
    </row>
    <row r="328" spans="2:33" ht="15" customHeight="1" x14ac:dyDescent="0.75">
      <c r="B328" s="90"/>
      <c r="C328" s="90"/>
      <c r="D328" s="90"/>
      <c r="E328" s="90"/>
      <c r="F328" s="90"/>
      <c r="G328" s="90"/>
      <c r="H328" s="90"/>
      <c r="I328" s="90"/>
      <c r="J328" s="90"/>
      <c r="K328" s="90"/>
      <c r="L328" s="90"/>
      <c r="M328" s="90"/>
      <c r="N328" s="90"/>
      <c r="O328" s="90"/>
      <c r="P328" s="90"/>
      <c r="Q328" s="90"/>
      <c r="R328" s="90"/>
      <c r="S328" s="90"/>
      <c r="T328" s="90"/>
      <c r="U328" s="90"/>
      <c r="V328" s="90"/>
      <c r="W328" s="90"/>
      <c r="X328" s="90"/>
      <c r="Y328" s="90"/>
      <c r="Z328" s="90"/>
      <c r="AA328" s="90"/>
      <c r="AB328" s="90"/>
      <c r="AC328" s="90"/>
      <c r="AD328" s="90"/>
      <c r="AE328" s="90"/>
      <c r="AF328" s="90"/>
      <c r="AG328" s="90"/>
    </row>
    <row r="329" spans="2:33" ht="12" customHeight="1" x14ac:dyDescent="0.75">
      <c r="B329" s="90"/>
      <c r="C329" s="90"/>
      <c r="D329" s="90"/>
      <c r="E329" s="90"/>
      <c r="F329" s="90"/>
      <c r="G329" s="90"/>
      <c r="H329" s="90"/>
      <c r="I329" s="90"/>
      <c r="J329" s="90"/>
      <c r="K329" s="90"/>
      <c r="L329" s="90"/>
      <c r="M329" s="90"/>
      <c r="N329" s="90"/>
      <c r="O329" s="90"/>
      <c r="P329" s="90"/>
      <c r="Q329" s="90"/>
      <c r="R329" s="90"/>
      <c r="S329" s="90"/>
      <c r="T329" s="90"/>
      <c r="U329" s="90"/>
      <c r="V329" s="90"/>
      <c r="W329" s="90"/>
      <c r="X329" s="90"/>
      <c r="Y329" s="90"/>
      <c r="Z329" s="90"/>
      <c r="AA329" s="90"/>
      <c r="AB329" s="90"/>
      <c r="AC329" s="90"/>
      <c r="AD329" s="90"/>
      <c r="AE329" s="90"/>
      <c r="AF329" s="90"/>
      <c r="AG329" s="90"/>
    </row>
    <row r="330" spans="2:33" ht="15" customHeight="1" x14ac:dyDescent="0.75">
      <c r="B330" s="90"/>
      <c r="C330" s="90"/>
      <c r="D330" s="90"/>
      <c r="E330" s="90"/>
      <c r="F330" s="90"/>
      <c r="G330" s="90"/>
      <c r="H330" s="90"/>
      <c r="I330" s="90"/>
      <c r="J330" s="90"/>
      <c r="K330" s="90"/>
      <c r="L330" s="90"/>
      <c r="M330" s="90"/>
      <c r="N330" s="90"/>
      <c r="O330" s="90"/>
      <c r="P330" s="90"/>
      <c r="Q330" s="90"/>
      <c r="R330" s="90"/>
      <c r="S330" s="90"/>
      <c r="T330" s="90"/>
      <c r="U330" s="90"/>
      <c r="V330" s="90"/>
      <c r="W330" s="90"/>
      <c r="X330" s="90"/>
      <c r="Y330" s="90"/>
      <c r="Z330" s="90"/>
      <c r="AA330" s="90"/>
      <c r="AB330" s="90"/>
      <c r="AC330" s="90"/>
      <c r="AD330" s="90"/>
      <c r="AE330" s="90"/>
      <c r="AF330" s="90"/>
      <c r="AG330" s="90"/>
    </row>
    <row r="331" spans="2:33" ht="15" customHeight="1" x14ac:dyDescent="0.75">
      <c r="B331" s="90"/>
      <c r="C331" s="90"/>
      <c r="D331" s="90"/>
      <c r="E331" s="90"/>
      <c r="F331" s="90"/>
      <c r="G331" s="90"/>
      <c r="H331" s="90"/>
      <c r="I331" s="90"/>
      <c r="J331" s="90"/>
      <c r="K331" s="90"/>
      <c r="L331" s="90"/>
      <c r="M331" s="90"/>
      <c r="N331" s="90"/>
      <c r="O331" s="90"/>
      <c r="P331" s="90"/>
      <c r="Q331" s="90"/>
      <c r="R331" s="90"/>
      <c r="S331" s="90"/>
      <c r="T331" s="90"/>
      <c r="U331" s="90"/>
      <c r="V331" s="90"/>
      <c r="W331" s="90"/>
      <c r="X331" s="90"/>
      <c r="Y331" s="90"/>
      <c r="Z331" s="90"/>
      <c r="AA331" s="90"/>
      <c r="AB331" s="90"/>
      <c r="AC331" s="90"/>
      <c r="AD331" s="90"/>
      <c r="AE331" s="90"/>
      <c r="AF331" s="90"/>
      <c r="AG331" s="90"/>
    </row>
    <row r="332" spans="2:33" ht="15" customHeight="1" x14ac:dyDescent="0.75">
      <c r="B332" s="90"/>
      <c r="C332" s="90"/>
      <c r="D332" s="90"/>
      <c r="E332" s="90"/>
      <c r="F332" s="90"/>
      <c r="G332" s="90"/>
      <c r="H332" s="90"/>
      <c r="I332" s="90"/>
      <c r="J332" s="90"/>
      <c r="K332" s="90"/>
      <c r="L332" s="90"/>
      <c r="M332" s="90"/>
      <c r="N332" s="90"/>
      <c r="O332" s="90"/>
      <c r="P332" s="90"/>
      <c r="Q332" s="90"/>
      <c r="R332" s="90"/>
      <c r="S332" s="90"/>
      <c r="T332" s="90"/>
      <c r="U332" s="90"/>
      <c r="V332" s="90"/>
      <c r="W332" s="90"/>
      <c r="X332" s="90"/>
      <c r="Y332" s="90"/>
      <c r="Z332" s="90"/>
      <c r="AA332" s="90"/>
      <c r="AB332" s="90"/>
      <c r="AC332" s="90"/>
      <c r="AD332" s="90"/>
      <c r="AE332" s="90"/>
      <c r="AF332" s="90"/>
      <c r="AG332" s="90"/>
    </row>
    <row r="333" spans="2:33" ht="15" customHeight="1" x14ac:dyDescent="0.75">
      <c r="B333" s="90"/>
      <c r="C333" s="90"/>
      <c r="D333" s="90"/>
      <c r="E333" s="90"/>
      <c r="F333" s="90"/>
      <c r="G333" s="90"/>
      <c r="H333" s="90"/>
      <c r="I333" s="90"/>
      <c r="J333" s="90"/>
      <c r="K333" s="90"/>
      <c r="L333" s="90"/>
      <c r="M333" s="90"/>
      <c r="N333" s="90"/>
      <c r="O333" s="90"/>
      <c r="P333" s="90"/>
      <c r="Q333" s="90"/>
      <c r="R333" s="90"/>
      <c r="S333" s="90"/>
      <c r="T333" s="90"/>
      <c r="U333" s="90"/>
      <c r="V333" s="90"/>
      <c r="W333" s="90"/>
      <c r="X333" s="90"/>
      <c r="Y333" s="90"/>
      <c r="Z333" s="90"/>
      <c r="AA333" s="90"/>
      <c r="AB333" s="90"/>
      <c r="AC333" s="90"/>
      <c r="AD333" s="90"/>
      <c r="AE333" s="90"/>
      <c r="AF333" s="90"/>
      <c r="AG333" s="90"/>
    </row>
    <row r="334" spans="2:33" ht="15" customHeight="1" x14ac:dyDescent="0.75">
      <c r="B334" s="90"/>
      <c r="C334" s="90"/>
      <c r="D334" s="90"/>
      <c r="E334" s="90"/>
      <c r="F334" s="90"/>
      <c r="G334" s="90"/>
      <c r="H334" s="90"/>
      <c r="I334" s="90"/>
      <c r="J334" s="90"/>
      <c r="K334" s="90"/>
      <c r="L334" s="90"/>
      <c r="M334" s="90"/>
      <c r="N334" s="90"/>
      <c r="O334" s="90"/>
      <c r="P334" s="90"/>
      <c r="Q334" s="90"/>
      <c r="R334" s="90"/>
      <c r="S334" s="90"/>
      <c r="T334" s="90"/>
      <c r="U334" s="90"/>
      <c r="V334" s="90"/>
      <c r="W334" s="90"/>
      <c r="X334" s="90"/>
      <c r="Y334" s="90"/>
      <c r="Z334" s="90"/>
      <c r="AA334" s="90"/>
      <c r="AB334" s="90"/>
      <c r="AC334" s="90"/>
      <c r="AD334" s="90"/>
      <c r="AE334" s="90"/>
      <c r="AF334" s="90" t="s">
        <v>573</v>
      </c>
      <c r="AG334" s="90"/>
    </row>
    <row r="335" spans="2:33" ht="15" customHeight="1" x14ac:dyDescent="0.75"/>
    <row r="336" spans="2:33" ht="15" customHeight="1" x14ac:dyDescent="0.75"/>
    <row r="337" spans="2:32" ht="15" customHeight="1" x14ac:dyDescent="0.75"/>
    <row r="338" spans="2:32" ht="15" customHeight="1" x14ac:dyDescent="0.75"/>
    <row r="339" spans="2:32" ht="15" customHeight="1" x14ac:dyDescent="0.75">
      <c r="B339" s="253"/>
      <c r="C339" s="253"/>
      <c r="D339" s="253"/>
      <c r="E339" s="253"/>
      <c r="F339" s="253"/>
      <c r="G339" s="253"/>
      <c r="H339" s="253"/>
      <c r="I339" s="253"/>
      <c r="J339" s="253"/>
      <c r="K339" s="253"/>
      <c r="L339" s="253"/>
      <c r="M339" s="253"/>
      <c r="N339" s="253"/>
      <c r="O339" s="253"/>
      <c r="P339" s="253"/>
      <c r="Q339" s="253"/>
      <c r="R339" s="253"/>
      <c r="S339" s="253"/>
      <c r="T339" s="253"/>
      <c r="U339" s="253"/>
      <c r="V339" s="253"/>
      <c r="W339" s="253"/>
      <c r="X339" s="253"/>
      <c r="Y339" s="253"/>
      <c r="Z339" s="253"/>
      <c r="AA339" s="253"/>
      <c r="AB339" s="253"/>
      <c r="AC339" s="253"/>
      <c r="AD339" s="253"/>
      <c r="AE339" s="253"/>
      <c r="AF339" s="253"/>
    </row>
    <row r="340" spans="2:32" ht="15" customHeight="1" x14ac:dyDescent="0.75"/>
    <row r="341" spans="2:32" ht="15" customHeight="1" x14ac:dyDescent="0.75"/>
    <row r="342" spans="2:32" ht="15" customHeight="1" x14ac:dyDescent="0.75"/>
    <row r="343" spans="2:32" ht="15" customHeight="1" x14ac:dyDescent="0.75"/>
    <row r="344" spans="2:32" ht="15" customHeight="1" x14ac:dyDescent="0.75"/>
    <row r="345" spans="2:32" ht="15" customHeight="1" x14ac:dyDescent="0.75"/>
    <row r="346" spans="2:32" ht="15" customHeight="1" x14ac:dyDescent="0.75"/>
    <row r="347" spans="2:32" ht="15" customHeight="1" x14ac:dyDescent="0.75"/>
    <row r="348" spans="2:32" ht="12" customHeight="1" x14ac:dyDescent="0.75"/>
    <row r="349" spans="2:32" ht="12" customHeight="1" x14ac:dyDescent="0.75"/>
    <row r="350" spans="2:32" ht="12" customHeight="1" x14ac:dyDescent="0.75"/>
    <row r="351" spans="2:32" ht="12" customHeight="1" x14ac:dyDescent="0.75"/>
    <row r="352" spans="2:32" ht="12" customHeight="1" x14ac:dyDescent="0.75"/>
    <row r="353" customFormat="1" ht="12" customHeight="1" x14ac:dyDescent="0.75"/>
    <row r="354" customFormat="1" ht="12" customHeight="1" x14ac:dyDescent="0.75"/>
    <row r="355" customFormat="1" ht="12" customHeight="1" x14ac:dyDescent="0.75"/>
    <row r="356" customFormat="1" ht="12" customHeight="1" x14ac:dyDescent="0.75"/>
    <row r="357" customFormat="1" ht="12" customHeight="1" x14ac:dyDescent="0.75"/>
    <row r="358" customFormat="1" ht="12" customHeight="1" x14ac:dyDescent="0.75"/>
    <row r="359" customFormat="1" ht="12" customHeight="1" x14ac:dyDescent="0.75"/>
    <row r="360" customFormat="1" ht="12" customHeight="1" x14ac:dyDescent="0.75"/>
    <row r="361" customFormat="1" ht="12" customHeight="1" x14ac:dyDescent="0.75"/>
    <row r="362" customFormat="1" ht="12" customHeight="1" x14ac:dyDescent="0.75"/>
    <row r="363" customFormat="1" ht="12" customHeight="1" x14ac:dyDescent="0.75"/>
    <row r="364" customFormat="1" ht="12" customHeight="1" x14ac:dyDescent="0.75"/>
    <row r="365" customFormat="1" ht="12" customHeight="1" x14ac:dyDescent="0.75"/>
    <row r="366" customFormat="1" ht="12" customHeight="1" x14ac:dyDescent="0.75"/>
    <row r="367" customFormat="1" ht="12" customHeight="1" x14ac:dyDescent="0.75"/>
    <row r="368" customFormat="1" ht="12" customHeight="1" x14ac:dyDescent="0.75"/>
    <row r="369" customFormat="1" ht="12" customHeight="1" x14ac:dyDescent="0.75"/>
    <row r="370" customFormat="1" ht="12" customHeight="1" x14ac:dyDescent="0.75"/>
    <row r="371" customFormat="1" ht="12" customHeight="1" x14ac:dyDescent="0.75"/>
    <row r="372" customFormat="1" ht="12" customHeight="1" x14ac:dyDescent="0.75"/>
    <row r="373" customFormat="1" ht="12" customHeight="1" x14ac:dyDescent="0.75"/>
    <row r="374" customFormat="1" ht="12" customHeight="1" x14ac:dyDescent="0.75"/>
    <row r="375" customFormat="1" ht="15" customHeight="1" x14ac:dyDescent="0.75"/>
    <row r="376" customFormat="1" ht="15" customHeight="1" x14ac:dyDescent="0.75"/>
    <row r="377" customFormat="1" ht="15" customHeight="1" x14ac:dyDescent="0.75"/>
    <row r="378" customFormat="1" ht="15" customHeight="1" x14ac:dyDescent="0.75"/>
    <row r="379" customFormat="1" ht="15" customHeight="1" x14ac:dyDescent="0.75"/>
    <row r="380" customFormat="1" ht="15" customHeight="1" x14ac:dyDescent="0.75"/>
    <row r="381" customFormat="1" ht="15" customHeight="1" x14ac:dyDescent="0.75"/>
    <row r="382" customFormat="1" ht="15" customHeight="1" x14ac:dyDescent="0.75"/>
    <row r="383" customFormat="1" ht="15" customHeight="1" x14ac:dyDescent="0.75"/>
    <row r="384" customFormat="1" ht="15" customHeight="1" x14ac:dyDescent="0.75"/>
    <row r="385" customFormat="1" ht="12" customHeight="1" x14ac:dyDescent="0.75"/>
    <row r="386" customFormat="1" ht="15" customHeight="1" x14ac:dyDescent="0.75"/>
    <row r="387" customFormat="1" ht="15" customHeight="1" x14ac:dyDescent="0.75"/>
    <row r="388" customFormat="1" ht="15" customHeight="1" x14ac:dyDescent="0.75"/>
    <row r="389" customFormat="1" ht="15" customHeight="1" x14ac:dyDescent="0.75"/>
    <row r="390" customFormat="1" ht="15" customHeight="1" x14ac:dyDescent="0.75"/>
    <row r="391" customFormat="1" ht="15" customHeight="1" x14ac:dyDescent="0.75"/>
    <row r="392" customFormat="1" ht="15" customHeight="1" x14ac:dyDescent="0.75"/>
    <row r="393" customFormat="1" ht="15" customHeight="1" x14ac:dyDescent="0.75"/>
    <row r="394" customFormat="1" ht="15" customHeight="1" x14ac:dyDescent="0.75"/>
    <row r="395" customFormat="1" ht="15" customHeight="1" x14ac:dyDescent="0.75"/>
    <row r="396" customFormat="1" ht="15" customHeight="1" x14ac:dyDescent="0.75"/>
    <row r="397" customFormat="1" ht="15" customHeight="1" x14ac:dyDescent="0.75"/>
    <row r="398" customFormat="1" ht="15" customHeight="1" x14ac:dyDescent="0.75"/>
    <row r="399" customFormat="1" ht="15" customHeight="1" x14ac:dyDescent="0.75"/>
    <row r="400" customFormat="1" ht="15" customHeight="1" x14ac:dyDescent="0.75"/>
    <row r="401" customFormat="1" ht="15" customHeight="1" x14ac:dyDescent="0.75"/>
    <row r="402" customFormat="1" ht="12" customHeight="1" x14ac:dyDescent="0.75"/>
    <row r="403" customFormat="1" ht="15" customHeight="1" x14ac:dyDescent="0.75"/>
    <row r="404" customFormat="1" ht="15" customHeight="1" x14ac:dyDescent="0.75"/>
    <row r="405" customFormat="1" ht="12" customHeight="1" x14ac:dyDescent="0.75"/>
    <row r="406" customFormat="1" ht="15" customHeight="1" x14ac:dyDescent="0.75"/>
    <row r="407" customFormat="1" ht="15" customHeight="1" x14ac:dyDescent="0.75"/>
    <row r="408" customFormat="1" ht="15" customHeight="1" x14ac:dyDescent="0.75"/>
    <row r="409" customFormat="1" ht="15" customHeight="1" x14ac:dyDescent="0.75"/>
    <row r="410" customFormat="1" ht="15" customHeight="1" x14ac:dyDescent="0.75"/>
    <row r="411" customFormat="1" ht="12" customHeight="1" x14ac:dyDescent="0.75"/>
    <row r="412" customFormat="1" ht="15" customHeight="1" x14ac:dyDescent="0.75"/>
    <row r="413" customFormat="1" ht="15" customHeight="1" x14ac:dyDescent="0.75"/>
    <row r="414" customFormat="1" ht="15" customHeight="1" x14ac:dyDescent="0.75"/>
    <row r="415" customFormat="1" ht="15" customHeight="1" x14ac:dyDescent="0.75"/>
    <row r="416" customFormat="1" ht="15" customHeight="1" x14ac:dyDescent="0.75"/>
    <row r="417" customFormat="1" ht="15" customHeight="1" x14ac:dyDescent="0.75"/>
    <row r="418" customFormat="1" ht="15" customHeight="1" x14ac:dyDescent="0.75"/>
    <row r="419" customFormat="1" ht="15" customHeight="1" x14ac:dyDescent="0.75"/>
    <row r="420" customFormat="1" ht="15" customHeight="1" x14ac:dyDescent="0.75"/>
    <row r="421" customFormat="1" ht="15" customHeight="1" x14ac:dyDescent="0.75"/>
    <row r="422" customFormat="1" ht="15" customHeight="1" x14ac:dyDescent="0.75"/>
    <row r="423" customFormat="1" ht="15" customHeight="1" x14ac:dyDescent="0.75"/>
    <row r="424" customFormat="1" ht="15" customHeight="1" x14ac:dyDescent="0.75"/>
    <row r="425" customFormat="1" ht="15" customHeight="1" x14ac:dyDescent="0.75"/>
    <row r="426" customFormat="1" ht="15" customHeight="1" x14ac:dyDescent="0.75"/>
    <row r="427" customFormat="1" ht="15" customHeight="1" x14ac:dyDescent="0.75"/>
    <row r="428" customFormat="1" ht="12" customHeight="1" x14ac:dyDescent="0.75"/>
    <row r="429" customFormat="1" ht="15" customHeight="1" x14ac:dyDescent="0.75"/>
    <row r="430" customFormat="1" ht="15" customHeight="1" x14ac:dyDescent="0.75"/>
    <row r="431" customFormat="1" ht="12" customHeight="1" x14ac:dyDescent="0.75"/>
    <row r="432" customFormat="1" ht="15" customHeight="1" x14ac:dyDescent="0.75"/>
    <row r="433" customFormat="1" ht="15" customHeight="1" x14ac:dyDescent="0.75"/>
    <row r="434" customFormat="1" ht="15" customHeight="1" x14ac:dyDescent="0.75"/>
    <row r="435" customFormat="1" ht="12" customHeight="1" x14ac:dyDescent="0.75"/>
    <row r="436" customFormat="1" ht="15" customHeight="1" x14ac:dyDescent="0.75"/>
    <row r="437" customFormat="1" ht="15" customHeight="1" x14ac:dyDescent="0.75"/>
    <row r="438" customFormat="1" ht="15" customHeight="1" x14ac:dyDescent="0.75"/>
    <row r="439" customFormat="1" ht="15" customHeight="1" x14ac:dyDescent="0.75"/>
    <row r="440" customFormat="1" ht="15" customHeight="1" x14ac:dyDescent="0.75"/>
    <row r="441" customFormat="1" ht="15" customHeight="1" x14ac:dyDescent="0.75"/>
    <row r="442" customFormat="1" ht="15" customHeight="1" x14ac:dyDescent="0.75"/>
    <row r="443" customFormat="1" ht="15" customHeight="1" x14ac:dyDescent="0.75"/>
    <row r="444" customFormat="1" ht="15" customHeight="1" x14ac:dyDescent="0.75"/>
    <row r="445" customFormat="1" ht="15" customHeight="1" x14ac:dyDescent="0.75"/>
    <row r="446" customFormat="1" ht="12" customHeight="1" x14ac:dyDescent="0.75"/>
    <row r="447" customFormat="1" ht="15" customHeight="1" x14ac:dyDescent="0.75"/>
    <row r="448" customFormat="1" ht="15" customHeight="1" x14ac:dyDescent="0.75"/>
    <row r="449" spans="2:32" ht="12" customHeight="1" x14ac:dyDescent="0.75"/>
    <row r="450" spans="2:32" ht="15" customHeight="1" x14ac:dyDescent="0.75"/>
    <row r="451" spans="2:32" ht="15" customHeight="1" x14ac:dyDescent="0.75"/>
    <row r="452" spans="2:32" ht="15" customHeight="1" x14ac:dyDescent="0.75">
      <c r="B452" s="253"/>
      <c r="C452" s="253"/>
      <c r="D452" s="253"/>
      <c r="E452" s="253"/>
      <c r="F452" s="253"/>
      <c r="G452" s="253"/>
      <c r="H452" s="253"/>
      <c r="I452" s="253"/>
      <c r="J452" s="253"/>
      <c r="K452" s="253"/>
      <c r="L452" s="253"/>
      <c r="M452" s="253"/>
      <c r="N452" s="253"/>
      <c r="O452" s="253"/>
      <c r="P452" s="253"/>
      <c r="Q452" s="253"/>
      <c r="R452" s="253"/>
      <c r="S452" s="253"/>
      <c r="T452" s="253"/>
      <c r="U452" s="253"/>
      <c r="V452" s="253"/>
      <c r="W452" s="253"/>
      <c r="X452" s="253"/>
      <c r="Y452" s="253"/>
      <c r="Z452" s="253"/>
      <c r="AA452" s="253"/>
      <c r="AB452" s="253"/>
      <c r="AC452" s="253"/>
      <c r="AD452" s="253"/>
      <c r="AE452" s="253"/>
      <c r="AF452" s="253"/>
    </row>
    <row r="453" spans="2:32" ht="15" customHeight="1" x14ac:dyDescent="0.75"/>
    <row r="454" spans="2:32" ht="15" customHeight="1" x14ac:dyDescent="0.75"/>
    <row r="455" spans="2:32" ht="15" customHeight="1" x14ac:dyDescent="0.75"/>
    <row r="456" spans="2:32" ht="15" customHeight="1" x14ac:dyDescent="0.75"/>
    <row r="457" spans="2:32" ht="15" customHeight="1" x14ac:dyDescent="0.75"/>
    <row r="458" spans="2:32" ht="15" customHeight="1" x14ac:dyDescent="0.75"/>
    <row r="459" spans="2:32" ht="15" customHeight="1" x14ac:dyDescent="0.75"/>
    <row r="460" spans="2:32" ht="15" customHeight="1" x14ac:dyDescent="0.75"/>
    <row r="461" spans="2:32" ht="12" customHeight="1" x14ac:dyDescent="0.75"/>
    <row r="462" spans="2:32" ht="12" customHeight="1" x14ac:dyDescent="0.75"/>
    <row r="463" spans="2:32" ht="12" customHeight="1" x14ac:dyDescent="0.75"/>
    <row r="464" spans="2:32" ht="12" customHeight="1" x14ac:dyDescent="0.75"/>
    <row r="465" customFormat="1" ht="12" customHeight="1" x14ac:dyDescent="0.75"/>
    <row r="466" customFormat="1" ht="12" customHeight="1" x14ac:dyDescent="0.75"/>
    <row r="467" customFormat="1" ht="12" customHeight="1" x14ac:dyDescent="0.75"/>
    <row r="468" customFormat="1" ht="12" customHeight="1" x14ac:dyDescent="0.75"/>
    <row r="469" customFormat="1" ht="12" customHeight="1" x14ac:dyDescent="0.75"/>
    <row r="470" customFormat="1" ht="12" customHeight="1" x14ac:dyDescent="0.75"/>
    <row r="471" customFormat="1" ht="12" customHeight="1" x14ac:dyDescent="0.75"/>
    <row r="472" customFormat="1" ht="12" customHeight="1" x14ac:dyDescent="0.75"/>
    <row r="473" customFormat="1" ht="12" customHeight="1" x14ac:dyDescent="0.75"/>
    <row r="474" customFormat="1" ht="12" customHeight="1" x14ac:dyDescent="0.75"/>
    <row r="475" customFormat="1" ht="12" customHeight="1" x14ac:dyDescent="0.75"/>
    <row r="476" customFormat="1" ht="12" customHeight="1" x14ac:dyDescent="0.75"/>
    <row r="477" customFormat="1" ht="12" customHeight="1" x14ac:dyDescent="0.75"/>
    <row r="478" customFormat="1" ht="12" customHeight="1" x14ac:dyDescent="0.75"/>
    <row r="479" customFormat="1" ht="12" customHeight="1" x14ac:dyDescent="0.75"/>
    <row r="480" customFormat="1" ht="12" customHeight="1" x14ac:dyDescent="0.75"/>
    <row r="481" customFormat="1" ht="12" customHeight="1" x14ac:dyDescent="0.75"/>
    <row r="482" customFormat="1" ht="12" customHeight="1" x14ac:dyDescent="0.75"/>
    <row r="483" customFormat="1" ht="12" customHeight="1" x14ac:dyDescent="0.75"/>
    <row r="484" customFormat="1" ht="12" customHeight="1" x14ac:dyDescent="0.75"/>
    <row r="485" customFormat="1" ht="12" customHeight="1" x14ac:dyDescent="0.75"/>
    <row r="486" customFormat="1" ht="12" customHeight="1" x14ac:dyDescent="0.75"/>
    <row r="487" customFormat="1" ht="12" customHeight="1" x14ac:dyDescent="0.75"/>
    <row r="488" customFormat="1" ht="12" customHeight="1" x14ac:dyDescent="0.75"/>
    <row r="489" customFormat="1" ht="12" customHeight="1" x14ac:dyDescent="0.75"/>
    <row r="490" customFormat="1" ht="12" customHeight="1" x14ac:dyDescent="0.75"/>
    <row r="491" customFormat="1" ht="12" customHeight="1" x14ac:dyDescent="0.75"/>
    <row r="492" customFormat="1" ht="12" customHeight="1" x14ac:dyDescent="0.75"/>
    <row r="493" customFormat="1" ht="12" customHeight="1" x14ac:dyDescent="0.75"/>
    <row r="494" customFormat="1" ht="12" customHeight="1" x14ac:dyDescent="0.75"/>
    <row r="495" customFormat="1" ht="12" customHeight="1" x14ac:dyDescent="0.75"/>
    <row r="496" customFormat="1" ht="12" customHeight="1" x14ac:dyDescent="0.75"/>
    <row r="497" customFormat="1" ht="12" customHeight="1" x14ac:dyDescent="0.75"/>
    <row r="498" customFormat="1" ht="12" customHeight="1" x14ac:dyDescent="0.75"/>
    <row r="499" customFormat="1" ht="12" customHeight="1" x14ac:dyDescent="0.75"/>
    <row r="500" customFormat="1" ht="15" customHeight="1" x14ac:dyDescent="0.75"/>
    <row r="501" customFormat="1" ht="15" customHeight="1" x14ac:dyDescent="0.75"/>
    <row r="502" customFormat="1" ht="15" customHeight="1" x14ac:dyDescent="0.75"/>
    <row r="503" customFormat="1" ht="15" customHeight="1" x14ac:dyDescent="0.75"/>
    <row r="504" customFormat="1" ht="15" customHeight="1" x14ac:dyDescent="0.75"/>
    <row r="505" customFormat="1" ht="15" customHeight="1" x14ac:dyDescent="0.75"/>
    <row r="506" customFormat="1" ht="15" customHeight="1" x14ac:dyDescent="0.75"/>
    <row r="507" customFormat="1" ht="15" customHeight="1" x14ac:dyDescent="0.75"/>
    <row r="508" customFormat="1" ht="15" customHeight="1" x14ac:dyDescent="0.75"/>
    <row r="509" customFormat="1" ht="15" customHeight="1" x14ac:dyDescent="0.75"/>
    <row r="510" customFormat="1" ht="12" customHeight="1" x14ac:dyDescent="0.75"/>
    <row r="511" customFormat="1" ht="15" customHeight="1" x14ac:dyDescent="0.75"/>
    <row r="512" customFormat="1" ht="15" customHeight="1" x14ac:dyDescent="0.75"/>
    <row r="513" customFormat="1" ht="15" customHeight="1" x14ac:dyDescent="0.75"/>
    <row r="514" customFormat="1" ht="15" customHeight="1" x14ac:dyDescent="0.75"/>
    <row r="515" customFormat="1" ht="15" customHeight="1" x14ac:dyDescent="0.75"/>
    <row r="516" customFormat="1" ht="15" customHeight="1" x14ac:dyDescent="0.75"/>
    <row r="517" customFormat="1" ht="15" customHeight="1" x14ac:dyDescent="0.75"/>
    <row r="518" customFormat="1" ht="15" customHeight="1" x14ac:dyDescent="0.75"/>
    <row r="519" customFormat="1" ht="15" customHeight="1" x14ac:dyDescent="0.75"/>
    <row r="520" customFormat="1" ht="15" customHeight="1" x14ac:dyDescent="0.75"/>
    <row r="521" customFormat="1" ht="15" customHeight="1" x14ac:dyDescent="0.75"/>
    <row r="522" customFormat="1" ht="15" customHeight="1" x14ac:dyDescent="0.75"/>
    <row r="523" customFormat="1" ht="15" customHeight="1" x14ac:dyDescent="0.75"/>
    <row r="524" customFormat="1" ht="15" customHeight="1" x14ac:dyDescent="0.75"/>
    <row r="525" customFormat="1" ht="15" customHeight="1" x14ac:dyDescent="0.75"/>
    <row r="526" customFormat="1" ht="15" customHeight="1" x14ac:dyDescent="0.75"/>
    <row r="527" customFormat="1" ht="12" customHeight="1" x14ac:dyDescent="0.75"/>
    <row r="528" customFormat="1" ht="15" customHeight="1" x14ac:dyDescent="0.75"/>
    <row r="529" customFormat="1" ht="12" customHeight="1" x14ac:dyDescent="0.75"/>
    <row r="530" customFormat="1" ht="15" customHeight="1" x14ac:dyDescent="0.75"/>
    <row r="531" customFormat="1" ht="15" customHeight="1" x14ac:dyDescent="0.75"/>
    <row r="532" customFormat="1" ht="15" customHeight="1" x14ac:dyDescent="0.75"/>
    <row r="533" customFormat="1" ht="15" customHeight="1" x14ac:dyDescent="0.75"/>
    <row r="534" customFormat="1" ht="15" customHeight="1" x14ac:dyDescent="0.75"/>
    <row r="535" customFormat="1" ht="12" customHeight="1" x14ac:dyDescent="0.75"/>
    <row r="536" customFormat="1" ht="15" customHeight="1" x14ac:dyDescent="0.75"/>
    <row r="537" customFormat="1" ht="15" customHeight="1" x14ac:dyDescent="0.75"/>
    <row r="538" customFormat="1" ht="15" customHeight="1" x14ac:dyDescent="0.75"/>
    <row r="539" customFormat="1" ht="15" customHeight="1" x14ac:dyDescent="0.75"/>
    <row r="540" customFormat="1" ht="15" customHeight="1" x14ac:dyDescent="0.75"/>
    <row r="541" customFormat="1" ht="15" customHeight="1" x14ac:dyDescent="0.75"/>
    <row r="542" customFormat="1" ht="15" customHeight="1" x14ac:dyDescent="0.75"/>
    <row r="543" customFormat="1" ht="15" customHeight="1" x14ac:dyDescent="0.75"/>
    <row r="544" customFormat="1" ht="15" customHeight="1" x14ac:dyDescent="0.75"/>
    <row r="545" customFormat="1" ht="15" customHeight="1" x14ac:dyDescent="0.75"/>
    <row r="546" customFormat="1" ht="15" customHeight="1" x14ac:dyDescent="0.75"/>
    <row r="547" customFormat="1" ht="15" customHeight="1" x14ac:dyDescent="0.75"/>
    <row r="548" customFormat="1" ht="15" customHeight="1" x14ac:dyDescent="0.75"/>
    <row r="549" customFormat="1" ht="15" customHeight="1" x14ac:dyDescent="0.75"/>
    <row r="550" customFormat="1" ht="15" customHeight="1" x14ac:dyDescent="0.75"/>
    <row r="551" customFormat="1" ht="15" customHeight="1" x14ac:dyDescent="0.75"/>
    <row r="552" customFormat="1" ht="12" customHeight="1" x14ac:dyDescent="0.75"/>
    <row r="553" customFormat="1" ht="15" customHeight="1" x14ac:dyDescent="0.75"/>
    <row r="554" customFormat="1" ht="12" customHeight="1" x14ac:dyDescent="0.75"/>
    <row r="555" customFormat="1" ht="15" customHeight="1" x14ac:dyDescent="0.75"/>
    <row r="556" customFormat="1" ht="15" customHeight="1" x14ac:dyDescent="0.75"/>
    <row r="557" customFormat="1" ht="15" customHeight="1" x14ac:dyDescent="0.75"/>
    <row r="558" customFormat="1" ht="15" customHeight="1" x14ac:dyDescent="0.75"/>
    <row r="559" customFormat="1" ht="15" customHeight="1" x14ac:dyDescent="0.75"/>
    <row r="560" customFormat="1" ht="15" customHeight="1" x14ac:dyDescent="0.75"/>
    <row r="561" spans="2:32" ht="15" customHeight="1" x14ac:dyDescent="0.75"/>
    <row r="562" spans="2:32" ht="15" customHeight="1" x14ac:dyDescent="0.75"/>
    <row r="563" spans="2:32" ht="15" customHeight="1" x14ac:dyDescent="0.75"/>
    <row r="564" spans="2:32" ht="15" customHeight="1" x14ac:dyDescent="0.75"/>
    <row r="565" spans="2:32" ht="15" customHeight="1" x14ac:dyDescent="0.75">
      <c r="B565" s="253"/>
      <c r="C565" s="253"/>
      <c r="D565" s="253"/>
      <c r="E565" s="253"/>
      <c r="F565" s="253"/>
      <c r="G565" s="253"/>
      <c r="H565" s="253"/>
      <c r="I565" s="253"/>
      <c r="J565" s="253"/>
      <c r="K565" s="253"/>
      <c r="L565" s="253"/>
      <c r="M565" s="253"/>
      <c r="N565" s="253"/>
      <c r="O565" s="253"/>
      <c r="P565" s="253"/>
      <c r="Q565" s="253"/>
      <c r="R565" s="253"/>
      <c r="S565" s="253"/>
      <c r="T565" s="253"/>
      <c r="U565" s="253"/>
      <c r="V565" s="253"/>
      <c r="W565" s="253"/>
      <c r="X565" s="253"/>
      <c r="Y565" s="253"/>
      <c r="Z565" s="253"/>
      <c r="AA565" s="253"/>
      <c r="AB565" s="253"/>
      <c r="AC565" s="253"/>
      <c r="AD565" s="253"/>
      <c r="AE565" s="253"/>
      <c r="AF565" s="253"/>
    </row>
    <row r="566" spans="2:32" ht="15" customHeight="1" x14ac:dyDescent="0.75"/>
    <row r="567" spans="2:32" ht="15" customHeight="1" x14ac:dyDescent="0.75"/>
    <row r="568" spans="2:32" ht="15" customHeight="1" x14ac:dyDescent="0.75"/>
    <row r="569" spans="2:32" ht="15" customHeight="1" x14ac:dyDescent="0.75"/>
    <row r="570" spans="2:32" ht="15" customHeight="1" x14ac:dyDescent="0.75"/>
    <row r="571" spans="2:32" ht="12" customHeight="1" x14ac:dyDescent="0.75"/>
    <row r="572" spans="2:32" ht="12" customHeight="1" x14ac:dyDescent="0.75"/>
    <row r="573" spans="2:32" ht="12" customHeight="1" x14ac:dyDescent="0.75"/>
    <row r="574" spans="2:32" ht="12" customHeight="1" x14ac:dyDescent="0.75"/>
    <row r="575" spans="2:32" ht="12" customHeight="1" x14ac:dyDescent="0.75"/>
    <row r="576" spans="2:32" ht="12" customHeight="1" x14ac:dyDescent="0.75"/>
    <row r="577" customFormat="1" ht="12" customHeight="1" x14ac:dyDescent="0.75"/>
    <row r="578" customFormat="1" ht="12" customHeight="1" x14ac:dyDescent="0.75"/>
    <row r="579" customFormat="1" ht="12" customHeight="1" x14ac:dyDescent="0.75"/>
    <row r="580" customFormat="1" ht="12" customHeight="1" x14ac:dyDescent="0.75"/>
    <row r="581" customFormat="1" ht="12" customHeight="1" x14ac:dyDescent="0.75"/>
    <row r="582" customFormat="1" ht="12" customHeight="1" x14ac:dyDescent="0.75"/>
    <row r="583" customFormat="1" ht="12" customHeight="1" x14ac:dyDescent="0.75"/>
    <row r="584" customFormat="1" ht="12" customHeight="1" x14ac:dyDescent="0.75"/>
    <row r="585" customFormat="1" ht="12" customHeight="1" x14ac:dyDescent="0.75"/>
    <row r="586" customFormat="1" ht="12" customHeight="1" x14ac:dyDescent="0.75"/>
    <row r="587" customFormat="1" ht="12" customHeight="1" x14ac:dyDescent="0.75"/>
    <row r="588" customFormat="1" ht="12" customHeight="1" x14ac:dyDescent="0.75"/>
    <row r="589" customFormat="1" ht="12" customHeight="1" x14ac:dyDescent="0.75"/>
    <row r="590" customFormat="1" ht="12" customHeight="1" x14ac:dyDescent="0.75"/>
    <row r="591" customFormat="1" ht="12" customHeight="1" x14ac:dyDescent="0.75"/>
    <row r="592" customFormat="1" ht="12" customHeight="1" x14ac:dyDescent="0.75"/>
    <row r="593" customFormat="1" ht="12" customHeight="1" x14ac:dyDescent="0.75"/>
    <row r="594" customFormat="1" ht="12" customHeight="1" x14ac:dyDescent="0.75"/>
    <row r="595" customFormat="1" ht="12" customHeight="1" x14ac:dyDescent="0.75"/>
    <row r="596" customFormat="1" ht="12" customHeight="1" x14ac:dyDescent="0.75"/>
    <row r="597" customFormat="1" ht="12" customHeight="1" x14ac:dyDescent="0.75"/>
    <row r="598" customFormat="1" ht="12" customHeight="1" x14ac:dyDescent="0.75"/>
    <row r="599" customFormat="1" ht="12" customHeight="1" x14ac:dyDescent="0.75"/>
    <row r="600" customFormat="1" ht="15" customHeight="1" x14ac:dyDescent="0.75"/>
    <row r="601" customFormat="1" ht="15" customHeight="1" x14ac:dyDescent="0.75"/>
    <row r="602" customFormat="1" ht="15" customHeight="1" x14ac:dyDescent="0.75"/>
    <row r="603" customFormat="1" ht="15" customHeight="1" x14ac:dyDescent="0.75"/>
    <row r="604" customFormat="1" ht="15" customHeight="1" x14ac:dyDescent="0.75"/>
    <row r="605" customFormat="1" ht="15" customHeight="1" x14ac:dyDescent="0.75"/>
    <row r="606" customFormat="1" ht="15" customHeight="1" x14ac:dyDescent="0.75"/>
    <row r="607" customFormat="1" ht="15" customHeight="1" x14ac:dyDescent="0.75"/>
    <row r="608" customFormat="1" ht="15" customHeight="1" x14ac:dyDescent="0.75"/>
    <row r="609" customFormat="1" ht="12" customHeight="1" x14ac:dyDescent="0.75"/>
    <row r="610" customFormat="1" ht="15" customHeight="1" x14ac:dyDescent="0.75"/>
    <row r="611" customFormat="1" ht="15" customHeight="1" x14ac:dyDescent="0.75"/>
    <row r="612" customFormat="1" ht="15" customHeight="1" x14ac:dyDescent="0.75"/>
    <row r="613" customFormat="1" ht="15" customHeight="1" x14ac:dyDescent="0.75"/>
    <row r="614" customFormat="1" ht="15" customHeight="1" x14ac:dyDescent="0.75"/>
    <row r="615" customFormat="1" ht="15" customHeight="1" x14ac:dyDescent="0.75"/>
    <row r="616" customFormat="1" ht="15" customHeight="1" x14ac:dyDescent="0.75"/>
    <row r="617" customFormat="1" ht="15" customHeight="1" x14ac:dyDescent="0.75"/>
    <row r="618" customFormat="1" ht="15" customHeight="1" x14ac:dyDescent="0.75"/>
    <row r="619" customFormat="1" ht="15" customHeight="1" x14ac:dyDescent="0.75"/>
    <row r="620" customFormat="1" ht="15" customHeight="1" x14ac:dyDescent="0.75"/>
    <row r="621" customFormat="1" ht="15" customHeight="1" x14ac:dyDescent="0.75"/>
    <row r="622" customFormat="1" ht="15" customHeight="1" x14ac:dyDescent="0.75"/>
    <row r="623" customFormat="1" ht="15" customHeight="1" x14ac:dyDescent="0.75"/>
    <row r="624" customFormat="1" ht="15" customHeight="1" x14ac:dyDescent="0.75"/>
    <row r="625" customFormat="1" ht="12" customHeight="1" x14ac:dyDescent="0.75"/>
    <row r="626" customFormat="1" ht="15" customHeight="1" x14ac:dyDescent="0.75"/>
    <row r="627" customFormat="1" ht="12" customHeight="1" x14ac:dyDescent="0.75"/>
    <row r="628" customFormat="1" ht="15" customHeight="1" x14ac:dyDescent="0.75"/>
    <row r="629" customFormat="1" ht="15" customHeight="1" x14ac:dyDescent="0.75"/>
    <row r="630" customFormat="1" ht="15" customHeight="1" x14ac:dyDescent="0.75"/>
    <row r="631" customFormat="1" ht="15" customHeight="1" x14ac:dyDescent="0.75"/>
    <row r="632" customFormat="1" ht="12" customHeight="1" x14ac:dyDescent="0.75"/>
    <row r="633" customFormat="1" ht="15" customHeight="1" x14ac:dyDescent="0.75"/>
    <row r="634" customFormat="1" ht="15" customHeight="1" x14ac:dyDescent="0.75"/>
    <row r="635" customFormat="1" ht="15" customHeight="1" x14ac:dyDescent="0.75"/>
    <row r="636" customFormat="1" ht="15" customHeight="1" x14ac:dyDescent="0.75"/>
    <row r="637" customFormat="1" ht="15" customHeight="1" x14ac:dyDescent="0.75"/>
    <row r="638" customFormat="1" ht="15" customHeight="1" x14ac:dyDescent="0.75"/>
    <row r="639" customFormat="1" ht="15" customHeight="1" x14ac:dyDescent="0.75"/>
    <row r="640" customFormat="1" ht="15" customHeight="1" x14ac:dyDescent="0.75"/>
    <row r="641" customFormat="1" ht="15" customHeight="1" x14ac:dyDescent="0.75"/>
    <row r="642" customFormat="1" ht="15" customHeight="1" x14ac:dyDescent="0.75"/>
    <row r="643" customFormat="1" ht="15" customHeight="1" x14ac:dyDescent="0.75"/>
    <row r="644" customFormat="1" ht="15" customHeight="1" x14ac:dyDescent="0.75"/>
    <row r="645" customFormat="1" ht="15" customHeight="1" x14ac:dyDescent="0.75"/>
    <row r="646" customFormat="1" ht="15" customHeight="1" x14ac:dyDescent="0.75"/>
    <row r="647" customFormat="1" ht="15" customHeight="1" x14ac:dyDescent="0.75"/>
    <row r="648" customFormat="1" ht="12" customHeight="1" x14ac:dyDescent="0.75"/>
    <row r="649" customFormat="1" ht="15" customHeight="1" x14ac:dyDescent="0.75"/>
    <row r="650" customFormat="1" ht="12" customHeight="1" x14ac:dyDescent="0.75"/>
    <row r="651" customFormat="1" ht="15" customHeight="1" x14ac:dyDescent="0.75"/>
    <row r="652" customFormat="1" ht="12" customHeight="1" x14ac:dyDescent="0.75"/>
    <row r="653" customFormat="1" ht="15" customHeight="1" x14ac:dyDescent="0.75"/>
    <row r="654" customFormat="1" ht="15" customHeight="1" x14ac:dyDescent="0.75"/>
    <row r="655" customFormat="1" ht="12" customHeight="1" x14ac:dyDescent="0.75"/>
    <row r="656" customFormat="1" ht="15" customHeight="1" x14ac:dyDescent="0.75"/>
    <row r="657" spans="2:32" ht="12" customHeight="1" x14ac:dyDescent="0.75"/>
    <row r="658" spans="2:32" ht="12" customHeight="1" x14ac:dyDescent="0.75"/>
    <row r="659" spans="2:32" ht="15" customHeight="1" x14ac:dyDescent="0.75"/>
    <row r="660" spans="2:32" ht="12" customHeight="1" x14ac:dyDescent="0.75"/>
    <row r="661" spans="2:32" ht="15" customHeight="1" x14ac:dyDescent="0.75"/>
    <row r="662" spans="2:32" ht="15" customHeight="1" x14ac:dyDescent="0.75"/>
    <row r="663" spans="2:32" ht="15" customHeight="1" x14ac:dyDescent="0.75">
      <c r="B663" s="253"/>
      <c r="C663" s="253"/>
      <c r="D663" s="253"/>
      <c r="E663" s="253"/>
      <c r="F663" s="253"/>
      <c r="G663" s="253"/>
      <c r="H663" s="253"/>
      <c r="I663" s="253"/>
      <c r="J663" s="253"/>
      <c r="K663" s="253"/>
      <c r="L663" s="253"/>
      <c r="M663" s="253"/>
      <c r="N663" s="253"/>
      <c r="O663" s="253"/>
      <c r="P663" s="253"/>
      <c r="Q663" s="253"/>
      <c r="R663" s="253"/>
      <c r="S663" s="253"/>
      <c r="T663" s="253"/>
      <c r="U663" s="253"/>
      <c r="V663" s="253"/>
      <c r="W663" s="253"/>
      <c r="X663" s="253"/>
      <c r="Y663" s="253"/>
      <c r="Z663" s="253"/>
      <c r="AA663" s="253"/>
      <c r="AB663" s="253"/>
      <c r="AC663" s="253"/>
      <c r="AD663" s="253"/>
      <c r="AE663" s="253"/>
      <c r="AF663" s="253"/>
    </row>
    <row r="664" spans="2:32" ht="15" customHeight="1" x14ac:dyDescent="0.75"/>
    <row r="665" spans="2:32" ht="15" customHeight="1" x14ac:dyDescent="0.75"/>
    <row r="666" spans="2:32" ht="15" customHeight="1" x14ac:dyDescent="0.75"/>
    <row r="667" spans="2:32" ht="15" customHeight="1" x14ac:dyDescent="0.75"/>
    <row r="668" spans="2:32" ht="15" customHeight="1" x14ac:dyDescent="0.75"/>
    <row r="669" spans="2:32" ht="12" customHeight="1" x14ac:dyDescent="0.75"/>
    <row r="670" spans="2:32" ht="12" customHeight="1" x14ac:dyDescent="0.75"/>
    <row r="671" spans="2:32" ht="12" customHeight="1" x14ac:dyDescent="0.75"/>
    <row r="672" spans="2:32" ht="12" customHeight="1" x14ac:dyDescent="0.75"/>
    <row r="673" customFormat="1" ht="12" customHeight="1" x14ac:dyDescent="0.75"/>
    <row r="674" customFormat="1" ht="12" customHeight="1" x14ac:dyDescent="0.75"/>
    <row r="675" customFormat="1" ht="12" customHeight="1" x14ac:dyDescent="0.75"/>
    <row r="676" customFormat="1" ht="12" customHeight="1" x14ac:dyDescent="0.75"/>
    <row r="677" customFormat="1" ht="12" customHeight="1" x14ac:dyDescent="0.75"/>
    <row r="678" customFormat="1" ht="12" customHeight="1" x14ac:dyDescent="0.75"/>
    <row r="679" customFormat="1" ht="12" customHeight="1" x14ac:dyDescent="0.75"/>
    <row r="680" customFormat="1" ht="12" customHeight="1" x14ac:dyDescent="0.75"/>
    <row r="681" customFormat="1" ht="12" customHeight="1" x14ac:dyDescent="0.75"/>
    <row r="682" customFormat="1" ht="12" customHeight="1" x14ac:dyDescent="0.75"/>
    <row r="683" customFormat="1" ht="12" customHeight="1" x14ac:dyDescent="0.75"/>
    <row r="684" customFormat="1" ht="12" customHeight="1" x14ac:dyDescent="0.75"/>
    <row r="685" customFormat="1" ht="12" customHeight="1" x14ac:dyDescent="0.75"/>
    <row r="686" customFormat="1" ht="12" customHeight="1" x14ac:dyDescent="0.75"/>
    <row r="687" customFormat="1" ht="12" customHeight="1" x14ac:dyDescent="0.75"/>
    <row r="688" customFormat="1" ht="12" customHeight="1" x14ac:dyDescent="0.75"/>
    <row r="689" customFormat="1" ht="12" customHeight="1" x14ac:dyDescent="0.75"/>
    <row r="690" customFormat="1" ht="12" customHeight="1" x14ac:dyDescent="0.75"/>
    <row r="691" customFormat="1" ht="12" customHeight="1" x14ac:dyDescent="0.75"/>
    <row r="692" customFormat="1" ht="12" customHeight="1" x14ac:dyDescent="0.75"/>
    <row r="693" customFormat="1" ht="12" customHeight="1" x14ac:dyDescent="0.75"/>
    <row r="694" customFormat="1" ht="12" customHeight="1" x14ac:dyDescent="0.75"/>
    <row r="695" customFormat="1" ht="12" customHeight="1" x14ac:dyDescent="0.75"/>
    <row r="696" customFormat="1" ht="12" customHeight="1" x14ac:dyDescent="0.75"/>
    <row r="697" customFormat="1" ht="12" customHeight="1" x14ac:dyDescent="0.75"/>
    <row r="698" customFormat="1" ht="12" customHeight="1" x14ac:dyDescent="0.75"/>
    <row r="699" customFormat="1" ht="12" customHeight="1" x14ac:dyDescent="0.75"/>
    <row r="700" customFormat="1" ht="15" customHeight="1" x14ac:dyDescent="0.75"/>
    <row r="701" customFormat="1" ht="15" customHeight="1" x14ac:dyDescent="0.75"/>
    <row r="702" customFormat="1" ht="15" customHeight="1" x14ac:dyDescent="0.75"/>
    <row r="703" customFormat="1" ht="15" customHeight="1" x14ac:dyDescent="0.75"/>
    <row r="704" customFormat="1" ht="15" customHeight="1" x14ac:dyDescent="0.75"/>
    <row r="705" customFormat="1" ht="15" customHeight="1" x14ac:dyDescent="0.75"/>
    <row r="706" customFormat="1" ht="15" customHeight="1" x14ac:dyDescent="0.75"/>
    <row r="707" customFormat="1" ht="12" customHeight="1" x14ac:dyDescent="0.75"/>
    <row r="708" customFormat="1" ht="15" customHeight="1" x14ac:dyDescent="0.75"/>
    <row r="709" customFormat="1" ht="15" customHeight="1" x14ac:dyDescent="0.75"/>
    <row r="710" customFormat="1" ht="15" customHeight="1" x14ac:dyDescent="0.75"/>
    <row r="711" customFormat="1" ht="15" customHeight="1" x14ac:dyDescent="0.75"/>
    <row r="712" customFormat="1" ht="15" customHeight="1" x14ac:dyDescent="0.75"/>
    <row r="713" customFormat="1" ht="15" customHeight="1" x14ac:dyDescent="0.75"/>
    <row r="714" customFormat="1" ht="15" customHeight="1" x14ac:dyDescent="0.75"/>
    <row r="715" customFormat="1" ht="15" customHeight="1" x14ac:dyDescent="0.75"/>
    <row r="716" customFormat="1" ht="15" customHeight="1" x14ac:dyDescent="0.75"/>
    <row r="717" customFormat="1" ht="15" customHeight="1" x14ac:dyDescent="0.75"/>
    <row r="718" customFormat="1" ht="15" customHeight="1" x14ac:dyDescent="0.75"/>
    <row r="719" customFormat="1" ht="15" customHeight="1" x14ac:dyDescent="0.75"/>
    <row r="720" customFormat="1" ht="15" customHeight="1" x14ac:dyDescent="0.75"/>
    <row r="721" spans="2:32" ht="15" customHeight="1" x14ac:dyDescent="0.75"/>
    <row r="722" spans="2:32" ht="15" customHeight="1" x14ac:dyDescent="0.75"/>
    <row r="723" spans="2:32" ht="12" customHeight="1" x14ac:dyDescent="0.75"/>
    <row r="724" spans="2:32" ht="15" customHeight="1" x14ac:dyDescent="0.75"/>
    <row r="725" spans="2:32" ht="15" customHeight="1" x14ac:dyDescent="0.75"/>
    <row r="726" spans="2:32" ht="15" customHeight="1" x14ac:dyDescent="0.75"/>
    <row r="727" spans="2:32" ht="15" customHeight="1" x14ac:dyDescent="0.75"/>
    <row r="728" spans="2:32" ht="12" customHeight="1" x14ac:dyDescent="0.75"/>
    <row r="729" spans="2:32" ht="15" customHeight="1" x14ac:dyDescent="0.75"/>
    <row r="730" spans="2:32" ht="15" customHeight="1" x14ac:dyDescent="0.75"/>
    <row r="731" spans="2:32" ht="15" customHeight="1" x14ac:dyDescent="0.75"/>
    <row r="732" spans="2:32" ht="15" customHeight="1" x14ac:dyDescent="0.75"/>
    <row r="733" spans="2:32" ht="15" customHeight="1" x14ac:dyDescent="0.75"/>
    <row r="734" spans="2:32" ht="15" customHeight="1" x14ac:dyDescent="0.75"/>
    <row r="735" spans="2:32" ht="15" customHeight="1" x14ac:dyDescent="0.75">
      <c r="B735" s="253"/>
      <c r="C735" s="253"/>
      <c r="D735" s="253"/>
      <c r="E735" s="253"/>
      <c r="F735" s="253"/>
      <c r="G735" s="253"/>
      <c r="H735" s="253"/>
      <c r="I735" s="253"/>
      <c r="J735" s="253"/>
      <c r="K735" s="253"/>
      <c r="L735" s="253"/>
      <c r="M735" s="253"/>
      <c r="N735" s="253"/>
      <c r="O735" s="253"/>
      <c r="P735" s="253"/>
      <c r="Q735" s="253"/>
      <c r="R735" s="253"/>
      <c r="S735" s="253"/>
      <c r="T735" s="253"/>
      <c r="U735" s="253"/>
      <c r="V735" s="253"/>
      <c r="W735" s="253"/>
      <c r="X735" s="253"/>
      <c r="Y735" s="253"/>
      <c r="Z735" s="253"/>
      <c r="AA735" s="253"/>
      <c r="AB735" s="253"/>
      <c r="AC735" s="253"/>
      <c r="AD735" s="253"/>
      <c r="AE735" s="253"/>
      <c r="AF735" s="253"/>
    </row>
    <row r="736" spans="2:32" ht="15" customHeight="1" x14ac:dyDescent="0.75"/>
    <row r="737" customFormat="1" ht="15" customHeight="1" x14ac:dyDescent="0.75"/>
    <row r="738" customFormat="1" ht="15" customHeight="1" x14ac:dyDescent="0.75"/>
    <row r="739" customFormat="1" ht="15" customHeight="1" x14ac:dyDescent="0.75"/>
    <row r="740" customFormat="1" ht="15" customHeight="1" x14ac:dyDescent="0.75"/>
    <row r="741" customFormat="1" ht="15" customHeight="1" x14ac:dyDescent="0.75"/>
    <row r="742" customFormat="1" ht="12" customHeight="1" x14ac:dyDescent="0.75"/>
    <row r="743" customFormat="1" ht="12" customHeight="1" x14ac:dyDescent="0.75"/>
    <row r="744" customFormat="1" ht="12" customHeight="1" x14ac:dyDescent="0.75"/>
    <row r="745" customFormat="1" ht="12" customHeight="1" x14ac:dyDescent="0.75"/>
    <row r="746" customFormat="1" ht="12" customHeight="1" x14ac:dyDescent="0.75"/>
    <row r="747" customFormat="1" ht="12" customHeight="1" x14ac:dyDescent="0.75"/>
    <row r="748" customFormat="1" ht="12" customHeight="1" x14ac:dyDescent="0.75"/>
    <row r="749" customFormat="1" ht="12" customHeight="1" x14ac:dyDescent="0.75"/>
    <row r="750" customFormat="1" ht="12" customHeight="1" x14ac:dyDescent="0.75"/>
    <row r="751" customFormat="1" ht="12" customHeight="1" x14ac:dyDescent="0.75"/>
    <row r="752" customFormat="1" ht="12" customHeight="1" x14ac:dyDescent="0.75"/>
    <row r="753" customFormat="1" ht="12" customHeight="1" x14ac:dyDescent="0.75"/>
    <row r="754" customFormat="1" ht="12" customHeight="1" x14ac:dyDescent="0.75"/>
    <row r="755" customFormat="1" ht="12" customHeight="1" x14ac:dyDescent="0.75"/>
    <row r="756" customFormat="1" ht="12" customHeight="1" x14ac:dyDescent="0.75"/>
    <row r="757" customFormat="1" ht="12" customHeight="1" x14ac:dyDescent="0.75"/>
    <row r="758" customFormat="1" ht="12" customHeight="1" x14ac:dyDescent="0.75"/>
    <row r="759" customFormat="1" ht="12" customHeight="1" x14ac:dyDescent="0.75"/>
    <row r="760" customFormat="1" ht="12" customHeight="1" x14ac:dyDescent="0.75"/>
    <row r="761" customFormat="1" ht="12" customHeight="1" x14ac:dyDescent="0.75"/>
    <row r="762" customFormat="1" ht="12" customHeight="1" x14ac:dyDescent="0.75"/>
    <row r="763" customFormat="1" ht="12" customHeight="1" x14ac:dyDescent="0.75"/>
    <row r="764" customFormat="1" ht="12" customHeight="1" x14ac:dyDescent="0.75"/>
    <row r="765" customFormat="1" ht="12" customHeight="1" x14ac:dyDescent="0.75"/>
    <row r="766" customFormat="1" ht="12" customHeight="1" x14ac:dyDescent="0.75"/>
    <row r="767" customFormat="1" ht="12" customHeight="1" x14ac:dyDescent="0.75"/>
    <row r="768" customFormat="1" ht="12" customHeight="1" x14ac:dyDescent="0.75"/>
    <row r="769" customFormat="1" ht="12" customHeight="1" x14ac:dyDescent="0.75"/>
    <row r="770" customFormat="1" ht="12" customHeight="1" x14ac:dyDescent="0.75"/>
    <row r="771" customFormat="1" ht="12" customHeight="1" x14ac:dyDescent="0.75"/>
    <row r="772" customFormat="1" ht="12" customHeight="1" x14ac:dyDescent="0.75"/>
    <row r="773" customFormat="1" ht="12" customHeight="1" x14ac:dyDescent="0.75"/>
    <row r="774" customFormat="1" ht="12" customHeight="1" x14ac:dyDescent="0.75"/>
    <row r="775" customFormat="1" ht="15" customHeight="1" x14ac:dyDescent="0.75"/>
    <row r="776" customFormat="1" ht="15" customHeight="1" x14ac:dyDescent="0.75"/>
    <row r="777" customFormat="1" ht="15" customHeight="1" x14ac:dyDescent="0.75"/>
    <row r="778" customFormat="1" ht="15" customHeight="1" x14ac:dyDescent="0.75"/>
    <row r="779" customFormat="1" ht="15" customHeight="1" x14ac:dyDescent="0.75"/>
    <row r="780" customFormat="1" ht="15" customHeight="1" x14ac:dyDescent="0.75"/>
    <row r="781" customFormat="1" ht="15" customHeight="1" x14ac:dyDescent="0.75"/>
    <row r="782" customFormat="1" ht="15" customHeight="1" x14ac:dyDescent="0.75"/>
    <row r="783" customFormat="1" ht="15" customHeight="1" x14ac:dyDescent="0.75"/>
    <row r="784" customFormat="1" ht="15" customHeight="1" x14ac:dyDescent="0.75"/>
    <row r="785" customFormat="1" ht="15" customHeight="1" x14ac:dyDescent="0.75"/>
    <row r="786" customFormat="1" ht="15" customHeight="1" x14ac:dyDescent="0.75"/>
    <row r="787" customFormat="1" ht="15" customHeight="1" x14ac:dyDescent="0.75"/>
    <row r="788" customFormat="1" ht="15" customHeight="1" x14ac:dyDescent="0.75"/>
    <row r="789" customFormat="1" ht="15" customHeight="1" x14ac:dyDescent="0.75"/>
    <row r="790" customFormat="1" ht="15" customHeight="1" x14ac:dyDescent="0.75"/>
    <row r="791" customFormat="1" ht="15" customHeight="1" x14ac:dyDescent="0.75"/>
    <row r="792" customFormat="1" ht="15" customHeight="1" x14ac:dyDescent="0.75"/>
    <row r="793" customFormat="1" ht="12" customHeight="1" x14ac:dyDescent="0.75"/>
    <row r="794" customFormat="1" ht="15" customHeight="1" x14ac:dyDescent="0.75"/>
    <row r="795" customFormat="1" ht="15" customHeight="1" x14ac:dyDescent="0.75"/>
    <row r="796" customFormat="1" ht="15" customHeight="1" x14ac:dyDescent="0.75"/>
    <row r="797" customFormat="1" ht="15" customHeight="1" x14ac:dyDescent="0.75"/>
    <row r="798" customFormat="1" ht="15" customHeight="1" x14ac:dyDescent="0.75"/>
    <row r="799" customFormat="1" ht="15" customHeight="1" x14ac:dyDescent="0.75"/>
    <row r="800" customFormat="1" ht="15" customHeight="1" x14ac:dyDescent="0.75"/>
    <row r="801" customFormat="1" ht="15" customHeight="1" x14ac:dyDescent="0.75"/>
    <row r="802" customFormat="1" ht="15" customHeight="1" x14ac:dyDescent="0.75"/>
    <row r="803" customFormat="1" ht="15" customHeight="1" x14ac:dyDescent="0.75"/>
    <row r="804" customFormat="1" ht="15" customHeight="1" x14ac:dyDescent="0.75"/>
    <row r="805" customFormat="1" ht="12" customHeight="1" x14ac:dyDescent="0.75"/>
    <row r="806" customFormat="1" ht="15" customHeight="1" x14ac:dyDescent="0.75"/>
    <row r="807" customFormat="1" ht="15" customHeight="1" x14ac:dyDescent="0.75"/>
    <row r="808" customFormat="1" ht="15" customHeight="1" x14ac:dyDescent="0.75"/>
    <row r="809" customFormat="1" ht="12" customHeight="1" x14ac:dyDescent="0.75"/>
    <row r="810" customFormat="1" ht="15" customHeight="1" x14ac:dyDescent="0.75"/>
    <row r="811" customFormat="1" ht="15" customHeight="1" x14ac:dyDescent="0.75"/>
    <row r="812" customFormat="1" ht="15" customHeight="1" x14ac:dyDescent="0.75"/>
    <row r="813" customFormat="1" ht="15" customHeight="1" x14ac:dyDescent="0.75"/>
    <row r="814" customFormat="1" ht="15" customHeight="1" x14ac:dyDescent="0.75"/>
    <row r="815" customFormat="1" ht="15" customHeight="1" x14ac:dyDescent="0.75"/>
    <row r="816" customFormat="1" ht="15" customHeight="1" x14ac:dyDescent="0.75"/>
    <row r="817" customFormat="1" ht="15" customHeight="1" x14ac:dyDescent="0.75"/>
    <row r="818" customFormat="1" ht="15" customHeight="1" x14ac:dyDescent="0.75"/>
    <row r="819" customFormat="1" ht="15" customHeight="1" x14ac:dyDescent="0.75"/>
    <row r="820" customFormat="1" ht="15" customHeight="1" x14ac:dyDescent="0.75"/>
    <row r="821" customFormat="1" ht="12" customHeight="1" x14ac:dyDescent="0.75"/>
    <row r="822" customFormat="1" ht="15" customHeight="1" x14ac:dyDescent="0.75"/>
    <row r="823" customFormat="1" ht="15" customHeight="1" x14ac:dyDescent="0.75"/>
    <row r="824" customFormat="1" ht="15" customHeight="1" x14ac:dyDescent="0.75"/>
    <row r="825" customFormat="1" ht="15" customHeight="1" x14ac:dyDescent="0.75"/>
    <row r="826" customFormat="1" ht="15" customHeight="1" x14ac:dyDescent="0.75"/>
    <row r="827" customFormat="1" ht="15" customHeight="1" x14ac:dyDescent="0.75"/>
    <row r="828" customFormat="1" ht="15" customHeight="1" x14ac:dyDescent="0.75"/>
    <row r="829" customFormat="1" ht="15" customHeight="1" x14ac:dyDescent="0.75"/>
    <row r="830" customFormat="1" ht="15" customHeight="1" x14ac:dyDescent="0.75"/>
    <row r="831" customFormat="1" ht="15" customHeight="1" x14ac:dyDescent="0.75"/>
    <row r="832" customFormat="1" ht="15" customHeight="1" x14ac:dyDescent="0.75"/>
    <row r="833" customFormat="1" ht="15" customHeight="1" x14ac:dyDescent="0.75"/>
    <row r="834" customFormat="1" ht="15" customHeight="1" x14ac:dyDescent="0.75"/>
    <row r="835" customFormat="1" ht="12" customHeight="1" x14ac:dyDescent="0.75"/>
    <row r="836" customFormat="1" ht="15" customHeight="1" x14ac:dyDescent="0.75"/>
    <row r="837" customFormat="1" ht="15" customHeight="1" x14ac:dyDescent="0.75"/>
    <row r="838" customFormat="1" ht="15" customHeight="1" x14ac:dyDescent="0.75"/>
    <row r="839" customFormat="1" ht="12" customHeight="1" x14ac:dyDescent="0.75"/>
    <row r="840" customFormat="1" ht="15" customHeight="1" x14ac:dyDescent="0.75"/>
    <row r="841" customFormat="1" ht="15" customHeight="1" x14ac:dyDescent="0.75"/>
    <row r="842" customFormat="1" ht="15" customHeight="1" x14ac:dyDescent="0.75"/>
    <row r="843" customFormat="1" ht="15" customHeight="1" x14ac:dyDescent="0.75"/>
    <row r="844" customFormat="1" ht="15" customHeight="1" x14ac:dyDescent="0.75"/>
    <row r="845" customFormat="1" ht="15" customHeight="1" x14ac:dyDescent="0.75"/>
    <row r="846" customFormat="1" ht="15" customHeight="1" x14ac:dyDescent="0.75"/>
    <row r="847" customFormat="1" ht="15" customHeight="1" x14ac:dyDescent="0.75"/>
    <row r="848" customFormat="1" ht="15" customHeight="1" x14ac:dyDescent="0.75"/>
    <row r="849" customFormat="1" ht="15" customHeight="1" x14ac:dyDescent="0.75"/>
    <row r="850" customFormat="1" ht="12" customHeight="1" x14ac:dyDescent="0.75"/>
    <row r="851" customFormat="1" ht="15" customHeight="1" x14ac:dyDescent="0.75"/>
    <row r="852" customFormat="1" ht="15" customHeight="1" x14ac:dyDescent="0.75"/>
    <row r="853" customFormat="1" ht="15" customHeight="1" x14ac:dyDescent="0.75"/>
    <row r="854" customFormat="1" ht="15" customHeight="1" x14ac:dyDescent="0.75"/>
    <row r="855" customFormat="1" ht="15" customHeight="1" x14ac:dyDescent="0.75"/>
    <row r="856" customFormat="1" ht="15" customHeight="1" x14ac:dyDescent="0.75"/>
    <row r="857" customFormat="1" ht="15" customHeight="1" x14ac:dyDescent="0.75"/>
    <row r="858" customFormat="1" ht="15" customHeight="1" x14ac:dyDescent="0.75"/>
    <row r="859" customFormat="1" ht="15" customHeight="1" x14ac:dyDescent="0.75"/>
    <row r="860" customFormat="1" ht="12" customHeight="1" x14ac:dyDescent="0.75"/>
    <row r="861" customFormat="1" ht="15" customHeight="1" x14ac:dyDescent="0.75"/>
    <row r="862" customFormat="1" ht="15" customHeight="1" x14ac:dyDescent="0.75"/>
    <row r="863" customFormat="1" ht="15" customHeight="1" x14ac:dyDescent="0.75"/>
    <row r="864" customFormat="1" ht="15" customHeight="1" x14ac:dyDescent="0.75"/>
    <row r="865" customFormat="1" ht="15" customHeight="1" x14ac:dyDescent="0.75"/>
    <row r="866" customFormat="1" ht="15" customHeight="1" x14ac:dyDescent="0.75"/>
    <row r="867" customFormat="1" ht="15" customHeight="1" x14ac:dyDescent="0.75"/>
    <row r="868" customFormat="1" ht="15" customHeight="1" x14ac:dyDescent="0.75"/>
    <row r="869" customFormat="1" ht="15" customHeight="1" x14ac:dyDescent="0.75"/>
    <row r="870" customFormat="1" ht="15" customHeight="1" x14ac:dyDescent="0.75"/>
    <row r="871" customFormat="1" ht="15" customHeight="1" x14ac:dyDescent="0.75"/>
    <row r="872" customFormat="1" ht="12" customHeight="1" x14ac:dyDescent="0.75"/>
    <row r="873" customFormat="1" ht="15" customHeight="1" x14ac:dyDescent="0.75"/>
    <row r="874" customFormat="1" ht="15" customHeight="1" x14ac:dyDescent="0.75"/>
    <row r="875" customFormat="1" ht="15" customHeight="1" x14ac:dyDescent="0.75"/>
    <row r="876" customFormat="1" ht="15" customHeight="1" x14ac:dyDescent="0.75"/>
    <row r="877" customFormat="1" ht="15" customHeight="1" x14ac:dyDescent="0.75"/>
    <row r="878" customFormat="1" ht="15" customHeight="1" x14ac:dyDescent="0.75"/>
    <row r="879" customFormat="1" ht="15" customHeight="1" x14ac:dyDescent="0.75"/>
    <row r="880" customFormat="1" ht="15" customHeight="1" x14ac:dyDescent="0.75"/>
    <row r="881" customFormat="1" ht="15" customHeight="1" x14ac:dyDescent="0.75"/>
    <row r="882" customFormat="1" ht="15" customHeight="1" x14ac:dyDescent="0.75"/>
    <row r="883" customFormat="1" ht="12" customHeight="1" x14ac:dyDescent="0.75"/>
    <row r="884" customFormat="1" ht="15" customHeight="1" x14ac:dyDescent="0.75"/>
    <row r="885" customFormat="1" ht="15" customHeight="1" x14ac:dyDescent="0.75"/>
    <row r="886" customFormat="1" ht="15" customHeight="1" x14ac:dyDescent="0.75"/>
    <row r="887" customFormat="1" ht="15" customHeight="1" x14ac:dyDescent="0.75"/>
    <row r="888" customFormat="1" ht="15" customHeight="1" x14ac:dyDescent="0.75"/>
    <row r="889" customFormat="1" ht="15" customHeight="1" x14ac:dyDescent="0.75"/>
    <row r="890" customFormat="1" ht="15" customHeight="1" x14ac:dyDescent="0.75"/>
    <row r="891" customFormat="1" ht="15" customHeight="1" x14ac:dyDescent="0.75"/>
    <row r="892" customFormat="1" ht="15" customHeight="1" x14ac:dyDescent="0.75"/>
    <row r="893" customFormat="1" ht="15" customHeight="1" x14ac:dyDescent="0.75"/>
    <row r="894" customFormat="1" ht="15" customHeight="1" x14ac:dyDescent="0.75"/>
    <row r="895" customFormat="1" ht="12" customHeight="1" x14ac:dyDescent="0.75"/>
    <row r="896" customFormat="1" ht="15" customHeight="1" x14ac:dyDescent="0.75"/>
    <row r="897" spans="2:32" ht="15" customHeight="1" x14ac:dyDescent="0.75"/>
    <row r="898" spans="2:32" ht="15" customHeight="1" x14ac:dyDescent="0.75"/>
    <row r="899" spans="2:32" ht="15" customHeight="1" x14ac:dyDescent="0.75"/>
    <row r="900" spans="2:32" ht="15" customHeight="1" x14ac:dyDescent="0.75"/>
    <row r="901" spans="2:32" ht="15" customHeight="1" x14ac:dyDescent="0.75"/>
    <row r="902" spans="2:32" ht="15" customHeight="1" x14ac:dyDescent="0.75"/>
    <row r="903" spans="2:32" ht="15" customHeight="1" x14ac:dyDescent="0.75"/>
    <row r="904" spans="2:32" ht="15" customHeight="1" x14ac:dyDescent="0.75"/>
    <row r="905" spans="2:32" ht="15" customHeight="1" x14ac:dyDescent="0.75"/>
    <row r="906" spans="2:32" ht="12" customHeight="1" x14ac:dyDescent="0.75"/>
    <row r="907" spans="2:32" ht="15" customHeight="1" x14ac:dyDescent="0.75"/>
    <row r="908" spans="2:32" ht="15" customHeight="1" x14ac:dyDescent="0.75"/>
    <row r="909" spans="2:32" ht="15" customHeight="1" x14ac:dyDescent="0.75"/>
    <row r="910" spans="2:32" ht="15" customHeight="1" x14ac:dyDescent="0.75"/>
    <row r="911" spans="2:32" ht="15" customHeight="1" x14ac:dyDescent="0.75">
      <c r="B911" s="253"/>
      <c r="C911" s="253"/>
      <c r="D911" s="253"/>
      <c r="E911" s="253"/>
      <c r="F911" s="253"/>
      <c r="G911" s="253"/>
      <c r="H911" s="253"/>
      <c r="I911" s="253"/>
      <c r="J911" s="253"/>
      <c r="K911" s="253"/>
      <c r="L911" s="253"/>
      <c r="M911" s="253"/>
      <c r="N911" s="253"/>
      <c r="O911" s="253"/>
      <c r="P911" s="253"/>
      <c r="Q911" s="253"/>
      <c r="R911" s="253"/>
      <c r="S911" s="253"/>
      <c r="T911" s="253"/>
      <c r="U911" s="253"/>
      <c r="V911" s="253"/>
      <c r="W911" s="253"/>
      <c r="X911" s="253"/>
      <c r="Y911" s="253"/>
      <c r="Z911" s="253"/>
      <c r="AA911" s="253"/>
      <c r="AB911" s="253"/>
      <c r="AC911" s="253"/>
      <c r="AD911" s="253"/>
      <c r="AE911" s="253"/>
      <c r="AF911" s="253"/>
    </row>
    <row r="912" spans="2:32" ht="15" customHeight="1" x14ac:dyDescent="0.75"/>
    <row r="913" customFormat="1" ht="15" customHeight="1" x14ac:dyDescent="0.75"/>
    <row r="914" customFormat="1" ht="12" customHeight="1" x14ac:dyDescent="0.75"/>
    <row r="915" customFormat="1" ht="12" customHeight="1" x14ac:dyDescent="0.75"/>
    <row r="916" customFormat="1" ht="12" customHeight="1" x14ac:dyDescent="0.75"/>
    <row r="917" customFormat="1" ht="12" customHeight="1" x14ac:dyDescent="0.75"/>
    <row r="918" customFormat="1" ht="12" customHeight="1" x14ac:dyDescent="0.75"/>
    <row r="919" customFormat="1" ht="12" customHeight="1" x14ac:dyDescent="0.75"/>
    <row r="920" customFormat="1" ht="12" customHeight="1" x14ac:dyDescent="0.75"/>
    <row r="921" customFormat="1" ht="12" customHeight="1" x14ac:dyDescent="0.75"/>
    <row r="922" customFormat="1" ht="12" customHeight="1" x14ac:dyDescent="0.75"/>
    <row r="923" customFormat="1" ht="12" customHeight="1" x14ac:dyDescent="0.75"/>
    <row r="924" customFormat="1" ht="12" customHeight="1" x14ac:dyDescent="0.75"/>
    <row r="925" customFormat="1" ht="15" customHeight="1" x14ac:dyDescent="0.75"/>
    <row r="926" customFormat="1" ht="15" customHeight="1" x14ac:dyDescent="0.75"/>
    <row r="927" customFormat="1" ht="15" customHeight="1" x14ac:dyDescent="0.75"/>
    <row r="928" customFormat="1" ht="15" customHeight="1" x14ac:dyDescent="0.75"/>
    <row r="929" customFormat="1" ht="15" customHeight="1" x14ac:dyDescent="0.75"/>
    <row r="930" customFormat="1" ht="15" customHeight="1" x14ac:dyDescent="0.75"/>
    <row r="931" customFormat="1" ht="15" customHeight="1" x14ac:dyDescent="0.75"/>
    <row r="932" customFormat="1" ht="15" customHeight="1" x14ac:dyDescent="0.75"/>
    <row r="933" customFormat="1" ht="15" customHeight="1" x14ac:dyDescent="0.75"/>
    <row r="934" customFormat="1" ht="15" customHeight="1" x14ac:dyDescent="0.75"/>
    <row r="935" customFormat="1" ht="12" customHeight="1" x14ac:dyDescent="0.75"/>
    <row r="936" customFormat="1" ht="15" customHeight="1" x14ac:dyDescent="0.75"/>
    <row r="937" customFormat="1" ht="15" customHeight="1" x14ac:dyDescent="0.75"/>
    <row r="938" customFormat="1" ht="15" customHeight="1" x14ac:dyDescent="0.75"/>
    <row r="939" customFormat="1" ht="15" customHeight="1" x14ac:dyDescent="0.75"/>
    <row r="940" customFormat="1" ht="15" customHeight="1" x14ac:dyDescent="0.75"/>
    <row r="941" customFormat="1" ht="15" customHeight="1" x14ac:dyDescent="0.75"/>
    <row r="942" customFormat="1" ht="15" customHeight="1" x14ac:dyDescent="0.75"/>
    <row r="943" customFormat="1" ht="15" customHeight="1" x14ac:dyDescent="0.75"/>
    <row r="944" customFormat="1" ht="15" customHeight="1" x14ac:dyDescent="0.75"/>
    <row r="945" customFormat="1" ht="15" customHeight="1" x14ac:dyDescent="0.75"/>
    <row r="946" customFormat="1" ht="15" customHeight="1" x14ac:dyDescent="0.75"/>
    <row r="947" customFormat="1" ht="15" customHeight="1" x14ac:dyDescent="0.75"/>
    <row r="948" customFormat="1" ht="15" customHeight="1" x14ac:dyDescent="0.75"/>
    <row r="949" customFormat="1" ht="15" customHeight="1" x14ac:dyDescent="0.75"/>
    <row r="950" customFormat="1" ht="15" customHeight="1" x14ac:dyDescent="0.75"/>
    <row r="951" customFormat="1" ht="15" customHeight="1" x14ac:dyDescent="0.75"/>
    <row r="952" customFormat="1" ht="12" customHeight="1" x14ac:dyDescent="0.75"/>
    <row r="953" customFormat="1" ht="15" customHeight="1" x14ac:dyDescent="0.75"/>
    <row r="954" customFormat="1" ht="12" customHeight="1" x14ac:dyDescent="0.75"/>
    <row r="955" customFormat="1" ht="15" customHeight="1" x14ac:dyDescent="0.75"/>
    <row r="956" customFormat="1" ht="15" customHeight="1" x14ac:dyDescent="0.75"/>
    <row r="957" customFormat="1" ht="15" customHeight="1" x14ac:dyDescent="0.75"/>
    <row r="958" customFormat="1" ht="15" customHeight="1" x14ac:dyDescent="0.75"/>
    <row r="959" customFormat="1" ht="15" customHeight="1" x14ac:dyDescent="0.75"/>
    <row r="960" customFormat="1" ht="12" customHeight="1" x14ac:dyDescent="0.75"/>
    <row r="961" customFormat="1" ht="15" customHeight="1" x14ac:dyDescent="0.75"/>
    <row r="962" customFormat="1" ht="15" customHeight="1" x14ac:dyDescent="0.75"/>
    <row r="963" customFormat="1" ht="15" customHeight="1" x14ac:dyDescent="0.75"/>
    <row r="964" customFormat="1" ht="15" customHeight="1" x14ac:dyDescent="0.75"/>
    <row r="965" customFormat="1" ht="15" customHeight="1" x14ac:dyDescent="0.75"/>
    <row r="966" customFormat="1" ht="15" customHeight="1" x14ac:dyDescent="0.75"/>
    <row r="967" customFormat="1" ht="15" customHeight="1" x14ac:dyDescent="0.75"/>
    <row r="968" customFormat="1" ht="15" customHeight="1" x14ac:dyDescent="0.75"/>
    <row r="969" customFormat="1" ht="15" customHeight="1" x14ac:dyDescent="0.75"/>
    <row r="970" customFormat="1" ht="15" customHeight="1" x14ac:dyDescent="0.75"/>
    <row r="971" customFormat="1" ht="15" customHeight="1" x14ac:dyDescent="0.75"/>
    <row r="972" customFormat="1" ht="15" customHeight="1" x14ac:dyDescent="0.75"/>
    <row r="973" customFormat="1" ht="15" customHeight="1" x14ac:dyDescent="0.75"/>
    <row r="974" customFormat="1" ht="15" customHeight="1" x14ac:dyDescent="0.75"/>
    <row r="975" customFormat="1" ht="15" customHeight="1" x14ac:dyDescent="0.75"/>
    <row r="976" customFormat="1" ht="15" customHeight="1" x14ac:dyDescent="0.75"/>
    <row r="977" customFormat="1" ht="12" customHeight="1" x14ac:dyDescent="0.75"/>
    <row r="978" customFormat="1" ht="15" customHeight="1" x14ac:dyDescent="0.75"/>
    <row r="979" customFormat="1" ht="12" customHeight="1" x14ac:dyDescent="0.75"/>
    <row r="980" customFormat="1" ht="15" customHeight="1" x14ac:dyDescent="0.75"/>
    <row r="981" customFormat="1" ht="12" customHeight="1" x14ac:dyDescent="0.75"/>
    <row r="982" customFormat="1" ht="15" customHeight="1" x14ac:dyDescent="0.75"/>
    <row r="983" customFormat="1" ht="15" customHeight="1" x14ac:dyDescent="0.75"/>
    <row r="984" customFormat="1" ht="15" customHeight="1" x14ac:dyDescent="0.75"/>
    <row r="985" customFormat="1" ht="15" customHeight="1" x14ac:dyDescent="0.75"/>
    <row r="986" customFormat="1" ht="15" customHeight="1" x14ac:dyDescent="0.75"/>
    <row r="987" customFormat="1" ht="15" customHeight="1" x14ac:dyDescent="0.75"/>
    <row r="988" customFormat="1" ht="15" customHeight="1" x14ac:dyDescent="0.75"/>
    <row r="989" customFormat="1" ht="15" customHeight="1" x14ac:dyDescent="0.75"/>
    <row r="990" customFormat="1" ht="15" customHeight="1" x14ac:dyDescent="0.75"/>
    <row r="991" customFormat="1" ht="15" customHeight="1" x14ac:dyDescent="0.75"/>
    <row r="992" customFormat="1" ht="15" customHeight="1" x14ac:dyDescent="0.75"/>
    <row r="993" spans="2:32" ht="15" customHeight="1" x14ac:dyDescent="0.75"/>
    <row r="994" spans="2:32" ht="15" customHeight="1" x14ac:dyDescent="0.75">
      <c r="B994" s="253"/>
      <c r="C994" s="253"/>
      <c r="D994" s="253"/>
      <c r="E994" s="253"/>
      <c r="F994" s="253"/>
      <c r="G994" s="253"/>
      <c r="H994" s="253"/>
      <c r="I994" s="253"/>
      <c r="J994" s="253"/>
      <c r="K994" s="253"/>
      <c r="L994" s="253"/>
      <c r="M994" s="253"/>
      <c r="N994" s="253"/>
      <c r="O994" s="253"/>
      <c r="P994" s="253"/>
      <c r="Q994" s="253"/>
      <c r="R994" s="253"/>
      <c r="S994" s="253"/>
      <c r="T994" s="253"/>
      <c r="U994" s="253"/>
      <c r="V994" s="253"/>
      <c r="W994" s="253"/>
      <c r="X994" s="253"/>
      <c r="Y994" s="253"/>
      <c r="Z994" s="253"/>
      <c r="AA994" s="253"/>
      <c r="AB994" s="253"/>
      <c r="AC994" s="253"/>
      <c r="AD994" s="253"/>
      <c r="AE994" s="253"/>
      <c r="AF994" s="253"/>
    </row>
    <row r="995" spans="2:32" ht="15" customHeight="1" x14ac:dyDescent="0.75"/>
    <row r="996" spans="2:32" ht="15" customHeight="1" x14ac:dyDescent="0.75"/>
    <row r="997" spans="2:32" ht="15" customHeight="1" x14ac:dyDescent="0.75"/>
    <row r="998" spans="2:32" ht="15" customHeight="1" x14ac:dyDescent="0.75"/>
    <row r="999" spans="2:32" ht="15" customHeight="1" x14ac:dyDescent="0.75"/>
    <row r="1000" spans="2:32" ht="15" customHeight="1" x14ac:dyDescent="0.75"/>
    <row r="1001" spans="2:32" ht="12" customHeight="1" x14ac:dyDescent="0.75"/>
    <row r="1002" spans="2:32" ht="12" customHeight="1" x14ac:dyDescent="0.75"/>
    <row r="1003" spans="2:32" ht="12" customHeight="1" x14ac:dyDescent="0.75"/>
    <row r="1004" spans="2:32" ht="12" customHeight="1" x14ac:dyDescent="0.75"/>
    <row r="1005" spans="2:32" ht="12" customHeight="1" x14ac:dyDescent="0.75"/>
    <row r="1006" spans="2:32" ht="12" customHeight="1" x14ac:dyDescent="0.75"/>
    <row r="1007" spans="2:32" ht="12" customHeight="1" x14ac:dyDescent="0.75"/>
    <row r="1008" spans="2:32" ht="12" customHeight="1" x14ac:dyDescent="0.75"/>
    <row r="1009" customFormat="1" ht="12" customHeight="1" x14ac:dyDescent="0.75"/>
    <row r="1010" customFormat="1" ht="12" customHeight="1" x14ac:dyDescent="0.75"/>
    <row r="1011" customFormat="1" ht="12" customHeight="1" x14ac:dyDescent="0.75"/>
    <row r="1012" customFormat="1" ht="12" customHeight="1" x14ac:dyDescent="0.75"/>
    <row r="1013" customFormat="1" ht="12" customHeight="1" x14ac:dyDescent="0.75"/>
    <row r="1014" customFormat="1" ht="12" customHeight="1" x14ac:dyDescent="0.75"/>
    <row r="1015" customFormat="1" ht="12" customHeight="1" x14ac:dyDescent="0.75"/>
    <row r="1016" customFormat="1" ht="12" customHeight="1" x14ac:dyDescent="0.75"/>
    <row r="1017" customFormat="1" ht="12" customHeight="1" x14ac:dyDescent="0.75"/>
    <row r="1018" customFormat="1" ht="12" customHeight="1" x14ac:dyDescent="0.75"/>
    <row r="1019" customFormat="1" ht="12" customHeight="1" x14ac:dyDescent="0.75"/>
    <row r="1020" customFormat="1" ht="12" customHeight="1" x14ac:dyDescent="0.75"/>
    <row r="1021" customFormat="1" ht="12" customHeight="1" x14ac:dyDescent="0.75"/>
    <row r="1022" customFormat="1" ht="12" customHeight="1" x14ac:dyDescent="0.75"/>
    <row r="1023" customFormat="1" ht="12" customHeight="1" x14ac:dyDescent="0.75"/>
    <row r="1024" customFormat="1" ht="12" customHeight="1" x14ac:dyDescent="0.75"/>
    <row r="1025" customFormat="1" ht="15" customHeight="1" x14ac:dyDescent="0.75"/>
    <row r="1026" customFormat="1" ht="15" customHeight="1" x14ac:dyDescent="0.75"/>
    <row r="1027" customFormat="1" ht="15" customHeight="1" x14ac:dyDescent="0.75"/>
    <row r="1028" customFormat="1" ht="15" customHeight="1" x14ac:dyDescent="0.75"/>
    <row r="1029" customFormat="1" ht="15" customHeight="1" x14ac:dyDescent="0.75"/>
    <row r="1030" customFormat="1" ht="15" customHeight="1" x14ac:dyDescent="0.75"/>
    <row r="1031" customFormat="1" ht="15" customHeight="1" x14ac:dyDescent="0.75"/>
    <row r="1032" customFormat="1" ht="15" customHeight="1" x14ac:dyDescent="0.75"/>
    <row r="1033" customFormat="1" ht="15" customHeight="1" x14ac:dyDescent="0.75"/>
    <row r="1034" customFormat="1" ht="15" customHeight="1" x14ac:dyDescent="0.75"/>
    <row r="1035" customFormat="1" ht="12" customHeight="1" x14ac:dyDescent="0.75"/>
    <row r="1036" customFormat="1" ht="15" customHeight="1" x14ac:dyDescent="0.75"/>
    <row r="1037" customFormat="1" ht="15" customHeight="1" x14ac:dyDescent="0.75"/>
    <row r="1038" customFormat="1" ht="15" customHeight="1" x14ac:dyDescent="0.75"/>
    <row r="1039" customFormat="1" ht="15" customHeight="1" x14ac:dyDescent="0.75"/>
    <row r="1040" customFormat="1" ht="15" customHeight="1" x14ac:dyDescent="0.75"/>
    <row r="1041" customFormat="1" ht="15" customHeight="1" x14ac:dyDescent="0.75"/>
    <row r="1042" customFormat="1" ht="15" customHeight="1" x14ac:dyDescent="0.75"/>
    <row r="1043" customFormat="1" ht="15" customHeight="1" x14ac:dyDescent="0.75"/>
    <row r="1044" customFormat="1" ht="15" customHeight="1" x14ac:dyDescent="0.75"/>
    <row r="1045" customFormat="1" ht="15" customHeight="1" x14ac:dyDescent="0.75"/>
    <row r="1046" customFormat="1" ht="15" customHeight="1" x14ac:dyDescent="0.75"/>
    <row r="1047" customFormat="1" ht="15" customHeight="1" x14ac:dyDescent="0.75"/>
    <row r="1048" customFormat="1" ht="15" customHeight="1" x14ac:dyDescent="0.75"/>
    <row r="1049" customFormat="1" ht="15" customHeight="1" x14ac:dyDescent="0.75"/>
    <row r="1050" customFormat="1" ht="15" customHeight="1" x14ac:dyDescent="0.75"/>
    <row r="1051" customFormat="1" ht="15" customHeight="1" x14ac:dyDescent="0.75"/>
    <row r="1052" customFormat="1" ht="12" customHeight="1" x14ac:dyDescent="0.75"/>
    <row r="1053" customFormat="1" ht="15" customHeight="1" x14ac:dyDescent="0.75"/>
    <row r="1054" customFormat="1" ht="15" customHeight="1" x14ac:dyDescent="0.75"/>
    <row r="1055" customFormat="1" ht="12" customHeight="1" x14ac:dyDescent="0.75"/>
    <row r="1056" customFormat="1" ht="15" customHeight="1" x14ac:dyDescent="0.75"/>
    <row r="1057" customFormat="1" ht="15" customHeight="1" x14ac:dyDescent="0.75"/>
    <row r="1058" customFormat="1" ht="15" customHeight="1" x14ac:dyDescent="0.75"/>
    <row r="1059" customFormat="1" ht="15" customHeight="1" x14ac:dyDescent="0.75"/>
    <row r="1060" customFormat="1" ht="15" customHeight="1" x14ac:dyDescent="0.75"/>
    <row r="1061" customFormat="1" ht="12" customHeight="1" x14ac:dyDescent="0.75"/>
    <row r="1062" customFormat="1" ht="15" customHeight="1" x14ac:dyDescent="0.75"/>
    <row r="1063" customFormat="1" ht="15" customHeight="1" x14ac:dyDescent="0.75"/>
    <row r="1064" customFormat="1" ht="15" customHeight="1" x14ac:dyDescent="0.75"/>
    <row r="1065" customFormat="1" ht="15" customHeight="1" x14ac:dyDescent="0.75"/>
    <row r="1066" customFormat="1" ht="15" customHeight="1" x14ac:dyDescent="0.75"/>
    <row r="1067" customFormat="1" ht="15" customHeight="1" x14ac:dyDescent="0.75"/>
    <row r="1068" customFormat="1" ht="15" customHeight="1" x14ac:dyDescent="0.75"/>
    <row r="1069" customFormat="1" ht="15" customHeight="1" x14ac:dyDescent="0.75"/>
    <row r="1070" customFormat="1" ht="15" customHeight="1" x14ac:dyDescent="0.75"/>
    <row r="1071" customFormat="1" ht="15" customHeight="1" x14ac:dyDescent="0.75"/>
    <row r="1072" customFormat="1" ht="15" customHeight="1" x14ac:dyDescent="0.75"/>
    <row r="1073" customFormat="1" ht="15" customHeight="1" x14ac:dyDescent="0.75"/>
    <row r="1074" customFormat="1" ht="15" customHeight="1" x14ac:dyDescent="0.75"/>
    <row r="1075" customFormat="1" ht="15" customHeight="1" x14ac:dyDescent="0.75"/>
    <row r="1076" customFormat="1" ht="15" customHeight="1" x14ac:dyDescent="0.75"/>
    <row r="1077" customFormat="1" ht="15" customHeight="1" x14ac:dyDescent="0.75"/>
    <row r="1078" customFormat="1" ht="12" customHeight="1" x14ac:dyDescent="0.75"/>
    <row r="1079" customFormat="1" ht="15" customHeight="1" x14ac:dyDescent="0.75"/>
    <row r="1080" customFormat="1" ht="15" customHeight="1" x14ac:dyDescent="0.75"/>
    <row r="1081" customFormat="1" ht="12" customHeight="1" x14ac:dyDescent="0.75"/>
    <row r="1082" customFormat="1" ht="15" customHeight="1" x14ac:dyDescent="0.75"/>
    <row r="1083" customFormat="1" ht="12" customHeight="1" x14ac:dyDescent="0.75"/>
    <row r="1084" customFormat="1" ht="15" customHeight="1" x14ac:dyDescent="0.75"/>
    <row r="1085" customFormat="1" ht="15" customHeight="1" x14ac:dyDescent="0.75"/>
    <row r="1086" customFormat="1" ht="15" customHeight="1" x14ac:dyDescent="0.75"/>
    <row r="1087" customFormat="1" ht="15" customHeight="1" x14ac:dyDescent="0.75"/>
    <row r="1088" customFormat="1" ht="15" customHeight="1" x14ac:dyDescent="0.75"/>
    <row r="1089" spans="2:32" ht="15" customHeight="1" x14ac:dyDescent="0.75"/>
    <row r="1090" spans="2:32" ht="15" customHeight="1" x14ac:dyDescent="0.75"/>
    <row r="1091" spans="2:32" ht="15" customHeight="1" x14ac:dyDescent="0.75"/>
    <row r="1092" spans="2:32" ht="15" customHeight="1" x14ac:dyDescent="0.75"/>
    <row r="1093" spans="2:32" ht="15" customHeight="1" x14ac:dyDescent="0.75"/>
    <row r="1094" spans="2:32" ht="15" customHeight="1" x14ac:dyDescent="0.75"/>
    <row r="1095" spans="2:32" ht="15" customHeight="1" x14ac:dyDescent="0.75"/>
    <row r="1096" spans="2:32" ht="15" customHeight="1" x14ac:dyDescent="0.75">
      <c r="B1096" s="253"/>
      <c r="C1096" s="253"/>
      <c r="D1096" s="253"/>
      <c r="E1096" s="253"/>
      <c r="F1096" s="253"/>
      <c r="G1096" s="253"/>
      <c r="H1096" s="253"/>
      <c r="I1096" s="253"/>
      <c r="J1096" s="253"/>
      <c r="K1096" s="253"/>
      <c r="L1096" s="253"/>
      <c r="M1096" s="253"/>
      <c r="N1096" s="253"/>
      <c r="O1096" s="253"/>
      <c r="P1096" s="253"/>
      <c r="Q1096" s="253"/>
      <c r="R1096" s="253"/>
      <c r="S1096" s="253"/>
      <c r="T1096" s="253"/>
      <c r="U1096" s="253"/>
      <c r="V1096" s="253"/>
      <c r="W1096" s="253"/>
      <c r="X1096" s="253"/>
      <c r="Y1096" s="253"/>
      <c r="Z1096" s="253"/>
      <c r="AA1096" s="253"/>
      <c r="AB1096" s="253"/>
      <c r="AC1096" s="253"/>
      <c r="AD1096" s="253"/>
      <c r="AE1096" s="253"/>
      <c r="AF1096" s="253"/>
    </row>
    <row r="1097" spans="2:32" ht="15" customHeight="1" x14ac:dyDescent="0.75"/>
    <row r="1098" spans="2:32" ht="15" customHeight="1" x14ac:dyDescent="0.75"/>
    <row r="1099" spans="2:32" ht="15" customHeight="1" x14ac:dyDescent="0.75"/>
    <row r="1100" spans="2:32" ht="15" customHeight="1" x14ac:dyDescent="0.75"/>
    <row r="1101" spans="2:32" ht="15" customHeight="1" x14ac:dyDescent="0.75"/>
    <row r="1102" spans="2:32" ht="15" customHeight="1" x14ac:dyDescent="0.75"/>
    <row r="1103" spans="2:32" ht="12" customHeight="1" x14ac:dyDescent="0.75"/>
    <row r="1104" spans="2:32" ht="12" customHeight="1" x14ac:dyDescent="0.75"/>
    <row r="1105" customFormat="1" ht="12" customHeight="1" x14ac:dyDescent="0.75"/>
    <row r="1106" customFormat="1" ht="12" customHeight="1" x14ac:dyDescent="0.75"/>
    <row r="1107" customFormat="1" ht="12" customHeight="1" x14ac:dyDescent="0.75"/>
    <row r="1108" customFormat="1" ht="12" customHeight="1" x14ac:dyDescent="0.75"/>
    <row r="1109" customFormat="1" ht="12" customHeight="1" x14ac:dyDescent="0.75"/>
    <row r="1110" customFormat="1" ht="12" customHeight="1" x14ac:dyDescent="0.75"/>
    <row r="1111" customFormat="1" ht="12" customHeight="1" x14ac:dyDescent="0.75"/>
    <row r="1112" customFormat="1" ht="12" customHeight="1" x14ac:dyDescent="0.75"/>
    <row r="1113" customFormat="1" ht="12" customHeight="1" x14ac:dyDescent="0.75"/>
    <row r="1114" customFormat="1" ht="12" customHeight="1" x14ac:dyDescent="0.75"/>
    <row r="1115" customFormat="1" ht="12" customHeight="1" x14ac:dyDescent="0.75"/>
    <row r="1116" customFormat="1" ht="12" customHeight="1" x14ac:dyDescent="0.75"/>
    <row r="1117" customFormat="1" ht="12" customHeight="1" x14ac:dyDescent="0.75"/>
    <row r="1118" customFormat="1" ht="12" customHeight="1" x14ac:dyDescent="0.75"/>
    <row r="1119" customFormat="1" ht="12" customHeight="1" x14ac:dyDescent="0.75"/>
    <row r="1120" customFormat="1" ht="12" customHeight="1" x14ac:dyDescent="0.75"/>
    <row r="1121" customFormat="1" ht="12" customHeight="1" x14ac:dyDescent="0.75"/>
    <row r="1122" customFormat="1" ht="12" customHeight="1" x14ac:dyDescent="0.75"/>
    <row r="1123" customFormat="1" ht="12" customHeight="1" x14ac:dyDescent="0.75"/>
    <row r="1124" customFormat="1" ht="12" customHeight="1" x14ac:dyDescent="0.75"/>
    <row r="1125" customFormat="1" ht="15" customHeight="1" x14ac:dyDescent="0.75"/>
    <row r="1126" customFormat="1" ht="15" customHeight="1" x14ac:dyDescent="0.75"/>
    <row r="1127" customFormat="1" ht="15" customHeight="1" x14ac:dyDescent="0.75"/>
    <row r="1128" customFormat="1" ht="15" customHeight="1" x14ac:dyDescent="0.75"/>
    <row r="1129" customFormat="1" ht="15" customHeight="1" x14ac:dyDescent="0.75"/>
    <row r="1130" customFormat="1" ht="15" customHeight="1" x14ac:dyDescent="0.75"/>
    <row r="1131" customFormat="1" ht="15" customHeight="1" x14ac:dyDescent="0.75"/>
    <row r="1132" customFormat="1" ht="15" customHeight="1" x14ac:dyDescent="0.75"/>
    <row r="1133" customFormat="1" ht="15" customHeight="1" x14ac:dyDescent="0.75"/>
    <row r="1134" customFormat="1" ht="15" customHeight="1" x14ac:dyDescent="0.75"/>
    <row r="1135" customFormat="1" ht="12" customHeight="1" x14ac:dyDescent="0.75"/>
    <row r="1136" customFormat="1" ht="15" customHeight="1" x14ac:dyDescent="0.75"/>
    <row r="1137" customFormat="1" ht="15" customHeight="1" x14ac:dyDescent="0.75"/>
    <row r="1138" customFormat="1" ht="15" customHeight="1" x14ac:dyDescent="0.75"/>
    <row r="1139" customFormat="1" ht="15" customHeight="1" x14ac:dyDescent="0.75"/>
    <row r="1140" customFormat="1" ht="15" customHeight="1" x14ac:dyDescent="0.75"/>
    <row r="1141" customFormat="1" ht="15" customHeight="1" x14ac:dyDescent="0.75"/>
    <row r="1142" customFormat="1" ht="15" customHeight="1" x14ac:dyDescent="0.75"/>
    <row r="1143" customFormat="1" ht="15" customHeight="1" x14ac:dyDescent="0.75"/>
    <row r="1144" customFormat="1" ht="15" customHeight="1" x14ac:dyDescent="0.75"/>
    <row r="1145" customFormat="1" ht="15" customHeight="1" x14ac:dyDescent="0.75"/>
    <row r="1146" customFormat="1" ht="15" customHeight="1" x14ac:dyDescent="0.75"/>
    <row r="1147" customFormat="1" ht="15" customHeight="1" x14ac:dyDescent="0.75"/>
    <row r="1148" customFormat="1" ht="15" customHeight="1" x14ac:dyDescent="0.75"/>
    <row r="1149" customFormat="1" ht="15" customHeight="1" x14ac:dyDescent="0.75"/>
    <row r="1150" customFormat="1" ht="15" customHeight="1" x14ac:dyDescent="0.75"/>
    <row r="1151" customFormat="1" ht="15" customHeight="1" x14ac:dyDescent="0.75"/>
    <row r="1152" customFormat="1" ht="12" customHeight="1" x14ac:dyDescent="0.75"/>
    <row r="1153" customFormat="1" ht="15" customHeight="1" x14ac:dyDescent="0.75"/>
    <row r="1154" customFormat="1" ht="12" customHeight="1" x14ac:dyDescent="0.75"/>
    <row r="1155" customFormat="1" ht="15" customHeight="1" x14ac:dyDescent="0.75"/>
    <row r="1156" customFormat="1" ht="15" customHeight="1" x14ac:dyDescent="0.75"/>
    <row r="1157" customFormat="1" ht="15" customHeight="1" x14ac:dyDescent="0.75"/>
    <row r="1158" customFormat="1" ht="15" customHeight="1" x14ac:dyDescent="0.75"/>
    <row r="1159" customFormat="1" ht="15" customHeight="1" x14ac:dyDescent="0.75"/>
    <row r="1160" customFormat="1" ht="12" customHeight="1" x14ac:dyDescent="0.75"/>
    <row r="1161" customFormat="1" ht="15" customHeight="1" x14ac:dyDescent="0.75"/>
    <row r="1162" customFormat="1" ht="15" customHeight="1" x14ac:dyDescent="0.75"/>
    <row r="1163" customFormat="1" ht="15" customHeight="1" x14ac:dyDescent="0.75"/>
    <row r="1164" customFormat="1" ht="15" customHeight="1" x14ac:dyDescent="0.75"/>
    <row r="1165" customFormat="1" ht="15" customHeight="1" x14ac:dyDescent="0.75"/>
    <row r="1166" customFormat="1" ht="15" customHeight="1" x14ac:dyDescent="0.75"/>
    <row r="1167" customFormat="1" ht="15" customHeight="1" x14ac:dyDescent="0.75"/>
    <row r="1168" customFormat="1" ht="15" customHeight="1" x14ac:dyDescent="0.75"/>
    <row r="1169" customFormat="1" ht="15" customHeight="1" x14ac:dyDescent="0.75"/>
    <row r="1170" customFormat="1" ht="15" customHeight="1" x14ac:dyDescent="0.75"/>
    <row r="1171" customFormat="1" ht="15" customHeight="1" x14ac:dyDescent="0.75"/>
    <row r="1172" customFormat="1" ht="15" customHeight="1" x14ac:dyDescent="0.75"/>
    <row r="1173" customFormat="1" ht="15" customHeight="1" x14ac:dyDescent="0.75"/>
    <row r="1174" customFormat="1" ht="15" customHeight="1" x14ac:dyDescent="0.75"/>
    <row r="1175" customFormat="1" ht="15" customHeight="1" x14ac:dyDescent="0.75"/>
    <row r="1176" customFormat="1" ht="15" customHeight="1" x14ac:dyDescent="0.75"/>
    <row r="1177" customFormat="1" ht="12" customHeight="1" x14ac:dyDescent="0.75"/>
    <row r="1178" customFormat="1" ht="15" customHeight="1" x14ac:dyDescent="0.75"/>
    <row r="1179" customFormat="1" ht="12" customHeight="1" x14ac:dyDescent="0.75"/>
    <row r="1180" customFormat="1" ht="15" customHeight="1" x14ac:dyDescent="0.75"/>
    <row r="1181" customFormat="1" ht="12" customHeight="1" x14ac:dyDescent="0.75"/>
    <row r="1182" customFormat="1" ht="15" customHeight="1" x14ac:dyDescent="0.75"/>
    <row r="1183" customFormat="1" ht="15" customHeight="1" x14ac:dyDescent="0.75"/>
    <row r="1184" customFormat="1" ht="15" customHeight="1" x14ac:dyDescent="0.75"/>
    <row r="1185" spans="2:32" ht="15" customHeight="1" x14ac:dyDescent="0.75"/>
    <row r="1186" spans="2:32" ht="15" customHeight="1" x14ac:dyDescent="0.75"/>
    <row r="1187" spans="2:32" ht="15" customHeight="1" x14ac:dyDescent="0.75"/>
    <row r="1188" spans="2:32" ht="15" customHeight="1" x14ac:dyDescent="0.75"/>
    <row r="1189" spans="2:32" ht="15" customHeight="1" x14ac:dyDescent="0.75"/>
    <row r="1190" spans="2:32" ht="15" customHeight="1" x14ac:dyDescent="0.75"/>
    <row r="1191" spans="2:32" ht="15" customHeight="1" x14ac:dyDescent="0.75"/>
    <row r="1192" spans="2:32" ht="15" customHeight="1" x14ac:dyDescent="0.75"/>
    <row r="1193" spans="2:32" ht="15" customHeight="1" x14ac:dyDescent="0.75"/>
    <row r="1194" spans="2:32" ht="15" customHeight="1" x14ac:dyDescent="0.75">
      <c r="B1194" s="253"/>
      <c r="C1194" s="253"/>
      <c r="D1194" s="253"/>
      <c r="E1194" s="253"/>
      <c r="F1194" s="253"/>
      <c r="G1194" s="253"/>
      <c r="H1194" s="253"/>
      <c r="I1194" s="253"/>
      <c r="J1194" s="253"/>
      <c r="K1194" s="253"/>
      <c r="L1194" s="253"/>
      <c r="M1194" s="253"/>
      <c r="N1194" s="253"/>
      <c r="O1194" s="253"/>
      <c r="P1194" s="253"/>
      <c r="Q1194" s="253"/>
      <c r="R1194" s="253"/>
      <c r="S1194" s="253"/>
      <c r="T1194" s="253"/>
      <c r="U1194" s="253"/>
      <c r="V1194" s="253"/>
      <c r="W1194" s="253"/>
      <c r="X1194" s="253"/>
      <c r="Y1194" s="253"/>
      <c r="Z1194" s="253"/>
      <c r="AA1194" s="253"/>
      <c r="AB1194" s="253"/>
      <c r="AC1194" s="253"/>
      <c r="AD1194" s="253"/>
      <c r="AE1194" s="253"/>
      <c r="AF1194" s="253"/>
    </row>
    <row r="1195" spans="2:32" ht="15" customHeight="1" x14ac:dyDescent="0.75"/>
    <row r="1196" spans="2:32" ht="15" customHeight="1" x14ac:dyDescent="0.75"/>
    <row r="1197" spans="2:32" ht="15" customHeight="1" x14ac:dyDescent="0.75"/>
    <row r="1198" spans="2:32" ht="15" customHeight="1" x14ac:dyDescent="0.75"/>
    <row r="1199" spans="2:32" ht="15" customHeight="1" x14ac:dyDescent="0.75"/>
    <row r="1200" spans="2:32" ht="15" customHeight="1" x14ac:dyDescent="0.75"/>
    <row r="1201" customFormat="1" ht="12" customHeight="1" x14ac:dyDescent="0.75"/>
    <row r="1202" customFormat="1" ht="12" customHeight="1" x14ac:dyDescent="0.75"/>
    <row r="1203" customFormat="1" ht="12" customHeight="1" x14ac:dyDescent="0.75"/>
    <row r="1204" customFormat="1" ht="12" customHeight="1" x14ac:dyDescent="0.75"/>
    <row r="1205" customFormat="1" ht="12" customHeight="1" x14ac:dyDescent="0.75"/>
    <row r="1206" customFormat="1" ht="12" customHeight="1" x14ac:dyDescent="0.75"/>
    <row r="1207" customFormat="1" ht="12" customHeight="1" x14ac:dyDescent="0.75"/>
    <row r="1208" customFormat="1" ht="12" customHeight="1" x14ac:dyDescent="0.75"/>
    <row r="1209" customFormat="1" ht="12" customHeight="1" x14ac:dyDescent="0.75"/>
    <row r="1210" customFormat="1" ht="12" customHeight="1" x14ac:dyDescent="0.75"/>
    <row r="1211" customFormat="1" ht="12" customHeight="1" x14ac:dyDescent="0.75"/>
    <row r="1212" customFormat="1" ht="12" customHeight="1" x14ac:dyDescent="0.75"/>
    <row r="1213" customFormat="1" ht="12" customHeight="1" x14ac:dyDescent="0.75"/>
    <row r="1214" customFormat="1" ht="12" customHeight="1" x14ac:dyDescent="0.75"/>
    <row r="1215" customFormat="1" ht="12" customHeight="1" x14ac:dyDescent="0.75"/>
    <row r="1216" customFormat="1" ht="12" customHeight="1" x14ac:dyDescent="0.75"/>
    <row r="1217" customFormat="1" ht="12" customHeight="1" x14ac:dyDescent="0.75"/>
    <row r="1218" customFormat="1" ht="12" customHeight="1" x14ac:dyDescent="0.75"/>
    <row r="1219" customFormat="1" ht="12" customHeight="1" x14ac:dyDescent="0.75"/>
    <row r="1220" customFormat="1" ht="12" customHeight="1" x14ac:dyDescent="0.75"/>
    <row r="1221" customFormat="1" ht="12" customHeight="1" x14ac:dyDescent="0.75"/>
    <row r="1222" customFormat="1" ht="12" customHeight="1" x14ac:dyDescent="0.75"/>
    <row r="1223" customFormat="1" ht="12" customHeight="1" x14ac:dyDescent="0.75"/>
    <row r="1224" customFormat="1" ht="12" customHeight="1" x14ac:dyDescent="0.75"/>
    <row r="1225" customFormat="1" ht="15" customHeight="1" x14ac:dyDescent="0.75"/>
    <row r="1226" customFormat="1" ht="15" customHeight="1" x14ac:dyDescent="0.75"/>
    <row r="1227" customFormat="1" ht="15" customHeight="1" x14ac:dyDescent="0.75"/>
    <row r="1228" customFormat="1" ht="15" customHeight="1" x14ac:dyDescent="0.75"/>
    <row r="1229" customFormat="1" ht="15" customHeight="1" x14ac:dyDescent="0.75"/>
    <row r="1230" customFormat="1" ht="15" customHeight="1" x14ac:dyDescent="0.75"/>
    <row r="1231" customFormat="1" ht="15" customHeight="1" x14ac:dyDescent="0.75"/>
    <row r="1232" customFormat="1" ht="15" customHeight="1" x14ac:dyDescent="0.75"/>
    <row r="1233" customFormat="1" ht="15" customHeight="1" x14ac:dyDescent="0.75"/>
    <row r="1234" customFormat="1" ht="15" customHeight="1" x14ac:dyDescent="0.75"/>
    <row r="1235" customFormat="1" ht="12" customHeight="1" x14ac:dyDescent="0.75"/>
    <row r="1236" customFormat="1" ht="15" customHeight="1" x14ac:dyDescent="0.75"/>
    <row r="1237" customFormat="1" ht="15" customHeight="1" x14ac:dyDescent="0.75"/>
    <row r="1238" customFormat="1" ht="15" customHeight="1" x14ac:dyDescent="0.75"/>
    <row r="1239" customFormat="1" ht="15" customHeight="1" x14ac:dyDescent="0.75"/>
    <row r="1240" customFormat="1" ht="15" customHeight="1" x14ac:dyDescent="0.75"/>
    <row r="1241" customFormat="1" ht="15" customHeight="1" x14ac:dyDescent="0.75"/>
    <row r="1242" customFormat="1" ht="15" customHeight="1" x14ac:dyDescent="0.75"/>
    <row r="1243" customFormat="1" ht="15" customHeight="1" x14ac:dyDescent="0.75"/>
    <row r="1244" customFormat="1" ht="15" customHeight="1" x14ac:dyDescent="0.75"/>
    <row r="1245" customFormat="1" ht="15" customHeight="1" x14ac:dyDescent="0.75"/>
    <row r="1246" customFormat="1" ht="15" customHeight="1" x14ac:dyDescent="0.75"/>
    <row r="1247" customFormat="1" ht="15" customHeight="1" x14ac:dyDescent="0.75"/>
    <row r="1248" customFormat="1" ht="15" customHeight="1" x14ac:dyDescent="0.75"/>
    <row r="1249" customFormat="1" ht="15" customHeight="1" x14ac:dyDescent="0.75"/>
    <row r="1250" customFormat="1" ht="15" customHeight="1" x14ac:dyDescent="0.75"/>
    <row r="1251" customFormat="1" ht="15" customHeight="1" x14ac:dyDescent="0.75"/>
    <row r="1252" customFormat="1" ht="12" customHeight="1" x14ac:dyDescent="0.75"/>
    <row r="1253" customFormat="1" ht="15" customHeight="1" x14ac:dyDescent="0.75"/>
    <row r="1254" customFormat="1" ht="12" customHeight="1" x14ac:dyDescent="0.75"/>
    <row r="1255" customFormat="1" ht="15" customHeight="1" x14ac:dyDescent="0.75"/>
    <row r="1256" customFormat="1" ht="15" customHeight="1" x14ac:dyDescent="0.75"/>
    <row r="1257" customFormat="1" ht="15" customHeight="1" x14ac:dyDescent="0.75"/>
    <row r="1258" customFormat="1" ht="15" customHeight="1" x14ac:dyDescent="0.75"/>
    <row r="1259" customFormat="1" ht="15" customHeight="1" x14ac:dyDescent="0.75"/>
    <row r="1260" customFormat="1" ht="12" customHeight="1" x14ac:dyDescent="0.75"/>
    <row r="1261" customFormat="1" ht="15" customHeight="1" x14ac:dyDescent="0.75"/>
    <row r="1262" customFormat="1" ht="15" customHeight="1" x14ac:dyDescent="0.75"/>
    <row r="1263" customFormat="1" ht="15" customHeight="1" x14ac:dyDescent="0.75"/>
    <row r="1264" customFormat="1" ht="15" customHeight="1" x14ac:dyDescent="0.75"/>
    <row r="1265" customFormat="1" ht="15" customHeight="1" x14ac:dyDescent="0.75"/>
    <row r="1266" customFormat="1" ht="15" customHeight="1" x14ac:dyDescent="0.75"/>
    <row r="1267" customFormat="1" ht="15" customHeight="1" x14ac:dyDescent="0.75"/>
    <row r="1268" customFormat="1" ht="15" customHeight="1" x14ac:dyDescent="0.75"/>
    <row r="1269" customFormat="1" ht="15" customHeight="1" x14ac:dyDescent="0.75"/>
    <row r="1270" customFormat="1" ht="15" customHeight="1" x14ac:dyDescent="0.75"/>
    <row r="1271" customFormat="1" ht="15" customHeight="1" x14ac:dyDescent="0.75"/>
    <row r="1272" customFormat="1" ht="15" customHeight="1" x14ac:dyDescent="0.75"/>
    <row r="1273" customFormat="1" ht="15" customHeight="1" x14ac:dyDescent="0.75"/>
    <row r="1274" customFormat="1" ht="15" customHeight="1" x14ac:dyDescent="0.75"/>
    <row r="1275" customFormat="1" ht="15" customHeight="1" x14ac:dyDescent="0.75"/>
    <row r="1276" customFormat="1" ht="15" customHeight="1" x14ac:dyDescent="0.75"/>
    <row r="1277" customFormat="1" ht="12" customHeight="1" x14ac:dyDescent="0.75"/>
    <row r="1278" customFormat="1" ht="15" customHeight="1" x14ac:dyDescent="0.75"/>
    <row r="1279" customFormat="1" ht="12" customHeight="1" x14ac:dyDescent="0.75"/>
    <row r="1280" customFormat="1" ht="15" customHeight="1" x14ac:dyDescent="0.75"/>
    <row r="1281" spans="2:32" ht="12" customHeight="1" x14ac:dyDescent="0.75"/>
    <row r="1282" spans="2:32" ht="15" customHeight="1" x14ac:dyDescent="0.75"/>
    <row r="1283" spans="2:32" ht="15" customHeight="1" x14ac:dyDescent="0.75"/>
    <row r="1284" spans="2:32" ht="15" customHeight="1" x14ac:dyDescent="0.75"/>
    <row r="1285" spans="2:32" ht="15" customHeight="1" x14ac:dyDescent="0.75"/>
    <row r="1286" spans="2:32" ht="15" customHeight="1" x14ac:dyDescent="0.75"/>
    <row r="1287" spans="2:32" ht="15" customHeight="1" x14ac:dyDescent="0.75"/>
    <row r="1288" spans="2:32" ht="15" customHeight="1" x14ac:dyDescent="0.75"/>
    <row r="1289" spans="2:32" ht="15" customHeight="1" x14ac:dyDescent="0.75"/>
    <row r="1290" spans="2:32" ht="15" customHeight="1" x14ac:dyDescent="0.75"/>
    <row r="1291" spans="2:32" ht="15" customHeight="1" x14ac:dyDescent="0.75"/>
    <row r="1292" spans="2:32" ht="15" customHeight="1" x14ac:dyDescent="0.75"/>
    <row r="1293" spans="2:32" ht="15" customHeight="1" x14ac:dyDescent="0.75"/>
    <row r="1294" spans="2:32" ht="15" customHeight="1" x14ac:dyDescent="0.75">
      <c r="B1294" s="253"/>
      <c r="C1294" s="253"/>
      <c r="D1294" s="253"/>
      <c r="E1294" s="253"/>
      <c r="F1294" s="253"/>
      <c r="G1294" s="253"/>
      <c r="H1294" s="253"/>
      <c r="I1294" s="253"/>
      <c r="J1294" s="253"/>
      <c r="K1294" s="253"/>
      <c r="L1294" s="253"/>
      <c r="M1294" s="253"/>
      <c r="N1294" s="253"/>
      <c r="O1294" s="253"/>
      <c r="P1294" s="253"/>
      <c r="Q1294" s="253"/>
      <c r="R1294" s="253"/>
      <c r="S1294" s="253"/>
      <c r="T1294" s="253"/>
      <c r="U1294" s="253"/>
      <c r="V1294" s="253"/>
      <c r="W1294" s="253"/>
      <c r="X1294" s="253"/>
      <c r="Y1294" s="253"/>
      <c r="Z1294" s="253"/>
      <c r="AA1294" s="253"/>
      <c r="AB1294" s="253"/>
      <c r="AC1294" s="253"/>
      <c r="AD1294" s="253"/>
      <c r="AE1294" s="253"/>
      <c r="AF1294" s="253"/>
    </row>
    <row r="1295" spans="2:32" ht="15" customHeight="1" x14ac:dyDescent="0.75"/>
    <row r="1296" spans="2:32" ht="15" customHeight="1" x14ac:dyDescent="0.75"/>
    <row r="1297" customFormat="1" ht="15" customHeight="1" x14ac:dyDescent="0.75"/>
    <row r="1298" customFormat="1" ht="15" customHeight="1" x14ac:dyDescent="0.75"/>
    <row r="1299" customFormat="1" ht="15" customHeight="1" x14ac:dyDescent="0.75"/>
    <row r="1300" customFormat="1" ht="15" customHeight="1" x14ac:dyDescent="0.75"/>
    <row r="1301" customFormat="1" ht="12" customHeight="1" x14ac:dyDescent="0.75"/>
    <row r="1302" customFormat="1" ht="12" customHeight="1" x14ac:dyDescent="0.75"/>
    <row r="1303" customFormat="1" ht="12" customHeight="1" x14ac:dyDescent="0.75"/>
    <row r="1304" customFormat="1" ht="12" customHeight="1" x14ac:dyDescent="0.75"/>
    <row r="1305" customFormat="1" ht="12" customHeight="1" x14ac:dyDescent="0.75"/>
    <row r="1306" customFormat="1" ht="12" customHeight="1" x14ac:dyDescent="0.75"/>
    <row r="1307" customFormat="1" ht="12" customHeight="1" x14ac:dyDescent="0.75"/>
    <row r="1308" customFormat="1" ht="12" customHeight="1" x14ac:dyDescent="0.75"/>
    <row r="1309" customFormat="1" ht="12" customHeight="1" x14ac:dyDescent="0.75"/>
    <row r="1310" customFormat="1" ht="12" customHeight="1" x14ac:dyDescent="0.75"/>
    <row r="1311" customFormat="1" ht="12" customHeight="1" x14ac:dyDescent="0.75"/>
    <row r="1312" customFormat="1" ht="12" customHeight="1" x14ac:dyDescent="0.75"/>
    <row r="1313" customFormat="1" ht="12" customHeight="1" x14ac:dyDescent="0.75"/>
    <row r="1314" customFormat="1" ht="12" customHeight="1" x14ac:dyDescent="0.75"/>
    <row r="1315" customFormat="1" ht="12" customHeight="1" x14ac:dyDescent="0.75"/>
    <row r="1316" customFormat="1" ht="12" customHeight="1" x14ac:dyDescent="0.75"/>
    <row r="1317" customFormat="1" ht="12" customHeight="1" x14ac:dyDescent="0.75"/>
    <row r="1318" customFormat="1" ht="12" customHeight="1" x14ac:dyDescent="0.75"/>
    <row r="1319" customFormat="1" ht="12" customHeight="1" x14ac:dyDescent="0.75"/>
    <row r="1320" customFormat="1" ht="12" customHeight="1" x14ac:dyDescent="0.75"/>
    <row r="1321" customFormat="1" ht="12" customHeight="1" x14ac:dyDescent="0.75"/>
    <row r="1322" customFormat="1" ht="12" customHeight="1" x14ac:dyDescent="0.75"/>
    <row r="1323" customFormat="1" ht="12" customHeight="1" x14ac:dyDescent="0.75"/>
    <row r="1324" customFormat="1" ht="12" customHeight="1" x14ac:dyDescent="0.75"/>
    <row r="1325" customFormat="1" ht="15" customHeight="1" x14ac:dyDescent="0.75"/>
    <row r="1326" customFormat="1" ht="15" customHeight="1" x14ac:dyDescent="0.75"/>
    <row r="1327" customFormat="1" ht="15" customHeight="1" x14ac:dyDescent="0.75"/>
    <row r="1328" customFormat="1" ht="15" customHeight="1" x14ac:dyDescent="0.75"/>
    <row r="1329" customFormat="1" ht="15" customHeight="1" x14ac:dyDescent="0.75"/>
    <row r="1330" customFormat="1" ht="15" customHeight="1" x14ac:dyDescent="0.75"/>
    <row r="1331" customFormat="1" ht="12" customHeight="1" x14ac:dyDescent="0.75"/>
    <row r="1332" customFormat="1" ht="15" customHeight="1" x14ac:dyDescent="0.75"/>
    <row r="1333" customFormat="1" ht="15" customHeight="1" x14ac:dyDescent="0.75"/>
    <row r="1334" customFormat="1" ht="15" customHeight="1" x14ac:dyDescent="0.75"/>
    <row r="1335" customFormat="1" ht="12" customHeight="1" x14ac:dyDescent="0.75"/>
    <row r="1336" customFormat="1" ht="15" customHeight="1" x14ac:dyDescent="0.75"/>
    <row r="1337" customFormat="1" ht="15" customHeight="1" x14ac:dyDescent="0.75"/>
    <row r="1338" customFormat="1" ht="15" customHeight="1" x14ac:dyDescent="0.75"/>
    <row r="1339" customFormat="1" ht="15" customHeight="1" x14ac:dyDescent="0.75"/>
    <row r="1340" customFormat="1" ht="15" customHeight="1" x14ac:dyDescent="0.75"/>
    <row r="1341" customFormat="1" ht="15" customHeight="1" x14ac:dyDescent="0.75"/>
    <row r="1342" customFormat="1" ht="15" customHeight="1" x14ac:dyDescent="0.75"/>
    <row r="1343" customFormat="1" ht="15" customHeight="1" x14ac:dyDescent="0.75"/>
    <row r="1344" customFormat="1" ht="15" customHeight="1" x14ac:dyDescent="0.75"/>
    <row r="1345" customFormat="1" ht="15" customHeight="1" x14ac:dyDescent="0.75"/>
    <row r="1346" customFormat="1" ht="15" customHeight="1" x14ac:dyDescent="0.75"/>
    <row r="1347" customFormat="1" ht="15" customHeight="1" x14ac:dyDescent="0.75"/>
    <row r="1348" customFormat="1" ht="15" customHeight="1" x14ac:dyDescent="0.75"/>
    <row r="1349" customFormat="1" ht="15" customHeight="1" x14ac:dyDescent="0.75"/>
    <row r="1350" customFormat="1" ht="15" customHeight="1" x14ac:dyDescent="0.75"/>
    <row r="1351" customFormat="1" ht="15" customHeight="1" x14ac:dyDescent="0.75"/>
    <row r="1352" customFormat="1" ht="15" customHeight="1" x14ac:dyDescent="0.75"/>
    <row r="1353" customFormat="1" ht="15" customHeight="1" x14ac:dyDescent="0.75"/>
    <row r="1354" customFormat="1" ht="12" customHeight="1" x14ac:dyDescent="0.75"/>
    <row r="1355" customFormat="1" ht="15" customHeight="1" x14ac:dyDescent="0.75"/>
    <row r="1356" customFormat="1" ht="15" customHeight="1" x14ac:dyDescent="0.75"/>
    <row r="1357" customFormat="1" ht="15" customHeight="1" x14ac:dyDescent="0.75"/>
    <row r="1358" customFormat="1" ht="15" customHeight="1" x14ac:dyDescent="0.75"/>
    <row r="1359" customFormat="1" ht="15" customHeight="1" x14ac:dyDescent="0.75"/>
    <row r="1360" customFormat="1" ht="15" customHeight="1" x14ac:dyDescent="0.75"/>
    <row r="1361" customFormat="1" ht="15" customHeight="1" x14ac:dyDescent="0.75"/>
    <row r="1362" customFormat="1" ht="15" customHeight="1" x14ac:dyDescent="0.75"/>
    <row r="1363" customFormat="1" ht="15" customHeight="1" x14ac:dyDescent="0.75"/>
    <row r="1364" customFormat="1" ht="15" customHeight="1" x14ac:dyDescent="0.75"/>
    <row r="1365" customFormat="1" ht="15" customHeight="1" x14ac:dyDescent="0.75"/>
    <row r="1366" customFormat="1" ht="15" customHeight="1" x14ac:dyDescent="0.75"/>
    <row r="1367" customFormat="1" ht="15" customHeight="1" x14ac:dyDescent="0.75"/>
    <row r="1368" customFormat="1" ht="15" customHeight="1" x14ac:dyDescent="0.75"/>
    <row r="1369" customFormat="1" ht="15" customHeight="1" x14ac:dyDescent="0.75"/>
    <row r="1370" customFormat="1" ht="15" customHeight="1" x14ac:dyDescent="0.75"/>
    <row r="1371" customFormat="1" ht="15" customHeight="1" x14ac:dyDescent="0.75"/>
    <row r="1372" customFormat="1" ht="15" customHeight="1" x14ac:dyDescent="0.75"/>
    <row r="1373" customFormat="1" ht="15" customHeight="1" x14ac:dyDescent="0.75"/>
    <row r="1374" customFormat="1" ht="15" customHeight="1" x14ac:dyDescent="0.75"/>
    <row r="1375" customFormat="1" ht="15" customHeight="1" x14ac:dyDescent="0.75"/>
    <row r="1376" customFormat="1" ht="15" customHeight="1" x14ac:dyDescent="0.75"/>
    <row r="1377" customFormat="1" ht="15" customHeight="1" x14ac:dyDescent="0.75"/>
    <row r="1378" customFormat="1" ht="15" customHeight="1" x14ac:dyDescent="0.75"/>
    <row r="1379" customFormat="1" ht="15" customHeight="1" x14ac:dyDescent="0.75"/>
    <row r="1380" customFormat="1" ht="15" customHeight="1" x14ac:dyDescent="0.75"/>
    <row r="1381" customFormat="1" ht="15" customHeight="1" x14ac:dyDescent="0.75"/>
    <row r="1382" customFormat="1" ht="15" customHeight="1" x14ac:dyDescent="0.75"/>
    <row r="1383" customFormat="1" ht="15" customHeight="1" x14ac:dyDescent="0.75"/>
    <row r="1384" customFormat="1" ht="15" customHeight="1" x14ac:dyDescent="0.75"/>
    <row r="1385" customFormat="1" ht="15" customHeight="1" x14ac:dyDescent="0.75"/>
    <row r="1386" customFormat="1" ht="15" customHeight="1" x14ac:dyDescent="0.75"/>
    <row r="1387" customFormat="1" ht="15" customHeight="1" x14ac:dyDescent="0.75"/>
    <row r="1388" customFormat="1" ht="15" customHeight="1" x14ac:dyDescent="0.75"/>
    <row r="1389" customFormat="1" ht="15" customHeight="1" x14ac:dyDescent="0.75"/>
    <row r="1390" customFormat="1" ht="15" customHeight="1" x14ac:dyDescent="0.75"/>
    <row r="1391" customFormat="1" ht="15" customHeight="1" x14ac:dyDescent="0.75"/>
    <row r="1392" customFormat="1" ht="15" customHeight="1" x14ac:dyDescent="0.75"/>
    <row r="1393" customFormat="1" ht="15" customHeight="1" x14ac:dyDescent="0.75"/>
    <row r="1394" customFormat="1" ht="12" customHeight="1" x14ac:dyDescent="0.75"/>
    <row r="1395" customFormat="1" ht="15" customHeight="1" x14ac:dyDescent="0.75"/>
    <row r="1396" customFormat="1" ht="15" customHeight="1" x14ac:dyDescent="0.75"/>
    <row r="1397" customFormat="1" ht="15" customHeight="1" x14ac:dyDescent="0.75"/>
    <row r="1398" customFormat="1" ht="15" customHeight="1" x14ac:dyDescent="0.75"/>
    <row r="1399" customFormat="1" ht="15" customHeight="1" x14ac:dyDescent="0.75"/>
    <row r="1400" customFormat="1" ht="15" customHeight="1" x14ac:dyDescent="0.75"/>
    <row r="1401" customFormat="1" ht="15" customHeight="1" x14ac:dyDescent="0.75"/>
    <row r="1402" customFormat="1" ht="15" customHeight="1" x14ac:dyDescent="0.75"/>
    <row r="1403" customFormat="1" ht="15" customHeight="1" x14ac:dyDescent="0.75"/>
    <row r="1404" customFormat="1" ht="15" customHeight="1" x14ac:dyDescent="0.75"/>
    <row r="1405" customFormat="1" ht="15" customHeight="1" x14ac:dyDescent="0.75"/>
    <row r="1406" customFormat="1" ht="15" customHeight="1" x14ac:dyDescent="0.75"/>
    <row r="1407" customFormat="1" ht="15" customHeight="1" x14ac:dyDescent="0.75"/>
    <row r="1408" customFormat="1" ht="15" customHeight="1" x14ac:dyDescent="0.75"/>
    <row r="1409" customFormat="1" ht="15" customHeight="1" x14ac:dyDescent="0.75"/>
    <row r="1410" customFormat="1" ht="15" customHeight="1" x14ac:dyDescent="0.75"/>
    <row r="1411" customFormat="1" ht="15" customHeight="1" x14ac:dyDescent="0.75"/>
    <row r="1412" customFormat="1" ht="15" customHeight="1" x14ac:dyDescent="0.75"/>
    <row r="1413" customFormat="1" ht="15" customHeight="1" x14ac:dyDescent="0.75"/>
    <row r="1414" customFormat="1" ht="15" customHeight="1" x14ac:dyDescent="0.75"/>
    <row r="1415" customFormat="1" ht="12" customHeight="1" x14ac:dyDescent="0.75"/>
    <row r="1416" customFormat="1" ht="15" customHeight="1" x14ac:dyDescent="0.75"/>
    <row r="1417" customFormat="1" ht="15" customHeight="1" x14ac:dyDescent="0.75"/>
    <row r="1418" customFormat="1" ht="15" customHeight="1" x14ac:dyDescent="0.75"/>
    <row r="1419" customFormat="1" ht="15" customHeight="1" x14ac:dyDescent="0.75"/>
    <row r="1420" customFormat="1" ht="15" customHeight="1" x14ac:dyDescent="0.75"/>
    <row r="1421" customFormat="1" ht="15" customHeight="1" x14ac:dyDescent="0.75"/>
    <row r="1422" customFormat="1" ht="15" customHeight="1" x14ac:dyDescent="0.75"/>
    <row r="1423" customFormat="1" ht="15" customHeight="1" x14ac:dyDescent="0.75"/>
    <row r="1424" customFormat="1" ht="15" customHeight="1" x14ac:dyDescent="0.75"/>
    <row r="1425" customFormat="1" ht="15" customHeight="1" x14ac:dyDescent="0.75"/>
    <row r="1426" customFormat="1" ht="15" customHeight="1" x14ac:dyDescent="0.75"/>
    <row r="1427" customFormat="1" ht="15" customHeight="1" x14ac:dyDescent="0.75"/>
    <row r="1428" customFormat="1" ht="15" customHeight="1" x14ac:dyDescent="0.75"/>
    <row r="1429" customFormat="1" ht="15" customHeight="1" x14ac:dyDescent="0.75"/>
    <row r="1430" customFormat="1" ht="15" customHeight="1" x14ac:dyDescent="0.75"/>
    <row r="1431" customFormat="1" ht="15" customHeight="1" x14ac:dyDescent="0.75"/>
    <row r="1432" customFormat="1" ht="15" customHeight="1" x14ac:dyDescent="0.75"/>
    <row r="1433" customFormat="1" ht="15" customHeight="1" x14ac:dyDescent="0.75"/>
    <row r="1434" customFormat="1" ht="15" customHeight="1" x14ac:dyDescent="0.75"/>
    <row r="1435" customFormat="1" ht="15" customHeight="1" x14ac:dyDescent="0.75"/>
    <row r="1436" customFormat="1" ht="15" customHeight="1" x14ac:dyDescent="0.75"/>
    <row r="1437" customFormat="1" ht="15" customHeight="1" x14ac:dyDescent="0.75"/>
    <row r="1438" customFormat="1" ht="15" customHeight="1" x14ac:dyDescent="0.75"/>
    <row r="1439" customFormat="1" ht="15" customHeight="1" x14ac:dyDescent="0.75"/>
    <row r="1440" customFormat="1" ht="15" customHeight="1" x14ac:dyDescent="0.75"/>
    <row r="1441" customFormat="1" ht="15" customHeight="1" x14ac:dyDescent="0.75"/>
    <row r="1442" customFormat="1" ht="15" customHeight="1" x14ac:dyDescent="0.75"/>
    <row r="1443" customFormat="1" ht="15" customHeight="1" x14ac:dyDescent="0.75"/>
    <row r="1444" customFormat="1" ht="15" customHeight="1" x14ac:dyDescent="0.75"/>
    <row r="1445" customFormat="1" ht="15" customHeight="1" x14ac:dyDescent="0.75"/>
    <row r="1446" customFormat="1" ht="15" customHeight="1" x14ac:dyDescent="0.75"/>
    <row r="1447" customFormat="1" ht="15" customHeight="1" x14ac:dyDescent="0.75"/>
    <row r="1448" customFormat="1" ht="15" customHeight="1" x14ac:dyDescent="0.75"/>
    <row r="1449" customFormat="1" ht="15" customHeight="1" x14ac:dyDescent="0.75"/>
    <row r="1450" customFormat="1" ht="15" customHeight="1" x14ac:dyDescent="0.75"/>
    <row r="1451" customFormat="1" ht="15" customHeight="1" x14ac:dyDescent="0.75"/>
    <row r="1452" customFormat="1" ht="15" customHeight="1" x14ac:dyDescent="0.75"/>
    <row r="1453" customFormat="1" ht="15" customHeight="1" x14ac:dyDescent="0.75"/>
    <row r="1454" customFormat="1" ht="15" customHeight="1" x14ac:dyDescent="0.75"/>
    <row r="1455" customFormat="1" ht="15" customHeight="1" x14ac:dyDescent="0.75"/>
    <row r="1456" customFormat="1" ht="15" customHeight="1" x14ac:dyDescent="0.75"/>
    <row r="1457" customFormat="1" ht="15" customHeight="1" x14ac:dyDescent="0.75"/>
    <row r="1458" customFormat="1" ht="15" customHeight="1" x14ac:dyDescent="0.75"/>
    <row r="1459" customFormat="1" ht="15" customHeight="1" x14ac:dyDescent="0.75"/>
    <row r="1460" customFormat="1" ht="15" customHeight="1" x14ac:dyDescent="0.75"/>
    <row r="1461" customFormat="1" ht="15" customHeight="1" x14ac:dyDescent="0.75"/>
    <row r="1462" customFormat="1" ht="15" customHeight="1" x14ac:dyDescent="0.75"/>
    <row r="1463" customFormat="1" ht="15" customHeight="1" x14ac:dyDescent="0.75"/>
    <row r="1464" customFormat="1" ht="15" customHeight="1" x14ac:dyDescent="0.75"/>
    <row r="1465" customFormat="1" ht="15" customHeight="1" x14ac:dyDescent="0.75"/>
    <row r="1466" customFormat="1" ht="15" customHeight="1" x14ac:dyDescent="0.75"/>
    <row r="1467" customFormat="1" ht="15" customHeight="1" x14ac:dyDescent="0.75"/>
    <row r="1468" customFormat="1" ht="15" customHeight="1" x14ac:dyDescent="0.75"/>
    <row r="1469" customFormat="1" ht="15" customHeight="1" x14ac:dyDescent="0.75"/>
    <row r="1470" customFormat="1" ht="15" customHeight="1" x14ac:dyDescent="0.75"/>
    <row r="1471" customFormat="1" ht="15" customHeight="1" x14ac:dyDescent="0.75"/>
    <row r="1472" customFormat="1" ht="15" customHeight="1" x14ac:dyDescent="0.75"/>
    <row r="1473" customFormat="1" ht="15" customHeight="1" x14ac:dyDescent="0.75"/>
    <row r="1474" customFormat="1" ht="15" customHeight="1" x14ac:dyDescent="0.75"/>
    <row r="1475" customFormat="1" ht="15" customHeight="1" x14ac:dyDescent="0.75"/>
    <row r="1476" customFormat="1" ht="15" customHeight="1" x14ac:dyDescent="0.75"/>
    <row r="1477" customFormat="1" ht="15" customHeight="1" x14ac:dyDescent="0.75"/>
    <row r="1478" customFormat="1" ht="15" customHeight="1" x14ac:dyDescent="0.75"/>
    <row r="1479" customFormat="1" ht="15" customHeight="1" x14ac:dyDescent="0.75"/>
    <row r="1480" customFormat="1" ht="15" customHeight="1" x14ac:dyDescent="0.75"/>
    <row r="1481" customFormat="1" ht="15" customHeight="1" x14ac:dyDescent="0.75"/>
    <row r="1482" customFormat="1" ht="15" customHeight="1" x14ac:dyDescent="0.75"/>
    <row r="1483" customFormat="1" ht="15" customHeight="1" x14ac:dyDescent="0.75"/>
    <row r="1484" customFormat="1" ht="15" customHeight="1" x14ac:dyDescent="0.75"/>
    <row r="1485" customFormat="1" ht="12" customHeight="1" x14ac:dyDescent="0.75"/>
    <row r="1486" customFormat="1" ht="15" customHeight="1" x14ac:dyDescent="0.75"/>
    <row r="1487" customFormat="1" ht="15" customHeight="1" x14ac:dyDescent="0.75"/>
    <row r="1488" customFormat="1" ht="15" customHeight="1" x14ac:dyDescent="0.75"/>
    <row r="1489" customFormat="1" ht="15" customHeight="1" x14ac:dyDescent="0.75"/>
    <row r="1490" customFormat="1" ht="15" customHeight="1" x14ac:dyDescent="0.75"/>
    <row r="1491" customFormat="1" ht="15" customHeight="1" x14ac:dyDescent="0.75"/>
    <row r="1492" customFormat="1" ht="15" customHeight="1" x14ac:dyDescent="0.75"/>
    <row r="1493" customFormat="1" ht="15" customHeight="1" x14ac:dyDescent="0.75"/>
    <row r="1494" customFormat="1" ht="15" customHeight="1" x14ac:dyDescent="0.75"/>
    <row r="1495" customFormat="1" ht="15" customHeight="1" x14ac:dyDescent="0.75"/>
    <row r="1496" customFormat="1" ht="15" customHeight="1" x14ac:dyDescent="0.75"/>
    <row r="1497" customFormat="1" ht="15" customHeight="1" x14ac:dyDescent="0.75"/>
    <row r="1498" customFormat="1" ht="15" customHeight="1" x14ac:dyDescent="0.75"/>
    <row r="1499" customFormat="1" ht="15" customHeight="1" x14ac:dyDescent="0.75"/>
    <row r="1500" customFormat="1" ht="15" customHeight="1" x14ac:dyDescent="0.75"/>
    <row r="1501" customFormat="1" ht="15" customHeight="1" x14ac:dyDescent="0.75"/>
    <row r="1502" customFormat="1" ht="15" customHeight="1" x14ac:dyDescent="0.75"/>
    <row r="1503" customFormat="1" ht="15" customHeight="1" x14ac:dyDescent="0.75"/>
    <row r="1504" customFormat="1" ht="15" customHeight="1" x14ac:dyDescent="0.75"/>
    <row r="1505" customFormat="1" ht="15" customHeight="1" x14ac:dyDescent="0.75"/>
    <row r="1506" customFormat="1" ht="15" customHeight="1" x14ac:dyDescent="0.75"/>
    <row r="1507" customFormat="1" ht="15" customHeight="1" x14ac:dyDescent="0.75"/>
    <row r="1508" customFormat="1" ht="15" customHeight="1" x14ac:dyDescent="0.75"/>
    <row r="1509" customFormat="1" ht="15" customHeight="1" x14ac:dyDescent="0.75"/>
    <row r="1510" customFormat="1" ht="15" customHeight="1" x14ac:dyDescent="0.75"/>
    <row r="1511" customFormat="1" ht="15" customHeight="1" x14ac:dyDescent="0.75"/>
    <row r="1512" customFormat="1" ht="15" customHeight="1" x14ac:dyDescent="0.75"/>
    <row r="1513" customFormat="1" ht="15" customHeight="1" x14ac:dyDescent="0.75"/>
    <row r="1514" customFormat="1" ht="15" customHeight="1" x14ac:dyDescent="0.75"/>
    <row r="1515" customFormat="1" ht="15" customHeight="1" x14ac:dyDescent="0.75"/>
    <row r="1516" customFormat="1" ht="15" customHeight="1" x14ac:dyDescent="0.75"/>
    <row r="1517" customFormat="1" ht="15" customHeight="1" x14ac:dyDescent="0.75"/>
    <row r="1518" customFormat="1" ht="15" customHeight="1" x14ac:dyDescent="0.75"/>
    <row r="1519" customFormat="1" ht="15" customHeight="1" x14ac:dyDescent="0.75"/>
    <row r="1520" customFormat="1" ht="15" customHeight="1" x14ac:dyDescent="0.75"/>
    <row r="1521" customFormat="1" ht="15" customHeight="1" x14ac:dyDescent="0.75"/>
    <row r="1522" customFormat="1" ht="15" customHeight="1" x14ac:dyDescent="0.75"/>
    <row r="1523" customFormat="1" ht="15" customHeight="1" x14ac:dyDescent="0.75"/>
    <row r="1524" customFormat="1" ht="15" customHeight="1" x14ac:dyDescent="0.75"/>
    <row r="1525" customFormat="1" ht="15" customHeight="1" x14ac:dyDescent="0.75"/>
    <row r="1526" customFormat="1" ht="15" customHeight="1" x14ac:dyDescent="0.75"/>
    <row r="1527" customFormat="1" ht="15" customHeight="1" x14ac:dyDescent="0.75"/>
    <row r="1528" customFormat="1" ht="15" customHeight="1" x14ac:dyDescent="0.75"/>
    <row r="1529" customFormat="1" ht="15" customHeight="1" x14ac:dyDescent="0.75"/>
    <row r="1530" customFormat="1" ht="15" customHeight="1" x14ac:dyDescent="0.75"/>
    <row r="1531" customFormat="1" ht="15" customHeight="1" x14ac:dyDescent="0.75"/>
    <row r="1532" customFormat="1" ht="15" customHeight="1" x14ac:dyDescent="0.75"/>
    <row r="1533" customFormat="1" ht="15" customHeight="1" x14ac:dyDescent="0.75"/>
    <row r="1534" customFormat="1" ht="15" customHeight="1" x14ac:dyDescent="0.75"/>
    <row r="1535" customFormat="1" ht="15" customHeight="1" x14ac:dyDescent="0.75"/>
    <row r="1536" customFormat="1" ht="15" customHeight="1" x14ac:dyDescent="0.75"/>
    <row r="1537" customFormat="1" ht="15" customHeight="1" x14ac:dyDescent="0.75"/>
    <row r="1538" customFormat="1" ht="15" customHeight="1" x14ac:dyDescent="0.75"/>
    <row r="1539" customFormat="1" ht="15" customHeight="1" x14ac:dyDescent="0.75"/>
    <row r="1540" customFormat="1" ht="15" customHeight="1" x14ac:dyDescent="0.75"/>
    <row r="1541" customFormat="1" ht="15" customHeight="1" x14ac:dyDescent="0.75"/>
    <row r="1542" customFormat="1" ht="15" customHeight="1" x14ac:dyDescent="0.75"/>
    <row r="1543" customFormat="1" ht="15" customHeight="1" x14ac:dyDescent="0.75"/>
    <row r="1544" customFormat="1" ht="15" customHeight="1" x14ac:dyDescent="0.75"/>
    <row r="1545" customFormat="1" ht="15" customHeight="1" x14ac:dyDescent="0.75"/>
    <row r="1546" customFormat="1" ht="15" customHeight="1" x14ac:dyDescent="0.75"/>
    <row r="1547" customFormat="1" ht="15" customHeight="1" x14ac:dyDescent="0.75"/>
    <row r="1548" customFormat="1" ht="15" customHeight="1" x14ac:dyDescent="0.75"/>
    <row r="1549" customFormat="1" ht="15" customHeight="1" x14ac:dyDescent="0.75"/>
    <row r="1550" customFormat="1" ht="15" customHeight="1" x14ac:dyDescent="0.75"/>
    <row r="1551" customFormat="1" ht="15" customHeight="1" x14ac:dyDescent="0.75"/>
    <row r="1552" customFormat="1" ht="15" customHeight="1" x14ac:dyDescent="0.75"/>
    <row r="1553" customFormat="1" ht="15" customHeight="1" x14ac:dyDescent="0.75"/>
    <row r="1554" customFormat="1" ht="15" customHeight="1" x14ac:dyDescent="0.75"/>
    <row r="1555" customFormat="1" ht="12" customHeight="1" x14ac:dyDescent="0.75"/>
    <row r="1556" customFormat="1" ht="15" customHeight="1" x14ac:dyDescent="0.75"/>
    <row r="1557" customFormat="1" ht="15" customHeight="1" x14ac:dyDescent="0.75"/>
    <row r="1558" customFormat="1" ht="15" customHeight="1" x14ac:dyDescent="0.75"/>
    <row r="1559" customFormat="1" ht="15" customHeight="1" x14ac:dyDescent="0.75"/>
    <row r="1560" customFormat="1" ht="15" customHeight="1" x14ac:dyDescent="0.75"/>
    <row r="1561" customFormat="1" ht="15" customHeight="1" x14ac:dyDescent="0.75"/>
    <row r="1562" customFormat="1" ht="15" customHeight="1" x14ac:dyDescent="0.75"/>
    <row r="1563" customFormat="1" ht="15" customHeight="1" x14ac:dyDescent="0.75"/>
    <row r="1564" customFormat="1" ht="15" customHeight="1" x14ac:dyDescent="0.75"/>
    <row r="1565" customFormat="1" ht="15" customHeight="1" x14ac:dyDescent="0.75"/>
    <row r="1566" customFormat="1" ht="15" customHeight="1" x14ac:dyDescent="0.75"/>
    <row r="1567" customFormat="1" ht="12" customHeight="1" x14ac:dyDescent="0.75"/>
    <row r="1568" customFormat="1" ht="15" customHeight="1" x14ac:dyDescent="0.75"/>
    <row r="1569" customFormat="1" ht="15" customHeight="1" x14ac:dyDescent="0.75"/>
    <row r="1570" customFormat="1" ht="15" customHeight="1" x14ac:dyDescent="0.75"/>
    <row r="1571" customFormat="1" ht="15" customHeight="1" x14ac:dyDescent="0.75"/>
    <row r="1572" customFormat="1" ht="15" customHeight="1" x14ac:dyDescent="0.75"/>
    <row r="1573" customFormat="1" ht="15" customHeight="1" x14ac:dyDescent="0.75"/>
    <row r="1574" customFormat="1" ht="15" customHeight="1" x14ac:dyDescent="0.75"/>
    <row r="1575" customFormat="1" ht="15" customHeight="1" x14ac:dyDescent="0.75"/>
    <row r="1576" customFormat="1" ht="15" customHeight="1" x14ac:dyDescent="0.75"/>
    <row r="1577" customFormat="1" ht="15" customHeight="1" x14ac:dyDescent="0.75"/>
    <row r="1578" customFormat="1" ht="15" customHeight="1" x14ac:dyDescent="0.75"/>
    <row r="1579" customFormat="1" ht="15" customHeight="1" x14ac:dyDescent="0.75"/>
    <row r="1580" customFormat="1" ht="15" customHeight="1" x14ac:dyDescent="0.75"/>
    <row r="1581" customFormat="1" ht="15" customHeight="1" x14ac:dyDescent="0.75"/>
    <row r="1582" customFormat="1" ht="15" customHeight="1" x14ac:dyDescent="0.75"/>
    <row r="1583" customFormat="1" ht="15" customHeight="1" x14ac:dyDescent="0.75"/>
    <row r="1584" customFormat="1" ht="15" customHeight="1" x14ac:dyDescent="0.75"/>
    <row r="1585" spans="2:32" ht="15" customHeight="1" x14ac:dyDescent="0.75"/>
    <row r="1586" spans="2:32" ht="15" customHeight="1" x14ac:dyDescent="0.75"/>
    <row r="1587" spans="2:32" ht="15" customHeight="1" x14ac:dyDescent="0.75"/>
    <row r="1588" spans="2:32" ht="15" customHeight="1" x14ac:dyDescent="0.75"/>
    <row r="1589" spans="2:32" ht="15" customHeight="1" x14ac:dyDescent="0.75"/>
    <row r="1590" spans="2:32" ht="15" customHeight="1" x14ac:dyDescent="0.75">
      <c r="B1590" s="253"/>
      <c r="C1590" s="253"/>
      <c r="D1590" s="253"/>
      <c r="E1590" s="253"/>
      <c r="F1590" s="253"/>
      <c r="G1590" s="253"/>
      <c r="H1590" s="253"/>
      <c r="I1590" s="253"/>
      <c r="J1590" s="253"/>
      <c r="K1590" s="253"/>
      <c r="L1590" s="253"/>
      <c r="M1590" s="253"/>
      <c r="N1590" s="253"/>
      <c r="O1590" s="253"/>
      <c r="P1590" s="253"/>
      <c r="Q1590" s="253"/>
      <c r="R1590" s="253"/>
      <c r="S1590" s="253"/>
      <c r="T1590" s="253"/>
      <c r="U1590" s="253"/>
      <c r="V1590" s="253"/>
      <c r="W1590" s="253"/>
      <c r="X1590" s="253"/>
      <c r="Y1590" s="253"/>
      <c r="Z1590" s="253"/>
      <c r="AA1590" s="253"/>
      <c r="AB1590" s="253"/>
      <c r="AC1590" s="253"/>
      <c r="AD1590" s="253"/>
      <c r="AE1590" s="253"/>
      <c r="AF1590" s="253"/>
    </row>
    <row r="1591" spans="2:32" ht="15" customHeight="1" x14ac:dyDescent="0.75"/>
    <row r="1592" spans="2:32" ht="15" customHeight="1" x14ac:dyDescent="0.75"/>
    <row r="1593" spans="2:32" ht="15" customHeight="1" x14ac:dyDescent="0.75"/>
    <row r="1594" spans="2:32" ht="15" customHeight="1" x14ac:dyDescent="0.75"/>
    <row r="1595" spans="2:32" ht="15" customHeight="1" x14ac:dyDescent="0.75"/>
    <row r="1596" spans="2:32" ht="15" customHeight="1" x14ac:dyDescent="0.75"/>
    <row r="1597" spans="2:32" ht="15" customHeight="1" x14ac:dyDescent="0.75"/>
    <row r="1598" spans="2:32" ht="15" customHeight="1" x14ac:dyDescent="0.75"/>
    <row r="1599" spans="2:32" ht="12" customHeight="1" x14ac:dyDescent="0.75"/>
    <row r="1600" spans="2:32" ht="12" customHeight="1" x14ac:dyDescent="0.75"/>
    <row r="1601" customFormat="1" ht="12" customHeight="1" x14ac:dyDescent="0.75"/>
    <row r="1602" customFormat="1" ht="12" customHeight="1" x14ac:dyDescent="0.75"/>
    <row r="1603" customFormat="1" ht="12" customHeight="1" x14ac:dyDescent="0.75"/>
    <row r="1604" customFormat="1" ht="12" customHeight="1" x14ac:dyDescent="0.75"/>
    <row r="1605" customFormat="1" ht="12" customHeight="1" x14ac:dyDescent="0.75"/>
    <row r="1606" customFormat="1" ht="12" customHeight="1" x14ac:dyDescent="0.75"/>
    <row r="1607" customFormat="1" ht="12" customHeight="1" x14ac:dyDescent="0.75"/>
    <row r="1608" customFormat="1" ht="12" customHeight="1" x14ac:dyDescent="0.75"/>
    <row r="1609" customFormat="1" ht="12" customHeight="1" x14ac:dyDescent="0.75"/>
    <row r="1610" customFormat="1" ht="12" customHeight="1" x14ac:dyDescent="0.75"/>
    <row r="1611" customFormat="1" ht="12" customHeight="1" x14ac:dyDescent="0.75"/>
    <row r="1612" customFormat="1" ht="12" customHeight="1" x14ac:dyDescent="0.75"/>
    <row r="1613" customFormat="1" ht="12" customHeight="1" x14ac:dyDescent="0.75"/>
    <row r="1614" customFormat="1" ht="12" customHeight="1" x14ac:dyDescent="0.75"/>
    <row r="1615" customFormat="1" ht="12" customHeight="1" x14ac:dyDescent="0.75"/>
    <row r="1616" customFormat="1" ht="12" customHeight="1" x14ac:dyDescent="0.75"/>
    <row r="1617" customFormat="1" ht="12" customHeight="1" x14ac:dyDescent="0.75"/>
    <row r="1618" customFormat="1" ht="12" customHeight="1" x14ac:dyDescent="0.75"/>
    <row r="1619" customFormat="1" ht="12" customHeight="1" x14ac:dyDescent="0.75"/>
    <row r="1620" customFormat="1" ht="12" customHeight="1" x14ac:dyDescent="0.75"/>
    <row r="1621" customFormat="1" ht="12" customHeight="1" x14ac:dyDescent="0.75"/>
    <row r="1622" customFormat="1" ht="12" customHeight="1" x14ac:dyDescent="0.75"/>
    <row r="1623" customFormat="1" ht="12" customHeight="1" x14ac:dyDescent="0.75"/>
    <row r="1624" customFormat="1" ht="12" customHeight="1" x14ac:dyDescent="0.75"/>
    <row r="1625" customFormat="1" ht="15" customHeight="1" x14ac:dyDescent="0.75"/>
    <row r="1626" customFormat="1" ht="15" customHeight="1" x14ac:dyDescent="0.75"/>
    <row r="1627" customFormat="1" ht="15" customHeight="1" x14ac:dyDescent="0.75"/>
    <row r="1628" customFormat="1" ht="15" customHeight="1" x14ac:dyDescent="0.75"/>
    <row r="1629" customFormat="1" ht="15" customHeight="1" x14ac:dyDescent="0.75"/>
    <row r="1630" customFormat="1" ht="15" customHeight="1" x14ac:dyDescent="0.75"/>
    <row r="1631" customFormat="1" ht="15" customHeight="1" x14ac:dyDescent="0.75"/>
    <row r="1632" customFormat="1" ht="15" customHeight="1" x14ac:dyDescent="0.75"/>
    <row r="1633" customFormat="1" ht="15" customHeight="1" x14ac:dyDescent="0.75"/>
    <row r="1634" customFormat="1" ht="15" customHeight="1" x14ac:dyDescent="0.75"/>
    <row r="1635" customFormat="1" ht="15" customHeight="1" x14ac:dyDescent="0.75"/>
    <row r="1636" customFormat="1" ht="15" customHeight="1" x14ac:dyDescent="0.75"/>
    <row r="1637" customFormat="1" ht="15" customHeight="1" x14ac:dyDescent="0.75"/>
    <row r="1638" customFormat="1" ht="15" customHeight="1" x14ac:dyDescent="0.75"/>
    <row r="1639" customFormat="1" ht="15" customHeight="1" x14ac:dyDescent="0.75"/>
    <row r="1640" customFormat="1" ht="15" customHeight="1" x14ac:dyDescent="0.75"/>
    <row r="1641" customFormat="1" ht="15" customHeight="1" x14ac:dyDescent="0.75"/>
    <row r="1642" customFormat="1" ht="15" customHeight="1" x14ac:dyDescent="0.75"/>
    <row r="1643" customFormat="1" ht="15" customHeight="1" x14ac:dyDescent="0.75"/>
    <row r="1644" customFormat="1" ht="15" customHeight="1" x14ac:dyDescent="0.75"/>
    <row r="1645" customFormat="1" ht="15" customHeight="1" x14ac:dyDescent="0.75"/>
    <row r="1646" customFormat="1" ht="15" customHeight="1" x14ac:dyDescent="0.75"/>
    <row r="1647" customFormat="1" ht="15" customHeight="1" x14ac:dyDescent="0.75"/>
    <row r="1648" customFormat="1" ht="15" customHeight="1" x14ac:dyDescent="0.75"/>
    <row r="1649" customFormat="1" ht="15" customHeight="1" x14ac:dyDescent="0.75"/>
    <row r="1650" customFormat="1" ht="15" customHeight="1" x14ac:dyDescent="0.75"/>
    <row r="1651" customFormat="1" ht="15" customHeight="1" x14ac:dyDescent="0.75"/>
    <row r="1652" customFormat="1" ht="15" customHeight="1" x14ac:dyDescent="0.75"/>
    <row r="1653" customFormat="1" ht="15" customHeight="1" x14ac:dyDescent="0.75"/>
    <row r="1654" customFormat="1" ht="15" customHeight="1" x14ac:dyDescent="0.75"/>
    <row r="1655" customFormat="1" ht="15" customHeight="1" x14ac:dyDescent="0.75"/>
    <row r="1656" customFormat="1" ht="15" customHeight="1" x14ac:dyDescent="0.75"/>
    <row r="1657" customFormat="1" ht="15" customHeight="1" x14ac:dyDescent="0.75"/>
    <row r="1658" customFormat="1" ht="15" customHeight="1" x14ac:dyDescent="0.75"/>
    <row r="1659" customFormat="1" ht="15" customHeight="1" x14ac:dyDescent="0.75"/>
    <row r="1660" customFormat="1" ht="15" customHeight="1" x14ac:dyDescent="0.75"/>
    <row r="1661" customFormat="1" ht="15" customHeight="1" x14ac:dyDescent="0.75"/>
    <row r="1662" customFormat="1" ht="15" customHeight="1" x14ac:dyDescent="0.75"/>
    <row r="1663" customFormat="1" ht="15" customHeight="1" x14ac:dyDescent="0.75"/>
    <row r="1664" customFormat="1" ht="15" customHeight="1" x14ac:dyDescent="0.75"/>
    <row r="1665" customFormat="1" ht="15" customHeight="1" x14ac:dyDescent="0.75"/>
    <row r="1666" customFormat="1" ht="15" customHeight="1" x14ac:dyDescent="0.75"/>
    <row r="1667" customFormat="1" ht="15" customHeight="1" x14ac:dyDescent="0.75"/>
    <row r="1668" customFormat="1" ht="15" customHeight="1" x14ac:dyDescent="0.75"/>
    <row r="1669" customFormat="1" ht="15" customHeight="1" x14ac:dyDescent="0.75"/>
    <row r="1670" customFormat="1" ht="15" customHeight="1" x14ac:dyDescent="0.75"/>
    <row r="1671" customFormat="1" ht="15" customHeight="1" x14ac:dyDescent="0.75"/>
    <row r="1672" customFormat="1" ht="15" customHeight="1" x14ac:dyDescent="0.75"/>
    <row r="1673" customFormat="1" ht="15" customHeight="1" x14ac:dyDescent="0.75"/>
    <row r="1674" customFormat="1" ht="15" customHeight="1" x14ac:dyDescent="0.75"/>
    <row r="1675" customFormat="1" ht="15" customHeight="1" x14ac:dyDescent="0.75"/>
    <row r="1676" customFormat="1" ht="15" customHeight="1" x14ac:dyDescent="0.75"/>
    <row r="1677" customFormat="1" ht="15" customHeight="1" x14ac:dyDescent="0.75"/>
    <row r="1678" customFormat="1" ht="15" customHeight="1" x14ac:dyDescent="0.75"/>
    <row r="1679" customFormat="1" ht="15" customHeight="1" x14ac:dyDescent="0.75"/>
    <row r="1680" customFormat="1" ht="15" customHeight="1" x14ac:dyDescent="0.75"/>
    <row r="1681" customFormat="1" ht="15" customHeight="1" x14ac:dyDescent="0.75"/>
    <row r="1682" customFormat="1" ht="15" customHeight="1" x14ac:dyDescent="0.75"/>
    <row r="1683" customFormat="1" ht="15" customHeight="1" x14ac:dyDescent="0.75"/>
    <row r="1684" customFormat="1" ht="12" customHeight="1" x14ac:dyDescent="0.75"/>
    <row r="1685" customFormat="1" ht="12" customHeight="1" x14ac:dyDescent="0.75"/>
    <row r="1686" customFormat="1" ht="15" customHeight="1" x14ac:dyDescent="0.75"/>
    <row r="1687" customFormat="1" ht="15" customHeight="1" x14ac:dyDescent="0.75"/>
    <row r="1688" customFormat="1" ht="15" customHeight="1" x14ac:dyDescent="0.75"/>
    <row r="1689" customFormat="1" ht="15" customHeight="1" x14ac:dyDescent="0.75"/>
    <row r="1690" customFormat="1" ht="15" customHeight="1" x14ac:dyDescent="0.75"/>
    <row r="1691" customFormat="1" ht="15" customHeight="1" x14ac:dyDescent="0.75"/>
    <row r="1692" customFormat="1" ht="15" customHeight="1" x14ac:dyDescent="0.75"/>
    <row r="1693" customFormat="1" ht="15" customHeight="1" x14ac:dyDescent="0.75"/>
    <row r="1694" customFormat="1" ht="15" customHeight="1" x14ac:dyDescent="0.75"/>
    <row r="1695" customFormat="1" ht="15" customHeight="1" x14ac:dyDescent="0.75"/>
    <row r="1696" customFormat="1" ht="15" customHeight="1" x14ac:dyDescent="0.75"/>
    <row r="1697" customFormat="1" ht="15" customHeight="1" x14ac:dyDescent="0.75"/>
    <row r="1698" customFormat="1" ht="15" customHeight="1" x14ac:dyDescent="0.75"/>
    <row r="1699" customFormat="1" ht="15" customHeight="1" x14ac:dyDescent="0.75"/>
    <row r="1700" customFormat="1" ht="15" customHeight="1" x14ac:dyDescent="0.75"/>
    <row r="1701" customFormat="1" ht="15" customHeight="1" x14ac:dyDescent="0.75"/>
    <row r="1702" customFormat="1" ht="15" customHeight="1" x14ac:dyDescent="0.75"/>
    <row r="1703" customFormat="1" ht="15" customHeight="1" x14ac:dyDescent="0.75"/>
    <row r="1704" customFormat="1" ht="15" customHeight="1" x14ac:dyDescent="0.75"/>
    <row r="1705" customFormat="1" ht="15" customHeight="1" x14ac:dyDescent="0.75"/>
    <row r="1706" customFormat="1" ht="15" customHeight="1" x14ac:dyDescent="0.75"/>
    <row r="1707" customFormat="1" ht="15" customHeight="1" x14ac:dyDescent="0.75"/>
    <row r="1708" customFormat="1" ht="15" customHeight="1" x14ac:dyDescent="0.75"/>
    <row r="1709" customFormat="1" ht="15" customHeight="1" x14ac:dyDescent="0.75"/>
    <row r="1710" customFormat="1" ht="15" customHeight="1" x14ac:dyDescent="0.75"/>
    <row r="1711" customFormat="1" ht="15" customHeight="1" x14ac:dyDescent="0.75"/>
    <row r="1712" customFormat="1" ht="15" customHeight="1" x14ac:dyDescent="0.75"/>
    <row r="1713" customFormat="1" ht="15" customHeight="1" x14ac:dyDescent="0.75"/>
    <row r="1714" customFormat="1" ht="15" customHeight="1" x14ac:dyDescent="0.75"/>
    <row r="1715" customFormat="1" ht="15" customHeight="1" x14ac:dyDescent="0.75"/>
    <row r="1716" customFormat="1" ht="15" customHeight="1" x14ac:dyDescent="0.75"/>
    <row r="1717" customFormat="1" ht="15" customHeight="1" x14ac:dyDescent="0.75"/>
    <row r="1718" customFormat="1" ht="15" customHeight="1" x14ac:dyDescent="0.75"/>
    <row r="1719" customFormat="1" ht="15" customHeight="1" x14ac:dyDescent="0.75"/>
    <row r="1720" customFormat="1" ht="15" customHeight="1" x14ac:dyDescent="0.75"/>
    <row r="1721" customFormat="1" ht="15" customHeight="1" x14ac:dyDescent="0.75"/>
    <row r="1722" customFormat="1" ht="15" customHeight="1" x14ac:dyDescent="0.75"/>
    <row r="1723" customFormat="1" ht="15" customHeight="1" x14ac:dyDescent="0.75"/>
    <row r="1724" customFormat="1" ht="15" customHeight="1" x14ac:dyDescent="0.75"/>
    <row r="1725" customFormat="1" ht="15" customHeight="1" x14ac:dyDescent="0.75"/>
    <row r="1726" customFormat="1" ht="15" customHeight="1" x14ac:dyDescent="0.75"/>
    <row r="1727" customFormat="1" ht="15" customHeight="1" x14ac:dyDescent="0.75"/>
    <row r="1728" customFormat="1" ht="15" customHeight="1" x14ac:dyDescent="0.75"/>
    <row r="1729" customFormat="1" ht="15" customHeight="1" x14ac:dyDescent="0.75"/>
    <row r="1730" customFormat="1" ht="15" customHeight="1" x14ac:dyDescent="0.75"/>
    <row r="1731" customFormat="1" ht="15" customHeight="1" x14ac:dyDescent="0.75"/>
    <row r="1732" customFormat="1" ht="15" customHeight="1" x14ac:dyDescent="0.75"/>
    <row r="1733" customFormat="1" ht="15" customHeight="1" x14ac:dyDescent="0.75"/>
    <row r="1734" customFormat="1" ht="15" customHeight="1" x14ac:dyDescent="0.75"/>
    <row r="1735" customFormat="1" ht="15" customHeight="1" x14ac:dyDescent="0.75"/>
    <row r="1736" customFormat="1" ht="15" customHeight="1" x14ac:dyDescent="0.75"/>
    <row r="1737" customFormat="1" ht="15" customHeight="1" x14ac:dyDescent="0.75"/>
    <row r="1738" customFormat="1" ht="15" customHeight="1" x14ac:dyDescent="0.75"/>
    <row r="1739" customFormat="1" ht="15" customHeight="1" x14ac:dyDescent="0.75"/>
    <row r="1740" customFormat="1" ht="12" customHeight="1" x14ac:dyDescent="0.75"/>
    <row r="1741" customFormat="1" ht="12" customHeight="1" x14ac:dyDescent="0.75"/>
    <row r="1742" customFormat="1" ht="15" customHeight="1" x14ac:dyDescent="0.75"/>
    <row r="1743" customFormat="1" ht="15" customHeight="1" x14ac:dyDescent="0.75"/>
    <row r="1744" customFormat="1" ht="15" customHeight="1" x14ac:dyDescent="0.75"/>
    <row r="1745" customFormat="1" ht="15" customHeight="1" x14ac:dyDescent="0.75"/>
    <row r="1746" customFormat="1" ht="15" customHeight="1" x14ac:dyDescent="0.75"/>
    <row r="1747" customFormat="1" ht="15" customHeight="1" x14ac:dyDescent="0.75"/>
    <row r="1748" customFormat="1" ht="15" customHeight="1" x14ac:dyDescent="0.75"/>
    <row r="1749" customFormat="1" ht="15" customHeight="1" x14ac:dyDescent="0.75"/>
    <row r="1750" customFormat="1" ht="15" customHeight="1" x14ac:dyDescent="0.75"/>
    <row r="1751" customFormat="1" ht="15" customHeight="1" x14ac:dyDescent="0.75"/>
    <row r="1752" customFormat="1" ht="15" customHeight="1" x14ac:dyDescent="0.75"/>
    <row r="1753" customFormat="1" ht="15" customHeight="1" x14ac:dyDescent="0.75"/>
    <row r="1754" customFormat="1" ht="15" customHeight="1" x14ac:dyDescent="0.75"/>
    <row r="1755" customFormat="1" ht="15" customHeight="1" x14ac:dyDescent="0.75"/>
    <row r="1756" customFormat="1" ht="15" customHeight="1" x14ac:dyDescent="0.75"/>
    <row r="1757" customFormat="1" ht="15" customHeight="1" x14ac:dyDescent="0.75"/>
    <row r="1758" customFormat="1" ht="15" customHeight="1" x14ac:dyDescent="0.75"/>
    <row r="1759" customFormat="1" ht="15" customHeight="1" x14ac:dyDescent="0.75"/>
    <row r="1760" customFormat="1" ht="15" customHeight="1" x14ac:dyDescent="0.75"/>
    <row r="1761" customFormat="1" ht="15" customHeight="1" x14ac:dyDescent="0.75"/>
    <row r="1762" customFormat="1" ht="15" customHeight="1" x14ac:dyDescent="0.75"/>
    <row r="1763" customFormat="1" ht="15" customHeight="1" x14ac:dyDescent="0.75"/>
    <row r="1764" customFormat="1" ht="15" customHeight="1" x14ac:dyDescent="0.75"/>
    <row r="1765" customFormat="1" ht="15" customHeight="1" x14ac:dyDescent="0.75"/>
    <row r="1766" customFormat="1" ht="15" customHeight="1" x14ac:dyDescent="0.75"/>
    <row r="1767" customFormat="1" ht="15" customHeight="1" x14ac:dyDescent="0.75"/>
    <row r="1768" customFormat="1" ht="15" customHeight="1" x14ac:dyDescent="0.75"/>
    <row r="1769" customFormat="1" ht="15" customHeight="1" x14ac:dyDescent="0.75"/>
    <row r="1770" customFormat="1" ht="15" customHeight="1" x14ac:dyDescent="0.75"/>
    <row r="1771" customFormat="1" ht="15" customHeight="1" x14ac:dyDescent="0.75"/>
    <row r="1772" customFormat="1" ht="15" customHeight="1" x14ac:dyDescent="0.75"/>
    <row r="1773" customFormat="1" ht="15" customHeight="1" x14ac:dyDescent="0.75"/>
    <row r="1774" customFormat="1" ht="15" customHeight="1" x14ac:dyDescent="0.75"/>
    <row r="1775" customFormat="1" ht="15" customHeight="1" x14ac:dyDescent="0.75"/>
    <row r="1776" customFormat="1" ht="15" customHeight="1" x14ac:dyDescent="0.75"/>
    <row r="1777" customFormat="1" ht="15" customHeight="1" x14ac:dyDescent="0.75"/>
    <row r="1778" customFormat="1" ht="15" customHeight="1" x14ac:dyDescent="0.75"/>
    <row r="1779" customFormat="1" ht="15" customHeight="1" x14ac:dyDescent="0.75"/>
    <row r="1780" customFormat="1" ht="15" customHeight="1" x14ac:dyDescent="0.75"/>
    <row r="1781" customFormat="1" ht="15" customHeight="1" x14ac:dyDescent="0.75"/>
    <row r="1782" customFormat="1" ht="15" customHeight="1" x14ac:dyDescent="0.75"/>
    <row r="1783" customFormat="1" ht="15" customHeight="1" x14ac:dyDescent="0.75"/>
    <row r="1784" customFormat="1" ht="15" customHeight="1" x14ac:dyDescent="0.75"/>
    <row r="1785" customFormat="1" ht="15" customHeight="1" x14ac:dyDescent="0.75"/>
    <row r="1786" customFormat="1" ht="15" customHeight="1" x14ac:dyDescent="0.75"/>
    <row r="1787" customFormat="1" ht="15" customHeight="1" x14ac:dyDescent="0.75"/>
    <row r="1788" customFormat="1" ht="15" customHeight="1" x14ac:dyDescent="0.75"/>
    <row r="1789" customFormat="1" ht="15" customHeight="1" x14ac:dyDescent="0.75"/>
    <row r="1790" customFormat="1" ht="15" customHeight="1" x14ac:dyDescent="0.75"/>
    <row r="1791" customFormat="1" ht="15" customHeight="1" x14ac:dyDescent="0.75"/>
    <row r="1792" customFormat="1" ht="15" customHeight="1" x14ac:dyDescent="0.75"/>
    <row r="1793" customFormat="1" ht="15" customHeight="1" x14ac:dyDescent="0.75"/>
    <row r="1794" customFormat="1" ht="15" customHeight="1" x14ac:dyDescent="0.75"/>
    <row r="1795" customFormat="1" ht="15" customHeight="1" x14ac:dyDescent="0.75"/>
    <row r="1796" customFormat="1" ht="12" customHeight="1" x14ac:dyDescent="0.75"/>
    <row r="1797" customFormat="1" ht="12" customHeight="1" x14ac:dyDescent="0.75"/>
    <row r="1798" customFormat="1" ht="15" customHeight="1" x14ac:dyDescent="0.75"/>
    <row r="1799" customFormat="1" ht="15" customHeight="1" x14ac:dyDescent="0.75"/>
    <row r="1800" customFormat="1" ht="15" customHeight="1" x14ac:dyDescent="0.75"/>
    <row r="1801" customFormat="1" ht="15" customHeight="1" x14ac:dyDescent="0.75"/>
    <row r="1802" customFormat="1" ht="15" customHeight="1" x14ac:dyDescent="0.75"/>
    <row r="1803" customFormat="1" ht="15" customHeight="1" x14ac:dyDescent="0.75"/>
    <row r="1804" customFormat="1" ht="15" customHeight="1" x14ac:dyDescent="0.75"/>
    <row r="1805" customFormat="1" ht="15" customHeight="1" x14ac:dyDescent="0.75"/>
    <row r="1806" customFormat="1" ht="15" customHeight="1" x14ac:dyDescent="0.75"/>
    <row r="1807" customFormat="1" ht="15" customHeight="1" x14ac:dyDescent="0.75"/>
    <row r="1808" customFormat="1" ht="15" customHeight="1" x14ac:dyDescent="0.75"/>
    <row r="1809" spans="2:32" ht="15" customHeight="1" x14ac:dyDescent="0.75"/>
    <row r="1810" spans="2:32" ht="15" customHeight="1" x14ac:dyDescent="0.75"/>
    <row r="1811" spans="2:32" ht="15" customHeight="1" x14ac:dyDescent="0.75"/>
    <row r="1812" spans="2:32" ht="15" customHeight="1" x14ac:dyDescent="0.75"/>
    <row r="1813" spans="2:32" ht="15" customHeight="1" x14ac:dyDescent="0.75">
      <c r="B1813" s="253"/>
      <c r="C1813" s="253"/>
      <c r="D1813" s="253"/>
      <c r="E1813" s="253"/>
      <c r="F1813" s="253"/>
      <c r="G1813" s="253"/>
      <c r="H1813" s="253"/>
      <c r="I1813" s="253"/>
      <c r="J1813" s="253"/>
      <c r="K1813" s="253"/>
      <c r="L1813" s="253"/>
      <c r="M1813" s="253"/>
      <c r="N1813" s="253"/>
      <c r="O1813" s="253"/>
      <c r="P1813" s="253"/>
      <c r="Q1813" s="253"/>
      <c r="R1813" s="253"/>
      <c r="S1813" s="253"/>
      <c r="T1813" s="253"/>
      <c r="U1813" s="253"/>
      <c r="V1813" s="253"/>
      <c r="W1813" s="253"/>
      <c r="X1813" s="253"/>
      <c r="Y1813" s="253"/>
      <c r="Z1813" s="253"/>
      <c r="AA1813" s="253"/>
      <c r="AB1813" s="253"/>
      <c r="AC1813" s="253"/>
      <c r="AD1813" s="253"/>
      <c r="AE1813" s="253"/>
      <c r="AF1813" s="253"/>
    </row>
    <row r="1814" spans="2:32" ht="12" customHeight="1" x14ac:dyDescent="0.75"/>
    <row r="1815" spans="2:32" ht="12" customHeight="1" x14ac:dyDescent="0.75"/>
    <row r="1816" spans="2:32" ht="12" customHeight="1" x14ac:dyDescent="0.75"/>
    <row r="1817" spans="2:32" ht="12" customHeight="1" x14ac:dyDescent="0.75"/>
    <row r="1818" spans="2:32" ht="12" customHeight="1" x14ac:dyDescent="0.75"/>
    <row r="1819" spans="2:32" ht="12" customHeight="1" x14ac:dyDescent="0.75"/>
    <row r="1820" spans="2:32" ht="12" customHeight="1" x14ac:dyDescent="0.75"/>
    <row r="1821" spans="2:32" ht="12" customHeight="1" x14ac:dyDescent="0.75"/>
    <row r="1822" spans="2:32" ht="12" customHeight="1" x14ac:dyDescent="0.75"/>
    <row r="1823" spans="2:32" ht="12" customHeight="1" x14ac:dyDescent="0.75"/>
    <row r="1824" spans="2:32" ht="12" customHeight="1" x14ac:dyDescent="0.75"/>
    <row r="1825" customFormat="1" ht="15" customHeight="1" x14ac:dyDescent="0.75"/>
    <row r="1826" customFormat="1" ht="15" customHeight="1" x14ac:dyDescent="0.75"/>
    <row r="1827" customFormat="1" ht="15" customHeight="1" x14ac:dyDescent="0.75"/>
    <row r="1828" customFormat="1" ht="15" customHeight="1" x14ac:dyDescent="0.75"/>
    <row r="1829" customFormat="1" ht="15" customHeight="1" x14ac:dyDescent="0.75"/>
    <row r="1830" customFormat="1" ht="15" customHeight="1" x14ac:dyDescent="0.75"/>
    <row r="1831" customFormat="1" ht="12" customHeight="1" x14ac:dyDescent="0.75"/>
    <row r="1832" customFormat="1" ht="15" customHeight="1" x14ac:dyDescent="0.75"/>
    <row r="1833" customFormat="1" ht="15" customHeight="1" x14ac:dyDescent="0.75"/>
    <row r="1834" customFormat="1" ht="15" customHeight="1" x14ac:dyDescent="0.75"/>
    <row r="1835" customFormat="1" ht="15" customHeight="1" x14ac:dyDescent="0.75"/>
    <row r="1836" customFormat="1" ht="15" customHeight="1" x14ac:dyDescent="0.75"/>
    <row r="1837" customFormat="1" ht="15" customHeight="1" x14ac:dyDescent="0.75"/>
    <row r="1838" customFormat="1" ht="15" customHeight="1" x14ac:dyDescent="0.75"/>
    <row r="1839" customFormat="1" ht="15" customHeight="1" x14ac:dyDescent="0.75"/>
    <row r="1840" customFormat="1" ht="15" customHeight="1" x14ac:dyDescent="0.75"/>
    <row r="1841" customFormat="1" ht="15" customHeight="1" x14ac:dyDescent="0.75"/>
    <row r="1842" customFormat="1" ht="15" customHeight="1" x14ac:dyDescent="0.75"/>
    <row r="1843" customFormat="1" ht="15" customHeight="1" x14ac:dyDescent="0.75"/>
    <row r="1844" customFormat="1" ht="15" customHeight="1" x14ac:dyDescent="0.75"/>
    <row r="1845" customFormat="1" ht="15" customHeight="1" x14ac:dyDescent="0.75"/>
    <row r="1846" customFormat="1" ht="15" customHeight="1" x14ac:dyDescent="0.75"/>
    <row r="1847" customFormat="1" ht="15" customHeight="1" x14ac:dyDescent="0.75"/>
    <row r="1848" customFormat="1" ht="15" customHeight="1" x14ac:dyDescent="0.75"/>
    <row r="1849" customFormat="1" ht="15" customHeight="1" x14ac:dyDescent="0.75"/>
    <row r="1850" customFormat="1" ht="15" customHeight="1" x14ac:dyDescent="0.75"/>
    <row r="1851" customFormat="1" ht="15" customHeight="1" x14ac:dyDescent="0.75"/>
    <row r="1852" customFormat="1" ht="15" customHeight="1" x14ac:dyDescent="0.75"/>
    <row r="1853" customFormat="1" ht="15" customHeight="1" x14ac:dyDescent="0.75"/>
    <row r="1854" customFormat="1" ht="15" customHeight="1" x14ac:dyDescent="0.75"/>
    <row r="1855" customFormat="1" ht="15" customHeight="1" x14ac:dyDescent="0.75"/>
    <row r="1856" customFormat="1" ht="15" customHeight="1" x14ac:dyDescent="0.75"/>
    <row r="1857" customFormat="1" ht="15" customHeight="1" x14ac:dyDescent="0.75"/>
    <row r="1858" customFormat="1" ht="15" customHeight="1" x14ac:dyDescent="0.75"/>
    <row r="1859" customFormat="1" ht="15" customHeight="1" x14ac:dyDescent="0.75"/>
    <row r="1860" customFormat="1" ht="15" customHeight="1" x14ac:dyDescent="0.75"/>
    <row r="1861" customFormat="1" ht="15" customHeight="1" x14ac:dyDescent="0.75"/>
    <row r="1862" customFormat="1" ht="15" customHeight="1" x14ac:dyDescent="0.75"/>
    <row r="1863" customFormat="1" ht="15" customHeight="1" x14ac:dyDescent="0.75"/>
    <row r="1864" customFormat="1" ht="15" customHeight="1" x14ac:dyDescent="0.75"/>
    <row r="1865" customFormat="1" ht="15" customHeight="1" x14ac:dyDescent="0.75"/>
    <row r="1866" customFormat="1" ht="15" customHeight="1" x14ac:dyDescent="0.75"/>
    <row r="1867" customFormat="1" ht="12" customHeight="1" x14ac:dyDescent="0.75"/>
    <row r="1868" customFormat="1" ht="15" customHeight="1" x14ac:dyDescent="0.75"/>
    <row r="1869" customFormat="1" ht="15" customHeight="1" x14ac:dyDescent="0.75"/>
    <row r="1870" customFormat="1" ht="15" customHeight="1" x14ac:dyDescent="0.75"/>
    <row r="1871" customFormat="1" ht="15" customHeight="1" x14ac:dyDescent="0.75"/>
    <row r="1872" customFormat="1" ht="15" customHeight="1" x14ac:dyDescent="0.75"/>
    <row r="1873" customFormat="1" ht="15" customHeight="1" x14ac:dyDescent="0.75"/>
    <row r="1874" customFormat="1" ht="15" customHeight="1" x14ac:dyDescent="0.75"/>
    <row r="1875" customFormat="1" ht="15" customHeight="1" x14ac:dyDescent="0.75"/>
    <row r="1876" customFormat="1" ht="15" customHeight="1" x14ac:dyDescent="0.75"/>
    <row r="1877" customFormat="1" ht="15" customHeight="1" x14ac:dyDescent="0.75"/>
    <row r="1878" customFormat="1" ht="15" customHeight="1" x14ac:dyDescent="0.75"/>
    <row r="1879" customFormat="1" ht="15" customHeight="1" x14ac:dyDescent="0.75"/>
    <row r="1880" customFormat="1" ht="15" customHeight="1" x14ac:dyDescent="0.75"/>
    <row r="1881" customFormat="1" ht="15" customHeight="1" x14ac:dyDescent="0.75"/>
    <row r="1882" customFormat="1" ht="15" customHeight="1" x14ac:dyDescent="0.75"/>
    <row r="1883" customFormat="1" ht="15" customHeight="1" x14ac:dyDescent="0.75"/>
    <row r="1884" customFormat="1" ht="15" customHeight="1" x14ac:dyDescent="0.75"/>
    <row r="1885" customFormat="1" ht="15" customHeight="1" x14ac:dyDescent="0.75"/>
    <row r="1886" customFormat="1" ht="15" customHeight="1" x14ac:dyDescent="0.75"/>
    <row r="1887" customFormat="1" ht="15" customHeight="1" x14ac:dyDescent="0.75"/>
    <row r="1888" customFormat="1" ht="15" customHeight="1" x14ac:dyDescent="0.75"/>
    <row r="1889" customFormat="1" ht="15" customHeight="1" x14ac:dyDescent="0.75"/>
    <row r="1890" customFormat="1" ht="15" customHeight="1" x14ac:dyDescent="0.75"/>
    <row r="1891" customFormat="1" ht="15" customHeight="1" x14ac:dyDescent="0.75"/>
    <row r="1892" customFormat="1" ht="15" customHeight="1" x14ac:dyDescent="0.75"/>
    <row r="1893" customFormat="1" ht="15" customHeight="1" x14ac:dyDescent="0.75"/>
    <row r="1894" customFormat="1" ht="15" customHeight="1" x14ac:dyDescent="0.75"/>
    <row r="1895" customFormat="1" ht="15" customHeight="1" x14ac:dyDescent="0.75"/>
    <row r="1896" customFormat="1" ht="15" customHeight="1" x14ac:dyDescent="0.75"/>
    <row r="1897" customFormat="1" ht="15" customHeight="1" x14ac:dyDescent="0.75"/>
    <row r="1898" customFormat="1" ht="15" customHeight="1" x14ac:dyDescent="0.75"/>
    <row r="1899" customFormat="1" ht="15" customHeight="1" x14ac:dyDescent="0.75"/>
    <row r="1900" customFormat="1" ht="15" customHeight="1" x14ac:dyDescent="0.75"/>
    <row r="1901" customFormat="1" ht="15" customHeight="1" x14ac:dyDescent="0.75"/>
    <row r="1902" customFormat="1" ht="15" customHeight="1" x14ac:dyDescent="0.75"/>
    <row r="1903" customFormat="1" ht="15" customHeight="1" x14ac:dyDescent="0.75"/>
    <row r="1904" customFormat="1" ht="15" customHeight="1" x14ac:dyDescent="0.75"/>
    <row r="1905" customFormat="1" ht="15" customHeight="1" x14ac:dyDescent="0.75"/>
    <row r="1906" customFormat="1" ht="15" customHeight="1" x14ac:dyDescent="0.75"/>
    <row r="1907" customFormat="1" ht="15" customHeight="1" x14ac:dyDescent="0.75"/>
    <row r="1908" customFormat="1" ht="15" customHeight="1" x14ac:dyDescent="0.75"/>
    <row r="1909" customFormat="1" ht="15" customHeight="1" x14ac:dyDescent="0.75"/>
    <row r="1910" customFormat="1" ht="15" customHeight="1" x14ac:dyDescent="0.75"/>
    <row r="1911" customFormat="1" ht="15" customHeight="1" x14ac:dyDescent="0.75"/>
    <row r="1912" customFormat="1" ht="15" customHeight="1" x14ac:dyDescent="0.75"/>
    <row r="1913" customFormat="1" ht="12" customHeight="1" x14ac:dyDescent="0.75"/>
    <row r="1914" customFormat="1" ht="15" customHeight="1" x14ac:dyDescent="0.75"/>
    <row r="1915" customFormat="1" ht="15" customHeight="1" x14ac:dyDescent="0.75"/>
    <row r="1916" customFormat="1" ht="15" customHeight="1" x14ac:dyDescent="0.75"/>
    <row r="1917" customFormat="1" ht="15" customHeight="1" x14ac:dyDescent="0.75"/>
    <row r="1918" customFormat="1" ht="15" customHeight="1" x14ac:dyDescent="0.75"/>
    <row r="1919" customFormat="1" ht="15" customHeight="1" x14ac:dyDescent="0.75"/>
    <row r="1920" customFormat="1" ht="15" customHeight="1" x14ac:dyDescent="0.75"/>
    <row r="1921" customFormat="1" ht="15" customHeight="1" x14ac:dyDescent="0.75"/>
    <row r="1922" customFormat="1" ht="15" customHeight="1" x14ac:dyDescent="0.75"/>
    <row r="1923" customFormat="1" ht="15" customHeight="1" x14ac:dyDescent="0.75"/>
    <row r="1924" customFormat="1" ht="15" customHeight="1" x14ac:dyDescent="0.75"/>
    <row r="1925" customFormat="1" ht="15" customHeight="1" x14ac:dyDescent="0.75"/>
    <row r="1926" customFormat="1" ht="15" customHeight="1" x14ac:dyDescent="0.75"/>
    <row r="1927" customFormat="1" ht="15" customHeight="1" x14ac:dyDescent="0.75"/>
    <row r="1928" customFormat="1" ht="15" customHeight="1" x14ac:dyDescent="0.75"/>
    <row r="1929" customFormat="1" ht="15" customHeight="1" x14ac:dyDescent="0.75"/>
    <row r="1930" customFormat="1" ht="15" customHeight="1" x14ac:dyDescent="0.75"/>
    <row r="1931" customFormat="1" ht="15" customHeight="1" x14ac:dyDescent="0.75"/>
    <row r="1932" customFormat="1" ht="15" customHeight="1" x14ac:dyDescent="0.75"/>
    <row r="1933" customFormat="1" ht="15" customHeight="1" x14ac:dyDescent="0.75"/>
    <row r="1934" customFormat="1" ht="15" customHeight="1" x14ac:dyDescent="0.75"/>
    <row r="1935" customFormat="1" ht="15" customHeight="1" x14ac:dyDescent="0.75"/>
    <row r="1936" customFormat="1" ht="15" customHeight="1" x14ac:dyDescent="0.75"/>
    <row r="1937" customFormat="1" ht="15" customHeight="1" x14ac:dyDescent="0.75"/>
    <row r="1938" customFormat="1" ht="15" customHeight="1" x14ac:dyDescent="0.75"/>
    <row r="1939" customFormat="1" ht="15" customHeight="1" x14ac:dyDescent="0.75"/>
    <row r="1940" customFormat="1" ht="15" customHeight="1" x14ac:dyDescent="0.75"/>
    <row r="1941" customFormat="1" ht="15" customHeight="1" x14ac:dyDescent="0.75"/>
    <row r="1942" customFormat="1" ht="15" customHeight="1" x14ac:dyDescent="0.75"/>
    <row r="1943" customFormat="1" ht="15" customHeight="1" x14ac:dyDescent="0.75"/>
    <row r="1944" customFormat="1" ht="15" customHeight="1" x14ac:dyDescent="0.75"/>
    <row r="1945" customFormat="1" ht="15" customHeight="1" x14ac:dyDescent="0.75"/>
    <row r="1946" customFormat="1" ht="15" customHeight="1" x14ac:dyDescent="0.75"/>
    <row r="1947" customFormat="1" ht="15" customHeight="1" x14ac:dyDescent="0.75"/>
    <row r="1948" customFormat="1" ht="15" customHeight="1" x14ac:dyDescent="0.75"/>
    <row r="1949" customFormat="1" ht="12" customHeight="1" x14ac:dyDescent="0.75"/>
    <row r="1950" customFormat="1" ht="15" customHeight="1" x14ac:dyDescent="0.75"/>
    <row r="1951" customFormat="1" ht="15" customHeight="1" x14ac:dyDescent="0.75"/>
    <row r="1952" customFormat="1" ht="15" customHeight="1" x14ac:dyDescent="0.75"/>
    <row r="1953" customFormat="1" ht="15" customHeight="1" x14ac:dyDescent="0.75"/>
    <row r="1954" customFormat="1" ht="15" customHeight="1" x14ac:dyDescent="0.75"/>
    <row r="1955" customFormat="1" ht="15" customHeight="1" x14ac:dyDescent="0.75"/>
    <row r="1956" customFormat="1" ht="15" customHeight="1" x14ac:dyDescent="0.75"/>
    <row r="1957" customFormat="1" ht="15" customHeight="1" x14ac:dyDescent="0.75"/>
    <row r="1958" customFormat="1" ht="15" customHeight="1" x14ac:dyDescent="0.75"/>
    <row r="1959" customFormat="1" ht="15" customHeight="1" x14ac:dyDescent="0.75"/>
    <row r="1960" customFormat="1" ht="15" customHeight="1" x14ac:dyDescent="0.75"/>
    <row r="1961" customFormat="1" ht="15" customHeight="1" x14ac:dyDescent="0.75"/>
    <row r="1962" customFormat="1" ht="15" customHeight="1" x14ac:dyDescent="0.75"/>
    <row r="1963" customFormat="1" ht="15" customHeight="1" x14ac:dyDescent="0.75"/>
    <row r="1964" customFormat="1" ht="15" customHeight="1" x14ac:dyDescent="0.75"/>
    <row r="1965" customFormat="1" ht="15" customHeight="1" x14ac:dyDescent="0.75"/>
    <row r="1966" customFormat="1" ht="15" customHeight="1" x14ac:dyDescent="0.75"/>
    <row r="1967" customFormat="1" ht="15" customHeight="1" x14ac:dyDescent="0.75"/>
    <row r="1968" customFormat="1" ht="15" customHeight="1" x14ac:dyDescent="0.75"/>
    <row r="1969" customFormat="1" ht="15" customHeight="1" x14ac:dyDescent="0.75"/>
    <row r="1970" customFormat="1" ht="15" customHeight="1" x14ac:dyDescent="0.75"/>
    <row r="1971" customFormat="1" ht="15" customHeight="1" x14ac:dyDescent="0.75"/>
    <row r="1972" customFormat="1" ht="15" customHeight="1" x14ac:dyDescent="0.75"/>
    <row r="1973" customFormat="1" ht="15" customHeight="1" x14ac:dyDescent="0.75"/>
    <row r="1974" customFormat="1" ht="15" customHeight="1" x14ac:dyDescent="0.75"/>
    <row r="1975" customFormat="1" ht="15" customHeight="1" x14ac:dyDescent="0.75"/>
    <row r="1976" customFormat="1" ht="15" customHeight="1" x14ac:dyDescent="0.75"/>
    <row r="1977" customFormat="1" ht="15" customHeight="1" x14ac:dyDescent="0.75"/>
    <row r="1978" customFormat="1" ht="15" customHeight="1" x14ac:dyDescent="0.75"/>
    <row r="1979" customFormat="1" ht="15" customHeight="1" x14ac:dyDescent="0.75"/>
    <row r="1980" customFormat="1" ht="15" customHeight="1" x14ac:dyDescent="0.75"/>
    <row r="1981" customFormat="1" ht="15" customHeight="1" x14ac:dyDescent="0.75"/>
    <row r="1982" customFormat="1" ht="15" customHeight="1" x14ac:dyDescent="0.75"/>
    <row r="1983" customFormat="1" ht="15" customHeight="1" x14ac:dyDescent="0.75"/>
    <row r="1984" customFormat="1" ht="15" customHeight="1" x14ac:dyDescent="0.75"/>
    <row r="1985" customFormat="1" ht="12" customHeight="1" x14ac:dyDescent="0.75"/>
    <row r="1986" customFormat="1" ht="15" customHeight="1" x14ac:dyDescent="0.75"/>
    <row r="1987" customFormat="1" ht="12" customHeight="1" x14ac:dyDescent="0.75"/>
    <row r="1988" customFormat="1" ht="15" customHeight="1" x14ac:dyDescent="0.75"/>
    <row r="1989" customFormat="1" ht="15" customHeight="1" x14ac:dyDescent="0.75"/>
    <row r="1990" customFormat="1" ht="15" customHeight="1" x14ac:dyDescent="0.75"/>
    <row r="1991" customFormat="1" ht="15" customHeight="1" x14ac:dyDescent="0.75"/>
    <row r="1992" customFormat="1" ht="15" customHeight="1" x14ac:dyDescent="0.75"/>
    <row r="1993" customFormat="1" ht="15" customHeight="1" x14ac:dyDescent="0.75"/>
    <row r="1994" customFormat="1" ht="15" customHeight="1" x14ac:dyDescent="0.75"/>
    <row r="1995" customFormat="1" ht="15" customHeight="1" x14ac:dyDescent="0.75"/>
    <row r="1996" customFormat="1" ht="15" customHeight="1" x14ac:dyDescent="0.75"/>
    <row r="1997" customFormat="1" ht="15" customHeight="1" x14ac:dyDescent="0.75"/>
    <row r="1998" customFormat="1" ht="15" customHeight="1" x14ac:dyDescent="0.75"/>
    <row r="1999" customFormat="1" ht="15" customHeight="1" x14ac:dyDescent="0.75"/>
    <row r="2000" customFormat="1" ht="15" customHeight="1" x14ac:dyDescent="0.75"/>
    <row r="2001" customFormat="1" ht="15" customHeight="1" x14ac:dyDescent="0.75"/>
    <row r="2002" customFormat="1" ht="15" customHeight="1" x14ac:dyDescent="0.75"/>
    <row r="2003" customFormat="1" ht="15" customHeight="1" x14ac:dyDescent="0.75"/>
    <row r="2004" customFormat="1" ht="15" customHeight="1" x14ac:dyDescent="0.75"/>
    <row r="2005" customFormat="1" ht="15" customHeight="1" x14ac:dyDescent="0.75"/>
    <row r="2006" customFormat="1" ht="15" customHeight="1" x14ac:dyDescent="0.75"/>
    <row r="2007" customFormat="1" ht="15" customHeight="1" x14ac:dyDescent="0.75"/>
    <row r="2008" customFormat="1" ht="15" customHeight="1" x14ac:dyDescent="0.75"/>
    <row r="2009" customFormat="1" ht="15" customHeight="1" x14ac:dyDescent="0.75"/>
    <row r="2010" customFormat="1" ht="15" customHeight="1" x14ac:dyDescent="0.75"/>
    <row r="2011" customFormat="1" ht="15" customHeight="1" x14ac:dyDescent="0.75"/>
    <row r="2012" customFormat="1" ht="15" customHeight="1" x14ac:dyDescent="0.75"/>
    <row r="2013" customFormat="1" ht="15" customHeight="1" x14ac:dyDescent="0.75"/>
    <row r="2014" customFormat="1" ht="15" customHeight="1" x14ac:dyDescent="0.75"/>
    <row r="2015" customFormat="1" ht="15" customHeight="1" x14ac:dyDescent="0.75"/>
    <row r="2016" customFormat="1" ht="15" customHeight="1" x14ac:dyDescent="0.75"/>
    <row r="2017" customFormat="1" ht="15" customHeight="1" x14ac:dyDescent="0.75"/>
    <row r="2018" customFormat="1" ht="15" customHeight="1" x14ac:dyDescent="0.75"/>
    <row r="2019" customFormat="1" ht="15" customHeight="1" x14ac:dyDescent="0.75"/>
    <row r="2020" customFormat="1" ht="15" customHeight="1" x14ac:dyDescent="0.75"/>
    <row r="2021" customFormat="1" ht="15" customHeight="1" x14ac:dyDescent="0.75"/>
    <row r="2022" customFormat="1" ht="15" customHeight="1" x14ac:dyDescent="0.75"/>
    <row r="2023" customFormat="1" ht="12" customHeight="1" x14ac:dyDescent="0.75"/>
    <row r="2024" customFormat="1" ht="15" customHeight="1" x14ac:dyDescent="0.75"/>
    <row r="2025" customFormat="1" ht="15" customHeight="1" x14ac:dyDescent="0.75"/>
    <row r="2026" customFormat="1" ht="15" customHeight="1" x14ac:dyDescent="0.75"/>
    <row r="2027" customFormat="1" ht="15" customHeight="1" x14ac:dyDescent="0.75"/>
    <row r="2028" customFormat="1" ht="15" customHeight="1" x14ac:dyDescent="0.75"/>
    <row r="2029" customFormat="1" ht="15" customHeight="1" x14ac:dyDescent="0.75"/>
    <row r="2030" customFormat="1" ht="15" customHeight="1" x14ac:dyDescent="0.75"/>
    <row r="2031" customFormat="1" ht="15" customHeight="1" x14ac:dyDescent="0.75"/>
    <row r="2032" customFormat="1" ht="15" customHeight="1" x14ac:dyDescent="0.75"/>
    <row r="2033" customFormat="1" ht="15" customHeight="1" x14ac:dyDescent="0.75"/>
    <row r="2034" customFormat="1" ht="15" customHeight="1" x14ac:dyDescent="0.75"/>
    <row r="2035" customFormat="1" ht="15" customHeight="1" x14ac:dyDescent="0.75"/>
    <row r="2036" customFormat="1" ht="15" customHeight="1" x14ac:dyDescent="0.75"/>
    <row r="2037" customFormat="1" ht="15" customHeight="1" x14ac:dyDescent="0.75"/>
    <row r="2038" customFormat="1" ht="15" customHeight="1" x14ac:dyDescent="0.75"/>
    <row r="2039" customFormat="1" ht="15" customHeight="1" x14ac:dyDescent="0.75"/>
    <row r="2040" customFormat="1" ht="15" customHeight="1" x14ac:dyDescent="0.75"/>
    <row r="2041" customFormat="1" ht="15" customHeight="1" x14ac:dyDescent="0.75"/>
    <row r="2042" customFormat="1" ht="15" customHeight="1" x14ac:dyDescent="0.75"/>
    <row r="2043" customFormat="1" ht="15" customHeight="1" x14ac:dyDescent="0.75"/>
    <row r="2044" customFormat="1" ht="15" customHeight="1" x14ac:dyDescent="0.75"/>
    <row r="2045" customFormat="1" ht="15" customHeight="1" x14ac:dyDescent="0.75"/>
    <row r="2046" customFormat="1" ht="15" customHeight="1" x14ac:dyDescent="0.75"/>
    <row r="2047" customFormat="1" ht="15" customHeight="1" x14ac:dyDescent="0.75"/>
    <row r="2048" customFormat="1" ht="15" customHeight="1" x14ac:dyDescent="0.75"/>
    <row r="2049" customFormat="1" ht="15" customHeight="1" x14ac:dyDescent="0.75"/>
    <row r="2050" customFormat="1" ht="15" customHeight="1" x14ac:dyDescent="0.75"/>
    <row r="2051" customFormat="1" ht="15" customHeight="1" x14ac:dyDescent="0.75"/>
    <row r="2052" customFormat="1" ht="15" customHeight="1" x14ac:dyDescent="0.75"/>
    <row r="2053" customFormat="1" ht="15" customHeight="1" x14ac:dyDescent="0.75"/>
    <row r="2054" customFormat="1" ht="15" customHeight="1" x14ac:dyDescent="0.75"/>
    <row r="2055" customFormat="1" ht="15" customHeight="1" x14ac:dyDescent="0.75"/>
    <row r="2056" customFormat="1" ht="15" customHeight="1" x14ac:dyDescent="0.75"/>
    <row r="2057" customFormat="1" ht="15" customHeight="1" x14ac:dyDescent="0.75"/>
    <row r="2058" customFormat="1" ht="15" customHeight="1" x14ac:dyDescent="0.75"/>
    <row r="2059" customFormat="1" ht="12" customHeight="1" x14ac:dyDescent="0.75"/>
    <row r="2060" customFormat="1" ht="12" customHeight="1" x14ac:dyDescent="0.75"/>
    <row r="2061" customFormat="1" ht="12" customHeight="1" x14ac:dyDescent="0.75"/>
    <row r="2062" customFormat="1" ht="15" customHeight="1" x14ac:dyDescent="0.75"/>
    <row r="2063" customFormat="1" ht="15" customHeight="1" x14ac:dyDescent="0.75"/>
    <row r="2064" customFormat="1" ht="15" customHeight="1" x14ac:dyDescent="0.75"/>
    <row r="2065" customFormat="1" ht="15" customHeight="1" x14ac:dyDescent="0.75"/>
    <row r="2066" customFormat="1" ht="15" customHeight="1" x14ac:dyDescent="0.75"/>
    <row r="2067" customFormat="1" ht="15" customHeight="1" x14ac:dyDescent="0.75"/>
    <row r="2068" customFormat="1" ht="15" customHeight="1" x14ac:dyDescent="0.75"/>
    <row r="2069" customFormat="1" ht="15" customHeight="1" x14ac:dyDescent="0.75"/>
    <row r="2070" customFormat="1" ht="12" customHeight="1" x14ac:dyDescent="0.75"/>
    <row r="2071" customFormat="1" ht="15" customHeight="1" x14ac:dyDescent="0.75"/>
    <row r="2072" customFormat="1" ht="15" customHeight="1" x14ac:dyDescent="0.75"/>
    <row r="2073" customFormat="1" ht="15" customHeight="1" x14ac:dyDescent="0.75"/>
    <row r="2074" customFormat="1" ht="15" customHeight="1" x14ac:dyDescent="0.75"/>
    <row r="2075" customFormat="1" ht="15" customHeight="1" x14ac:dyDescent="0.75"/>
    <row r="2076" customFormat="1" ht="15" customHeight="1" x14ac:dyDescent="0.75"/>
    <row r="2077" customFormat="1" ht="15" customHeight="1" x14ac:dyDescent="0.75"/>
    <row r="2078" customFormat="1" ht="15" customHeight="1" x14ac:dyDescent="0.75"/>
    <row r="2079" customFormat="1" ht="12" customHeight="1" x14ac:dyDescent="0.75"/>
    <row r="2080" customFormat="1" ht="15" customHeight="1" x14ac:dyDescent="0.75"/>
    <row r="2081" spans="2:32" ht="15" customHeight="1" x14ac:dyDescent="0.75"/>
    <row r="2082" spans="2:32" ht="15" customHeight="1" x14ac:dyDescent="0.75"/>
    <row r="2083" spans="2:32" ht="15" customHeight="1" x14ac:dyDescent="0.75"/>
    <row r="2084" spans="2:32" ht="15" customHeight="1" x14ac:dyDescent="0.75"/>
    <row r="2085" spans="2:32" ht="15" customHeight="1" x14ac:dyDescent="0.75"/>
    <row r="2086" spans="2:32" ht="15" customHeight="1" x14ac:dyDescent="0.75"/>
    <row r="2087" spans="2:32" ht="15" customHeight="1" x14ac:dyDescent="0.75"/>
    <row r="2088" spans="2:32" ht="15" customHeight="1" x14ac:dyDescent="0.75"/>
    <row r="2089" spans="2:32" ht="15" customHeight="1" x14ac:dyDescent="0.75"/>
    <row r="2090" spans="2:32" ht="15" customHeight="1" x14ac:dyDescent="0.75">
      <c r="B2090" s="253"/>
      <c r="C2090" s="253"/>
      <c r="D2090" s="253"/>
      <c r="E2090" s="253"/>
      <c r="F2090" s="253"/>
      <c r="G2090" s="253"/>
      <c r="H2090" s="253"/>
      <c r="I2090" s="253"/>
      <c r="J2090" s="253"/>
      <c r="K2090" s="253"/>
      <c r="L2090" s="253"/>
      <c r="M2090" s="253"/>
      <c r="N2090" s="253"/>
      <c r="O2090" s="253"/>
      <c r="P2090" s="253"/>
      <c r="Q2090" s="253"/>
      <c r="R2090" s="253"/>
      <c r="S2090" s="253"/>
      <c r="T2090" s="253"/>
      <c r="U2090" s="253"/>
      <c r="V2090" s="253"/>
      <c r="W2090" s="253"/>
      <c r="X2090" s="253"/>
      <c r="Y2090" s="253"/>
      <c r="Z2090" s="253"/>
      <c r="AA2090" s="253"/>
      <c r="AB2090" s="253"/>
      <c r="AC2090" s="253"/>
      <c r="AD2090" s="253"/>
      <c r="AE2090" s="253"/>
      <c r="AF2090" s="253"/>
    </row>
    <row r="2091" spans="2:32" ht="15" customHeight="1" x14ac:dyDescent="0.75"/>
    <row r="2092" spans="2:32" ht="15" customHeight="1" x14ac:dyDescent="0.75"/>
    <row r="2093" spans="2:32" ht="15" customHeight="1" x14ac:dyDescent="0.75"/>
    <row r="2094" spans="2:32" ht="15" customHeight="1" x14ac:dyDescent="0.75"/>
    <row r="2095" spans="2:32" ht="15" customHeight="1" x14ac:dyDescent="0.75"/>
    <row r="2096" spans="2:32" ht="15" customHeight="1" x14ac:dyDescent="0.75"/>
    <row r="2097" customFormat="1" ht="15" customHeight="1" x14ac:dyDescent="0.75"/>
    <row r="2098" customFormat="1" ht="12" customHeight="1" x14ac:dyDescent="0.75"/>
    <row r="2099" customFormat="1" ht="12" customHeight="1" x14ac:dyDescent="0.75"/>
    <row r="2100" customFormat="1" ht="12" customHeight="1" x14ac:dyDescent="0.75"/>
    <row r="2101" customFormat="1" ht="12" customHeight="1" x14ac:dyDescent="0.75"/>
    <row r="2102" customFormat="1" ht="12" customHeight="1" x14ac:dyDescent="0.75"/>
    <row r="2103" customFormat="1" ht="12" customHeight="1" x14ac:dyDescent="0.75"/>
    <row r="2104" customFormat="1" ht="12" customHeight="1" x14ac:dyDescent="0.75"/>
    <row r="2105" customFormat="1" ht="12" customHeight="1" x14ac:dyDescent="0.75"/>
    <row r="2106" customFormat="1" ht="12" customHeight="1" x14ac:dyDescent="0.75"/>
    <row r="2107" customFormat="1" ht="12" customHeight="1" x14ac:dyDescent="0.75"/>
    <row r="2108" customFormat="1" ht="12" customHeight="1" x14ac:dyDescent="0.75"/>
    <row r="2109" customFormat="1" ht="12" customHeight="1" x14ac:dyDescent="0.75"/>
    <row r="2110" customFormat="1" ht="12" customHeight="1" x14ac:dyDescent="0.75"/>
    <row r="2111" customFormat="1" ht="12" customHeight="1" x14ac:dyDescent="0.75"/>
    <row r="2112" customFormat="1" ht="12" customHeight="1" x14ac:dyDescent="0.75"/>
    <row r="2113" customFormat="1" ht="12" customHeight="1" x14ac:dyDescent="0.75"/>
    <row r="2114" customFormat="1" ht="12" customHeight="1" x14ac:dyDescent="0.75"/>
    <row r="2115" customFormat="1" ht="12" customHeight="1" x14ac:dyDescent="0.75"/>
    <row r="2116" customFormat="1" ht="12" customHeight="1" x14ac:dyDescent="0.75"/>
    <row r="2117" customFormat="1" ht="12" customHeight="1" x14ac:dyDescent="0.75"/>
    <row r="2118" customFormat="1" ht="12" customHeight="1" x14ac:dyDescent="0.75"/>
    <row r="2119" customFormat="1" ht="12" customHeight="1" x14ac:dyDescent="0.75"/>
    <row r="2120" customFormat="1" ht="12" customHeight="1" x14ac:dyDescent="0.75"/>
    <row r="2121" customFormat="1" ht="12" customHeight="1" x14ac:dyDescent="0.75"/>
    <row r="2122" customFormat="1" ht="12" customHeight="1" x14ac:dyDescent="0.75"/>
    <row r="2123" customFormat="1" ht="12" customHeight="1" x14ac:dyDescent="0.75"/>
    <row r="2124" customFormat="1" ht="12" customHeight="1" x14ac:dyDescent="0.75"/>
    <row r="2125" customFormat="1" ht="12" customHeight="1" x14ac:dyDescent="0.75"/>
    <row r="2126" customFormat="1" ht="12" customHeight="1" x14ac:dyDescent="0.75"/>
    <row r="2127" customFormat="1" ht="12" customHeight="1" x14ac:dyDescent="0.75"/>
    <row r="2128" customFormat="1" ht="12" customHeight="1" x14ac:dyDescent="0.75"/>
    <row r="2129" customFormat="1" ht="12" customHeight="1" x14ac:dyDescent="0.75"/>
    <row r="2130" customFormat="1" ht="12" customHeight="1" x14ac:dyDescent="0.75"/>
    <row r="2131" customFormat="1" ht="12" customHeight="1" x14ac:dyDescent="0.75"/>
    <row r="2132" customFormat="1" ht="12" customHeight="1" x14ac:dyDescent="0.75"/>
    <row r="2133" customFormat="1" ht="12" customHeight="1" x14ac:dyDescent="0.75"/>
    <row r="2134" customFormat="1" ht="12" customHeight="1" x14ac:dyDescent="0.75"/>
    <row r="2135" customFormat="1" ht="12" customHeight="1" x14ac:dyDescent="0.75"/>
    <row r="2136" customFormat="1" ht="12" customHeight="1" x14ac:dyDescent="0.75"/>
    <row r="2137" customFormat="1" ht="12" customHeight="1" x14ac:dyDescent="0.75"/>
    <row r="2138" customFormat="1" ht="12" customHeight="1" x14ac:dyDescent="0.75"/>
    <row r="2139" customFormat="1" ht="12" customHeight="1" x14ac:dyDescent="0.75"/>
    <row r="2140" customFormat="1" ht="12" customHeight="1" x14ac:dyDescent="0.75"/>
    <row r="2141" customFormat="1" ht="12" customHeight="1" x14ac:dyDescent="0.75"/>
    <row r="2142" customFormat="1" ht="12" customHeight="1" x14ac:dyDescent="0.75"/>
    <row r="2143" customFormat="1" ht="12" customHeight="1" x14ac:dyDescent="0.75"/>
    <row r="2144" customFormat="1" ht="12" customHeight="1" x14ac:dyDescent="0.75"/>
    <row r="2145" customFormat="1" ht="12" customHeight="1" x14ac:dyDescent="0.75"/>
    <row r="2146" customFormat="1" ht="12" customHeight="1" x14ac:dyDescent="0.75"/>
    <row r="2147" customFormat="1" ht="12" customHeight="1" x14ac:dyDescent="0.75"/>
    <row r="2148" customFormat="1" ht="12" customHeight="1" x14ac:dyDescent="0.75"/>
    <row r="2149" customFormat="1" ht="12" customHeight="1" x14ac:dyDescent="0.75"/>
    <row r="2150" customFormat="1" ht="15" customHeight="1" x14ac:dyDescent="0.75"/>
    <row r="2151" customFormat="1" ht="15" customHeight="1" x14ac:dyDescent="0.75"/>
    <row r="2152" customFormat="1" ht="15" customHeight="1" x14ac:dyDescent="0.75"/>
    <row r="2153" customFormat="1" ht="15" customHeight="1" x14ac:dyDescent="0.75"/>
    <row r="2154" customFormat="1" ht="15" customHeight="1" x14ac:dyDescent="0.75"/>
    <row r="2155" customFormat="1" ht="15" customHeight="1" x14ac:dyDescent="0.75"/>
    <row r="2156" customFormat="1" ht="15" customHeight="1" x14ac:dyDescent="0.75"/>
    <row r="2157" customFormat="1" ht="15" customHeight="1" x14ac:dyDescent="0.75"/>
    <row r="2158" customFormat="1" ht="15" customHeight="1" x14ac:dyDescent="0.75"/>
    <row r="2159" customFormat="1" ht="15" customHeight="1" x14ac:dyDescent="0.75"/>
    <row r="2160" customFormat="1" ht="15" customHeight="1" x14ac:dyDescent="0.75"/>
    <row r="2161" customFormat="1" ht="15" customHeight="1" x14ac:dyDescent="0.75"/>
    <row r="2162" customFormat="1" ht="15" customHeight="1" x14ac:dyDescent="0.75"/>
    <row r="2163" customFormat="1" ht="15" customHeight="1" x14ac:dyDescent="0.75"/>
    <row r="2164" customFormat="1" ht="15" customHeight="1" x14ac:dyDescent="0.75"/>
    <row r="2165" customFormat="1" ht="15" customHeight="1" x14ac:dyDescent="0.75"/>
    <row r="2166" customFormat="1" ht="15" customHeight="1" x14ac:dyDescent="0.75"/>
    <row r="2167" customFormat="1" ht="15" customHeight="1" x14ac:dyDescent="0.75"/>
    <row r="2168" customFormat="1" ht="15" customHeight="1" x14ac:dyDescent="0.75"/>
    <row r="2169" customFormat="1" ht="15" customHeight="1" x14ac:dyDescent="0.75"/>
    <row r="2170" customFormat="1" ht="15" customHeight="1" x14ac:dyDescent="0.75"/>
    <row r="2171" customFormat="1" ht="15" customHeight="1" x14ac:dyDescent="0.75"/>
    <row r="2172" customFormat="1" ht="15" customHeight="1" x14ac:dyDescent="0.75"/>
    <row r="2173" customFormat="1" ht="15" customHeight="1" x14ac:dyDescent="0.75"/>
    <row r="2174" customFormat="1" ht="15" customHeight="1" x14ac:dyDescent="0.75"/>
    <row r="2175" customFormat="1" ht="15" customHeight="1" x14ac:dyDescent="0.75"/>
    <row r="2176" customFormat="1" ht="15" customHeight="1" x14ac:dyDescent="0.75"/>
    <row r="2177" customFormat="1" ht="15" customHeight="1" x14ac:dyDescent="0.75"/>
    <row r="2178" customFormat="1" ht="15" customHeight="1" x14ac:dyDescent="0.75"/>
    <row r="2179" customFormat="1" ht="15" customHeight="1" x14ac:dyDescent="0.75"/>
    <row r="2180" customFormat="1" ht="15" customHeight="1" x14ac:dyDescent="0.75"/>
    <row r="2181" customFormat="1" ht="15" customHeight="1" x14ac:dyDescent="0.75"/>
    <row r="2182" customFormat="1" ht="15" customHeight="1" x14ac:dyDescent="0.75"/>
    <row r="2183" customFormat="1" ht="15" customHeight="1" x14ac:dyDescent="0.75"/>
    <row r="2184" customFormat="1" ht="15" customHeight="1" x14ac:dyDescent="0.75"/>
    <row r="2185" customFormat="1" ht="15" customHeight="1" x14ac:dyDescent="0.75"/>
    <row r="2186" customFormat="1" ht="15" customHeight="1" x14ac:dyDescent="0.75"/>
    <row r="2187" customFormat="1" ht="15" customHeight="1" x14ac:dyDescent="0.75"/>
    <row r="2188" customFormat="1" ht="15" customHeight="1" x14ac:dyDescent="0.75"/>
    <row r="2189" customFormat="1" ht="15" customHeight="1" x14ac:dyDescent="0.75"/>
    <row r="2190" customFormat="1" ht="15" customHeight="1" x14ac:dyDescent="0.75"/>
    <row r="2191" customFormat="1" ht="15" customHeight="1" x14ac:dyDescent="0.75"/>
    <row r="2192" customFormat="1" ht="15" customHeight="1" x14ac:dyDescent="0.75"/>
    <row r="2193" customFormat="1" ht="15" customHeight="1" x14ac:dyDescent="0.75"/>
    <row r="2194" customFormat="1" ht="15" customHeight="1" x14ac:dyDescent="0.75"/>
    <row r="2195" customFormat="1" ht="15" customHeight="1" x14ac:dyDescent="0.75"/>
    <row r="2196" customFormat="1" ht="15" customHeight="1" x14ac:dyDescent="0.75"/>
    <row r="2197" customFormat="1" ht="15" customHeight="1" x14ac:dyDescent="0.75"/>
    <row r="2198" customFormat="1" ht="15" customHeight="1" x14ac:dyDescent="0.75"/>
    <row r="2199" customFormat="1" ht="15" customHeight="1" x14ac:dyDescent="0.75"/>
    <row r="2200" customFormat="1" ht="15" customHeight="1" x14ac:dyDescent="0.75"/>
    <row r="2201" customFormat="1" ht="15" customHeight="1" x14ac:dyDescent="0.75"/>
    <row r="2202" customFormat="1" ht="15" customHeight="1" x14ac:dyDescent="0.75"/>
    <row r="2203" customFormat="1" ht="15" customHeight="1" x14ac:dyDescent="0.75"/>
    <row r="2204" customFormat="1" ht="15" customHeight="1" x14ac:dyDescent="0.75"/>
    <row r="2205" customFormat="1" ht="15" customHeight="1" x14ac:dyDescent="0.75"/>
    <row r="2206" customFormat="1" ht="15" customHeight="1" x14ac:dyDescent="0.75"/>
    <row r="2207" customFormat="1" ht="15" customHeight="1" x14ac:dyDescent="0.75"/>
    <row r="2208" customFormat="1" ht="15" customHeight="1" x14ac:dyDescent="0.75"/>
    <row r="2209" customFormat="1" ht="15" customHeight="1" x14ac:dyDescent="0.75"/>
    <row r="2210" customFormat="1" ht="15" customHeight="1" x14ac:dyDescent="0.75"/>
    <row r="2211" customFormat="1" ht="15" customHeight="1" x14ac:dyDescent="0.75"/>
    <row r="2212" customFormat="1" ht="15" customHeight="1" x14ac:dyDescent="0.75"/>
    <row r="2213" customFormat="1" ht="15" customHeight="1" x14ac:dyDescent="0.75"/>
    <row r="2214" customFormat="1" ht="15" customHeight="1" x14ac:dyDescent="0.75"/>
    <row r="2215" customFormat="1" ht="15" customHeight="1" x14ac:dyDescent="0.75"/>
    <row r="2216" customFormat="1" ht="15" customHeight="1" x14ac:dyDescent="0.75"/>
    <row r="2217" customFormat="1" ht="15" customHeight="1" x14ac:dyDescent="0.75"/>
    <row r="2218" customFormat="1" ht="15" customHeight="1" x14ac:dyDescent="0.75"/>
    <row r="2219" customFormat="1" ht="15" customHeight="1" x14ac:dyDescent="0.75"/>
    <row r="2220" customFormat="1" ht="15" customHeight="1" x14ac:dyDescent="0.75"/>
    <row r="2221" customFormat="1" ht="15" customHeight="1" x14ac:dyDescent="0.75"/>
    <row r="2222" customFormat="1" ht="15" customHeight="1" x14ac:dyDescent="0.75"/>
    <row r="2223" customFormat="1" ht="15" customHeight="1" x14ac:dyDescent="0.75"/>
    <row r="2224" customFormat="1" ht="15" customHeight="1" x14ac:dyDescent="0.75"/>
    <row r="2225" customFormat="1" ht="15" customHeight="1" x14ac:dyDescent="0.75"/>
    <row r="2226" customFormat="1" ht="15" customHeight="1" x14ac:dyDescent="0.75"/>
    <row r="2227" customFormat="1" ht="15" customHeight="1" x14ac:dyDescent="0.75"/>
    <row r="2228" customFormat="1" ht="15" customHeight="1" x14ac:dyDescent="0.75"/>
    <row r="2229" customFormat="1" ht="15" customHeight="1" x14ac:dyDescent="0.75"/>
    <row r="2230" customFormat="1" ht="15" customHeight="1" x14ac:dyDescent="0.75"/>
    <row r="2231" customFormat="1" ht="15" customHeight="1" x14ac:dyDescent="0.75"/>
    <row r="2232" customFormat="1" ht="15" customHeight="1" x14ac:dyDescent="0.75"/>
    <row r="2233" customFormat="1" ht="15" customHeight="1" x14ac:dyDescent="0.75"/>
    <row r="2234" customFormat="1" ht="15" customHeight="1" x14ac:dyDescent="0.75"/>
    <row r="2235" customFormat="1" ht="15" customHeight="1" x14ac:dyDescent="0.75"/>
    <row r="2236" customFormat="1" ht="15" customHeight="1" x14ac:dyDescent="0.75"/>
    <row r="2237" customFormat="1" ht="15" customHeight="1" x14ac:dyDescent="0.75"/>
    <row r="2238" customFormat="1" ht="15" customHeight="1" x14ac:dyDescent="0.75"/>
    <row r="2239" customFormat="1" ht="15" customHeight="1" x14ac:dyDescent="0.75"/>
    <row r="2240" customFormat="1" ht="15" customHeight="1" x14ac:dyDescent="0.75"/>
    <row r="2241" customFormat="1" ht="15" customHeight="1" x14ac:dyDescent="0.75"/>
    <row r="2242" customFormat="1" ht="15" customHeight="1" x14ac:dyDescent="0.75"/>
    <row r="2243" customFormat="1" ht="15" customHeight="1" x14ac:dyDescent="0.75"/>
    <row r="2244" customFormat="1" ht="12" customHeight="1" x14ac:dyDescent="0.75"/>
    <row r="2245" customFormat="1" ht="15" customHeight="1" x14ac:dyDescent="0.75"/>
    <row r="2246" customFormat="1" ht="15" customHeight="1" x14ac:dyDescent="0.75"/>
    <row r="2247" customFormat="1" ht="15" customHeight="1" x14ac:dyDescent="0.75"/>
    <row r="2248" customFormat="1" ht="15" customHeight="1" x14ac:dyDescent="0.75"/>
    <row r="2249" customFormat="1" ht="15" customHeight="1" x14ac:dyDescent="0.75"/>
    <row r="2250" customFormat="1" ht="15" customHeight="1" x14ac:dyDescent="0.75"/>
    <row r="2251" customFormat="1" ht="15" customHeight="1" x14ac:dyDescent="0.75"/>
    <row r="2252" customFormat="1" ht="15" customHeight="1" x14ac:dyDescent="0.75"/>
    <row r="2253" customFormat="1" ht="15" customHeight="1" x14ac:dyDescent="0.75"/>
    <row r="2254" customFormat="1" ht="15" customHeight="1" x14ac:dyDescent="0.75"/>
    <row r="2255" customFormat="1" ht="15" customHeight="1" x14ac:dyDescent="0.75"/>
    <row r="2256" customFormat="1" ht="15" customHeight="1" x14ac:dyDescent="0.75"/>
    <row r="2257" customFormat="1" ht="15" customHeight="1" x14ac:dyDescent="0.75"/>
    <row r="2258" customFormat="1" ht="15" customHeight="1" x14ac:dyDescent="0.75"/>
    <row r="2259" customFormat="1" ht="15" customHeight="1" x14ac:dyDescent="0.75"/>
    <row r="2260" customFormat="1" ht="15" customHeight="1" x14ac:dyDescent="0.75"/>
    <row r="2261" customFormat="1" ht="15" customHeight="1" x14ac:dyDescent="0.75"/>
    <row r="2262" customFormat="1" ht="15" customHeight="1" x14ac:dyDescent="0.75"/>
    <row r="2263" customFormat="1" ht="15" customHeight="1" x14ac:dyDescent="0.75"/>
    <row r="2264" customFormat="1" ht="15" customHeight="1" x14ac:dyDescent="0.75"/>
    <row r="2265" customFormat="1" ht="15" customHeight="1" x14ac:dyDescent="0.75"/>
    <row r="2266" customFormat="1" ht="15" customHeight="1" x14ac:dyDescent="0.75"/>
    <row r="2267" customFormat="1" ht="15" customHeight="1" x14ac:dyDescent="0.75"/>
    <row r="2268" customFormat="1" ht="15" customHeight="1" x14ac:dyDescent="0.75"/>
    <row r="2269" customFormat="1" ht="15" customHeight="1" x14ac:dyDescent="0.75"/>
    <row r="2270" customFormat="1" ht="15" customHeight="1" x14ac:dyDescent="0.75"/>
    <row r="2271" customFormat="1" ht="15" customHeight="1" x14ac:dyDescent="0.75"/>
    <row r="2272" customFormat="1" ht="15" customHeight="1" x14ac:dyDescent="0.75"/>
    <row r="2273" customFormat="1" ht="15" customHeight="1" x14ac:dyDescent="0.75"/>
    <row r="2274" customFormat="1" ht="15" customHeight="1" x14ac:dyDescent="0.75"/>
    <row r="2275" customFormat="1" ht="15" customHeight="1" x14ac:dyDescent="0.75"/>
    <row r="2276" customFormat="1" ht="15" customHeight="1" x14ac:dyDescent="0.75"/>
    <row r="2277" customFormat="1" ht="15" customHeight="1" x14ac:dyDescent="0.75"/>
    <row r="2278" customFormat="1" ht="15" customHeight="1" x14ac:dyDescent="0.75"/>
    <row r="2279" customFormat="1" ht="15" customHeight="1" x14ac:dyDescent="0.75"/>
    <row r="2280" customFormat="1" ht="15" customHeight="1" x14ac:dyDescent="0.75"/>
    <row r="2281" customFormat="1" ht="15" customHeight="1" x14ac:dyDescent="0.75"/>
    <row r="2282" customFormat="1" ht="15" customHeight="1" x14ac:dyDescent="0.75"/>
    <row r="2283" customFormat="1" ht="15" customHeight="1" x14ac:dyDescent="0.75"/>
    <row r="2284" customFormat="1" ht="15" customHeight="1" x14ac:dyDescent="0.75"/>
    <row r="2285" customFormat="1" ht="15" customHeight="1" x14ac:dyDescent="0.75"/>
    <row r="2286" customFormat="1" ht="15" customHeight="1" x14ac:dyDescent="0.75"/>
    <row r="2287" customFormat="1" ht="15" customHeight="1" x14ac:dyDescent="0.75"/>
    <row r="2288" customFormat="1" ht="15" customHeight="1" x14ac:dyDescent="0.75"/>
    <row r="2289" customFormat="1" ht="15" customHeight="1" x14ac:dyDescent="0.75"/>
    <row r="2290" customFormat="1" ht="15" customHeight="1" x14ac:dyDescent="0.75"/>
    <row r="2291" customFormat="1" ht="15" customHeight="1" x14ac:dyDescent="0.75"/>
    <row r="2292" customFormat="1" ht="15" customHeight="1" x14ac:dyDescent="0.75"/>
    <row r="2293" customFormat="1" ht="15" customHeight="1" x14ac:dyDescent="0.75"/>
    <row r="2294" customFormat="1" ht="15" customHeight="1" x14ac:dyDescent="0.75"/>
    <row r="2295" customFormat="1" ht="15" customHeight="1" x14ac:dyDescent="0.75"/>
    <row r="2296" customFormat="1" ht="15" customHeight="1" x14ac:dyDescent="0.75"/>
    <row r="2297" customFormat="1" ht="15" customHeight="1" x14ac:dyDescent="0.75"/>
    <row r="2298" customFormat="1" ht="15" customHeight="1" x14ac:dyDescent="0.75"/>
    <row r="2299" customFormat="1" ht="15" customHeight="1" x14ac:dyDescent="0.75"/>
    <row r="2300" customFormat="1" ht="15" customHeight="1" x14ac:dyDescent="0.75"/>
    <row r="2301" customFormat="1" ht="15" customHeight="1" x14ac:dyDescent="0.75"/>
    <row r="2302" customFormat="1" ht="15" customHeight="1" x14ac:dyDescent="0.75"/>
    <row r="2303" customFormat="1" ht="15" customHeight="1" x14ac:dyDescent="0.75"/>
    <row r="2304" customFormat="1" ht="15" customHeight="1" x14ac:dyDescent="0.75"/>
    <row r="2305" customFormat="1" ht="15" customHeight="1" x14ac:dyDescent="0.75"/>
    <row r="2306" customFormat="1" ht="15" customHeight="1" x14ac:dyDescent="0.75"/>
    <row r="2307" customFormat="1" ht="15" customHeight="1" x14ac:dyDescent="0.75"/>
    <row r="2308" customFormat="1" ht="15" customHeight="1" x14ac:dyDescent="0.75"/>
    <row r="2309" customFormat="1" ht="15" customHeight="1" x14ac:dyDescent="0.75"/>
    <row r="2310" customFormat="1" ht="15" customHeight="1" x14ac:dyDescent="0.75"/>
    <row r="2311" customFormat="1" ht="15" customHeight="1" x14ac:dyDescent="0.75"/>
    <row r="2312" customFormat="1" ht="15" customHeight="1" x14ac:dyDescent="0.75"/>
    <row r="2313" customFormat="1" ht="15" customHeight="1" x14ac:dyDescent="0.75"/>
    <row r="2314" customFormat="1" ht="15" customHeight="1" x14ac:dyDescent="0.75"/>
    <row r="2315" customFormat="1" ht="15" customHeight="1" x14ac:dyDescent="0.75"/>
    <row r="2316" customFormat="1" ht="15" customHeight="1" x14ac:dyDescent="0.75"/>
    <row r="2317" customFormat="1" ht="15" customHeight="1" x14ac:dyDescent="0.75"/>
    <row r="2318" customFormat="1" ht="15" customHeight="1" x14ac:dyDescent="0.75"/>
    <row r="2319" customFormat="1" ht="15" customHeight="1" x14ac:dyDescent="0.75"/>
    <row r="2320" customFormat="1" ht="15" customHeight="1" x14ac:dyDescent="0.75"/>
    <row r="2321" customFormat="1" ht="15" customHeight="1" x14ac:dyDescent="0.75"/>
    <row r="2322" customFormat="1" ht="15" customHeight="1" x14ac:dyDescent="0.75"/>
    <row r="2323" customFormat="1" ht="15" customHeight="1" x14ac:dyDescent="0.75"/>
    <row r="2324" customFormat="1" ht="15" customHeight="1" x14ac:dyDescent="0.75"/>
    <row r="2325" customFormat="1" ht="15" customHeight="1" x14ac:dyDescent="0.75"/>
    <row r="2326" customFormat="1" ht="15" customHeight="1" x14ac:dyDescent="0.75"/>
    <row r="2327" customFormat="1" ht="15" customHeight="1" x14ac:dyDescent="0.75"/>
    <row r="2328" customFormat="1" ht="15" customHeight="1" x14ac:dyDescent="0.75"/>
    <row r="2329" customFormat="1" ht="15" customHeight="1" x14ac:dyDescent="0.75"/>
    <row r="2330" customFormat="1" ht="15" customHeight="1" x14ac:dyDescent="0.75"/>
    <row r="2331" customFormat="1" ht="15" customHeight="1" x14ac:dyDescent="0.75"/>
    <row r="2332" customFormat="1" ht="15" customHeight="1" x14ac:dyDescent="0.75"/>
    <row r="2333" customFormat="1" ht="15" customHeight="1" x14ac:dyDescent="0.75"/>
    <row r="2334" customFormat="1" ht="12" customHeight="1" x14ac:dyDescent="0.75"/>
    <row r="2335" customFormat="1" ht="15" customHeight="1" x14ac:dyDescent="0.75"/>
    <row r="2336" customFormat="1" ht="15" customHeight="1" x14ac:dyDescent="0.75"/>
    <row r="2337" customFormat="1" ht="15" customHeight="1" x14ac:dyDescent="0.75"/>
    <row r="2338" customFormat="1" ht="15" customHeight="1" x14ac:dyDescent="0.75"/>
    <row r="2339" customFormat="1" ht="15" customHeight="1" x14ac:dyDescent="0.75"/>
    <row r="2340" customFormat="1" ht="15" customHeight="1" x14ac:dyDescent="0.75"/>
    <row r="2341" customFormat="1" ht="15" customHeight="1" x14ac:dyDescent="0.75"/>
    <row r="2342" customFormat="1" ht="15" customHeight="1" x14ac:dyDescent="0.75"/>
    <row r="2343" customFormat="1" ht="15" customHeight="1" x14ac:dyDescent="0.75"/>
    <row r="2344" customFormat="1" ht="15" customHeight="1" x14ac:dyDescent="0.75"/>
    <row r="2345" customFormat="1" ht="15" customHeight="1" x14ac:dyDescent="0.75"/>
    <row r="2346" customFormat="1" ht="15" customHeight="1" x14ac:dyDescent="0.75"/>
    <row r="2347" customFormat="1" ht="15" customHeight="1" x14ac:dyDescent="0.75"/>
    <row r="2348" customFormat="1" ht="15" customHeight="1" x14ac:dyDescent="0.75"/>
    <row r="2349" customFormat="1" ht="15" customHeight="1" x14ac:dyDescent="0.75"/>
    <row r="2350" customFormat="1" ht="15" customHeight="1" x14ac:dyDescent="0.75"/>
    <row r="2351" customFormat="1" ht="15" customHeight="1" x14ac:dyDescent="0.75"/>
    <row r="2352" customFormat="1" ht="15" customHeight="1" x14ac:dyDescent="0.75"/>
    <row r="2353" customFormat="1" ht="15" customHeight="1" x14ac:dyDescent="0.75"/>
    <row r="2354" customFormat="1" ht="15" customHeight="1" x14ac:dyDescent="0.75"/>
    <row r="2355" customFormat="1" ht="15" customHeight="1" x14ac:dyDescent="0.75"/>
    <row r="2356" customFormat="1" ht="15" customHeight="1" x14ac:dyDescent="0.75"/>
    <row r="2357" customFormat="1" ht="15" customHeight="1" x14ac:dyDescent="0.75"/>
    <row r="2358" customFormat="1" ht="15" customHeight="1" x14ac:dyDescent="0.75"/>
    <row r="2359" customFormat="1" ht="15" customHeight="1" x14ac:dyDescent="0.75"/>
    <row r="2360" customFormat="1" ht="15" customHeight="1" x14ac:dyDescent="0.75"/>
    <row r="2361" customFormat="1" ht="15" customHeight="1" x14ac:dyDescent="0.75"/>
    <row r="2362" customFormat="1" ht="15" customHeight="1" x14ac:dyDescent="0.75"/>
    <row r="2363" customFormat="1" ht="15" customHeight="1" x14ac:dyDescent="0.75"/>
    <row r="2364" customFormat="1" ht="15" customHeight="1" x14ac:dyDescent="0.75"/>
    <row r="2365" customFormat="1" ht="15" customHeight="1" x14ac:dyDescent="0.75"/>
    <row r="2366" customFormat="1" ht="15" customHeight="1" x14ac:dyDescent="0.75"/>
    <row r="2367" customFormat="1" ht="15" customHeight="1" x14ac:dyDescent="0.75"/>
    <row r="2368" customFormat="1" ht="15" customHeight="1" x14ac:dyDescent="0.75"/>
    <row r="2369" customFormat="1" ht="15" customHeight="1" x14ac:dyDescent="0.75"/>
    <row r="2370" customFormat="1" ht="15" customHeight="1" x14ac:dyDescent="0.75"/>
    <row r="2371" customFormat="1" ht="15" customHeight="1" x14ac:dyDescent="0.75"/>
    <row r="2372" customFormat="1" ht="15" customHeight="1" x14ac:dyDescent="0.75"/>
    <row r="2373" customFormat="1" ht="15" customHeight="1" x14ac:dyDescent="0.75"/>
    <row r="2374" customFormat="1" ht="15" customHeight="1" x14ac:dyDescent="0.75"/>
    <row r="2375" customFormat="1" ht="15" customHeight="1" x14ac:dyDescent="0.75"/>
    <row r="2376" customFormat="1" ht="15" customHeight="1" x14ac:dyDescent="0.75"/>
    <row r="2377" customFormat="1" ht="15" customHeight="1" x14ac:dyDescent="0.75"/>
    <row r="2378" customFormat="1" ht="15" customHeight="1" x14ac:dyDescent="0.75"/>
    <row r="2379" customFormat="1" ht="15" customHeight="1" x14ac:dyDescent="0.75"/>
    <row r="2380" customFormat="1" ht="15" customHeight="1" x14ac:dyDescent="0.75"/>
    <row r="2381" customFormat="1" ht="15" customHeight="1" x14ac:dyDescent="0.75"/>
    <row r="2382" customFormat="1" ht="15" customHeight="1" x14ac:dyDescent="0.75"/>
    <row r="2383" customFormat="1" ht="15" customHeight="1" x14ac:dyDescent="0.75"/>
    <row r="2384" customFormat="1" ht="15" customHeight="1" x14ac:dyDescent="0.75"/>
    <row r="2385" customFormat="1" ht="15" customHeight="1" x14ac:dyDescent="0.75"/>
    <row r="2386" customFormat="1" ht="15" customHeight="1" x14ac:dyDescent="0.75"/>
    <row r="2387" customFormat="1" ht="15" customHeight="1" x14ac:dyDescent="0.75"/>
    <row r="2388" customFormat="1" ht="15" customHeight="1" x14ac:dyDescent="0.75"/>
    <row r="2389" customFormat="1" ht="15" customHeight="1" x14ac:dyDescent="0.75"/>
    <row r="2390" customFormat="1" ht="15" customHeight="1" x14ac:dyDescent="0.75"/>
    <row r="2391" customFormat="1" ht="15" customHeight="1" x14ac:dyDescent="0.75"/>
    <row r="2392" customFormat="1" ht="15" customHeight="1" x14ac:dyDescent="0.75"/>
    <row r="2393" customFormat="1" ht="15" customHeight="1" x14ac:dyDescent="0.75"/>
    <row r="2394" customFormat="1" ht="15" customHeight="1" x14ac:dyDescent="0.75"/>
    <row r="2395" customFormat="1" ht="15" customHeight="1" x14ac:dyDescent="0.75"/>
    <row r="2396" customFormat="1" ht="15" customHeight="1" x14ac:dyDescent="0.75"/>
    <row r="2397" customFormat="1" ht="15" customHeight="1" x14ac:dyDescent="0.75"/>
    <row r="2398" customFormat="1" ht="15" customHeight="1" x14ac:dyDescent="0.75"/>
    <row r="2399" customFormat="1" ht="15" customHeight="1" x14ac:dyDescent="0.75"/>
    <row r="2400" customFormat="1" ht="15" customHeight="1" x14ac:dyDescent="0.75"/>
    <row r="2401" customFormat="1" ht="15" customHeight="1" x14ac:dyDescent="0.75"/>
    <row r="2402" customFormat="1" ht="15" customHeight="1" x14ac:dyDescent="0.75"/>
    <row r="2403" customFormat="1" ht="15" customHeight="1" x14ac:dyDescent="0.75"/>
    <row r="2404" customFormat="1" ht="15" customHeight="1" x14ac:dyDescent="0.75"/>
    <row r="2405" customFormat="1" ht="15" customHeight="1" x14ac:dyDescent="0.75"/>
    <row r="2406" customFormat="1" ht="15" customHeight="1" x14ac:dyDescent="0.75"/>
    <row r="2407" customFormat="1" ht="15" customHeight="1" x14ac:dyDescent="0.75"/>
    <row r="2408" customFormat="1" ht="15" customHeight="1" x14ac:dyDescent="0.75"/>
    <row r="2409" customFormat="1" ht="15" customHeight="1" x14ac:dyDescent="0.75"/>
    <row r="2410" customFormat="1" ht="15" customHeight="1" x14ac:dyDescent="0.75"/>
    <row r="2411" customFormat="1" ht="15" customHeight="1" x14ac:dyDescent="0.75"/>
    <row r="2412" customFormat="1" ht="15" customHeight="1" x14ac:dyDescent="0.75"/>
    <row r="2413" customFormat="1" ht="15" customHeight="1" x14ac:dyDescent="0.75"/>
    <row r="2414" customFormat="1" ht="15" customHeight="1" x14ac:dyDescent="0.75"/>
    <row r="2415" customFormat="1" ht="15" customHeight="1" x14ac:dyDescent="0.75"/>
    <row r="2416" customFormat="1" ht="15" customHeight="1" x14ac:dyDescent="0.75"/>
    <row r="2417" spans="2:32" ht="15" customHeight="1" x14ac:dyDescent="0.75"/>
    <row r="2418" spans="2:32" ht="15" customHeight="1" x14ac:dyDescent="0.75"/>
    <row r="2419" spans="2:32" ht="15" customHeight="1" x14ac:dyDescent="0.75"/>
    <row r="2420" spans="2:32" ht="15" customHeight="1" x14ac:dyDescent="0.75"/>
    <row r="2421" spans="2:32" ht="15" customHeight="1" x14ac:dyDescent="0.75"/>
    <row r="2422" spans="2:32" ht="15" customHeight="1" x14ac:dyDescent="0.75"/>
    <row r="2423" spans="2:32" ht="15" customHeight="1" x14ac:dyDescent="0.75"/>
    <row r="2424" spans="2:32" ht="15" customHeight="1" x14ac:dyDescent="0.75"/>
    <row r="2425" spans="2:32" ht="15" customHeight="1" x14ac:dyDescent="0.75">
      <c r="B2425" s="253"/>
      <c r="C2425" s="253"/>
      <c r="D2425" s="253"/>
      <c r="E2425" s="253"/>
      <c r="F2425" s="253"/>
      <c r="G2425" s="253"/>
      <c r="H2425" s="253"/>
      <c r="I2425" s="253"/>
      <c r="J2425" s="253"/>
      <c r="K2425" s="253"/>
      <c r="L2425" s="253"/>
      <c r="M2425" s="253"/>
      <c r="N2425" s="253"/>
      <c r="O2425" s="253"/>
      <c r="P2425" s="253"/>
      <c r="Q2425" s="253"/>
      <c r="R2425" s="253"/>
      <c r="S2425" s="253"/>
      <c r="T2425" s="253"/>
      <c r="U2425" s="253"/>
      <c r="V2425" s="253"/>
      <c r="W2425" s="253"/>
      <c r="X2425" s="253"/>
      <c r="Y2425" s="253"/>
      <c r="Z2425" s="253"/>
      <c r="AA2425" s="253"/>
      <c r="AB2425" s="253"/>
      <c r="AC2425" s="253"/>
      <c r="AD2425" s="253"/>
      <c r="AE2425" s="253"/>
      <c r="AF2425" s="253"/>
    </row>
    <row r="2426" spans="2:32" ht="15" customHeight="1" x14ac:dyDescent="0.75"/>
    <row r="2427" spans="2:32" ht="15" customHeight="1" x14ac:dyDescent="0.75"/>
    <row r="2428" spans="2:32" ht="15" customHeight="1" x14ac:dyDescent="0.75"/>
    <row r="2429" spans="2:32" ht="15" customHeight="1" x14ac:dyDescent="0.75"/>
    <row r="2430" spans="2:32" ht="15" customHeight="1" x14ac:dyDescent="0.75"/>
    <row r="2431" spans="2:32" ht="15" customHeight="1" x14ac:dyDescent="0.75"/>
    <row r="2432" spans="2:32" ht="15" customHeight="1" x14ac:dyDescent="0.75"/>
    <row r="2433" customFormat="1" ht="15" customHeight="1" x14ac:dyDescent="0.75"/>
    <row r="2434" customFormat="1" ht="15" customHeight="1" x14ac:dyDescent="0.75"/>
    <row r="2435" customFormat="1" ht="15" customHeight="1" x14ac:dyDescent="0.75"/>
    <row r="2436" customFormat="1" ht="15" customHeight="1" x14ac:dyDescent="0.75"/>
    <row r="2437" customFormat="1" ht="12" customHeight="1" x14ac:dyDescent="0.75"/>
    <row r="2438" customFormat="1" ht="12" customHeight="1" x14ac:dyDescent="0.75"/>
    <row r="2439" customFormat="1" ht="12" customHeight="1" x14ac:dyDescent="0.75"/>
    <row r="2440" customFormat="1" ht="12" customHeight="1" x14ac:dyDescent="0.75"/>
    <row r="2441" customFormat="1" ht="12" customHeight="1" x14ac:dyDescent="0.75"/>
    <row r="2442" customFormat="1" ht="12" customHeight="1" x14ac:dyDescent="0.75"/>
    <row r="2443" customFormat="1" ht="12" customHeight="1" x14ac:dyDescent="0.75"/>
    <row r="2444" customFormat="1" ht="12" customHeight="1" x14ac:dyDescent="0.75"/>
    <row r="2445" customFormat="1" ht="12" customHeight="1" x14ac:dyDescent="0.75"/>
    <row r="2446" customFormat="1" ht="12" customHeight="1" x14ac:dyDescent="0.75"/>
    <row r="2447" customFormat="1" ht="12" customHeight="1" x14ac:dyDescent="0.75"/>
    <row r="2448" customFormat="1" ht="12" customHeight="1" x14ac:dyDescent="0.75"/>
    <row r="2449" customFormat="1" ht="12" customHeight="1" x14ac:dyDescent="0.75"/>
    <row r="2450" customFormat="1" ht="15" customHeight="1" x14ac:dyDescent="0.75"/>
    <row r="2451" customFormat="1" ht="15" customHeight="1" x14ac:dyDescent="0.75"/>
    <row r="2452" customFormat="1" ht="15" customHeight="1" x14ac:dyDescent="0.75"/>
    <row r="2453" customFormat="1" ht="15" customHeight="1" x14ac:dyDescent="0.75"/>
    <row r="2454" customFormat="1" ht="15" customHeight="1" x14ac:dyDescent="0.75"/>
    <row r="2455" customFormat="1" ht="15" customHeight="1" x14ac:dyDescent="0.75"/>
    <row r="2456" customFormat="1" ht="15" customHeight="1" x14ac:dyDescent="0.75"/>
    <row r="2457" customFormat="1" ht="15" customHeight="1" x14ac:dyDescent="0.75"/>
    <row r="2458" customFormat="1" ht="15" customHeight="1" x14ac:dyDescent="0.75"/>
    <row r="2459" customFormat="1" ht="15" customHeight="1" x14ac:dyDescent="0.75"/>
    <row r="2460" customFormat="1" ht="15" customHeight="1" x14ac:dyDescent="0.75"/>
    <row r="2461" customFormat="1" ht="15" customHeight="1" x14ac:dyDescent="0.75"/>
    <row r="2462" customFormat="1" ht="15" customHeight="1" x14ac:dyDescent="0.75"/>
    <row r="2463" customFormat="1" ht="15" customHeight="1" x14ac:dyDescent="0.75"/>
    <row r="2464" customFormat="1" ht="15" customHeight="1" x14ac:dyDescent="0.75"/>
    <row r="2465" customFormat="1" ht="15" customHeight="1" x14ac:dyDescent="0.75"/>
    <row r="2466" customFormat="1" ht="15" customHeight="1" x14ac:dyDescent="0.75"/>
    <row r="2467" customFormat="1" ht="15" customHeight="1" x14ac:dyDescent="0.75"/>
    <row r="2468" customFormat="1" ht="15" customHeight="1" x14ac:dyDescent="0.75"/>
    <row r="2469" customFormat="1" ht="15" customHeight="1" x14ac:dyDescent="0.75"/>
    <row r="2470" customFormat="1" ht="15" customHeight="1" x14ac:dyDescent="0.75"/>
    <row r="2471" customFormat="1" ht="15" customHeight="1" x14ac:dyDescent="0.75"/>
    <row r="2472" customFormat="1" ht="12" customHeight="1" x14ac:dyDescent="0.75"/>
    <row r="2473" customFormat="1" ht="15" customHeight="1" x14ac:dyDescent="0.75"/>
    <row r="2474" customFormat="1" ht="15" customHeight="1" x14ac:dyDescent="0.75"/>
    <row r="2475" customFormat="1" ht="15" customHeight="1" x14ac:dyDescent="0.75"/>
    <row r="2476" customFormat="1" ht="15" customHeight="1" x14ac:dyDescent="0.75"/>
    <row r="2477" customFormat="1" ht="15" customHeight="1" x14ac:dyDescent="0.75"/>
    <row r="2478" customFormat="1" ht="15" customHeight="1" x14ac:dyDescent="0.75"/>
    <row r="2479" customFormat="1" ht="15" customHeight="1" x14ac:dyDescent="0.75"/>
    <row r="2480" customFormat="1" ht="15" customHeight="1" x14ac:dyDescent="0.75"/>
    <row r="2481" customFormat="1" ht="15" customHeight="1" x14ac:dyDescent="0.75"/>
    <row r="2482" customFormat="1" ht="15" customHeight="1" x14ac:dyDescent="0.75"/>
    <row r="2483" customFormat="1" ht="15" customHeight="1" x14ac:dyDescent="0.75"/>
    <row r="2484" customFormat="1" ht="15" customHeight="1" x14ac:dyDescent="0.75"/>
    <row r="2485" customFormat="1" ht="15" customHeight="1" x14ac:dyDescent="0.75"/>
    <row r="2486" customFormat="1" ht="15" customHeight="1" x14ac:dyDescent="0.75"/>
    <row r="2487" customFormat="1" ht="15" customHeight="1" x14ac:dyDescent="0.75"/>
    <row r="2488" customFormat="1" ht="15" customHeight="1" x14ac:dyDescent="0.75"/>
    <row r="2489" customFormat="1" ht="15" customHeight="1" x14ac:dyDescent="0.75"/>
    <row r="2490" customFormat="1" ht="12" customHeight="1" x14ac:dyDescent="0.75"/>
    <row r="2491" customFormat="1" ht="15" customHeight="1" x14ac:dyDescent="0.75"/>
    <row r="2492" customFormat="1" ht="15" customHeight="1" x14ac:dyDescent="0.75"/>
    <row r="2493" customFormat="1" ht="15" customHeight="1" x14ac:dyDescent="0.75"/>
    <row r="2494" customFormat="1" ht="15" customHeight="1" x14ac:dyDescent="0.75"/>
    <row r="2495" customFormat="1" ht="15" customHeight="1" x14ac:dyDescent="0.75"/>
    <row r="2496" customFormat="1" ht="15" customHeight="1" x14ac:dyDescent="0.75"/>
    <row r="2497" customFormat="1" ht="15" customHeight="1" x14ac:dyDescent="0.75"/>
    <row r="2498" customFormat="1" ht="15" customHeight="1" x14ac:dyDescent="0.75"/>
    <row r="2499" customFormat="1" ht="15" customHeight="1" x14ac:dyDescent="0.75"/>
    <row r="2500" customFormat="1" ht="15" customHeight="1" x14ac:dyDescent="0.75"/>
    <row r="2501" customFormat="1" ht="15" customHeight="1" x14ac:dyDescent="0.75"/>
    <row r="2502" customFormat="1" ht="15" customHeight="1" x14ac:dyDescent="0.75"/>
    <row r="2503" customFormat="1" ht="15" customHeight="1" x14ac:dyDescent="0.75"/>
    <row r="2504" customFormat="1" ht="15" customHeight="1" x14ac:dyDescent="0.75"/>
    <row r="2505" customFormat="1" ht="15" customHeight="1" x14ac:dyDescent="0.75"/>
    <row r="2506" customFormat="1" ht="15" customHeight="1" x14ac:dyDescent="0.75"/>
    <row r="2507" customFormat="1" ht="15" customHeight="1" x14ac:dyDescent="0.75"/>
    <row r="2508" customFormat="1" ht="12" customHeight="1" x14ac:dyDescent="0.75"/>
    <row r="2509" customFormat="1" ht="15" customHeight="1" x14ac:dyDescent="0.75"/>
    <row r="2510" customFormat="1" ht="15" customHeight="1" x14ac:dyDescent="0.75"/>
    <row r="2511" customFormat="1" ht="15" customHeight="1" x14ac:dyDescent="0.75"/>
    <row r="2512" customFormat="1" ht="15" customHeight="1" x14ac:dyDescent="0.75"/>
    <row r="2513" customFormat="1" ht="15" customHeight="1" x14ac:dyDescent="0.75"/>
    <row r="2514" customFormat="1" ht="15" customHeight="1" x14ac:dyDescent="0.75"/>
    <row r="2515" customFormat="1" ht="15" customHeight="1" x14ac:dyDescent="0.75"/>
    <row r="2516" customFormat="1" ht="15" customHeight="1" x14ac:dyDescent="0.75"/>
    <row r="2517" customFormat="1" ht="15" customHeight="1" x14ac:dyDescent="0.75"/>
    <row r="2518" customFormat="1" ht="15" customHeight="1" x14ac:dyDescent="0.75"/>
    <row r="2519" customFormat="1" ht="15" customHeight="1" x14ac:dyDescent="0.75"/>
    <row r="2520" customFormat="1" ht="15" customHeight="1" x14ac:dyDescent="0.75"/>
    <row r="2521" customFormat="1" ht="15" customHeight="1" x14ac:dyDescent="0.75"/>
    <row r="2522" customFormat="1" ht="15" customHeight="1" x14ac:dyDescent="0.75"/>
    <row r="2523" customFormat="1" ht="15" customHeight="1" x14ac:dyDescent="0.75"/>
    <row r="2524" customFormat="1" ht="15" customHeight="1" x14ac:dyDescent="0.75"/>
    <row r="2525" customFormat="1" ht="15" customHeight="1" x14ac:dyDescent="0.75"/>
    <row r="2526" customFormat="1" ht="12" customHeight="1" x14ac:dyDescent="0.75"/>
    <row r="2527" customFormat="1" ht="15" customHeight="1" x14ac:dyDescent="0.75"/>
    <row r="2528" customFormat="1" ht="15" customHeight="1" x14ac:dyDescent="0.75"/>
    <row r="2529" customFormat="1" ht="15" customHeight="1" x14ac:dyDescent="0.75"/>
    <row r="2530" customFormat="1" ht="15" customHeight="1" x14ac:dyDescent="0.75"/>
    <row r="2531" customFormat="1" ht="15" customHeight="1" x14ac:dyDescent="0.75"/>
    <row r="2532" customFormat="1" ht="15" customHeight="1" x14ac:dyDescent="0.75"/>
    <row r="2533" customFormat="1" ht="15" customHeight="1" x14ac:dyDescent="0.75"/>
    <row r="2534" customFormat="1" ht="15" customHeight="1" x14ac:dyDescent="0.75"/>
    <row r="2535" customFormat="1" ht="15" customHeight="1" x14ac:dyDescent="0.75"/>
    <row r="2536" customFormat="1" ht="15" customHeight="1" x14ac:dyDescent="0.75"/>
    <row r="2537" customFormat="1" ht="15" customHeight="1" x14ac:dyDescent="0.75"/>
    <row r="2538" customFormat="1" ht="15" customHeight="1" x14ac:dyDescent="0.75"/>
    <row r="2539" customFormat="1" ht="15" customHeight="1" x14ac:dyDescent="0.75"/>
    <row r="2540" customFormat="1" ht="15" customHeight="1" x14ac:dyDescent="0.75"/>
    <row r="2541" customFormat="1" ht="15" customHeight="1" x14ac:dyDescent="0.75"/>
    <row r="2542" customFormat="1" ht="15" customHeight="1" x14ac:dyDescent="0.75"/>
    <row r="2543" customFormat="1" ht="15" customHeight="1" x14ac:dyDescent="0.75"/>
    <row r="2544" customFormat="1" ht="12" customHeight="1" x14ac:dyDescent="0.75"/>
    <row r="2545" customFormat="1" ht="15" customHeight="1" x14ac:dyDescent="0.75"/>
    <row r="2546" customFormat="1" ht="15" customHeight="1" x14ac:dyDescent="0.75"/>
    <row r="2547" customFormat="1" ht="15" customHeight="1" x14ac:dyDescent="0.75"/>
    <row r="2548" customFormat="1" ht="15" customHeight="1" x14ac:dyDescent="0.75"/>
    <row r="2549" customFormat="1" ht="15" customHeight="1" x14ac:dyDescent="0.75"/>
    <row r="2550" customFormat="1" ht="15" customHeight="1" x14ac:dyDescent="0.75"/>
    <row r="2551" customFormat="1" ht="15" customHeight="1" x14ac:dyDescent="0.75"/>
    <row r="2552" customFormat="1" ht="15" customHeight="1" x14ac:dyDescent="0.75"/>
    <row r="2553" customFormat="1" ht="15" customHeight="1" x14ac:dyDescent="0.75"/>
    <row r="2554" customFormat="1" ht="15" customHeight="1" x14ac:dyDescent="0.75"/>
    <row r="2555" customFormat="1" ht="15" customHeight="1" x14ac:dyDescent="0.75"/>
    <row r="2556" customFormat="1" ht="15" customHeight="1" x14ac:dyDescent="0.75"/>
    <row r="2557" customFormat="1" ht="15" customHeight="1" x14ac:dyDescent="0.75"/>
    <row r="2558" customFormat="1" ht="15" customHeight="1" x14ac:dyDescent="0.75"/>
    <row r="2559" customFormat="1" ht="15" customHeight="1" x14ac:dyDescent="0.75"/>
    <row r="2560" customFormat="1" ht="15" customHeight="1" x14ac:dyDescent="0.75"/>
    <row r="2561" customFormat="1" ht="15" customHeight="1" x14ac:dyDescent="0.75"/>
    <row r="2562" customFormat="1" ht="12" customHeight="1" x14ac:dyDescent="0.75"/>
    <row r="2563" customFormat="1" ht="12" customHeight="1" x14ac:dyDescent="0.75"/>
    <row r="2564" customFormat="1" ht="15" customHeight="1" x14ac:dyDescent="0.75"/>
    <row r="2565" customFormat="1" ht="15" customHeight="1" x14ac:dyDescent="0.75"/>
    <row r="2566" customFormat="1" ht="15" customHeight="1" x14ac:dyDescent="0.75"/>
    <row r="2567" customFormat="1" ht="15" customHeight="1" x14ac:dyDescent="0.75"/>
    <row r="2568" customFormat="1" ht="15" customHeight="1" x14ac:dyDescent="0.75"/>
    <row r="2569" customFormat="1" ht="15" customHeight="1" x14ac:dyDescent="0.75"/>
    <row r="2570" customFormat="1" ht="15" customHeight="1" x14ac:dyDescent="0.75"/>
    <row r="2571" customFormat="1" ht="15" customHeight="1" x14ac:dyDescent="0.75"/>
    <row r="2572" customFormat="1" ht="15" customHeight="1" x14ac:dyDescent="0.75"/>
    <row r="2573" customFormat="1" ht="15" customHeight="1" x14ac:dyDescent="0.75"/>
    <row r="2574" customFormat="1" ht="15" customHeight="1" x14ac:dyDescent="0.75"/>
    <row r="2575" customFormat="1" ht="15" customHeight="1" x14ac:dyDescent="0.75"/>
    <row r="2576" customFormat="1" ht="15" customHeight="1" x14ac:dyDescent="0.75"/>
    <row r="2577" customFormat="1" ht="15" customHeight="1" x14ac:dyDescent="0.75"/>
    <row r="2578" customFormat="1" ht="15" customHeight="1" x14ac:dyDescent="0.75"/>
    <row r="2579" customFormat="1" ht="15" customHeight="1" x14ac:dyDescent="0.75"/>
    <row r="2580" customFormat="1" ht="15" customHeight="1" x14ac:dyDescent="0.75"/>
    <row r="2581" customFormat="1" ht="12" customHeight="1" x14ac:dyDescent="0.75"/>
    <row r="2582" customFormat="1" ht="15" customHeight="1" x14ac:dyDescent="0.75"/>
    <row r="2583" customFormat="1" ht="15" customHeight="1" x14ac:dyDescent="0.75"/>
    <row r="2584" customFormat="1" ht="15" customHeight="1" x14ac:dyDescent="0.75"/>
    <row r="2585" customFormat="1" ht="15" customHeight="1" x14ac:dyDescent="0.75"/>
    <row r="2586" customFormat="1" ht="15" customHeight="1" x14ac:dyDescent="0.75"/>
    <row r="2587" customFormat="1" ht="15" customHeight="1" x14ac:dyDescent="0.75"/>
    <row r="2588" customFormat="1" ht="15" customHeight="1" x14ac:dyDescent="0.75"/>
    <row r="2589" customFormat="1" ht="15" customHeight="1" x14ac:dyDescent="0.75"/>
    <row r="2590" customFormat="1" ht="15" customHeight="1" x14ac:dyDescent="0.75"/>
    <row r="2591" customFormat="1" ht="15" customHeight="1" x14ac:dyDescent="0.75"/>
    <row r="2592" customFormat="1" ht="15" customHeight="1" x14ac:dyDescent="0.75"/>
    <row r="2593" customFormat="1" ht="15" customHeight="1" x14ac:dyDescent="0.75"/>
    <row r="2594" customFormat="1" ht="15" customHeight="1" x14ac:dyDescent="0.75"/>
    <row r="2595" customFormat="1" ht="15" customHeight="1" x14ac:dyDescent="0.75"/>
    <row r="2596" customFormat="1" ht="15" customHeight="1" x14ac:dyDescent="0.75"/>
    <row r="2597" customFormat="1" ht="15" customHeight="1" x14ac:dyDescent="0.75"/>
    <row r="2598" customFormat="1" ht="15" customHeight="1" x14ac:dyDescent="0.75"/>
    <row r="2599" customFormat="1" ht="12" customHeight="1" x14ac:dyDescent="0.75"/>
    <row r="2600" customFormat="1" ht="15" customHeight="1" x14ac:dyDescent="0.75"/>
    <row r="2601" customFormat="1" ht="15" customHeight="1" x14ac:dyDescent="0.75"/>
    <row r="2602" customFormat="1" ht="15" customHeight="1" x14ac:dyDescent="0.75"/>
    <row r="2603" customFormat="1" ht="15" customHeight="1" x14ac:dyDescent="0.75"/>
    <row r="2604" customFormat="1" ht="15" customHeight="1" x14ac:dyDescent="0.75"/>
    <row r="2605" customFormat="1" ht="15" customHeight="1" x14ac:dyDescent="0.75"/>
    <row r="2606" customFormat="1" ht="15" customHeight="1" x14ac:dyDescent="0.75"/>
    <row r="2607" customFormat="1" ht="15" customHeight="1" x14ac:dyDescent="0.75"/>
    <row r="2608" customFormat="1" ht="15" customHeight="1" x14ac:dyDescent="0.75"/>
    <row r="2609" customFormat="1" ht="15" customHeight="1" x14ac:dyDescent="0.75"/>
    <row r="2610" customFormat="1" ht="15" customHeight="1" x14ac:dyDescent="0.75"/>
    <row r="2611" customFormat="1" ht="15" customHeight="1" x14ac:dyDescent="0.75"/>
    <row r="2612" customFormat="1" ht="15" customHeight="1" x14ac:dyDescent="0.75"/>
    <row r="2613" customFormat="1" ht="15" customHeight="1" x14ac:dyDescent="0.75"/>
    <row r="2614" customFormat="1" ht="15" customHeight="1" x14ac:dyDescent="0.75"/>
    <row r="2615" customFormat="1" ht="15" customHeight="1" x14ac:dyDescent="0.75"/>
    <row r="2616" customFormat="1" ht="15" customHeight="1" x14ac:dyDescent="0.75"/>
    <row r="2617" customFormat="1" ht="12" customHeight="1" x14ac:dyDescent="0.75"/>
    <row r="2618" customFormat="1" ht="12" customHeight="1" x14ac:dyDescent="0.75"/>
    <row r="2619" customFormat="1" ht="15" customHeight="1" x14ac:dyDescent="0.75"/>
    <row r="2620" customFormat="1" ht="15" customHeight="1" x14ac:dyDescent="0.75"/>
    <row r="2621" customFormat="1" ht="15" customHeight="1" x14ac:dyDescent="0.75"/>
    <row r="2622" customFormat="1" ht="15" customHeight="1" x14ac:dyDescent="0.75"/>
    <row r="2623" customFormat="1" ht="15" customHeight="1" x14ac:dyDescent="0.75"/>
    <row r="2624" customFormat="1" ht="15" customHeight="1" x14ac:dyDescent="0.75"/>
    <row r="2625" customFormat="1" ht="15" customHeight="1" x14ac:dyDescent="0.75"/>
    <row r="2626" customFormat="1" ht="15" customHeight="1" x14ac:dyDescent="0.75"/>
    <row r="2627" customFormat="1" ht="15" customHeight="1" x14ac:dyDescent="0.75"/>
    <row r="2628" customFormat="1" ht="15" customHeight="1" x14ac:dyDescent="0.75"/>
    <row r="2629" customFormat="1" ht="15" customHeight="1" x14ac:dyDescent="0.75"/>
    <row r="2630" customFormat="1" ht="15" customHeight="1" x14ac:dyDescent="0.75"/>
    <row r="2631" customFormat="1" ht="15" customHeight="1" x14ac:dyDescent="0.75"/>
    <row r="2632" customFormat="1" ht="15" customHeight="1" x14ac:dyDescent="0.75"/>
    <row r="2633" customFormat="1" ht="15" customHeight="1" x14ac:dyDescent="0.75"/>
    <row r="2634" customFormat="1" ht="15" customHeight="1" x14ac:dyDescent="0.75"/>
    <row r="2635" customFormat="1" ht="15" customHeight="1" x14ac:dyDescent="0.75"/>
    <row r="2636" customFormat="1" ht="12" customHeight="1" x14ac:dyDescent="0.75"/>
    <row r="2637" customFormat="1" ht="15" customHeight="1" x14ac:dyDescent="0.75"/>
    <row r="2638" customFormat="1" ht="15" customHeight="1" x14ac:dyDescent="0.75"/>
    <row r="2639" customFormat="1" ht="15" customHeight="1" x14ac:dyDescent="0.75"/>
    <row r="2640" customFormat="1" ht="15" customHeight="1" x14ac:dyDescent="0.75"/>
    <row r="2641" customFormat="1" ht="15" customHeight="1" x14ac:dyDescent="0.75"/>
    <row r="2642" customFormat="1" ht="15" customHeight="1" x14ac:dyDescent="0.75"/>
    <row r="2643" customFormat="1" ht="15" customHeight="1" x14ac:dyDescent="0.75"/>
    <row r="2644" customFormat="1" ht="15" customHeight="1" x14ac:dyDescent="0.75"/>
    <row r="2645" customFormat="1" ht="15" customHeight="1" x14ac:dyDescent="0.75"/>
    <row r="2646" customFormat="1" ht="15" customHeight="1" x14ac:dyDescent="0.75"/>
    <row r="2647" customFormat="1" ht="15" customHeight="1" x14ac:dyDescent="0.75"/>
    <row r="2648" customFormat="1" ht="15" customHeight="1" x14ac:dyDescent="0.75"/>
    <row r="2649" customFormat="1" ht="15" customHeight="1" x14ac:dyDescent="0.75"/>
    <row r="2650" customFormat="1" ht="15" customHeight="1" x14ac:dyDescent="0.75"/>
    <row r="2651" customFormat="1" ht="15" customHeight="1" x14ac:dyDescent="0.75"/>
    <row r="2652" customFormat="1" ht="15" customHeight="1" x14ac:dyDescent="0.75"/>
    <row r="2653" customFormat="1" ht="15" customHeight="1" x14ac:dyDescent="0.75"/>
    <row r="2654" customFormat="1" ht="12" customHeight="1" x14ac:dyDescent="0.75"/>
    <row r="2655" customFormat="1" ht="15" customHeight="1" x14ac:dyDescent="0.75"/>
    <row r="2656" customFormat="1" ht="15" customHeight="1" x14ac:dyDescent="0.75"/>
    <row r="2657" customFormat="1" ht="15" customHeight="1" x14ac:dyDescent="0.75"/>
    <row r="2658" customFormat="1" ht="15" customHeight="1" x14ac:dyDescent="0.75"/>
    <row r="2659" customFormat="1" ht="15" customHeight="1" x14ac:dyDescent="0.75"/>
    <row r="2660" customFormat="1" ht="15" customHeight="1" x14ac:dyDescent="0.75"/>
    <row r="2661" customFormat="1" ht="15" customHeight="1" x14ac:dyDescent="0.75"/>
    <row r="2662" customFormat="1" ht="15" customHeight="1" x14ac:dyDescent="0.75"/>
    <row r="2663" customFormat="1" ht="15" customHeight="1" x14ac:dyDescent="0.75"/>
    <row r="2664" customFormat="1" ht="15" customHeight="1" x14ac:dyDescent="0.75"/>
    <row r="2665" customFormat="1" ht="15" customHeight="1" x14ac:dyDescent="0.75"/>
    <row r="2666" customFormat="1" ht="15" customHeight="1" x14ac:dyDescent="0.75"/>
    <row r="2667" customFormat="1" ht="15" customHeight="1" x14ac:dyDescent="0.75"/>
    <row r="2668" customFormat="1" ht="15" customHeight="1" x14ac:dyDescent="0.75"/>
    <row r="2669" customFormat="1" ht="15" customHeight="1" x14ac:dyDescent="0.75"/>
    <row r="2670" customFormat="1" ht="15" customHeight="1" x14ac:dyDescent="0.75"/>
    <row r="2671" customFormat="1" ht="15" customHeight="1" x14ac:dyDescent="0.75"/>
    <row r="2672" customFormat="1" ht="12" customHeight="1" x14ac:dyDescent="0.75"/>
    <row r="2673" customFormat="1" ht="15" customHeight="1" x14ac:dyDescent="0.75"/>
    <row r="2674" customFormat="1" ht="15" customHeight="1" x14ac:dyDescent="0.75"/>
    <row r="2675" customFormat="1" ht="15" customHeight="1" x14ac:dyDescent="0.75"/>
    <row r="2676" customFormat="1" ht="15" customHeight="1" x14ac:dyDescent="0.75"/>
    <row r="2677" customFormat="1" ht="15" customHeight="1" x14ac:dyDescent="0.75"/>
    <row r="2678" customFormat="1" ht="15" customHeight="1" x14ac:dyDescent="0.75"/>
    <row r="2679" customFormat="1" ht="15" customHeight="1" x14ac:dyDescent="0.75"/>
    <row r="2680" customFormat="1" ht="15" customHeight="1" x14ac:dyDescent="0.75"/>
    <row r="2681" customFormat="1" ht="15" customHeight="1" x14ac:dyDescent="0.75"/>
    <row r="2682" customFormat="1" ht="15" customHeight="1" x14ac:dyDescent="0.75"/>
    <row r="2683" customFormat="1" ht="15" customHeight="1" x14ac:dyDescent="0.75"/>
    <row r="2684" customFormat="1" ht="15" customHeight="1" x14ac:dyDescent="0.75"/>
    <row r="2685" customFormat="1" ht="15" customHeight="1" x14ac:dyDescent="0.75"/>
    <row r="2686" customFormat="1" ht="15" customHeight="1" x14ac:dyDescent="0.75"/>
    <row r="2687" customFormat="1" ht="15" customHeight="1" x14ac:dyDescent="0.75"/>
    <row r="2688" customFormat="1" ht="15" customHeight="1" x14ac:dyDescent="0.75"/>
    <row r="2689" customFormat="1" ht="15" customHeight="1" x14ac:dyDescent="0.75"/>
    <row r="2690" customFormat="1" ht="12" customHeight="1" x14ac:dyDescent="0.75"/>
    <row r="2691" customFormat="1" ht="15" customHeight="1" x14ac:dyDescent="0.75"/>
    <row r="2692" customFormat="1" ht="15" customHeight="1" x14ac:dyDescent="0.75"/>
    <row r="2693" customFormat="1" ht="15" customHeight="1" x14ac:dyDescent="0.75"/>
    <row r="2694" customFormat="1" ht="15" customHeight="1" x14ac:dyDescent="0.75"/>
    <row r="2695" customFormat="1" ht="15" customHeight="1" x14ac:dyDescent="0.75"/>
    <row r="2696" customFormat="1" ht="15" customHeight="1" x14ac:dyDescent="0.75"/>
    <row r="2697" customFormat="1" ht="15" customHeight="1" x14ac:dyDescent="0.75"/>
    <row r="2698" customFormat="1" ht="15" customHeight="1" x14ac:dyDescent="0.75"/>
    <row r="2699" customFormat="1" ht="15" customHeight="1" x14ac:dyDescent="0.75"/>
    <row r="2700" customFormat="1" ht="15" customHeight="1" x14ac:dyDescent="0.75"/>
    <row r="2701" customFormat="1" ht="15" customHeight="1" x14ac:dyDescent="0.75"/>
    <row r="2702" customFormat="1" ht="15" customHeight="1" x14ac:dyDescent="0.75"/>
    <row r="2703" customFormat="1" ht="15" customHeight="1" x14ac:dyDescent="0.75"/>
    <row r="2704" customFormat="1" ht="15" customHeight="1" x14ac:dyDescent="0.75"/>
    <row r="2705" customFormat="1" ht="15" customHeight="1" x14ac:dyDescent="0.75"/>
    <row r="2706" customFormat="1" ht="15" customHeight="1" x14ac:dyDescent="0.75"/>
    <row r="2707" customFormat="1" ht="15" customHeight="1" x14ac:dyDescent="0.75"/>
    <row r="2708" customFormat="1" ht="12" customHeight="1" x14ac:dyDescent="0.75"/>
    <row r="2709" customFormat="1" ht="15" customHeight="1" x14ac:dyDescent="0.75"/>
    <row r="2710" customFormat="1" ht="15" customHeight="1" x14ac:dyDescent="0.75"/>
    <row r="2711" customFormat="1" ht="15" customHeight="1" x14ac:dyDescent="0.75"/>
    <row r="2712" customFormat="1" ht="15" customHeight="1" x14ac:dyDescent="0.75"/>
    <row r="2713" customFormat="1" ht="15" customHeight="1" x14ac:dyDescent="0.75"/>
    <row r="2714" customFormat="1" ht="15" customHeight="1" x14ac:dyDescent="0.75"/>
    <row r="2715" customFormat="1" ht="15" customHeight="1" x14ac:dyDescent="0.75"/>
    <row r="2716" customFormat="1" ht="15" customHeight="1" x14ac:dyDescent="0.75"/>
    <row r="2717" customFormat="1" ht="15" customHeight="1" x14ac:dyDescent="0.75"/>
    <row r="2718" customFormat="1" ht="15" customHeight="1" x14ac:dyDescent="0.75"/>
    <row r="2719" customFormat="1" ht="15" customHeight="1" x14ac:dyDescent="0.75"/>
    <row r="2720" customFormat="1" ht="15" customHeight="1" x14ac:dyDescent="0.75"/>
    <row r="2721" customFormat="1" ht="15" customHeight="1" x14ac:dyDescent="0.75"/>
    <row r="2722" customFormat="1" ht="15" customHeight="1" x14ac:dyDescent="0.75"/>
    <row r="2723" customFormat="1" ht="15" customHeight="1" x14ac:dyDescent="0.75"/>
    <row r="2724" customFormat="1" ht="15" customHeight="1" x14ac:dyDescent="0.75"/>
    <row r="2725" customFormat="1" ht="15" customHeight="1" x14ac:dyDescent="0.75"/>
    <row r="2726" customFormat="1" ht="12" customHeight="1" x14ac:dyDescent="0.75"/>
    <row r="2727" customFormat="1" ht="15" customHeight="1" x14ac:dyDescent="0.75"/>
    <row r="2728" customFormat="1" ht="15" customHeight="1" x14ac:dyDescent="0.75"/>
    <row r="2729" customFormat="1" ht="15" customHeight="1" x14ac:dyDescent="0.75"/>
    <row r="2730" customFormat="1" ht="15" customHeight="1" x14ac:dyDescent="0.75"/>
    <row r="2731" customFormat="1" ht="15" customHeight="1" x14ac:dyDescent="0.75"/>
    <row r="2732" customFormat="1" ht="15" customHeight="1" x14ac:dyDescent="0.75"/>
    <row r="2733" customFormat="1" ht="15" customHeight="1" x14ac:dyDescent="0.75"/>
    <row r="2734" customFormat="1" ht="15" customHeight="1" x14ac:dyDescent="0.75"/>
    <row r="2735" customFormat="1" ht="15" customHeight="1" x14ac:dyDescent="0.75"/>
    <row r="2736" customFormat="1" ht="15" customHeight="1" x14ac:dyDescent="0.75"/>
    <row r="2737" spans="2:32" ht="15" customHeight="1" x14ac:dyDescent="0.75"/>
    <row r="2738" spans="2:32" ht="15" customHeight="1" x14ac:dyDescent="0.75"/>
    <row r="2739" spans="2:32" ht="15" customHeight="1" x14ac:dyDescent="0.75"/>
    <row r="2740" spans="2:32" ht="15" customHeight="1" x14ac:dyDescent="0.75"/>
    <row r="2741" spans="2:32" ht="15" customHeight="1" x14ac:dyDescent="0.75"/>
    <row r="2742" spans="2:32" ht="15" customHeight="1" x14ac:dyDescent="0.75"/>
    <row r="2743" spans="2:32" ht="15" customHeight="1" x14ac:dyDescent="0.75"/>
    <row r="2744" spans="2:32" ht="15" customHeight="1" x14ac:dyDescent="0.75"/>
    <row r="2745" spans="2:32" ht="15" customHeight="1" x14ac:dyDescent="0.75">
      <c r="B2745" s="253"/>
      <c r="C2745" s="253"/>
      <c r="D2745" s="253"/>
      <c r="E2745" s="253"/>
      <c r="F2745" s="253"/>
      <c r="G2745" s="253"/>
      <c r="H2745" s="253"/>
      <c r="I2745" s="253"/>
      <c r="J2745" s="253"/>
      <c r="K2745" s="253"/>
      <c r="L2745" s="253"/>
      <c r="M2745" s="253"/>
      <c r="N2745" s="253"/>
      <c r="O2745" s="253"/>
      <c r="P2745" s="253"/>
      <c r="Q2745" s="253"/>
      <c r="R2745" s="253"/>
      <c r="S2745" s="253"/>
      <c r="T2745" s="253"/>
      <c r="U2745" s="253"/>
      <c r="V2745" s="253"/>
      <c r="W2745" s="253"/>
      <c r="X2745" s="253"/>
      <c r="Y2745" s="253"/>
      <c r="Z2745" s="253"/>
      <c r="AA2745" s="253"/>
      <c r="AB2745" s="253"/>
      <c r="AC2745" s="253"/>
      <c r="AD2745" s="253"/>
      <c r="AE2745" s="253"/>
      <c r="AF2745" s="253"/>
    </row>
    <row r="2746" spans="2:32" ht="15" customHeight="1" x14ac:dyDescent="0.75"/>
    <row r="2747" spans="2:32" ht="12" customHeight="1" x14ac:dyDescent="0.75"/>
    <row r="2748" spans="2:32" ht="12" customHeight="1" x14ac:dyDescent="0.75"/>
    <row r="2749" spans="2:32" ht="12" customHeight="1" x14ac:dyDescent="0.75"/>
    <row r="2750" spans="2:32" ht="12" customHeight="1" x14ac:dyDescent="0.75"/>
    <row r="2751" spans="2:32" ht="12" customHeight="1" x14ac:dyDescent="0.75"/>
    <row r="2752" spans="2:32" ht="12" customHeight="1" x14ac:dyDescent="0.75"/>
    <row r="2753" customFormat="1" ht="12" customHeight="1" x14ac:dyDescent="0.75"/>
    <row r="2754" customFormat="1" ht="12" customHeight="1" x14ac:dyDescent="0.75"/>
    <row r="2755" customFormat="1" ht="12" customHeight="1" x14ac:dyDescent="0.75"/>
    <row r="2756" customFormat="1" ht="12" customHeight="1" x14ac:dyDescent="0.75"/>
    <row r="2757" customFormat="1" ht="12" customHeight="1" x14ac:dyDescent="0.75"/>
    <row r="2758" customFormat="1" ht="12" customHeight="1" x14ac:dyDescent="0.75"/>
    <row r="2759" customFormat="1" ht="12" customHeight="1" x14ac:dyDescent="0.75"/>
    <row r="2760" customFormat="1" ht="12" customHeight="1" x14ac:dyDescent="0.75"/>
    <row r="2761" customFormat="1" ht="12" customHeight="1" x14ac:dyDescent="0.75"/>
    <row r="2762" customFormat="1" ht="12" customHeight="1" x14ac:dyDescent="0.75"/>
    <row r="2763" customFormat="1" ht="12" customHeight="1" x14ac:dyDescent="0.75"/>
    <row r="2764" customFormat="1" ht="12" customHeight="1" x14ac:dyDescent="0.75"/>
    <row r="2765" customFormat="1" ht="12" customHeight="1" x14ac:dyDescent="0.75"/>
    <row r="2766" customFormat="1" ht="12" customHeight="1" x14ac:dyDescent="0.75"/>
    <row r="2767" customFormat="1" ht="12" customHeight="1" x14ac:dyDescent="0.75"/>
    <row r="2768" customFormat="1" ht="12" customHeight="1" x14ac:dyDescent="0.75"/>
    <row r="2769" customFormat="1" ht="12" customHeight="1" x14ac:dyDescent="0.75"/>
    <row r="2770" customFormat="1" ht="12" customHeight="1" x14ac:dyDescent="0.75"/>
    <row r="2771" customFormat="1" ht="12" customHeight="1" x14ac:dyDescent="0.75"/>
    <row r="2772" customFormat="1" ht="12" customHeight="1" x14ac:dyDescent="0.75"/>
    <row r="2773" customFormat="1" ht="12" customHeight="1" x14ac:dyDescent="0.75"/>
    <row r="2774" customFormat="1" ht="12" customHeight="1" x14ac:dyDescent="0.75"/>
    <row r="2775" customFormat="1" ht="15" customHeight="1" x14ac:dyDescent="0.75"/>
    <row r="2776" customFormat="1" ht="15" customHeight="1" x14ac:dyDescent="0.75"/>
    <row r="2777" customFormat="1" ht="15" customHeight="1" x14ac:dyDescent="0.75"/>
    <row r="2778" customFormat="1" ht="15" customHeight="1" x14ac:dyDescent="0.75"/>
    <row r="2779" customFormat="1" ht="15" customHeight="1" x14ac:dyDescent="0.75"/>
    <row r="2780" customFormat="1" ht="15" customHeight="1" x14ac:dyDescent="0.75"/>
    <row r="2781" customFormat="1" ht="15" customHeight="1" x14ac:dyDescent="0.75"/>
    <row r="2782" customFormat="1" ht="15" customHeight="1" x14ac:dyDescent="0.75"/>
    <row r="2783" customFormat="1" ht="15" customHeight="1" x14ac:dyDescent="0.75"/>
    <row r="2784" customFormat="1" ht="15" customHeight="1" x14ac:dyDescent="0.75"/>
    <row r="2785" customFormat="1" ht="15" customHeight="1" x14ac:dyDescent="0.75"/>
    <row r="2786" customFormat="1" ht="15" customHeight="1" x14ac:dyDescent="0.75"/>
    <row r="2787" customFormat="1" ht="15" customHeight="1" x14ac:dyDescent="0.75"/>
    <row r="2788" customFormat="1" ht="15" customHeight="1" x14ac:dyDescent="0.75"/>
    <row r="2789" customFormat="1" ht="15" customHeight="1" x14ac:dyDescent="0.75"/>
    <row r="2790" customFormat="1" ht="15" customHeight="1" x14ac:dyDescent="0.75"/>
    <row r="2791" customFormat="1" ht="15" customHeight="1" x14ac:dyDescent="0.75"/>
    <row r="2792" customFormat="1" ht="15" customHeight="1" x14ac:dyDescent="0.75"/>
    <row r="2793" customFormat="1" ht="15" customHeight="1" x14ac:dyDescent="0.75"/>
    <row r="2794" customFormat="1" ht="15" customHeight="1" x14ac:dyDescent="0.75"/>
    <row r="2795" customFormat="1" ht="15" customHeight="1" x14ac:dyDescent="0.75"/>
    <row r="2796" customFormat="1" ht="15" customHeight="1" x14ac:dyDescent="0.75"/>
    <row r="2797" customFormat="1" ht="12" customHeight="1" x14ac:dyDescent="0.75"/>
    <row r="2798" customFormat="1" ht="15" customHeight="1" x14ac:dyDescent="0.75"/>
    <row r="2799" customFormat="1" ht="15" customHeight="1" x14ac:dyDescent="0.75"/>
    <row r="2800" customFormat="1" ht="15" customHeight="1" x14ac:dyDescent="0.75"/>
    <row r="2801" customFormat="1" ht="15" customHeight="1" x14ac:dyDescent="0.75"/>
    <row r="2802" customFormat="1" ht="15" customHeight="1" x14ac:dyDescent="0.75"/>
    <row r="2803" customFormat="1" ht="15" customHeight="1" x14ac:dyDescent="0.75"/>
    <row r="2804" customFormat="1" ht="15" customHeight="1" x14ac:dyDescent="0.75"/>
    <row r="2805" customFormat="1" ht="15" customHeight="1" x14ac:dyDescent="0.75"/>
    <row r="2806" customFormat="1" ht="15" customHeight="1" x14ac:dyDescent="0.75"/>
    <row r="2807" customFormat="1" ht="15" customHeight="1" x14ac:dyDescent="0.75"/>
    <row r="2808" customFormat="1" ht="15" customHeight="1" x14ac:dyDescent="0.75"/>
    <row r="2809" customFormat="1" ht="15" customHeight="1" x14ac:dyDescent="0.75"/>
    <row r="2810" customFormat="1" ht="15" customHeight="1" x14ac:dyDescent="0.75"/>
    <row r="2811" customFormat="1" ht="15" customHeight="1" x14ac:dyDescent="0.75"/>
    <row r="2812" customFormat="1" ht="15" customHeight="1" x14ac:dyDescent="0.75"/>
    <row r="2813" customFormat="1" ht="15" customHeight="1" x14ac:dyDescent="0.75"/>
    <row r="2814" customFormat="1" ht="15" customHeight="1" x14ac:dyDescent="0.75"/>
    <row r="2815" customFormat="1" ht="12" customHeight="1" x14ac:dyDescent="0.75"/>
    <row r="2816" customFormat="1" ht="15" customHeight="1" x14ac:dyDescent="0.75"/>
    <row r="2817" customFormat="1" ht="15" customHeight="1" x14ac:dyDescent="0.75"/>
    <row r="2818" customFormat="1" ht="15" customHeight="1" x14ac:dyDescent="0.75"/>
    <row r="2819" customFormat="1" ht="15" customHeight="1" x14ac:dyDescent="0.75"/>
    <row r="2820" customFormat="1" ht="15" customHeight="1" x14ac:dyDescent="0.75"/>
    <row r="2821" customFormat="1" ht="15" customHeight="1" x14ac:dyDescent="0.75"/>
    <row r="2822" customFormat="1" ht="15" customHeight="1" x14ac:dyDescent="0.75"/>
    <row r="2823" customFormat="1" ht="15" customHeight="1" x14ac:dyDescent="0.75"/>
    <row r="2824" customFormat="1" ht="15" customHeight="1" x14ac:dyDescent="0.75"/>
    <row r="2825" customFormat="1" ht="15" customHeight="1" x14ac:dyDescent="0.75"/>
    <row r="2826" customFormat="1" ht="15" customHeight="1" x14ac:dyDescent="0.75"/>
    <row r="2827" customFormat="1" ht="15" customHeight="1" x14ac:dyDescent="0.75"/>
    <row r="2828" customFormat="1" ht="15" customHeight="1" x14ac:dyDescent="0.75"/>
    <row r="2829" customFormat="1" ht="15" customHeight="1" x14ac:dyDescent="0.75"/>
    <row r="2830" customFormat="1" ht="15" customHeight="1" x14ac:dyDescent="0.75"/>
    <row r="2831" customFormat="1" ht="15" customHeight="1" x14ac:dyDescent="0.75"/>
    <row r="2832" customFormat="1" ht="15" customHeight="1" x14ac:dyDescent="0.75"/>
    <row r="2833" customFormat="1" ht="12" customHeight="1" x14ac:dyDescent="0.75"/>
    <row r="2834" customFormat="1" ht="15" customHeight="1" x14ac:dyDescent="0.75"/>
    <row r="2835" customFormat="1" ht="15" customHeight="1" x14ac:dyDescent="0.75"/>
    <row r="2836" customFormat="1" ht="15" customHeight="1" x14ac:dyDescent="0.75"/>
    <row r="2837" customFormat="1" ht="15" customHeight="1" x14ac:dyDescent="0.75"/>
    <row r="2838" customFormat="1" ht="15" customHeight="1" x14ac:dyDescent="0.75"/>
    <row r="2839" customFormat="1" ht="15" customHeight="1" x14ac:dyDescent="0.75"/>
    <row r="2840" customFormat="1" ht="15" customHeight="1" x14ac:dyDescent="0.75"/>
    <row r="2841" customFormat="1" ht="15" customHeight="1" x14ac:dyDescent="0.75"/>
    <row r="2842" customFormat="1" ht="15" customHeight="1" x14ac:dyDescent="0.75"/>
    <row r="2843" customFormat="1" ht="15" customHeight="1" x14ac:dyDescent="0.75"/>
    <row r="2844" customFormat="1" ht="15" customHeight="1" x14ac:dyDescent="0.75"/>
    <row r="2845" customFormat="1" ht="15" customHeight="1" x14ac:dyDescent="0.75"/>
    <row r="2846" customFormat="1" ht="15" customHeight="1" x14ac:dyDescent="0.75"/>
    <row r="2847" customFormat="1" ht="15" customHeight="1" x14ac:dyDescent="0.75"/>
    <row r="2848" customFormat="1" ht="15" customHeight="1" x14ac:dyDescent="0.75"/>
    <row r="2849" customFormat="1" ht="15" customHeight="1" x14ac:dyDescent="0.75"/>
    <row r="2850" customFormat="1" ht="15" customHeight="1" x14ac:dyDescent="0.75"/>
    <row r="2851" customFormat="1" ht="12" customHeight="1" x14ac:dyDescent="0.75"/>
    <row r="2852" customFormat="1" ht="15" customHeight="1" x14ac:dyDescent="0.75"/>
    <row r="2853" customFormat="1" ht="15" customHeight="1" x14ac:dyDescent="0.75"/>
    <row r="2854" customFormat="1" ht="15" customHeight="1" x14ac:dyDescent="0.75"/>
    <row r="2855" customFormat="1" ht="15" customHeight="1" x14ac:dyDescent="0.75"/>
    <row r="2856" customFormat="1" ht="15" customHeight="1" x14ac:dyDescent="0.75"/>
    <row r="2857" customFormat="1" ht="15" customHeight="1" x14ac:dyDescent="0.75"/>
    <row r="2858" customFormat="1" ht="15" customHeight="1" x14ac:dyDescent="0.75"/>
    <row r="2859" customFormat="1" ht="15" customHeight="1" x14ac:dyDescent="0.75"/>
    <row r="2860" customFormat="1" ht="15" customHeight="1" x14ac:dyDescent="0.75"/>
    <row r="2861" customFormat="1" ht="15" customHeight="1" x14ac:dyDescent="0.75"/>
    <row r="2862" customFormat="1" ht="15" customHeight="1" x14ac:dyDescent="0.75"/>
    <row r="2863" customFormat="1" ht="15" customHeight="1" x14ac:dyDescent="0.75"/>
    <row r="2864" customFormat="1" ht="15" customHeight="1" x14ac:dyDescent="0.75"/>
    <row r="2865" customFormat="1" ht="15" customHeight="1" x14ac:dyDescent="0.75"/>
    <row r="2866" customFormat="1" ht="15" customHeight="1" x14ac:dyDescent="0.75"/>
    <row r="2867" customFormat="1" ht="15" customHeight="1" x14ac:dyDescent="0.75"/>
    <row r="2868" customFormat="1" ht="15" customHeight="1" x14ac:dyDescent="0.75"/>
    <row r="2869" customFormat="1" ht="15" customHeight="1" x14ac:dyDescent="0.75"/>
    <row r="2870" customFormat="1" ht="15" customHeight="1" x14ac:dyDescent="0.75"/>
    <row r="2871" customFormat="1" ht="15" customHeight="1" x14ac:dyDescent="0.75"/>
    <row r="2872" customFormat="1" ht="15" customHeight="1" x14ac:dyDescent="0.75"/>
    <row r="2873" customFormat="1" ht="15" customHeight="1" x14ac:dyDescent="0.75"/>
    <row r="2874" customFormat="1" ht="15" customHeight="1" x14ac:dyDescent="0.75"/>
    <row r="2875" customFormat="1" ht="15" customHeight="1" x14ac:dyDescent="0.75"/>
    <row r="2876" customFormat="1" ht="15" customHeight="1" x14ac:dyDescent="0.75"/>
    <row r="2877" customFormat="1" ht="15" customHeight="1" x14ac:dyDescent="0.75"/>
    <row r="2878" customFormat="1" ht="15" customHeight="1" x14ac:dyDescent="0.75"/>
    <row r="2879" customFormat="1" ht="15" customHeight="1" x14ac:dyDescent="0.75"/>
    <row r="2880" customFormat="1" ht="15" customHeight="1" x14ac:dyDescent="0.75"/>
    <row r="2881" customFormat="1" ht="15" customHeight="1" x14ac:dyDescent="0.75"/>
    <row r="2882" customFormat="1" ht="15" customHeight="1" x14ac:dyDescent="0.75"/>
    <row r="2883" customFormat="1" ht="15" customHeight="1" x14ac:dyDescent="0.75"/>
    <row r="2884" customFormat="1" ht="15" customHeight="1" x14ac:dyDescent="0.75"/>
    <row r="2885" customFormat="1" ht="15" customHeight="1" x14ac:dyDescent="0.75"/>
    <row r="2886" customFormat="1" ht="12" customHeight="1" x14ac:dyDescent="0.75"/>
    <row r="2887" customFormat="1" ht="15" customHeight="1" x14ac:dyDescent="0.75"/>
    <row r="2888" customFormat="1" ht="15" customHeight="1" x14ac:dyDescent="0.75"/>
    <row r="2889" customFormat="1" ht="15" customHeight="1" x14ac:dyDescent="0.75"/>
    <row r="2890" customFormat="1" ht="15" customHeight="1" x14ac:dyDescent="0.75"/>
    <row r="2891" customFormat="1" ht="15" customHeight="1" x14ac:dyDescent="0.75"/>
    <row r="2892" customFormat="1" ht="15" customHeight="1" x14ac:dyDescent="0.75"/>
    <row r="2893" customFormat="1" ht="15" customHeight="1" x14ac:dyDescent="0.75"/>
    <row r="2894" customFormat="1" ht="15" customHeight="1" x14ac:dyDescent="0.75"/>
    <row r="2895" customFormat="1" ht="15" customHeight="1" x14ac:dyDescent="0.75"/>
    <row r="2896" customFormat="1" ht="15" customHeight="1" x14ac:dyDescent="0.75"/>
    <row r="2897" customFormat="1" ht="15" customHeight="1" x14ac:dyDescent="0.75"/>
    <row r="2898" customFormat="1" ht="15" customHeight="1" x14ac:dyDescent="0.75"/>
    <row r="2899" customFormat="1" ht="15" customHeight="1" x14ac:dyDescent="0.75"/>
    <row r="2900" customFormat="1" ht="15" customHeight="1" x14ac:dyDescent="0.75"/>
    <row r="2901" customFormat="1" ht="15" customHeight="1" x14ac:dyDescent="0.75"/>
    <row r="2902" customFormat="1" ht="15" customHeight="1" x14ac:dyDescent="0.75"/>
    <row r="2903" customFormat="1" ht="15" customHeight="1" x14ac:dyDescent="0.75"/>
    <row r="2904" customFormat="1" ht="12" customHeight="1" x14ac:dyDescent="0.75"/>
    <row r="2905" customFormat="1" ht="15" customHeight="1" x14ac:dyDescent="0.75"/>
    <row r="2906" customFormat="1" ht="15" customHeight="1" x14ac:dyDescent="0.75"/>
    <row r="2907" customFormat="1" ht="15" customHeight="1" x14ac:dyDescent="0.75"/>
    <row r="2908" customFormat="1" ht="15" customHeight="1" x14ac:dyDescent="0.75"/>
    <row r="2909" customFormat="1" ht="15" customHeight="1" x14ac:dyDescent="0.75"/>
    <row r="2910" customFormat="1" ht="15" customHeight="1" x14ac:dyDescent="0.75"/>
    <row r="2911" customFormat="1" ht="15" customHeight="1" x14ac:dyDescent="0.75"/>
    <row r="2912" customFormat="1" ht="15" customHeight="1" x14ac:dyDescent="0.75"/>
    <row r="2913" customFormat="1" ht="15" customHeight="1" x14ac:dyDescent="0.75"/>
    <row r="2914" customFormat="1" ht="15" customHeight="1" x14ac:dyDescent="0.75"/>
    <row r="2915" customFormat="1" ht="15" customHeight="1" x14ac:dyDescent="0.75"/>
    <row r="2916" customFormat="1" ht="15" customHeight="1" x14ac:dyDescent="0.75"/>
    <row r="2917" customFormat="1" ht="15" customHeight="1" x14ac:dyDescent="0.75"/>
    <row r="2918" customFormat="1" ht="15" customHeight="1" x14ac:dyDescent="0.75"/>
    <row r="2919" customFormat="1" ht="15" customHeight="1" x14ac:dyDescent="0.75"/>
    <row r="2920" customFormat="1" ht="15" customHeight="1" x14ac:dyDescent="0.75"/>
    <row r="2921" customFormat="1" ht="15" customHeight="1" x14ac:dyDescent="0.75"/>
    <row r="2922" customFormat="1" ht="15" customHeight="1" x14ac:dyDescent="0.75"/>
    <row r="2923" customFormat="1" ht="15" customHeight="1" x14ac:dyDescent="0.75"/>
    <row r="2924" customFormat="1" ht="15" customHeight="1" x14ac:dyDescent="0.75"/>
    <row r="2925" customFormat="1" ht="15" customHeight="1" x14ac:dyDescent="0.75"/>
    <row r="2926" customFormat="1" ht="15" customHeight="1" x14ac:dyDescent="0.75"/>
    <row r="2927" customFormat="1" ht="15" customHeight="1" x14ac:dyDescent="0.75"/>
    <row r="2928" customFormat="1" ht="15" customHeight="1" x14ac:dyDescent="0.75"/>
    <row r="2929" customFormat="1" ht="15" customHeight="1" x14ac:dyDescent="0.75"/>
    <row r="2930" customFormat="1" ht="15" customHeight="1" x14ac:dyDescent="0.75"/>
    <row r="2931" customFormat="1" ht="15" customHeight="1" x14ac:dyDescent="0.75"/>
    <row r="2932" customFormat="1" ht="15" customHeight="1" x14ac:dyDescent="0.75"/>
    <row r="2933" customFormat="1" ht="15" customHeight="1" x14ac:dyDescent="0.75"/>
    <row r="2934" customFormat="1" ht="15" customHeight="1" x14ac:dyDescent="0.75"/>
    <row r="2935" customFormat="1" ht="15" customHeight="1" x14ac:dyDescent="0.75"/>
    <row r="2936" customFormat="1" ht="15" customHeight="1" x14ac:dyDescent="0.75"/>
    <row r="2937" customFormat="1" ht="15" customHeight="1" x14ac:dyDescent="0.75"/>
    <row r="2938" customFormat="1" ht="15" customHeight="1" x14ac:dyDescent="0.75"/>
    <row r="2939" customFormat="1" ht="12" customHeight="1" x14ac:dyDescent="0.75"/>
    <row r="2940" customFormat="1" ht="15" customHeight="1" x14ac:dyDescent="0.75"/>
    <row r="2941" customFormat="1" ht="15" customHeight="1" x14ac:dyDescent="0.75"/>
    <row r="2942" customFormat="1" ht="15" customHeight="1" x14ac:dyDescent="0.75"/>
    <row r="2943" customFormat="1" ht="15" customHeight="1" x14ac:dyDescent="0.75"/>
    <row r="2944" customFormat="1" ht="15" customHeight="1" x14ac:dyDescent="0.75"/>
    <row r="2945" customFormat="1" ht="15" customHeight="1" x14ac:dyDescent="0.75"/>
    <row r="2946" customFormat="1" ht="15" customHeight="1" x14ac:dyDescent="0.75"/>
    <row r="2947" customFormat="1" ht="15" customHeight="1" x14ac:dyDescent="0.75"/>
    <row r="2948" customFormat="1" ht="15" customHeight="1" x14ac:dyDescent="0.75"/>
    <row r="2949" customFormat="1" ht="15" customHeight="1" x14ac:dyDescent="0.75"/>
    <row r="2950" customFormat="1" ht="15" customHeight="1" x14ac:dyDescent="0.75"/>
    <row r="2951" customFormat="1" ht="15" customHeight="1" x14ac:dyDescent="0.75"/>
    <row r="2952" customFormat="1" ht="15" customHeight="1" x14ac:dyDescent="0.75"/>
    <row r="2953" customFormat="1" ht="15" customHeight="1" x14ac:dyDescent="0.75"/>
    <row r="2954" customFormat="1" ht="15" customHeight="1" x14ac:dyDescent="0.75"/>
    <row r="2955" customFormat="1" ht="15" customHeight="1" x14ac:dyDescent="0.75"/>
    <row r="2956" customFormat="1" ht="15" customHeight="1" x14ac:dyDescent="0.75"/>
    <row r="2957" customFormat="1" ht="12" customHeight="1" x14ac:dyDescent="0.75"/>
    <row r="2958" customFormat="1" ht="15" customHeight="1" x14ac:dyDescent="0.75"/>
    <row r="2959" customFormat="1" ht="15" customHeight="1" x14ac:dyDescent="0.75"/>
    <row r="2960" customFormat="1" ht="15" customHeight="1" x14ac:dyDescent="0.75"/>
    <row r="2961" customFormat="1" ht="15" customHeight="1" x14ac:dyDescent="0.75"/>
    <row r="2962" customFormat="1" ht="15" customHeight="1" x14ac:dyDescent="0.75"/>
    <row r="2963" customFormat="1" ht="15" customHeight="1" x14ac:dyDescent="0.75"/>
    <row r="2964" customFormat="1" ht="15" customHeight="1" x14ac:dyDescent="0.75"/>
    <row r="2965" customFormat="1" ht="15" customHeight="1" x14ac:dyDescent="0.75"/>
    <row r="2966" customFormat="1" ht="15" customHeight="1" x14ac:dyDescent="0.75"/>
    <row r="2967" customFormat="1" ht="15" customHeight="1" x14ac:dyDescent="0.75"/>
    <row r="2968" customFormat="1" ht="15" customHeight="1" x14ac:dyDescent="0.75"/>
    <row r="2969" customFormat="1" ht="15" customHeight="1" x14ac:dyDescent="0.75"/>
    <row r="2970" customFormat="1" ht="15" customHeight="1" x14ac:dyDescent="0.75"/>
    <row r="2971" customFormat="1" ht="15" customHeight="1" x14ac:dyDescent="0.75"/>
    <row r="2972" customFormat="1" ht="15" customHeight="1" x14ac:dyDescent="0.75"/>
    <row r="2973" customFormat="1" ht="15" customHeight="1" x14ac:dyDescent="0.75"/>
    <row r="2974" customFormat="1" ht="15" customHeight="1" x14ac:dyDescent="0.75"/>
    <row r="2975" customFormat="1" ht="12" customHeight="1" x14ac:dyDescent="0.75"/>
    <row r="2976" customFormat="1" ht="15" customHeight="1" x14ac:dyDescent="0.75"/>
    <row r="2977" customFormat="1" ht="15" customHeight="1" x14ac:dyDescent="0.75"/>
    <row r="2978" customFormat="1" ht="15" customHeight="1" x14ac:dyDescent="0.75"/>
    <row r="2979" customFormat="1" ht="15" customHeight="1" x14ac:dyDescent="0.75"/>
    <row r="2980" customFormat="1" ht="15" customHeight="1" x14ac:dyDescent="0.75"/>
    <row r="2981" customFormat="1" ht="15" customHeight="1" x14ac:dyDescent="0.75"/>
    <row r="2982" customFormat="1" ht="15" customHeight="1" x14ac:dyDescent="0.75"/>
    <row r="2983" customFormat="1" ht="15" customHeight="1" x14ac:dyDescent="0.75"/>
    <row r="2984" customFormat="1" ht="15" customHeight="1" x14ac:dyDescent="0.75"/>
    <row r="2985" customFormat="1" ht="15" customHeight="1" x14ac:dyDescent="0.75"/>
    <row r="2986" customFormat="1" ht="15" customHeight="1" x14ac:dyDescent="0.75"/>
    <row r="2987" customFormat="1" ht="15" customHeight="1" x14ac:dyDescent="0.75"/>
    <row r="2988" customFormat="1" ht="15" customHeight="1" x14ac:dyDescent="0.75"/>
    <row r="2989" customFormat="1" ht="15" customHeight="1" x14ac:dyDescent="0.75"/>
    <row r="2990" customFormat="1" ht="15" customHeight="1" x14ac:dyDescent="0.75"/>
    <row r="2991" customFormat="1" ht="15" customHeight="1" x14ac:dyDescent="0.75"/>
    <row r="2992" customFormat="1" ht="15" customHeight="1" x14ac:dyDescent="0.75"/>
    <row r="2993" customFormat="1" ht="12" customHeight="1" x14ac:dyDescent="0.75"/>
    <row r="2994" customFormat="1" ht="15" customHeight="1" x14ac:dyDescent="0.75"/>
    <row r="2995" customFormat="1" ht="15" customHeight="1" x14ac:dyDescent="0.75"/>
    <row r="2996" customFormat="1" ht="15" customHeight="1" x14ac:dyDescent="0.75"/>
    <row r="2997" customFormat="1" ht="15" customHeight="1" x14ac:dyDescent="0.75"/>
    <row r="2998" customFormat="1" ht="15" customHeight="1" x14ac:dyDescent="0.75"/>
    <row r="2999" customFormat="1" ht="15" customHeight="1" x14ac:dyDescent="0.75"/>
    <row r="3000" customFormat="1" ht="15" customHeight="1" x14ac:dyDescent="0.75"/>
    <row r="3001" customFormat="1" ht="15" customHeight="1" x14ac:dyDescent="0.75"/>
    <row r="3002" customFormat="1" ht="15" customHeight="1" x14ac:dyDescent="0.75"/>
    <row r="3003" customFormat="1" ht="15" customHeight="1" x14ac:dyDescent="0.75"/>
    <row r="3004" customFormat="1" ht="15" customHeight="1" x14ac:dyDescent="0.75"/>
    <row r="3005" customFormat="1" ht="15" customHeight="1" x14ac:dyDescent="0.75"/>
    <row r="3006" customFormat="1" ht="15" customHeight="1" x14ac:dyDescent="0.75"/>
    <row r="3007" customFormat="1" ht="15" customHeight="1" x14ac:dyDescent="0.75"/>
    <row r="3008" customFormat="1" ht="15" customHeight="1" x14ac:dyDescent="0.75"/>
    <row r="3009" customFormat="1" ht="15" customHeight="1" x14ac:dyDescent="0.75"/>
    <row r="3010" customFormat="1" ht="15" customHeight="1" x14ac:dyDescent="0.75"/>
    <row r="3011" customFormat="1" ht="12" customHeight="1" x14ac:dyDescent="0.75"/>
    <row r="3012" customFormat="1" ht="15" customHeight="1" x14ac:dyDescent="0.75"/>
    <row r="3013" customFormat="1" ht="15" customHeight="1" x14ac:dyDescent="0.75"/>
    <row r="3014" customFormat="1" ht="15" customHeight="1" x14ac:dyDescent="0.75"/>
    <row r="3015" customFormat="1" ht="15" customHeight="1" x14ac:dyDescent="0.75"/>
    <row r="3016" customFormat="1" ht="15" customHeight="1" x14ac:dyDescent="0.75"/>
    <row r="3017" customFormat="1" ht="15" customHeight="1" x14ac:dyDescent="0.75"/>
    <row r="3018" customFormat="1" ht="15" customHeight="1" x14ac:dyDescent="0.75"/>
    <row r="3019" customFormat="1" ht="15" customHeight="1" x14ac:dyDescent="0.75"/>
    <row r="3020" customFormat="1" ht="15" customHeight="1" x14ac:dyDescent="0.75"/>
    <row r="3021" customFormat="1" ht="15" customHeight="1" x14ac:dyDescent="0.75"/>
    <row r="3022" customFormat="1" ht="15" customHeight="1" x14ac:dyDescent="0.75"/>
    <row r="3023" customFormat="1" ht="15" customHeight="1" x14ac:dyDescent="0.75"/>
    <row r="3024" customFormat="1" ht="15" customHeight="1" x14ac:dyDescent="0.75"/>
    <row r="3025" customFormat="1" ht="15" customHeight="1" x14ac:dyDescent="0.75"/>
    <row r="3026" customFormat="1" ht="15" customHeight="1" x14ac:dyDescent="0.75"/>
    <row r="3027" customFormat="1" ht="15" customHeight="1" x14ac:dyDescent="0.75"/>
    <row r="3028" customFormat="1" ht="15" customHeight="1" x14ac:dyDescent="0.75"/>
    <row r="3029" customFormat="1" ht="12" customHeight="1" x14ac:dyDescent="0.75"/>
    <row r="3030" customFormat="1" ht="15" customHeight="1" x14ac:dyDescent="0.75"/>
    <row r="3031" customFormat="1" ht="15" customHeight="1" x14ac:dyDescent="0.75"/>
    <row r="3032" customFormat="1" ht="15" customHeight="1" x14ac:dyDescent="0.75"/>
    <row r="3033" customFormat="1" ht="15" customHeight="1" x14ac:dyDescent="0.75"/>
    <row r="3034" customFormat="1" ht="15" customHeight="1" x14ac:dyDescent="0.75"/>
    <row r="3035" customFormat="1" ht="15" customHeight="1" x14ac:dyDescent="0.75"/>
    <row r="3036" customFormat="1" ht="15" customHeight="1" x14ac:dyDescent="0.75"/>
    <row r="3037" customFormat="1" ht="15" customHeight="1" x14ac:dyDescent="0.75"/>
    <row r="3038" customFormat="1" ht="15" customHeight="1" x14ac:dyDescent="0.75"/>
    <row r="3039" customFormat="1" ht="15" customHeight="1" x14ac:dyDescent="0.75"/>
    <row r="3040" customFormat="1" ht="15" customHeight="1" x14ac:dyDescent="0.75"/>
    <row r="3041" customFormat="1" ht="15" customHeight="1" x14ac:dyDescent="0.75"/>
    <row r="3042" customFormat="1" ht="15" customHeight="1" x14ac:dyDescent="0.75"/>
    <row r="3043" customFormat="1" ht="15" customHeight="1" x14ac:dyDescent="0.75"/>
    <row r="3044" customFormat="1" ht="15" customHeight="1" x14ac:dyDescent="0.75"/>
    <row r="3045" customFormat="1" ht="15" customHeight="1" x14ac:dyDescent="0.75"/>
    <row r="3046" customFormat="1" ht="15" customHeight="1" x14ac:dyDescent="0.75"/>
    <row r="3047" customFormat="1" ht="12" customHeight="1" x14ac:dyDescent="0.75"/>
    <row r="3048" customFormat="1" ht="15" customHeight="1" x14ac:dyDescent="0.75"/>
    <row r="3049" customFormat="1" ht="15" customHeight="1" x14ac:dyDescent="0.75"/>
    <row r="3050" customFormat="1" ht="15" customHeight="1" x14ac:dyDescent="0.75"/>
    <row r="3051" customFormat="1" ht="15" customHeight="1" x14ac:dyDescent="0.75"/>
    <row r="3052" customFormat="1" ht="15" customHeight="1" x14ac:dyDescent="0.75"/>
    <row r="3053" customFormat="1" ht="15" customHeight="1" x14ac:dyDescent="0.75"/>
    <row r="3054" customFormat="1" ht="15" customHeight="1" x14ac:dyDescent="0.75"/>
    <row r="3055" customFormat="1" ht="15" customHeight="1" x14ac:dyDescent="0.75"/>
    <row r="3056" customFormat="1" ht="15" customHeight="1" x14ac:dyDescent="0.75"/>
    <row r="3057" customFormat="1" ht="15" customHeight="1" x14ac:dyDescent="0.75"/>
    <row r="3058" customFormat="1" ht="15" customHeight="1" x14ac:dyDescent="0.75"/>
    <row r="3059" customFormat="1" ht="15" customHeight="1" x14ac:dyDescent="0.75"/>
    <row r="3060" customFormat="1" ht="15" customHeight="1" x14ac:dyDescent="0.75"/>
    <row r="3061" customFormat="1" ht="15" customHeight="1" x14ac:dyDescent="0.75"/>
    <row r="3062" customFormat="1" ht="15" customHeight="1" x14ac:dyDescent="0.75"/>
    <row r="3063" customFormat="1" ht="15" customHeight="1" x14ac:dyDescent="0.75"/>
    <row r="3064" customFormat="1" ht="15" customHeight="1" x14ac:dyDescent="0.75"/>
    <row r="3065" customFormat="1" ht="12" customHeight="1" x14ac:dyDescent="0.75"/>
    <row r="3066" customFormat="1" ht="15" customHeight="1" x14ac:dyDescent="0.75"/>
    <row r="3067" customFormat="1" ht="15" customHeight="1" x14ac:dyDescent="0.75"/>
    <row r="3068" customFormat="1" ht="15" customHeight="1" x14ac:dyDescent="0.75"/>
    <row r="3069" customFormat="1" ht="15" customHeight="1" x14ac:dyDescent="0.75"/>
    <row r="3070" customFormat="1" ht="12" customHeight="1" x14ac:dyDescent="0.75"/>
    <row r="3071" customFormat="1" ht="12" customHeight="1" x14ac:dyDescent="0.75"/>
    <row r="3072" customFormat="1" ht="15" customHeight="1" x14ac:dyDescent="0.75"/>
    <row r="3073" spans="2:32" ht="15" customHeight="1" x14ac:dyDescent="0.75"/>
    <row r="3074" spans="2:32" ht="15" customHeight="1" x14ac:dyDescent="0.75"/>
    <row r="3075" spans="2:32" ht="15" customHeight="1" x14ac:dyDescent="0.75"/>
    <row r="3076" spans="2:32" ht="15" customHeight="1" x14ac:dyDescent="0.75">
      <c r="B3076" s="253"/>
      <c r="C3076" s="253"/>
      <c r="D3076" s="253"/>
      <c r="E3076" s="253"/>
      <c r="F3076" s="253"/>
      <c r="G3076" s="253"/>
      <c r="H3076" s="253"/>
      <c r="I3076" s="253"/>
      <c r="J3076" s="253"/>
      <c r="K3076" s="253"/>
      <c r="L3076" s="253"/>
      <c r="M3076" s="253"/>
      <c r="N3076" s="253"/>
      <c r="O3076" s="253"/>
      <c r="P3076" s="253"/>
      <c r="Q3076" s="253"/>
      <c r="R3076" s="253"/>
      <c r="S3076" s="253"/>
      <c r="T3076" s="253"/>
      <c r="U3076" s="253"/>
      <c r="V3076" s="253"/>
      <c r="W3076" s="253"/>
      <c r="X3076" s="253"/>
      <c r="Y3076" s="253"/>
      <c r="Z3076" s="253"/>
      <c r="AA3076" s="253"/>
      <c r="AB3076" s="253"/>
      <c r="AC3076" s="253"/>
      <c r="AD3076" s="253"/>
      <c r="AE3076" s="253"/>
      <c r="AF3076" s="253"/>
    </row>
    <row r="3077" spans="2:32" ht="15" customHeight="1" x14ac:dyDescent="0.75"/>
    <row r="3078" spans="2:32" ht="15" customHeight="1" x14ac:dyDescent="0.75"/>
    <row r="3079" spans="2:32" ht="12" customHeight="1" x14ac:dyDescent="0.75"/>
    <row r="3080" spans="2:32" ht="12" customHeight="1" x14ac:dyDescent="0.75"/>
    <row r="3081" spans="2:32" ht="12" customHeight="1" x14ac:dyDescent="0.75"/>
    <row r="3082" spans="2:32" ht="12" customHeight="1" x14ac:dyDescent="0.75"/>
    <row r="3083" spans="2:32" ht="12" customHeight="1" x14ac:dyDescent="0.75"/>
    <row r="3084" spans="2:32" ht="12" customHeight="1" x14ac:dyDescent="0.75"/>
    <row r="3085" spans="2:32" ht="12" customHeight="1" x14ac:dyDescent="0.75"/>
    <row r="3086" spans="2:32" ht="12" customHeight="1" x14ac:dyDescent="0.75"/>
    <row r="3087" spans="2:32" ht="12" customHeight="1" x14ac:dyDescent="0.75"/>
    <row r="3088" spans="2:32" ht="12" customHeight="1" x14ac:dyDescent="0.75"/>
    <row r="3089" customFormat="1" ht="12" customHeight="1" x14ac:dyDescent="0.75"/>
    <row r="3090" customFormat="1" ht="12" customHeight="1" x14ac:dyDescent="0.75"/>
    <row r="3091" customFormat="1" ht="12" customHeight="1" x14ac:dyDescent="0.75"/>
    <row r="3092" customFormat="1" ht="12" customHeight="1" x14ac:dyDescent="0.75"/>
    <row r="3093" customFormat="1" ht="12" customHeight="1" x14ac:dyDescent="0.75"/>
    <row r="3094" customFormat="1" ht="12" customHeight="1" x14ac:dyDescent="0.75"/>
    <row r="3095" customFormat="1" ht="12" customHeight="1" x14ac:dyDescent="0.75"/>
    <row r="3096" customFormat="1" ht="12" customHeight="1" x14ac:dyDescent="0.75"/>
    <row r="3097" customFormat="1" ht="12" customHeight="1" x14ac:dyDescent="0.75"/>
    <row r="3098" customFormat="1" ht="12" customHeight="1" x14ac:dyDescent="0.75"/>
    <row r="3099" customFormat="1" ht="12" customHeight="1" x14ac:dyDescent="0.75"/>
    <row r="3100" customFormat="1" ht="15" customHeight="1" x14ac:dyDescent="0.75"/>
    <row r="3101" customFormat="1" ht="15" customHeight="1" x14ac:dyDescent="0.75"/>
    <row r="3102" customFormat="1" ht="15" customHeight="1" x14ac:dyDescent="0.75"/>
    <row r="3103" customFormat="1" ht="15" customHeight="1" x14ac:dyDescent="0.75"/>
    <row r="3104" customFormat="1" ht="15" customHeight="1" x14ac:dyDescent="0.75"/>
    <row r="3105" customFormat="1" ht="15" customHeight="1" x14ac:dyDescent="0.75"/>
    <row r="3106" customFormat="1" ht="15" customHeight="1" x14ac:dyDescent="0.75"/>
    <row r="3107" customFormat="1" ht="15" customHeight="1" x14ac:dyDescent="0.75"/>
    <row r="3108" customFormat="1" ht="15" customHeight="1" x14ac:dyDescent="0.75"/>
    <row r="3109" customFormat="1" ht="15" customHeight="1" x14ac:dyDescent="0.75"/>
    <row r="3110" customFormat="1" ht="15" customHeight="1" x14ac:dyDescent="0.75"/>
    <row r="3111" customFormat="1" ht="15" customHeight="1" x14ac:dyDescent="0.75"/>
    <row r="3112" customFormat="1" ht="15" customHeight="1" x14ac:dyDescent="0.75"/>
    <row r="3113" customFormat="1" ht="15" customHeight="1" x14ac:dyDescent="0.75"/>
    <row r="3114" customFormat="1" ht="15" customHeight="1" x14ac:dyDescent="0.75"/>
    <row r="3115" customFormat="1" ht="15" customHeight="1" x14ac:dyDescent="0.75"/>
    <row r="3116" customFormat="1" ht="15" customHeight="1" x14ac:dyDescent="0.75"/>
    <row r="3117" customFormat="1" ht="15" customHeight="1" x14ac:dyDescent="0.75"/>
    <row r="3118" customFormat="1" ht="15" customHeight="1" x14ac:dyDescent="0.75"/>
    <row r="3119" customFormat="1" ht="15" customHeight="1" x14ac:dyDescent="0.75"/>
    <row r="3120" customFormat="1" ht="15" customHeight="1" x14ac:dyDescent="0.75"/>
    <row r="3121" customFormat="1" ht="15" customHeight="1" x14ac:dyDescent="0.75"/>
    <row r="3122" customFormat="1" ht="12" customHeight="1" x14ac:dyDescent="0.75"/>
    <row r="3123" customFormat="1" ht="15" customHeight="1" x14ac:dyDescent="0.75"/>
    <row r="3124" customFormat="1" ht="15" customHeight="1" x14ac:dyDescent="0.75"/>
    <row r="3125" customFormat="1" ht="15" customHeight="1" x14ac:dyDescent="0.75"/>
    <row r="3126" customFormat="1" ht="15" customHeight="1" x14ac:dyDescent="0.75"/>
    <row r="3127" customFormat="1" ht="15" customHeight="1" x14ac:dyDescent="0.75"/>
    <row r="3128" customFormat="1" ht="15" customHeight="1" x14ac:dyDescent="0.75"/>
    <row r="3129" customFormat="1" ht="15" customHeight="1" x14ac:dyDescent="0.75"/>
    <row r="3130" customFormat="1" ht="15" customHeight="1" x14ac:dyDescent="0.75"/>
    <row r="3131" customFormat="1" ht="15" customHeight="1" x14ac:dyDescent="0.75"/>
    <row r="3132" customFormat="1" ht="15" customHeight="1" x14ac:dyDescent="0.75"/>
    <row r="3133" customFormat="1" ht="15" customHeight="1" x14ac:dyDescent="0.75"/>
    <row r="3134" customFormat="1" ht="15" customHeight="1" x14ac:dyDescent="0.75"/>
    <row r="3135" customFormat="1" ht="15" customHeight="1" x14ac:dyDescent="0.75"/>
    <row r="3136" customFormat="1" ht="15" customHeight="1" x14ac:dyDescent="0.75"/>
    <row r="3137" customFormat="1" ht="15" customHeight="1" x14ac:dyDescent="0.75"/>
    <row r="3138" customFormat="1" ht="15" customHeight="1" x14ac:dyDescent="0.75"/>
    <row r="3139" customFormat="1" ht="15" customHeight="1" x14ac:dyDescent="0.75"/>
    <row r="3140" customFormat="1" ht="12" customHeight="1" x14ac:dyDescent="0.75"/>
    <row r="3141" customFormat="1" ht="15" customHeight="1" x14ac:dyDescent="0.75"/>
    <row r="3142" customFormat="1" ht="15" customHeight="1" x14ac:dyDescent="0.75"/>
    <row r="3143" customFormat="1" ht="15" customHeight="1" x14ac:dyDescent="0.75"/>
    <row r="3144" customFormat="1" ht="15" customHeight="1" x14ac:dyDescent="0.75"/>
    <row r="3145" customFormat="1" ht="15" customHeight="1" x14ac:dyDescent="0.75"/>
    <row r="3146" customFormat="1" ht="15" customHeight="1" x14ac:dyDescent="0.75"/>
    <row r="3147" customFormat="1" ht="15" customHeight="1" x14ac:dyDescent="0.75"/>
    <row r="3148" customFormat="1" ht="15" customHeight="1" x14ac:dyDescent="0.75"/>
    <row r="3149" customFormat="1" ht="15" customHeight="1" x14ac:dyDescent="0.75"/>
    <row r="3150" customFormat="1" ht="15" customHeight="1" x14ac:dyDescent="0.75"/>
    <row r="3151" customFormat="1" ht="15" customHeight="1" x14ac:dyDescent="0.75"/>
    <row r="3152" customFormat="1" ht="15" customHeight="1" x14ac:dyDescent="0.75"/>
    <row r="3153" customFormat="1" ht="15" customHeight="1" x14ac:dyDescent="0.75"/>
    <row r="3154" customFormat="1" ht="15" customHeight="1" x14ac:dyDescent="0.75"/>
    <row r="3155" customFormat="1" ht="15" customHeight="1" x14ac:dyDescent="0.75"/>
    <row r="3156" customFormat="1" ht="15" customHeight="1" x14ac:dyDescent="0.75"/>
    <row r="3157" customFormat="1" ht="15" customHeight="1" x14ac:dyDescent="0.75"/>
    <row r="3158" customFormat="1" ht="12" customHeight="1" x14ac:dyDescent="0.75"/>
    <row r="3159" customFormat="1" ht="15" customHeight="1" x14ac:dyDescent="0.75"/>
    <row r="3160" customFormat="1" ht="15" customHeight="1" x14ac:dyDescent="0.75"/>
    <row r="3161" customFormat="1" ht="15" customHeight="1" x14ac:dyDescent="0.75"/>
    <row r="3162" customFormat="1" ht="15" customHeight="1" x14ac:dyDescent="0.75"/>
    <row r="3163" customFormat="1" ht="15" customHeight="1" x14ac:dyDescent="0.75"/>
    <row r="3164" customFormat="1" ht="15" customHeight="1" x14ac:dyDescent="0.75"/>
    <row r="3165" customFormat="1" ht="15" customHeight="1" x14ac:dyDescent="0.75"/>
    <row r="3166" customFormat="1" ht="15" customHeight="1" x14ac:dyDescent="0.75"/>
    <row r="3167" customFormat="1" ht="15" customHeight="1" x14ac:dyDescent="0.75"/>
    <row r="3168" customFormat="1" ht="15" customHeight="1" x14ac:dyDescent="0.75"/>
    <row r="3169" customFormat="1" ht="15" customHeight="1" x14ac:dyDescent="0.75"/>
    <row r="3170" customFormat="1" ht="15" customHeight="1" x14ac:dyDescent="0.75"/>
    <row r="3171" customFormat="1" ht="15" customHeight="1" x14ac:dyDescent="0.75"/>
    <row r="3172" customFormat="1" ht="15" customHeight="1" x14ac:dyDescent="0.75"/>
    <row r="3173" customFormat="1" ht="15" customHeight="1" x14ac:dyDescent="0.75"/>
    <row r="3174" customFormat="1" ht="15" customHeight="1" x14ac:dyDescent="0.75"/>
    <row r="3175" customFormat="1" ht="15" customHeight="1" x14ac:dyDescent="0.75"/>
    <row r="3176" customFormat="1" ht="12" customHeight="1" x14ac:dyDescent="0.75"/>
    <row r="3177" customFormat="1" ht="15" customHeight="1" x14ac:dyDescent="0.75"/>
    <row r="3178" customFormat="1" ht="15" customHeight="1" x14ac:dyDescent="0.75"/>
    <row r="3179" customFormat="1" ht="15" customHeight="1" x14ac:dyDescent="0.75"/>
    <row r="3180" customFormat="1" ht="15" customHeight="1" x14ac:dyDescent="0.75"/>
    <row r="3181" customFormat="1" ht="15" customHeight="1" x14ac:dyDescent="0.75"/>
    <row r="3182" customFormat="1" ht="15" customHeight="1" x14ac:dyDescent="0.75"/>
    <row r="3183" customFormat="1" ht="15" customHeight="1" x14ac:dyDescent="0.75"/>
    <row r="3184" customFormat="1" ht="15" customHeight="1" x14ac:dyDescent="0.75"/>
    <row r="3185" customFormat="1" ht="15" customHeight="1" x14ac:dyDescent="0.75"/>
    <row r="3186" customFormat="1" ht="15" customHeight="1" x14ac:dyDescent="0.75"/>
    <row r="3187" customFormat="1" ht="15" customHeight="1" x14ac:dyDescent="0.75"/>
    <row r="3188" customFormat="1" ht="15" customHeight="1" x14ac:dyDescent="0.75"/>
    <row r="3189" customFormat="1" ht="15" customHeight="1" x14ac:dyDescent="0.75"/>
    <row r="3190" customFormat="1" ht="15" customHeight="1" x14ac:dyDescent="0.75"/>
    <row r="3191" customFormat="1" ht="15" customHeight="1" x14ac:dyDescent="0.75"/>
    <row r="3192" customFormat="1" ht="15" customHeight="1" x14ac:dyDescent="0.75"/>
    <row r="3193" customFormat="1" ht="15" customHeight="1" x14ac:dyDescent="0.75"/>
    <row r="3194" customFormat="1" ht="15" customHeight="1" x14ac:dyDescent="0.75"/>
    <row r="3195" customFormat="1" ht="15" customHeight="1" x14ac:dyDescent="0.75"/>
    <row r="3196" customFormat="1" ht="15" customHeight="1" x14ac:dyDescent="0.75"/>
    <row r="3197" customFormat="1" ht="15" customHeight="1" x14ac:dyDescent="0.75"/>
    <row r="3198" customFormat="1" ht="15" customHeight="1" x14ac:dyDescent="0.75"/>
    <row r="3199" customFormat="1" ht="15" customHeight="1" x14ac:dyDescent="0.75"/>
    <row r="3200" customFormat="1" ht="15" customHeight="1" x14ac:dyDescent="0.75"/>
    <row r="3201" customFormat="1" ht="15" customHeight="1" x14ac:dyDescent="0.75"/>
    <row r="3202" customFormat="1" ht="15" customHeight="1" x14ac:dyDescent="0.75"/>
    <row r="3203" customFormat="1" ht="15" customHeight="1" x14ac:dyDescent="0.75"/>
    <row r="3204" customFormat="1" ht="15" customHeight="1" x14ac:dyDescent="0.75"/>
    <row r="3205" customFormat="1" ht="15" customHeight="1" x14ac:dyDescent="0.75"/>
    <row r="3206" customFormat="1" ht="15" customHeight="1" x14ac:dyDescent="0.75"/>
    <row r="3207" customFormat="1" ht="15" customHeight="1" x14ac:dyDescent="0.75"/>
    <row r="3208" customFormat="1" ht="15" customHeight="1" x14ac:dyDescent="0.75"/>
    <row r="3209" customFormat="1" ht="15" customHeight="1" x14ac:dyDescent="0.75"/>
    <row r="3210" customFormat="1" ht="15" customHeight="1" x14ac:dyDescent="0.75"/>
    <row r="3211" customFormat="1" ht="12" customHeight="1" x14ac:dyDescent="0.75"/>
    <row r="3212" customFormat="1" ht="15" customHeight="1" x14ac:dyDescent="0.75"/>
    <row r="3213" customFormat="1" ht="15" customHeight="1" x14ac:dyDescent="0.75"/>
    <row r="3214" customFormat="1" ht="15" customHeight="1" x14ac:dyDescent="0.75"/>
    <row r="3215" customFormat="1" ht="15" customHeight="1" x14ac:dyDescent="0.75"/>
    <row r="3216" customFormat="1" ht="15" customHeight="1" x14ac:dyDescent="0.75"/>
    <row r="3217" customFormat="1" ht="15" customHeight="1" x14ac:dyDescent="0.75"/>
    <row r="3218" customFormat="1" ht="15" customHeight="1" x14ac:dyDescent="0.75"/>
    <row r="3219" customFormat="1" ht="15" customHeight="1" x14ac:dyDescent="0.75"/>
    <row r="3220" customFormat="1" ht="15" customHeight="1" x14ac:dyDescent="0.75"/>
    <row r="3221" customFormat="1" ht="15" customHeight="1" x14ac:dyDescent="0.75"/>
    <row r="3222" customFormat="1" ht="15" customHeight="1" x14ac:dyDescent="0.75"/>
    <row r="3223" customFormat="1" ht="15" customHeight="1" x14ac:dyDescent="0.75"/>
    <row r="3224" customFormat="1" ht="15" customHeight="1" x14ac:dyDescent="0.75"/>
    <row r="3225" customFormat="1" ht="15" customHeight="1" x14ac:dyDescent="0.75"/>
    <row r="3226" customFormat="1" ht="15" customHeight="1" x14ac:dyDescent="0.75"/>
    <row r="3227" customFormat="1" ht="15" customHeight="1" x14ac:dyDescent="0.75"/>
    <row r="3228" customFormat="1" ht="15" customHeight="1" x14ac:dyDescent="0.75"/>
    <row r="3229" customFormat="1" ht="12" customHeight="1" x14ac:dyDescent="0.75"/>
    <row r="3230" customFormat="1" ht="15" customHeight="1" x14ac:dyDescent="0.75"/>
    <row r="3231" customFormat="1" ht="15" customHeight="1" x14ac:dyDescent="0.75"/>
    <row r="3232" customFormat="1" ht="15" customHeight="1" x14ac:dyDescent="0.75"/>
    <row r="3233" customFormat="1" ht="15" customHeight="1" x14ac:dyDescent="0.75"/>
    <row r="3234" customFormat="1" ht="15" customHeight="1" x14ac:dyDescent="0.75"/>
    <row r="3235" customFormat="1" ht="15" customHeight="1" x14ac:dyDescent="0.75"/>
    <row r="3236" customFormat="1" ht="15" customHeight="1" x14ac:dyDescent="0.75"/>
    <row r="3237" customFormat="1" ht="15" customHeight="1" x14ac:dyDescent="0.75"/>
    <row r="3238" customFormat="1" ht="15" customHeight="1" x14ac:dyDescent="0.75"/>
    <row r="3239" customFormat="1" ht="15" customHeight="1" x14ac:dyDescent="0.75"/>
    <row r="3240" customFormat="1" ht="15" customHeight="1" x14ac:dyDescent="0.75"/>
    <row r="3241" customFormat="1" ht="15" customHeight="1" x14ac:dyDescent="0.75"/>
    <row r="3242" customFormat="1" ht="15" customHeight="1" x14ac:dyDescent="0.75"/>
    <row r="3243" customFormat="1" ht="15" customHeight="1" x14ac:dyDescent="0.75"/>
    <row r="3244" customFormat="1" ht="15" customHeight="1" x14ac:dyDescent="0.75"/>
    <row r="3245" customFormat="1" ht="15" customHeight="1" x14ac:dyDescent="0.75"/>
    <row r="3246" customFormat="1" ht="15" customHeight="1" x14ac:dyDescent="0.75"/>
    <row r="3247" customFormat="1" ht="12" customHeight="1" x14ac:dyDescent="0.75"/>
    <row r="3248" customFormat="1" ht="15" customHeight="1" x14ac:dyDescent="0.75"/>
    <row r="3249" customFormat="1" ht="15" customHeight="1" x14ac:dyDescent="0.75"/>
    <row r="3250" customFormat="1" ht="15" customHeight="1" x14ac:dyDescent="0.75"/>
    <row r="3251" customFormat="1" ht="15" customHeight="1" x14ac:dyDescent="0.75"/>
    <row r="3252" customFormat="1" ht="15" customHeight="1" x14ac:dyDescent="0.75"/>
    <row r="3253" customFormat="1" ht="15" customHeight="1" x14ac:dyDescent="0.75"/>
    <row r="3254" customFormat="1" ht="15" customHeight="1" x14ac:dyDescent="0.75"/>
    <row r="3255" customFormat="1" ht="15" customHeight="1" x14ac:dyDescent="0.75"/>
    <row r="3256" customFormat="1" ht="15" customHeight="1" x14ac:dyDescent="0.75"/>
    <row r="3257" customFormat="1" ht="15" customHeight="1" x14ac:dyDescent="0.75"/>
    <row r="3258" customFormat="1" ht="15" customHeight="1" x14ac:dyDescent="0.75"/>
    <row r="3259" customFormat="1" ht="15" customHeight="1" x14ac:dyDescent="0.75"/>
    <row r="3260" customFormat="1" ht="15" customHeight="1" x14ac:dyDescent="0.75"/>
    <row r="3261" customFormat="1" ht="15" customHeight="1" x14ac:dyDescent="0.75"/>
    <row r="3262" customFormat="1" ht="15" customHeight="1" x14ac:dyDescent="0.75"/>
    <row r="3263" customFormat="1" ht="15" customHeight="1" x14ac:dyDescent="0.75"/>
    <row r="3264" customFormat="1" ht="15" customHeight="1" x14ac:dyDescent="0.75"/>
    <row r="3265" customFormat="1" ht="12" customHeight="1" x14ac:dyDescent="0.75"/>
    <row r="3266" customFormat="1" ht="12" customHeight="1" x14ac:dyDescent="0.75"/>
    <row r="3267" customFormat="1" ht="15" customHeight="1" x14ac:dyDescent="0.75"/>
    <row r="3268" customFormat="1" ht="15" customHeight="1" x14ac:dyDescent="0.75"/>
    <row r="3269" customFormat="1" ht="15" customHeight="1" x14ac:dyDescent="0.75"/>
    <row r="3270" customFormat="1" ht="15" customHeight="1" x14ac:dyDescent="0.75"/>
    <row r="3271" customFormat="1" ht="15" customHeight="1" x14ac:dyDescent="0.75"/>
    <row r="3272" customFormat="1" ht="15" customHeight="1" x14ac:dyDescent="0.75"/>
    <row r="3273" customFormat="1" ht="15" customHeight="1" x14ac:dyDescent="0.75"/>
    <row r="3274" customFormat="1" ht="15" customHeight="1" x14ac:dyDescent="0.75"/>
    <row r="3275" customFormat="1" ht="15" customHeight="1" x14ac:dyDescent="0.75"/>
    <row r="3276" customFormat="1" ht="15" customHeight="1" x14ac:dyDescent="0.75"/>
    <row r="3277" customFormat="1" ht="15" customHeight="1" x14ac:dyDescent="0.75"/>
    <row r="3278" customFormat="1" ht="15" customHeight="1" x14ac:dyDescent="0.75"/>
    <row r="3279" customFormat="1" ht="15" customHeight="1" x14ac:dyDescent="0.75"/>
    <row r="3280" customFormat="1" ht="15" customHeight="1" x14ac:dyDescent="0.75"/>
    <row r="3281" customFormat="1" ht="15" customHeight="1" x14ac:dyDescent="0.75"/>
    <row r="3282" customFormat="1" ht="15" customHeight="1" x14ac:dyDescent="0.75"/>
    <row r="3283" customFormat="1" ht="15" customHeight="1" x14ac:dyDescent="0.75"/>
    <row r="3284" customFormat="1" ht="12" customHeight="1" x14ac:dyDescent="0.75"/>
    <row r="3285" customFormat="1" ht="15" customHeight="1" x14ac:dyDescent="0.75"/>
    <row r="3286" customFormat="1" ht="15" customHeight="1" x14ac:dyDescent="0.75"/>
    <row r="3287" customFormat="1" ht="15" customHeight="1" x14ac:dyDescent="0.75"/>
    <row r="3288" customFormat="1" ht="15" customHeight="1" x14ac:dyDescent="0.75"/>
    <row r="3289" customFormat="1" ht="15" customHeight="1" x14ac:dyDescent="0.75"/>
    <row r="3290" customFormat="1" ht="15" customHeight="1" x14ac:dyDescent="0.75"/>
    <row r="3291" customFormat="1" ht="15" customHeight="1" x14ac:dyDescent="0.75"/>
    <row r="3292" customFormat="1" ht="15" customHeight="1" x14ac:dyDescent="0.75"/>
    <row r="3293" customFormat="1" ht="15" customHeight="1" x14ac:dyDescent="0.75"/>
    <row r="3294" customFormat="1" ht="15" customHeight="1" x14ac:dyDescent="0.75"/>
    <row r="3295" customFormat="1" ht="15" customHeight="1" x14ac:dyDescent="0.75"/>
    <row r="3296" customFormat="1" ht="15" customHeight="1" x14ac:dyDescent="0.75"/>
    <row r="3297" customFormat="1" ht="15" customHeight="1" x14ac:dyDescent="0.75"/>
    <row r="3298" customFormat="1" ht="15" customHeight="1" x14ac:dyDescent="0.75"/>
    <row r="3299" customFormat="1" ht="15" customHeight="1" x14ac:dyDescent="0.75"/>
    <row r="3300" customFormat="1" ht="15" customHeight="1" x14ac:dyDescent="0.75"/>
    <row r="3301" customFormat="1" ht="15" customHeight="1" x14ac:dyDescent="0.75"/>
    <row r="3302" customFormat="1" ht="12" customHeight="1" x14ac:dyDescent="0.75"/>
    <row r="3303" customFormat="1" ht="15" customHeight="1" x14ac:dyDescent="0.75"/>
    <row r="3304" customFormat="1" ht="15" customHeight="1" x14ac:dyDescent="0.75"/>
    <row r="3305" customFormat="1" ht="15" customHeight="1" x14ac:dyDescent="0.75"/>
    <row r="3306" customFormat="1" ht="15" customHeight="1" x14ac:dyDescent="0.75"/>
    <row r="3307" customFormat="1" ht="15" customHeight="1" x14ac:dyDescent="0.75"/>
    <row r="3308" customFormat="1" ht="15" customHeight="1" x14ac:dyDescent="0.75"/>
    <row r="3309" customFormat="1" ht="15" customHeight="1" x14ac:dyDescent="0.75"/>
    <row r="3310" customFormat="1" ht="15" customHeight="1" x14ac:dyDescent="0.75"/>
    <row r="3311" customFormat="1" ht="15" customHeight="1" x14ac:dyDescent="0.75"/>
    <row r="3312" customFormat="1" ht="15" customHeight="1" x14ac:dyDescent="0.75"/>
    <row r="3313" customFormat="1" ht="15" customHeight="1" x14ac:dyDescent="0.75"/>
    <row r="3314" customFormat="1" ht="15" customHeight="1" x14ac:dyDescent="0.75"/>
    <row r="3315" customFormat="1" ht="15" customHeight="1" x14ac:dyDescent="0.75"/>
    <row r="3316" customFormat="1" ht="15" customHeight="1" x14ac:dyDescent="0.75"/>
    <row r="3317" customFormat="1" ht="15" customHeight="1" x14ac:dyDescent="0.75"/>
    <row r="3318" customFormat="1" ht="15" customHeight="1" x14ac:dyDescent="0.75"/>
    <row r="3319" customFormat="1" ht="15" customHeight="1" x14ac:dyDescent="0.75"/>
    <row r="3320" customFormat="1" ht="12" customHeight="1" x14ac:dyDescent="0.75"/>
    <row r="3321" customFormat="1" ht="15" customHeight="1" x14ac:dyDescent="0.75"/>
    <row r="3322" customFormat="1" ht="15" customHeight="1" x14ac:dyDescent="0.75"/>
    <row r="3323" customFormat="1" ht="15" customHeight="1" x14ac:dyDescent="0.75"/>
    <row r="3324" customFormat="1" ht="15" customHeight="1" x14ac:dyDescent="0.75"/>
    <row r="3325" customFormat="1" ht="15" customHeight="1" x14ac:dyDescent="0.75"/>
    <row r="3326" customFormat="1" ht="15" customHeight="1" x14ac:dyDescent="0.75"/>
    <row r="3327" customFormat="1" ht="15" customHeight="1" x14ac:dyDescent="0.75"/>
    <row r="3328" customFormat="1" ht="15" customHeight="1" x14ac:dyDescent="0.75"/>
    <row r="3329" customFormat="1" ht="15" customHeight="1" x14ac:dyDescent="0.75"/>
    <row r="3330" customFormat="1" ht="15" customHeight="1" x14ac:dyDescent="0.75"/>
    <row r="3331" customFormat="1" ht="15" customHeight="1" x14ac:dyDescent="0.75"/>
    <row r="3332" customFormat="1" ht="15" customHeight="1" x14ac:dyDescent="0.75"/>
    <row r="3333" customFormat="1" ht="15" customHeight="1" x14ac:dyDescent="0.75"/>
    <row r="3334" customFormat="1" ht="15" customHeight="1" x14ac:dyDescent="0.75"/>
    <row r="3335" customFormat="1" ht="15" customHeight="1" x14ac:dyDescent="0.75"/>
    <row r="3336" customFormat="1" ht="15" customHeight="1" x14ac:dyDescent="0.75"/>
    <row r="3337" customFormat="1" ht="15" customHeight="1" x14ac:dyDescent="0.75"/>
    <row r="3338" customFormat="1" ht="12" customHeight="1" x14ac:dyDescent="0.75"/>
    <row r="3339" customFormat="1" ht="15" customHeight="1" x14ac:dyDescent="0.75"/>
    <row r="3340" customFormat="1" ht="15" customHeight="1" x14ac:dyDescent="0.75"/>
    <row r="3341" customFormat="1" ht="15" customHeight="1" x14ac:dyDescent="0.75"/>
    <row r="3342" customFormat="1" ht="15" customHeight="1" x14ac:dyDescent="0.75"/>
    <row r="3343" customFormat="1" ht="15" customHeight="1" x14ac:dyDescent="0.75"/>
    <row r="3344" customFormat="1" ht="15" customHeight="1" x14ac:dyDescent="0.75"/>
    <row r="3345" customFormat="1" ht="15" customHeight="1" x14ac:dyDescent="0.75"/>
    <row r="3346" customFormat="1" ht="15" customHeight="1" x14ac:dyDescent="0.75"/>
    <row r="3347" customFormat="1" ht="15" customHeight="1" x14ac:dyDescent="0.75"/>
    <row r="3348" customFormat="1" ht="15" customHeight="1" x14ac:dyDescent="0.75"/>
    <row r="3349" customFormat="1" ht="15" customHeight="1" x14ac:dyDescent="0.75"/>
    <row r="3350" customFormat="1" ht="15" customHeight="1" x14ac:dyDescent="0.75"/>
    <row r="3351" customFormat="1" ht="15" customHeight="1" x14ac:dyDescent="0.75"/>
    <row r="3352" customFormat="1" ht="15" customHeight="1" x14ac:dyDescent="0.75"/>
    <row r="3353" customFormat="1" ht="15" customHeight="1" x14ac:dyDescent="0.75"/>
    <row r="3354" customFormat="1" ht="15" customHeight="1" x14ac:dyDescent="0.75"/>
    <row r="3355" customFormat="1" ht="15" customHeight="1" x14ac:dyDescent="0.75"/>
    <row r="3356" customFormat="1" ht="12" customHeight="1" x14ac:dyDescent="0.75"/>
    <row r="3357" customFormat="1" ht="15" customHeight="1" x14ac:dyDescent="0.75"/>
    <row r="3358" customFormat="1" ht="15" customHeight="1" x14ac:dyDescent="0.75"/>
    <row r="3359" customFormat="1" ht="15" customHeight="1" x14ac:dyDescent="0.75"/>
    <row r="3360" customFormat="1" ht="15" customHeight="1" x14ac:dyDescent="0.75"/>
    <row r="3361" customFormat="1" ht="15" customHeight="1" x14ac:dyDescent="0.75"/>
    <row r="3362" customFormat="1" ht="15" customHeight="1" x14ac:dyDescent="0.75"/>
    <row r="3363" customFormat="1" ht="15" customHeight="1" x14ac:dyDescent="0.75"/>
    <row r="3364" customFormat="1" ht="15" customHeight="1" x14ac:dyDescent="0.75"/>
    <row r="3365" customFormat="1" ht="15" customHeight="1" x14ac:dyDescent="0.75"/>
    <row r="3366" customFormat="1" ht="15" customHeight="1" x14ac:dyDescent="0.75"/>
    <row r="3367" customFormat="1" ht="15" customHeight="1" x14ac:dyDescent="0.75"/>
    <row r="3368" customFormat="1" ht="15" customHeight="1" x14ac:dyDescent="0.75"/>
    <row r="3369" customFormat="1" ht="15" customHeight="1" x14ac:dyDescent="0.75"/>
    <row r="3370" customFormat="1" ht="15" customHeight="1" x14ac:dyDescent="0.75"/>
    <row r="3371" customFormat="1" ht="15" customHeight="1" x14ac:dyDescent="0.75"/>
    <row r="3372" customFormat="1" ht="15" customHeight="1" x14ac:dyDescent="0.75"/>
    <row r="3373" customFormat="1" ht="15" customHeight="1" x14ac:dyDescent="0.75"/>
    <row r="3374" customFormat="1" ht="12" customHeight="1" x14ac:dyDescent="0.75"/>
    <row r="3375" customFormat="1" ht="15" customHeight="1" x14ac:dyDescent="0.75"/>
    <row r="3376" customFormat="1" ht="15" customHeight="1" x14ac:dyDescent="0.75"/>
    <row r="3377" customFormat="1" ht="15" customHeight="1" x14ac:dyDescent="0.75"/>
    <row r="3378" customFormat="1" ht="15" customHeight="1" x14ac:dyDescent="0.75"/>
    <row r="3379" customFormat="1" ht="15" customHeight="1" x14ac:dyDescent="0.75"/>
    <row r="3380" customFormat="1" ht="15" customHeight="1" x14ac:dyDescent="0.75"/>
    <row r="3381" customFormat="1" ht="15" customHeight="1" x14ac:dyDescent="0.75"/>
    <row r="3382" customFormat="1" ht="15" customHeight="1" x14ac:dyDescent="0.75"/>
    <row r="3383" customFormat="1" ht="15" customHeight="1" x14ac:dyDescent="0.75"/>
    <row r="3384" customFormat="1" ht="15" customHeight="1" x14ac:dyDescent="0.75"/>
    <row r="3385" customFormat="1" ht="15" customHeight="1" x14ac:dyDescent="0.75"/>
    <row r="3386" customFormat="1" ht="15" customHeight="1" x14ac:dyDescent="0.75"/>
    <row r="3387" customFormat="1" ht="15" customHeight="1" x14ac:dyDescent="0.75"/>
    <row r="3388" customFormat="1" ht="15" customHeight="1" x14ac:dyDescent="0.75"/>
    <row r="3389" customFormat="1" ht="15" customHeight="1" x14ac:dyDescent="0.75"/>
    <row r="3390" customFormat="1" ht="15" customHeight="1" x14ac:dyDescent="0.75"/>
    <row r="3391" customFormat="1" ht="15" customHeight="1" x14ac:dyDescent="0.75"/>
    <row r="3392" customFormat="1" ht="15" customHeight="1" x14ac:dyDescent="0.75"/>
    <row r="3393" spans="2:32" ht="15" customHeight="1" x14ac:dyDescent="0.75">
      <c r="B3393" s="253"/>
      <c r="C3393" s="253"/>
      <c r="D3393" s="253"/>
      <c r="E3393" s="253"/>
      <c r="F3393" s="253"/>
      <c r="G3393" s="253"/>
      <c r="H3393" s="253"/>
      <c r="I3393" s="253"/>
      <c r="J3393" s="253"/>
      <c r="K3393" s="253"/>
      <c r="L3393" s="253"/>
      <c r="M3393" s="253"/>
      <c r="N3393" s="253"/>
      <c r="O3393" s="253"/>
      <c r="P3393" s="253"/>
      <c r="Q3393" s="253"/>
      <c r="R3393" s="253"/>
      <c r="S3393" s="253"/>
      <c r="T3393" s="253"/>
      <c r="U3393" s="253"/>
      <c r="V3393" s="253"/>
      <c r="W3393" s="253"/>
      <c r="X3393" s="253"/>
      <c r="Y3393" s="253"/>
      <c r="Z3393" s="253"/>
      <c r="AA3393" s="253"/>
      <c r="AB3393" s="253"/>
      <c r="AC3393" s="253"/>
      <c r="AD3393" s="253"/>
      <c r="AE3393" s="253"/>
      <c r="AF3393" s="253"/>
    </row>
    <row r="3394" spans="2:32" ht="12" customHeight="1" x14ac:dyDescent="0.75"/>
    <row r="3395" spans="2:32" ht="12" customHeight="1" x14ac:dyDescent="0.75"/>
    <row r="3396" spans="2:32" ht="12" customHeight="1" x14ac:dyDescent="0.75"/>
    <row r="3397" spans="2:32" ht="12" customHeight="1" x14ac:dyDescent="0.75"/>
    <row r="3398" spans="2:32" ht="12" customHeight="1" x14ac:dyDescent="0.75"/>
    <row r="3399" spans="2:32" ht="12" customHeight="1" x14ac:dyDescent="0.75"/>
    <row r="3400" spans="2:32" ht="12" customHeight="1" x14ac:dyDescent="0.75"/>
    <row r="3401" spans="2:32" ht="12" customHeight="1" x14ac:dyDescent="0.75"/>
    <row r="3402" spans="2:32" ht="12" customHeight="1" x14ac:dyDescent="0.75"/>
    <row r="3403" spans="2:32" ht="12" customHeight="1" x14ac:dyDescent="0.75"/>
    <row r="3404" spans="2:32" ht="12" customHeight="1" x14ac:dyDescent="0.75"/>
    <row r="3405" spans="2:32" ht="12" customHeight="1" x14ac:dyDescent="0.75"/>
    <row r="3406" spans="2:32" ht="12" customHeight="1" x14ac:dyDescent="0.75"/>
    <row r="3407" spans="2:32" ht="12" customHeight="1" x14ac:dyDescent="0.75"/>
    <row r="3408" spans="2:32" ht="12" customHeight="1" x14ac:dyDescent="0.75"/>
    <row r="3409" customFormat="1" ht="12" customHeight="1" x14ac:dyDescent="0.75"/>
    <row r="3410" customFormat="1" ht="12" customHeight="1" x14ac:dyDescent="0.75"/>
    <row r="3411" customFormat="1" ht="12" customHeight="1" x14ac:dyDescent="0.75"/>
    <row r="3412" customFormat="1" ht="12" customHeight="1" x14ac:dyDescent="0.75"/>
    <row r="3413" customFormat="1" ht="12" customHeight="1" x14ac:dyDescent="0.75"/>
    <row r="3414" customFormat="1" ht="12" customHeight="1" x14ac:dyDescent="0.75"/>
    <row r="3415" customFormat="1" ht="12" customHeight="1" x14ac:dyDescent="0.75"/>
    <row r="3416" customFormat="1" ht="12" customHeight="1" x14ac:dyDescent="0.75"/>
    <row r="3417" customFormat="1" ht="12" customHeight="1" x14ac:dyDescent="0.75"/>
    <row r="3418" customFormat="1" ht="12" customHeight="1" x14ac:dyDescent="0.75"/>
    <row r="3419" customFormat="1" ht="12" customHeight="1" x14ac:dyDescent="0.75"/>
    <row r="3420" customFormat="1" ht="12" customHeight="1" x14ac:dyDescent="0.75"/>
    <row r="3421" customFormat="1" ht="12" customHeight="1" x14ac:dyDescent="0.75"/>
    <row r="3422" customFormat="1" ht="12" customHeight="1" x14ac:dyDescent="0.75"/>
    <row r="3423" customFormat="1" ht="12" customHeight="1" x14ac:dyDescent="0.75"/>
    <row r="3424" customFormat="1" ht="12" customHeight="1" x14ac:dyDescent="0.75"/>
    <row r="3425" customFormat="1" ht="15" customHeight="1" x14ac:dyDescent="0.75"/>
    <row r="3426" customFormat="1" ht="15" customHeight="1" x14ac:dyDescent="0.75"/>
    <row r="3427" customFormat="1" ht="15" customHeight="1" x14ac:dyDescent="0.75"/>
    <row r="3428" customFormat="1" ht="15" customHeight="1" x14ac:dyDescent="0.75"/>
    <row r="3429" customFormat="1" ht="15" customHeight="1" x14ac:dyDescent="0.75"/>
    <row r="3430" customFormat="1" ht="15" customHeight="1" x14ac:dyDescent="0.75"/>
    <row r="3431" customFormat="1" ht="15" customHeight="1" x14ac:dyDescent="0.75"/>
    <row r="3432" customFormat="1" ht="15" customHeight="1" x14ac:dyDescent="0.75"/>
    <row r="3433" customFormat="1" ht="15" customHeight="1" x14ac:dyDescent="0.75"/>
    <row r="3434" customFormat="1" ht="15" customHeight="1" x14ac:dyDescent="0.75"/>
    <row r="3435" customFormat="1" ht="12" customHeight="1" x14ac:dyDescent="0.75"/>
    <row r="3436" customFormat="1" ht="15" customHeight="1" x14ac:dyDescent="0.75"/>
    <row r="3437" customFormat="1" ht="15" customHeight="1" x14ac:dyDescent="0.75"/>
    <row r="3438" customFormat="1" ht="15" customHeight="1" x14ac:dyDescent="0.75"/>
    <row r="3439" customFormat="1" ht="15" customHeight="1" x14ac:dyDescent="0.75"/>
    <row r="3440" customFormat="1" ht="15" customHeight="1" x14ac:dyDescent="0.75"/>
    <row r="3441" customFormat="1" ht="15" customHeight="1" x14ac:dyDescent="0.75"/>
    <row r="3442" customFormat="1" ht="15" customHeight="1" x14ac:dyDescent="0.75"/>
    <row r="3443" customFormat="1" ht="15" customHeight="1" x14ac:dyDescent="0.75"/>
    <row r="3444" customFormat="1" ht="15" customHeight="1" x14ac:dyDescent="0.75"/>
    <row r="3445" customFormat="1" ht="15" customHeight="1" x14ac:dyDescent="0.75"/>
    <row r="3446" customFormat="1" ht="15" customHeight="1" x14ac:dyDescent="0.75"/>
    <row r="3447" customFormat="1" ht="15" customHeight="1" x14ac:dyDescent="0.75"/>
    <row r="3448" customFormat="1" ht="15" customHeight="1" x14ac:dyDescent="0.75"/>
    <row r="3449" customFormat="1" ht="15" customHeight="1" x14ac:dyDescent="0.75"/>
    <row r="3450" customFormat="1" ht="15" customHeight="1" x14ac:dyDescent="0.75"/>
    <row r="3451" customFormat="1" ht="15" customHeight="1" x14ac:dyDescent="0.75"/>
    <row r="3452" customFormat="1" ht="12" customHeight="1" x14ac:dyDescent="0.75"/>
    <row r="3453" customFormat="1" ht="15" customHeight="1" x14ac:dyDescent="0.75"/>
    <row r="3454" customFormat="1" ht="15" customHeight="1" x14ac:dyDescent="0.75"/>
    <row r="3455" customFormat="1" ht="12" customHeight="1" x14ac:dyDescent="0.75"/>
    <row r="3456" customFormat="1" ht="15" customHeight="1" x14ac:dyDescent="0.75"/>
    <row r="3457" customFormat="1" ht="15" customHeight="1" x14ac:dyDescent="0.75"/>
    <row r="3458" customFormat="1" ht="15" customHeight="1" x14ac:dyDescent="0.75"/>
    <row r="3459" customFormat="1" ht="15" customHeight="1" x14ac:dyDescent="0.75"/>
    <row r="3460" customFormat="1" ht="15" customHeight="1" x14ac:dyDescent="0.75"/>
    <row r="3461" customFormat="1" ht="12" customHeight="1" x14ac:dyDescent="0.75"/>
    <row r="3462" customFormat="1" ht="15" customHeight="1" x14ac:dyDescent="0.75"/>
    <row r="3463" customFormat="1" ht="15" customHeight="1" x14ac:dyDescent="0.75"/>
    <row r="3464" customFormat="1" ht="15" customHeight="1" x14ac:dyDescent="0.75"/>
    <row r="3465" customFormat="1" ht="15" customHeight="1" x14ac:dyDescent="0.75"/>
    <row r="3466" customFormat="1" ht="15" customHeight="1" x14ac:dyDescent="0.75"/>
    <row r="3467" customFormat="1" ht="15" customHeight="1" x14ac:dyDescent="0.75"/>
    <row r="3468" customFormat="1" ht="15" customHeight="1" x14ac:dyDescent="0.75"/>
    <row r="3469" customFormat="1" ht="15" customHeight="1" x14ac:dyDescent="0.75"/>
    <row r="3470" customFormat="1" ht="15" customHeight="1" x14ac:dyDescent="0.75"/>
    <row r="3471" customFormat="1" ht="15" customHeight="1" x14ac:dyDescent="0.75"/>
    <row r="3472" customFormat="1" ht="15" customHeight="1" x14ac:dyDescent="0.75"/>
    <row r="3473" customFormat="1" ht="15" customHeight="1" x14ac:dyDescent="0.75"/>
    <row r="3474" customFormat="1" ht="15" customHeight="1" x14ac:dyDescent="0.75"/>
    <row r="3475" customFormat="1" ht="15" customHeight="1" x14ac:dyDescent="0.75"/>
    <row r="3476" customFormat="1" ht="15" customHeight="1" x14ac:dyDescent="0.75"/>
    <row r="3477" customFormat="1" ht="15" customHeight="1" x14ac:dyDescent="0.75"/>
    <row r="3478" customFormat="1" ht="12" customHeight="1" x14ac:dyDescent="0.75"/>
    <row r="3479" customFormat="1" ht="15" customHeight="1" x14ac:dyDescent="0.75"/>
    <row r="3480" customFormat="1" ht="15" customHeight="1" x14ac:dyDescent="0.75"/>
    <row r="3481" customFormat="1" ht="12" customHeight="1" x14ac:dyDescent="0.75"/>
    <row r="3482" customFormat="1" ht="15" customHeight="1" x14ac:dyDescent="0.75"/>
    <row r="3483" customFormat="1" ht="15" customHeight="1" x14ac:dyDescent="0.75"/>
    <row r="3484" customFormat="1" ht="15" customHeight="1" x14ac:dyDescent="0.75"/>
    <row r="3485" customFormat="1" ht="12" customHeight="1" x14ac:dyDescent="0.75"/>
    <row r="3486" customFormat="1" ht="15" customHeight="1" x14ac:dyDescent="0.75"/>
    <row r="3487" customFormat="1" ht="15" customHeight="1" x14ac:dyDescent="0.75"/>
    <row r="3488" customFormat="1" ht="15" customHeight="1" x14ac:dyDescent="0.75"/>
    <row r="3489" spans="2:32" ht="15" customHeight="1" x14ac:dyDescent="0.75"/>
    <row r="3490" spans="2:32" ht="15" customHeight="1" x14ac:dyDescent="0.75"/>
    <row r="3491" spans="2:32" ht="15" customHeight="1" x14ac:dyDescent="0.75"/>
    <row r="3492" spans="2:32" ht="15" customHeight="1" x14ac:dyDescent="0.75"/>
    <row r="3493" spans="2:32" ht="15" customHeight="1" x14ac:dyDescent="0.75"/>
    <row r="3494" spans="2:32" ht="15" customHeight="1" x14ac:dyDescent="0.75"/>
    <row r="3495" spans="2:32" ht="15" customHeight="1" x14ac:dyDescent="0.75"/>
    <row r="3496" spans="2:32" ht="12" customHeight="1" x14ac:dyDescent="0.75"/>
    <row r="3497" spans="2:32" ht="15" customHeight="1" x14ac:dyDescent="0.75"/>
    <row r="3498" spans="2:32" ht="15" customHeight="1" x14ac:dyDescent="0.75"/>
    <row r="3499" spans="2:32" ht="12" customHeight="1" x14ac:dyDescent="0.75"/>
    <row r="3500" spans="2:32" ht="15" customHeight="1" x14ac:dyDescent="0.75"/>
    <row r="3501" spans="2:32" ht="15" customHeight="1" x14ac:dyDescent="0.75"/>
    <row r="3502" spans="2:32" ht="15" customHeight="1" x14ac:dyDescent="0.75">
      <c r="B3502" s="253"/>
      <c r="C3502" s="253"/>
      <c r="D3502" s="253"/>
      <c r="E3502" s="253"/>
      <c r="F3502" s="253"/>
      <c r="G3502" s="253"/>
      <c r="H3502" s="253"/>
      <c r="I3502" s="253"/>
      <c r="J3502" s="253"/>
      <c r="K3502" s="253"/>
      <c r="L3502" s="253"/>
      <c r="M3502" s="253"/>
      <c r="N3502" s="253"/>
      <c r="O3502" s="253"/>
      <c r="P3502" s="253"/>
      <c r="Q3502" s="253"/>
      <c r="R3502" s="253"/>
      <c r="S3502" s="253"/>
      <c r="T3502" s="253"/>
      <c r="U3502" s="253"/>
      <c r="V3502" s="253"/>
      <c r="W3502" s="253"/>
      <c r="X3502" s="253"/>
      <c r="Y3502" s="253"/>
      <c r="Z3502" s="253"/>
      <c r="AA3502" s="253"/>
      <c r="AB3502" s="253"/>
      <c r="AC3502" s="253"/>
      <c r="AD3502" s="253"/>
      <c r="AE3502" s="253"/>
      <c r="AF3502" s="253"/>
    </row>
    <row r="3503" spans="2:32" ht="15" customHeight="1" x14ac:dyDescent="0.75"/>
    <row r="3504" spans="2:32" ht="15" customHeight="1" x14ac:dyDescent="0.75"/>
    <row r="3505" customFormat="1" ht="15" customHeight="1" x14ac:dyDescent="0.75"/>
    <row r="3506" customFormat="1" ht="15" customHeight="1" x14ac:dyDescent="0.75"/>
    <row r="3507" customFormat="1" ht="15" customHeight="1" x14ac:dyDescent="0.75"/>
    <row r="3508" customFormat="1" ht="15" customHeight="1" x14ac:dyDescent="0.75"/>
    <row r="3509" customFormat="1" ht="15" customHeight="1" x14ac:dyDescent="0.75"/>
    <row r="3510" customFormat="1" ht="15" customHeight="1" x14ac:dyDescent="0.75"/>
    <row r="3511" customFormat="1" ht="12" customHeight="1" x14ac:dyDescent="0.75"/>
    <row r="3512" customFormat="1" ht="12" customHeight="1" x14ac:dyDescent="0.75"/>
    <row r="3513" customFormat="1" ht="12" customHeight="1" x14ac:dyDescent="0.75"/>
    <row r="3514" customFormat="1" ht="12" customHeight="1" x14ac:dyDescent="0.75"/>
    <row r="3515" customFormat="1" ht="12" customHeight="1" x14ac:dyDescent="0.75"/>
    <row r="3516" customFormat="1" ht="12" customHeight="1" x14ac:dyDescent="0.75"/>
    <row r="3517" customFormat="1" ht="12" customHeight="1" x14ac:dyDescent="0.75"/>
    <row r="3518" customFormat="1" ht="12" customHeight="1" x14ac:dyDescent="0.75"/>
    <row r="3519" customFormat="1" ht="12" customHeight="1" x14ac:dyDescent="0.75"/>
    <row r="3520" customFormat="1" ht="12" customHeight="1" x14ac:dyDescent="0.75"/>
    <row r="3521" customFormat="1" ht="12" customHeight="1" x14ac:dyDescent="0.75"/>
    <row r="3522" customFormat="1" ht="12" customHeight="1" x14ac:dyDescent="0.75"/>
    <row r="3523" customFormat="1" ht="12" customHeight="1" x14ac:dyDescent="0.75"/>
    <row r="3524" customFormat="1" ht="12" customHeight="1" x14ac:dyDescent="0.75"/>
    <row r="3525" customFormat="1" ht="12" customHeight="1" x14ac:dyDescent="0.75"/>
    <row r="3526" customFormat="1" ht="12" customHeight="1" x14ac:dyDescent="0.75"/>
    <row r="3527" customFormat="1" ht="12" customHeight="1" x14ac:dyDescent="0.75"/>
    <row r="3528" customFormat="1" ht="12" customHeight="1" x14ac:dyDescent="0.75"/>
    <row r="3529" customFormat="1" ht="12" customHeight="1" x14ac:dyDescent="0.75"/>
    <row r="3530" customFormat="1" ht="12" customHeight="1" x14ac:dyDescent="0.75"/>
    <row r="3531" customFormat="1" ht="12" customHeight="1" x14ac:dyDescent="0.75"/>
    <row r="3532" customFormat="1" ht="12" customHeight="1" x14ac:dyDescent="0.75"/>
    <row r="3533" customFormat="1" ht="12" customHeight="1" x14ac:dyDescent="0.75"/>
    <row r="3534" customFormat="1" ht="12" customHeight="1" x14ac:dyDescent="0.75"/>
    <row r="3535" customFormat="1" ht="12" customHeight="1" x14ac:dyDescent="0.75"/>
    <row r="3536" customFormat="1" ht="12" customHeight="1" x14ac:dyDescent="0.75"/>
    <row r="3537" customFormat="1" ht="12" customHeight="1" x14ac:dyDescent="0.75"/>
    <row r="3538" customFormat="1" ht="12" customHeight="1" x14ac:dyDescent="0.75"/>
    <row r="3539" customFormat="1" ht="12" customHeight="1" x14ac:dyDescent="0.75"/>
    <row r="3540" customFormat="1" ht="12" customHeight="1" x14ac:dyDescent="0.75"/>
    <row r="3541" customFormat="1" ht="12" customHeight="1" x14ac:dyDescent="0.75"/>
    <row r="3542" customFormat="1" ht="12" customHeight="1" x14ac:dyDescent="0.75"/>
    <row r="3543" customFormat="1" ht="12" customHeight="1" x14ac:dyDescent="0.75"/>
    <row r="3544" customFormat="1" ht="12" customHeight="1" x14ac:dyDescent="0.75"/>
    <row r="3545" customFormat="1" ht="12" customHeight="1" x14ac:dyDescent="0.75"/>
    <row r="3546" customFormat="1" ht="12" customHeight="1" x14ac:dyDescent="0.75"/>
    <row r="3547" customFormat="1" ht="12" customHeight="1" x14ac:dyDescent="0.75"/>
    <row r="3548" customFormat="1" ht="12" customHeight="1" x14ac:dyDescent="0.75"/>
    <row r="3549" customFormat="1" ht="12" customHeight="1" x14ac:dyDescent="0.75"/>
    <row r="3550" customFormat="1" ht="15" customHeight="1" x14ac:dyDescent="0.75"/>
    <row r="3551" customFormat="1" ht="15" customHeight="1" x14ac:dyDescent="0.75"/>
    <row r="3552" customFormat="1" ht="15" customHeight="1" x14ac:dyDescent="0.75"/>
    <row r="3553" customFormat="1" ht="15" customHeight="1" x14ac:dyDescent="0.75"/>
    <row r="3554" customFormat="1" ht="15" customHeight="1" x14ac:dyDescent="0.75"/>
    <row r="3555" customFormat="1" ht="15" customHeight="1" x14ac:dyDescent="0.75"/>
    <row r="3556" customFormat="1" ht="15" customHeight="1" x14ac:dyDescent="0.75"/>
    <row r="3557" customFormat="1" ht="15" customHeight="1" x14ac:dyDescent="0.75"/>
    <row r="3558" customFormat="1" ht="15" customHeight="1" x14ac:dyDescent="0.75"/>
    <row r="3559" customFormat="1" ht="15" customHeight="1" x14ac:dyDescent="0.75"/>
    <row r="3560" customFormat="1" ht="12" customHeight="1" x14ac:dyDescent="0.75"/>
    <row r="3561" customFormat="1" ht="15" customHeight="1" x14ac:dyDescent="0.75"/>
    <row r="3562" customFormat="1" ht="15" customHeight="1" x14ac:dyDescent="0.75"/>
    <row r="3563" customFormat="1" ht="15" customHeight="1" x14ac:dyDescent="0.75"/>
    <row r="3564" customFormat="1" ht="15" customHeight="1" x14ac:dyDescent="0.75"/>
    <row r="3565" customFormat="1" ht="15" customHeight="1" x14ac:dyDescent="0.75"/>
    <row r="3566" customFormat="1" ht="15" customHeight="1" x14ac:dyDescent="0.75"/>
    <row r="3567" customFormat="1" ht="15" customHeight="1" x14ac:dyDescent="0.75"/>
    <row r="3568" customFormat="1" ht="15" customHeight="1" x14ac:dyDescent="0.75"/>
    <row r="3569" customFormat="1" ht="15" customHeight="1" x14ac:dyDescent="0.75"/>
    <row r="3570" customFormat="1" ht="15" customHeight="1" x14ac:dyDescent="0.75"/>
    <row r="3571" customFormat="1" ht="15" customHeight="1" x14ac:dyDescent="0.75"/>
    <row r="3572" customFormat="1" ht="15" customHeight="1" x14ac:dyDescent="0.75"/>
    <row r="3573" customFormat="1" ht="15" customHeight="1" x14ac:dyDescent="0.75"/>
    <row r="3574" customFormat="1" ht="15" customHeight="1" x14ac:dyDescent="0.75"/>
    <row r="3575" customFormat="1" ht="15" customHeight="1" x14ac:dyDescent="0.75"/>
    <row r="3576" customFormat="1" ht="15" customHeight="1" x14ac:dyDescent="0.75"/>
    <row r="3577" customFormat="1" ht="12" customHeight="1" x14ac:dyDescent="0.75"/>
    <row r="3578" customFormat="1" ht="15" customHeight="1" x14ac:dyDescent="0.75"/>
    <row r="3579" customFormat="1" ht="15" customHeight="1" x14ac:dyDescent="0.75"/>
    <row r="3580" customFormat="1" ht="12" customHeight="1" x14ac:dyDescent="0.75"/>
    <row r="3581" customFormat="1" ht="15" customHeight="1" x14ac:dyDescent="0.75"/>
    <row r="3582" customFormat="1" ht="15" customHeight="1" x14ac:dyDescent="0.75"/>
    <row r="3583" customFormat="1" ht="15" customHeight="1" x14ac:dyDescent="0.75"/>
    <row r="3584" customFormat="1" ht="15" customHeight="1" x14ac:dyDescent="0.75"/>
    <row r="3585" customFormat="1" ht="15" customHeight="1" x14ac:dyDescent="0.75"/>
    <row r="3586" customFormat="1" ht="12" customHeight="1" x14ac:dyDescent="0.75"/>
    <row r="3587" customFormat="1" ht="15" customHeight="1" x14ac:dyDescent="0.75"/>
    <row r="3588" customFormat="1" ht="15" customHeight="1" x14ac:dyDescent="0.75"/>
    <row r="3589" customFormat="1" ht="15" customHeight="1" x14ac:dyDescent="0.75"/>
    <row r="3590" customFormat="1" ht="15" customHeight="1" x14ac:dyDescent="0.75"/>
    <row r="3591" customFormat="1" ht="15" customHeight="1" x14ac:dyDescent="0.75"/>
    <row r="3592" customFormat="1" ht="15" customHeight="1" x14ac:dyDescent="0.75"/>
    <row r="3593" customFormat="1" ht="15" customHeight="1" x14ac:dyDescent="0.75"/>
    <row r="3594" customFormat="1" ht="15" customHeight="1" x14ac:dyDescent="0.75"/>
    <row r="3595" customFormat="1" ht="15" customHeight="1" x14ac:dyDescent="0.75"/>
    <row r="3596" customFormat="1" ht="15" customHeight="1" x14ac:dyDescent="0.75"/>
    <row r="3597" customFormat="1" ht="15" customHeight="1" x14ac:dyDescent="0.75"/>
    <row r="3598" customFormat="1" ht="15" customHeight="1" x14ac:dyDescent="0.75"/>
    <row r="3599" customFormat="1" ht="15" customHeight="1" x14ac:dyDescent="0.75"/>
    <row r="3600" customFormat="1" ht="15" customHeight="1" x14ac:dyDescent="0.75"/>
    <row r="3601" customFormat="1" ht="15" customHeight="1" x14ac:dyDescent="0.75"/>
    <row r="3602" customFormat="1" ht="15" customHeight="1" x14ac:dyDescent="0.75"/>
    <row r="3603" customFormat="1" ht="12" customHeight="1" x14ac:dyDescent="0.75"/>
    <row r="3604" customFormat="1" ht="15" customHeight="1" x14ac:dyDescent="0.75"/>
    <row r="3605" customFormat="1" ht="15" customHeight="1" x14ac:dyDescent="0.75"/>
    <row r="3606" customFormat="1" ht="12" customHeight="1" x14ac:dyDescent="0.75"/>
    <row r="3607" customFormat="1" ht="15" customHeight="1" x14ac:dyDescent="0.75"/>
    <row r="3608" customFormat="1" ht="15" customHeight="1" x14ac:dyDescent="0.75"/>
    <row r="3609" customFormat="1" ht="15" customHeight="1" x14ac:dyDescent="0.75"/>
    <row r="3610" customFormat="1" ht="12" customHeight="1" x14ac:dyDescent="0.75"/>
    <row r="3611" customFormat="1" ht="15" customHeight="1" x14ac:dyDescent="0.75"/>
    <row r="3612" customFormat="1" ht="15" customHeight="1" x14ac:dyDescent="0.75"/>
    <row r="3613" customFormat="1" ht="15" customHeight="1" x14ac:dyDescent="0.75"/>
    <row r="3614" customFormat="1" ht="15" customHeight="1" x14ac:dyDescent="0.75"/>
    <row r="3615" customFormat="1" ht="15" customHeight="1" x14ac:dyDescent="0.75"/>
    <row r="3616" customFormat="1" ht="15" customHeight="1" x14ac:dyDescent="0.75"/>
    <row r="3617" spans="2:32" ht="15" customHeight="1" x14ac:dyDescent="0.75"/>
    <row r="3618" spans="2:32" ht="15" customHeight="1" x14ac:dyDescent="0.75"/>
    <row r="3619" spans="2:32" ht="15" customHeight="1" x14ac:dyDescent="0.75"/>
    <row r="3620" spans="2:32" ht="15" customHeight="1" x14ac:dyDescent="0.75"/>
    <row r="3621" spans="2:32" ht="12" customHeight="1" x14ac:dyDescent="0.75"/>
    <row r="3622" spans="2:32" ht="15" customHeight="1" x14ac:dyDescent="0.75"/>
    <row r="3623" spans="2:32" ht="15" customHeight="1" x14ac:dyDescent="0.75"/>
    <row r="3624" spans="2:32" ht="12" customHeight="1" x14ac:dyDescent="0.75"/>
    <row r="3625" spans="2:32" ht="15" customHeight="1" x14ac:dyDescent="0.75"/>
    <row r="3626" spans="2:32" ht="15" customHeight="1" x14ac:dyDescent="0.75"/>
    <row r="3627" spans="2:32" ht="15" customHeight="1" x14ac:dyDescent="0.75">
      <c r="B3627" s="253"/>
      <c r="C3627" s="253"/>
      <c r="D3627" s="253"/>
      <c r="E3627" s="253"/>
      <c r="F3627" s="253"/>
      <c r="G3627" s="253"/>
      <c r="H3627" s="253"/>
      <c r="I3627" s="253"/>
      <c r="J3627" s="253"/>
      <c r="K3627" s="253"/>
      <c r="L3627" s="253"/>
      <c r="M3627" s="253"/>
      <c r="N3627" s="253"/>
      <c r="O3627" s="253"/>
      <c r="P3627" s="253"/>
      <c r="Q3627" s="253"/>
      <c r="R3627" s="253"/>
      <c r="S3627" s="253"/>
      <c r="T3627" s="253"/>
      <c r="U3627" s="253"/>
      <c r="V3627" s="253"/>
      <c r="W3627" s="253"/>
      <c r="X3627" s="253"/>
      <c r="Y3627" s="253"/>
      <c r="Z3627" s="253"/>
      <c r="AA3627" s="253"/>
      <c r="AB3627" s="253"/>
      <c r="AC3627" s="253"/>
      <c r="AD3627" s="253"/>
      <c r="AE3627" s="253"/>
      <c r="AF3627" s="253"/>
    </row>
    <row r="3628" spans="2:32" ht="15" customHeight="1" x14ac:dyDescent="0.75"/>
    <row r="3629" spans="2:32" ht="15" customHeight="1" x14ac:dyDescent="0.75"/>
    <row r="3630" spans="2:32" ht="15" customHeight="1" x14ac:dyDescent="0.75"/>
    <row r="3631" spans="2:32" ht="15" customHeight="1" x14ac:dyDescent="0.75"/>
    <row r="3632" spans="2:32" ht="15" customHeight="1" x14ac:dyDescent="0.75"/>
    <row r="3633" customFormat="1" ht="15" customHeight="1" x14ac:dyDescent="0.75"/>
    <row r="3634" customFormat="1" ht="15" customHeight="1" x14ac:dyDescent="0.75"/>
    <row r="3635" customFormat="1" ht="15" customHeight="1" x14ac:dyDescent="0.75"/>
    <row r="3636" customFormat="1" ht="12" customHeight="1" x14ac:dyDescent="0.75"/>
    <row r="3637" customFormat="1" ht="12" customHeight="1" x14ac:dyDescent="0.75"/>
    <row r="3638" customFormat="1" ht="12" customHeight="1" x14ac:dyDescent="0.75"/>
    <row r="3639" customFormat="1" ht="12" customHeight="1" x14ac:dyDescent="0.75"/>
    <row r="3640" customFormat="1" ht="12" customHeight="1" x14ac:dyDescent="0.75"/>
    <row r="3641" customFormat="1" ht="12" customHeight="1" x14ac:dyDescent="0.75"/>
    <row r="3642" customFormat="1" ht="12" customHeight="1" x14ac:dyDescent="0.75"/>
    <row r="3643" customFormat="1" ht="12" customHeight="1" x14ac:dyDescent="0.75"/>
    <row r="3644" customFormat="1" ht="12" customHeight="1" x14ac:dyDescent="0.75"/>
    <row r="3645" customFormat="1" ht="12" customHeight="1" x14ac:dyDescent="0.75"/>
    <row r="3646" customFormat="1" ht="12" customHeight="1" x14ac:dyDescent="0.75"/>
    <row r="3647" customFormat="1" ht="12" customHeight="1" x14ac:dyDescent="0.75"/>
    <row r="3648" customFormat="1" ht="12" customHeight="1" x14ac:dyDescent="0.75"/>
    <row r="3649" customFormat="1" ht="12" customHeight="1" x14ac:dyDescent="0.75"/>
    <row r="3650" customFormat="1" ht="12" customHeight="1" x14ac:dyDescent="0.75"/>
    <row r="3651" customFormat="1" ht="12" customHeight="1" x14ac:dyDescent="0.75"/>
    <row r="3652" customFormat="1" ht="12" customHeight="1" x14ac:dyDescent="0.75"/>
    <row r="3653" customFormat="1" ht="12" customHeight="1" x14ac:dyDescent="0.75"/>
    <row r="3654" customFormat="1" ht="12" customHeight="1" x14ac:dyDescent="0.75"/>
    <row r="3655" customFormat="1" ht="12" customHeight="1" x14ac:dyDescent="0.75"/>
    <row r="3656" customFormat="1" ht="12" customHeight="1" x14ac:dyDescent="0.75"/>
    <row r="3657" customFormat="1" ht="12" customHeight="1" x14ac:dyDescent="0.75"/>
    <row r="3658" customFormat="1" ht="12" customHeight="1" x14ac:dyDescent="0.75"/>
    <row r="3659" customFormat="1" ht="12" customHeight="1" x14ac:dyDescent="0.75"/>
    <row r="3660" customFormat="1" ht="12" customHeight="1" x14ac:dyDescent="0.75"/>
    <row r="3661" customFormat="1" ht="12" customHeight="1" x14ac:dyDescent="0.75"/>
    <row r="3662" customFormat="1" ht="12" customHeight="1" x14ac:dyDescent="0.75"/>
    <row r="3663" customFormat="1" ht="12" customHeight="1" x14ac:dyDescent="0.75"/>
    <row r="3664" customFormat="1" ht="12" customHeight="1" x14ac:dyDescent="0.75"/>
    <row r="3665" customFormat="1" ht="12" customHeight="1" x14ac:dyDescent="0.75"/>
    <row r="3666" customFormat="1" ht="12" customHeight="1" x14ac:dyDescent="0.75"/>
    <row r="3667" customFormat="1" ht="12" customHeight="1" x14ac:dyDescent="0.75"/>
    <row r="3668" customFormat="1" ht="12" customHeight="1" x14ac:dyDescent="0.75"/>
    <row r="3669" customFormat="1" ht="12" customHeight="1" x14ac:dyDescent="0.75"/>
    <row r="3670" customFormat="1" ht="12" customHeight="1" x14ac:dyDescent="0.75"/>
    <row r="3671" customFormat="1" ht="12" customHeight="1" x14ac:dyDescent="0.75"/>
    <row r="3672" customFormat="1" ht="12" customHeight="1" x14ac:dyDescent="0.75"/>
    <row r="3673" customFormat="1" ht="12" customHeight="1" x14ac:dyDescent="0.75"/>
    <row r="3674" customFormat="1" ht="12" customHeight="1" x14ac:dyDescent="0.75"/>
    <row r="3675" customFormat="1" ht="15" customHeight="1" x14ac:dyDescent="0.75"/>
    <row r="3676" customFormat="1" ht="15" customHeight="1" x14ac:dyDescent="0.75"/>
    <row r="3677" customFormat="1" ht="15" customHeight="1" x14ac:dyDescent="0.75"/>
    <row r="3678" customFormat="1" ht="15" customHeight="1" x14ac:dyDescent="0.75"/>
    <row r="3679" customFormat="1" ht="15" customHeight="1" x14ac:dyDescent="0.75"/>
    <row r="3680" customFormat="1" ht="15" customHeight="1" x14ac:dyDescent="0.75"/>
    <row r="3681" customFormat="1" ht="15" customHeight="1" x14ac:dyDescent="0.75"/>
    <row r="3682" customFormat="1" ht="15" customHeight="1" x14ac:dyDescent="0.75"/>
    <row r="3683" customFormat="1" ht="15" customHeight="1" x14ac:dyDescent="0.75"/>
    <row r="3684" customFormat="1" ht="15" customHeight="1" x14ac:dyDescent="0.75"/>
    <row r="3685" customFormat="1" ht="12" customHeight="1" x14ac:dyDescent="0.75"/>
    <row r="3686" customFormat="1" ht="15" customHeight="1" x14ac:dyDescent="0.75"/>
    <row r="3687" customFormat="1" ht="15" customHeight="1" x14ac:dyDescent="0.75"/>
    <row r="3688" customFormat="1" ht="15" customHeight="1" x14ac:dyDescent="0.75"/>
    <row r="3689" customFormat="1" ht="15" customHeight="1" x14ac:dyDescent="0.75"/>
    <row r="3690" customFormat="1" ht="15" customHeight="1" x14ac:dyDescent="0.75"/>
    <row r="3691" customFormat="1" ht="15" customHeight="1" x14ac:dyDescent="0.75"/>
    <row r="3692" customFormat="1" ht="15" customHeight="1" x14ac:dyDescent="0.75"/>
    <row r="3693" customFormat="1" ht="15" customHeight="1" x14ac:dyDescent="0.75"/>
    <row r="3694" customFormat="1" ht="15" customHeight="1" x14ac:dyDescent="0.75"/>
    <row r="3695" customFormat="1" ht="15" customHeight="1" x14ac:dyDescent="0.75"/>
    <row r="3696" customFormat="1" ht="15" customHeight="1" x14ac:dyDescent="0.75"/>
    <row r="3697" customFormat="1" ht="15" customHeight="1" x14ac:dyDescent="0.75"/>
    <row r="3698" customFormat="1" ht="15" customHeight="1" x14ac:dyDescent="0.75"/>
    <row r="3699" customFormat="1" ht="15" customHeight="1" x14ac:dyDescent="0.75"/>
    <row r="3700" customFormat="1" ht="15" customHeight="1" x14ac:dyDescent="0.75"/>
    <row r="3701" customFormat="1" ht="15" customHeight="1" x14ac:dyDescent="0.75"/>
    <row r="3702" customFormat="1" ht="12" customHeight="1" x14ac:dyDescent="0.75"/>
    <row r="3703" customFormat="1" ht="15" customHeight="1" x14ac:dyDescent="0.75"/>
    <row r="3704" customFormat="1" ht="15" customHeight="1" x14ac:dyDescent="0.75"/>
    <row r="3705" customFormat="1" ht="12" customHeight="1" x14ac:dyDescent="0.75"/>
    <row r="3706" customFormat="1" ht="15" customHeight="1" x14ac:dyDescent="0.75"/>
    <row r="3707" customFormat="1" ht="15" customHeight="1" x14ac:dyDescent="0.75"/>
    <row r="3708" customFormat="1" ht="15" customHeight="1" x14ac:dyDescent="0.75"/>
    <row r="3709" customFormat="1" ht="15" customHeight="1" x14ac:dyDescent="0.75"/>
    <row r="3710" customFormat="1" ht="15" customHeight="1" x14ac:dyDescent="0.75"/>
    <row r="3711" customFormat="1" ht="12" customHeight="1" x14ac:dyDescent="0.75"/>
    <row r="3712" customFormat="1" ht="15" customHeight="1" x14ac:dyDescent="0.75"/>
    <row r="3713" customFormat="1" ht="15" customHeight="1" x14ac:dyDescent="0.75"/>
    <row r="3714" customFormat="1" ht="15" customHeight="1" x14ac:dyDescent="0.75"/>
    <row r="3715" customFormat="1" ht="15" customHeight="1" x14ac:dyDescent="0.75"/>
    <row r="3716" customFormat="1" ht="15" customHeight="1" x14ac:dyDescent="0.75"/>
    <row r="3717" customFormat="1" ht="15" customHeight="1" x14ac:dyDescent="0.75"/>
    <row r="3718" customFormat="1" ht="15" customHeight="1" x14ac:dyDescent="0.75"/>
    <row r="3719" customFormat="1" ht="15" customHeight="1" x14ac:dyDescent="0.75"/>
    <row r="3720" customFormat="1" ht="15" customHeight="1" x14ac:dyDescent="0.75"/>
    <row r="3721" customFormat="1" ht="15" customHeight="1" x14ac:dyDescent="0.75"/>
    <row r="3722" customFormat="1" ht="15" customHeight="1" x14ac:dyDescent="0.75"/>
    <row r="3723" customFormat="1" ht="15" customHeight="1" x14ac:dyDescent="0.75"/>
    <row r="3724" customFormat="1" ht="15" customHeight="1" x14ac:dyDescent="0.75"/>
    <row r="3725" customFormat="1" ht="15" customHeight="1" x14ac:dyDescent="0.75"/>
    <row r="3726" customFormat="1" ht="15" customHeight="1" x14ac:dyDescent="0.75"/>
    <row r="3727" customFormat="1" ht="15" customHeight="1" x14ac:dyDescent="0.75"/>
    <row r="3728" customFormat="1" ht="12" customHeight="1" x14ac:dyDescent="0.75"/>
    <row r="3729" customFormat="1" ht="15" customHeight="1" x14ac:dyDescent="0.75"/>
    <row r="3730" customFormat="1" ht="15" customHeight="1" x14ac:dyDescent="0.75"/>
    <row r="3731" customFormat="1" ht="12" customHeight="1" x14ac:dyDescent="0.75"/>
    <row r="3732" customFormat="1" ht="15" customHeight="1" x14ac:dyDescent="0.75"/>
    <row r="3733" customFormat="1" ht="15" customHeight="1" x14ac:dyDescent="0.75"/>
    <row r="3734" customFormat="1" ht="15" customHeight="1" x14ac:dyDescent="0.75"/>
    <row r="3735" customFormat="1" ht="12" customHeight="1" x14ac:dyDescent="0.75"/>
    <row r="3736" customFormat="1" ht="15" customHeight="1" x14ac:dyDescent="0.75"/>
    <row r="3737" customFormat="1" ht="15" customHeight="1" x14ac:dyDescent="0.75"/>
    <row r="3738" customFormat="1" ht="15" customHeight="1" x14ac:dyDescent="0.75"/>
    <row r="3739" customFormat="1" ht="15" customHeight="1" x14ac:dyDescent="0.75"/>
    <row r="3740" customFormat="1" ht="15" customHeight="1" x14ac:dyDescent="0.75"/>
    <row r="3741" customFormat="1" ht="15" customHeight="1" x14ac:dyDescent="0.75"/>
    <row r="3742" customFormat="1" ht="15" customHeight="1" x14ac:dyDescent="0.75"/>
    <row r="3743" customFormat="1" ht="15" customHeight="1" x14ac:dyDescent="0.75"/>
    <row r="3744" customFormat="1" ht="15" customHeight="1" x14ac:dyDescent="0.75"/>
    <row r="3745" spans="2:32" ht="15" customHeight="1" x14ac:dyDescent="0.75"/>
    <row r="3746" spans="2:32" ht="12" customHeight="1" x14ac:dyDescent="0.75"/>
    <row r="3747" spans="2:32" ht="15" customHeight="1" x14ac:dyDescent="0.75"/>
    <row r="3748" spans="2:32" ht="15" customHeight="1" x14ac:dyDescent="0.75"/>
    <row r="3749" spans="2:32" ht="12" customHeight="1" x14ac:dyDescent="0.75"/>
    <row r="3750" spans="2:32" ht="15" customHeight="1" x14ac:dyDescent="0.75"/>
    <row r="3751" spans="2:32" ht="15" customHeight="1" x14ac:dyDescent="0.75"/>
    <row r="3752" spans="2:32" ht="15" customHeight="1" x14ac:dyDescent="0.75">
      <c r="B3752" s="253"/>
      <c r="C3752" s="253"/>
      <c r="D3752" s="253"/>
      <c r="E3752" s="253"/>
      <c r="F3752" s="253"/>
      <c r="G3752" s="253"/>
      <c r="H3752" s="253"/>
      <c r="I3752" s="253"/>
      <c r="J3752" s="253"/>
      <c r="K3752" s="253"/>
      <c r="L3752" s="253"/>
      <c r="M3752" s="253"/>
      <c r="N3752" s="253"/>
      <c r="O3752" s="253"/>
      <c r="P3752" s="253"/>
      <c r="Q3752" s="253"/>
      <c r="R3752" s="253"/>
      <c r="S3752" s="253"/>
      <c r="T3752" s="253"/>
      <c r="U3752" s="253"/>
      <c r="V3752" s="253"/>
      <c r="W3752" s="253"/>
      <c r="X3752" s="253"/>
      <c r="Y3752" s="253"/>
      <c r="Z3752" s="253"/>
      <c r="AA3752" s="253"/>
      <c r="AB3752" s="253"/>
      <c r="AC3752" s="253"/>
      <c r="AD3752" s="253"/>
      <c r="AE3752" s="253"/>
      <c r="AF3752" s="253"/>
    </row>
    <row r="3753" spans="2:32" ht="15" customHeight="1" x14ac:dyDescent="0.75"/>
    <row r="3754" spans="2:32" ht="15" customHeight="1" x14ac:dyDescent="0.75"/>
    <row r="3755" spans="2:32" ht="15" customHeight="1" x14ac:dyDescent="0.75"/>
    <row r="3756" spans="2:32" ht="15" customHeight="1" x14ac:dyDescent="0.75"/>
    <row r="3757" spans="2:32" ht="15" customHeight="1" x14ac:dyDescent="0.75"/>
    <row r="3758" spans="2:32" ht="15" customHeight="1" x14ac:dyDescent="0.75"/>
    <row r="3759" spans="2:32" ht="15" customHeight="1" x14ac:dyDescent="0.75"/>
    <row r="3760" spans="2:32" ht="15" customHeight="1" x14ac:dyDescent="0.75"/>
    <row r="3761" customFormat="1" ht="12" customHeight="1" x14ac:dyDescent="0.75"/>
    <row r="3762" customFormat="1" ht="12" customHeight="1" x14ac:dyDescent="0.75"/>
    <row r="3763" customFormat="1" ht="12" customHeight="1" x14ac:dyDescent="0.75"/>
    <row r="3764" customFormat="1" ht="12" customHeight="1" x14ac:dyDescent="0.75"/>
    <row r="3765" customFormat="1" ht="12" customHeight="1" x14ac:dyDescent="0.75"/>
    <row r="3766" customFormat="1" ht="12" customHeight="1" x14ac:dyDescent="0.75"/>
    <row r="3767" customFormat="1" ht="12" customHeight="1" x14ac:dyDescent="0.75"/>
    <row r="3768" customFormat="1" ht="12" customHeight="1" x14ac:dyDescent="0.75"/>
    <row r="3769" customFormat="1" ht="12" customHeight="1" x14ac:dyDescent="0.75"/>
    <row r="3770" customFormat="1" ht="12" customHeight="1" x14ac:dyDescent="0.75"/>
    <row r="3771" customFormat="1" ht="12" customHeight="1" x14ac:dyDescent="0.75"/>
    <row r="3772" customFormat="1" ht="12" customHeight="1" x14ac:dyDescent="0.75"/>
    <row r="3773" customFormat="1" ht="12" customHeight="1" x14ac:dyDescent="0.75"/>
    <row r="3774" customFormat="1" ht="12" customHeight="1" x14ac:dyDescent="0.75"/>
    <row r="3775" customFormat="1" ht="12" customHeight="1" x14ac:dyDescent="0.75"/>
    <row r="3776" customFormat="1" ht="12" customHeight="1" x14ac:dyDescent="0.75"/>
    <row r="3777" customFormat="1" ht="12" customHeight="1" x14ac:dyDescent="0.75"/>
    <row r="3778" customFormat="1" ht="12" customHeight="1" x14ac:dyDescent="0.75"/>
    <row r="3779" customFormat="1" ht="12" customHeight="1" x14ac:dyDescent="0.75"/>
    <row r="3780" customFormat="1" ht="12" customHeight="1" x14ac:dyDescent="0.75"/>
    <row r="3781" customFormat="1" ht="12" customHeight="1" x14ac:dyDescent="0.75"/>
    <row r="3782" customFormat="1" ht="12" customHeight="1" x14ac:dyDescent="0.75"/>
    <row r="3783" customFormat="1" ht="12" customHeight="1" x14ac:dyDescent="0.75"/>
    <row r="3784" customFormat="1" ht="12" customHeight="1" x14ac:dyDescent="0.75"/>
    <row r="3785" customFormat="1" ht="12" customHeight="1" x14ac:dyDescent="0.75"/>
    <row r="3786" customFormat="1" ht="12" customHeight="1" x14ac:dyDescent="0.75"/>
    <row r="3787" customFormat="1" ht="12" customHeight="1" x14ac:dyDescent="0.75"/>
    <row r="3788" customFormat="1" ht="12" customHeight="1" x14ac:dyDescent="0.75"/>
    <row r="3789" customFormat="1" ht="12" customHeight="1" x14ac:dyDescent="0.75"/>
    <row r="3790" customFormat="1" ht="12" customHeight="1" x14ac:dyDescent="0.75"/>
    <row r="3791" customFormat="1" ht="12" customHeight="1" x14ac:dyDescent="0.75"/>
    <row r="3792" customFormat="1" ht="12" customHeight="1" x14ac:dyDescent="0.75"/>
    <row r="3793" customFormat="1" ht="12" customHeight="1" x14ac:dyDescent="0.75"/>
    <row r="3794" customFormat="1" ht="12" customHeight="1" x14ac:dyDescent="0.75"/>
    <row r="3795" customFormat="1" ht="12" customHeight="1" x14ac:dyDescent="0.75"/>
    <row r="3796" customFormat="1" ht="12" customHeight="1" x14ac:dyDescent="0.75"/>
    <row r="3797" customFormat="1" ht="12" customHeight="1" x14ac:dyDescent="0.75"/>
    <row r="3798" customFormat="1" ht="12" customHeight="1" x14ac:dyDescent="0.75"/>
    <row r="3799" customFormat="1" ht="12" customHeight="1" x14ac:dyDescent="0.75"/>
    <row r="3800" customFormat="1" ht="15" customHeight="1" x14ac:dyDescent="0.75"/>
    <row r="3801" customFormat="1" ht="15" customHeight="1" x14ac:dyDescent="0.75"/>
    <row r="3802" customFormat="1" ht="15" customHeight="1" x14ac:dyDescent="0.75"/>
    <row r="3803" customFormat="1" ht="15" customHeight="1" x14ac:dyDescent="0.75"/>
    <row r="3804" customFormat="1" ht="15" customHeight="1" x14ac:dyDescent="0.75"/>
    <row r="3805" customFormat="1" ht="15" customHeight="1" x14ac:dyDescent="0.75"/>
    <row r="3806" customFormat="1" ht="15" customHeight="1" x14ac:dyDescent="0.75"/>
    <row r="3807" customFormat="1" ht="15" customHeight="1" x14ac:dyDescent="0.75"/>
    <row r="3808" customFormat="1" ht="15" customHeight="1" x14ac:dyDescent="0.75"/>
    <row r="3809" customFormat="1" ht="15" customHeight="1" x14ac:dyDescent="0.75"/>
    <row r="3810" customFormat="1" ht="12" customHeight="1" x14ac:dyDescent="0.75"/>
    <row r="3811" customFormat="1" ht="15" customHeight="1" x14ac:dyDescent="0.75"/>
    <row r="3812" customFormat="1" ht="15" customHeight="1" x14ac:dyDescent="0.75"/>
    <row r="3813" customFormat="1" ht="15" customHeight="1" x14ac:dyDescent="0.75"/>
    <row r="3814" customFormat="1" ht="15" customHeight="1" x14ac:dyDescent="0.75"/>
    <row r="3815" customFormat="1" ht="15" customHeight="1" x14ac:dyDescent="0.75"/>
    <row r="3816" customFormat="1" ht="15" customHeight="1" x14ac:dyDescent="0.75"/>
    <row r="3817" customFormat="1" ht="15" customHeight="1" x14ac:dyDescent="0.75"/>
    <row r="3818" customFormat="1" ht="15" customHeight="1" x14ac:dyDescent="0.75"/>
    <row r="3819" customFormat="1" ht="15" customHeight="1" x14ac:dyDescent="0.75"/>
    <row r="3820" customFormat="1" ht="15" customHeight="1" x14ac:dyDescent="0.75"/>
    <row r="3821" customFormat="1" ht="15" customHeight="1" x14ac:dyDescent="0.75"/>
    <row r="3822" customFormat="1" ht="15" customHeight="1" x14ac:dyDescent="0.75"/>
    <row r="3823" customFormat="1" ht="15" customHeight="1" x14ac:dyDescent="0.75"/>
    <row r="3824" customFormat="1" ht="15" customHeight="1" x14ac:dyDescent="0.75"/>
    <row r="3825" customFormat="1" ht="15" customHeight="1" x14ac:dyDescent="0.75"/>
    <row r="3826" customFormat="1" ht="15" customHeight="1" x14ac:dyDescent="0.75"/>
    <row r="3827" customFormat="1" ht="12" customHeight="1" x14ac:dyDescent="0.75"/>
    <row r="3828" customFormat="1" ht="15" customHeight="1" x14ac:dyDescent="0.75"/>
    <row r="3829" customFormat="1" ht="15" customHeight="1" x14ac:dyDescent="0.75"/>
    <row r="3830" customFormat="1" ht="12" customHeight="1" x14ac:dyDescent="0.75"/>
    <row r="3831" customFormat="1" ht="15" customHeight="1" x14ac:dyDescent="0.75"/>
    <row r="3832" customFormat="1" ht="15" customHeight="1" x14ac:dyDescent="0.75"/>
    <row r="3833" customFormat="1" ht="15" customHeight="1" x14ac:dyDescent="0.75"/>
    <row r="3834" customFormat="1" ht="15" customHeight="1" x14ac:dyDescent="0.75"/>
    <row r="3835" customFormat="1" ht="15" customHeight="1" x14ac:dyDescent="0.75"/>
    <row r="3836" customFormat="1" ht="12" customHeight="1" x14ac:dyDescent="0.75"/>
    <row r="3837" customFormat="1" ht="15" customHeight="1" x14ac:dyDescent="0.75"/>
    <row r="3838" customFormat="1" ht="15" customHeight="1" x14ac:dyDescent="0.75"/>
    <row r="3839" customFormat="1" ht="15" customHeight="1" x14ac:dyDescent="0.75"/>
    <row r="3840" customFormat="1" ht="15" customHeight="1" x14ac:dyDescent="0.75"/>
    <row r="3841" customFormat="1" ht="15" customHeight="1" x14ac:dyDescent="0.75"/>
    <row r="3842" customFormat="1" ht="15" customHeight="1" x14ac:dyDescent="0.75"/>
    <row r="3843" customFormat="1" ht="15" customHeight="1" x14ac:dyDescent="0.75"/>
    <row r="3844" customFormat="1" ht="15" customHeight="1" x14ac:dyDescent="0.75"/>
    <row r="3845" customFormat="1" ht="15" customHeight="1" x14ac:dyDescent="0.75"/>
    <row r="3846" customFormat="1" ht="15" customHeight="1" x14ac:dyDescent="0.75"/>
    <row r="3847" customFormat="1" ht="15" customHeight="1" x14ac:dyDescent="0.75"/>
    <row r="3848" customFormat="1" ht="15" customHeight="1" x14ac:dyDescent="0.75"/>
    <row r="3849" customFormat="1" ht="15" customHeight="1" x14ac:dyDescent="0.75"/>
    <row r="3850" customFormat="1" ht="15" customHeight="1" x14ac:dyDescent="0.75"/>
    <row r="3851" customFormat="1" ht="15" customHeight="1" x14ac:dyDescent="0.75"/>
    <row r="3852" customFormat="1" ht="15" customHeight="1" x14ac:dyDescent="0.75"/>
    <row r="3853" customFormat="1" ht="12" customHeight="1" x14ac:dyDescent="0.75"/>
    <row r="3854" customFormat="1" ht="15" customHeight="1" x14ac:dyDescent="0.75"/>
    <row r="3855" customFormat="1" ht="15" customHeight="1" x14ac:dyDescent="0.75"/>
    <row r="3856" customFormat="1" ht="12" customHeight="1" x14ac:dyDescent="0.75"/>
    <row r="3857" customFormat="1" ht="15" customHeight="1" x14ac:dyDescent="0.75"/>
    <row r="3858" customFormat="1" ht="15" customHeight="1" x14ac:dyDescent="0.75"/>
    <row r="3859" customFormat="1" ht="15" customHeight="1" x14ac:dyDescent="0.75"/>
    <row r="3860" customFormat="1" ht="12" customHeight="1" x14ac:dyDescent="0.75"/>
    <row r="3861" customFormat="1" ht="15" customHeight="1" x14ac:dyDescent="0.75"/>
    <row r="3862" customFormat="1" ht="15" customHeight="1" x14ac:dyDescent="0.75"/>
    <row r="3863" customFormat="1" ht="15" customHeight="1" x14ac:dyDescent="0.75"/>
    <row r="3864" customFormat="1" ht="15" customHeight="1" x14ac:dyDescent="0.75"/>
    <row r="3865" customFormat="1" ht="15" customHeight="1" x14ac:dyDescent="0.75"/>
    <row r="3866" customFormat="1" ht="15" customHeight="1" x14ac:dyDescent="0.75"/>
    <row r="3867" customFormat="1" ht="15" customHeight="1" x14ac:dyDescent="0.75"/>
    <row r="3868" customFormat="1" ht="15" customHeight="1" x14ac:dyDescent="0.75"/>
    <row r="3869" customFormat="1" ht="15" customHeight="1" x14ac:dyDescent="0.75"/>
    <row r="3870" customFormat="1" ht="15" customHeight="1" x14ac:dyDescent="0.75"/>
    <row r="3871" customFormat="1" ht="12" customHeight="1" x14ac:dyDescent="0.75"/>
    <row r="3872" customFormat="1" ht="15" customHeight="1" x14ac:dyDescent="0.75"/>
    <row r="3873" spans="2:32" ht="15" customHeight="1" x14ac:dyDescent="0.75"/>
    <row r="3874" spans="2:32" ht="12" customHeight="1" x14ac:dyDescent="0.75"/>
    <row r="3875" spans="2:32" ht="15" customHeight="1" x14ac:dyDescent="0.75"/>
    <row r="3876" spans="2:32" ht="15" customHeight="1" x14ac:dyDescent="0.75"/>
    <row r="3877" spans="2:32" ht="15" customHeight="1" x14ac:dyDescent="0.75">
      <c r="B3877" s="253"/>
      <c r="C3877" s="253"/>
      <c r="D3877" s="253"/>
      <c r="E3877" s="253"/>
      <c r="F3877" s="253"/>
      <c r="G3877" s="253"/>
      <c r="H3877" s="253"/>
      <c r="I3877" s="253"/>
      <c r="J3877" s="253"/>
      <c r="K3877" s="253"/>
      <c r="L3877" s="253"/>
      <c r="M3877" s="253"/>
      <c r="N3877" s="253"/>
      <c r="O3877" s="253"/>
      <c r="P3877" s="253"/>
      <c r="Q3877" s="253"/>
      <c r="R3877" s="253"/>
      <c r="S3877" s="253"/>
      <c r="T3877" s="253"/>
      <c r="U3877" s="253"/>
      <c r="V3877" s="253"/>
      <c r="W3877" s="253"/>
      <c r="X3877" s="253"/>
      <c r="Y3877" s="253"/>
      <c r="Z3877" s="253"/>
      <c r="AA3877" s="253"/>
      <c r="AB3877" s="253"/>
      <c r="AC3877" s="253"/>
      <c r="AD3877" s="253"/>
      <c r="AE3877" s="253"/>
      <c r="AF3877" s="253"/>
    </row>
    <row r="3878" spans="2:32" ht="15" customHeight="1" x14ac:dyDescent="0.75"/>
    <row r="3879" spans="2:32" ht="15" customHeight="1" x14ac:dyDescent="0.75"/>
    <row r="3880" spans="2:32" ht="15" customHeight="1" x14ac:dyDescent="0.75"/>
    <row r="3881" spans="2:32" ht="15" customHeight="1" x14ac:dyDescent="0.75"/>
    <row r="3882" spans="2:32" ht="15" customHeight="1" x14ac:dyDescent="0.75"/>
    <row r="3883" spans="2:32" ht="15" customHeight="1" x14ac:dyDescent="0.75"/>
    <row r="3884" spans="2:32" ht="15" customHeight="1" x14ac:dyDescent="0.75"/>
    <row r="3885" spans="2:32" ht="15" customHeight="1" x14ac:dyDescent="0.75"/>
    <row r="3886" spans="2:32" ht="12" customHeight="1" x14ac:dyDescent="0.75"/>
    <row r="3887" spans="2:32" ht="12" customHeight="1" x14ac:dyDescent="0.75"/>
    <row r="3888" spans="2:32" ht="12" customHeight="1" x14ac:dyDescent="0.75"/>
    <row r="3889" customFormat="1" ht="12" customHeight="1" x14ac:dyDescent="0.75"/>
    <row r="3890" customFormat="1" ht="12" customHeight="1" x14ac:dyDescent="0.75"/>
    <row r="3891" customFormat="1" ht="12" customHeight="1" x14ac:dyDescent="0.75"/>
    <row r="3892" customFormat="1" ht="12" customHeight="1" x14ac:dyDescent="0.75"/>
    <row r="3893" customFormat="1" ht="12" customHeight="1" x14ac:dyDescent="0.75"/>
    <row r="3894" customFormat="1" ht="12" customHeight="1" x14ac:dyDescent="0.75"/>
    <row r="3895" customFormat="1" ht="12" customHeight="1" x14ac:dyDescent="0.75"/>
    <row r="3896" customFormat="1" ht="12" customHeight="1" x14ac:dyDescent="0.75"/>
    <row r="3897" customFormat="1" ht="12" customHeight="1" x14ac:dyDescent="0.75"/>
    <row r="3898" customFormat="1" ht="12" customHeight="1" x14ac:dyDescent="0.75"/>
    <row r="3899" customFormat="1" ht="12" customHeight="1" x14ac:dyDescent="0.75"/>
    <row r="3900" customFormat="1" ht="12" customHeight="1" x14ac:dyDescent="0.75"/>
    <row r="3901" customFormat="1" ht="12" customHeight="1" x14ac:dyDescent="0.75"/>
    <row r="3902" customFormat="1" ht="12" customHeight="1" x14ac:dyDescent="0.75"/>
    <row r="3903" customFormat="1" ht="12" customHeight="1" x14ac:dyDescent="0.75"/>
    <row r="3904" customFormat="1" ht="12" customHeight="1" x14ac:dyDescent="0.75"/>
    <row r="3905" customFormat="1" ht="12" customHeight="1" x14ac:dyDescent="0.75"/>
    <row r="3906" customFormat="1" ht="12" customHeight="1" x14ac:dyDescent="0.75"/>
    <row r="3907" customFormat="1" ht="12" customHeight="1" x14ac:dyDescent="0.75"/>
    <row r="3908" customFormat="1" ht="12" customHeight="1" x14ac:dyDescent="0.75"/>
    <row r="3909" customFormat="1" ht="12" customHeight="1" x14ac:dyDescent="0.75"/>
    <row r="3910" customFormat="1" ht="12" customHeight="1" x14ac:dyDescent="0.75"/>
    <row r="3911" customFormat="1" ht="12" customHeight="1" x14ac:dyDescent="0.75"/>
    <row r="3912" customFormat="1" ht="12" customHeight="1" x14ac:dyDescent="0.75"/>
    <row r="3913" customFormat="1" ht="12" customHeight="1" x14ac:dyDescent="0.75"/>
    <row r="3914" customFormat="1" ht="12" customHeight="1" x14ac:dyDescent="0.75"/>
    <row r="3915" customFormat="1" ht="12" customHeight="1" x14ac:dyDescent="0.75"/>
    <row r="3916" customFormat="1" ht="12" customHeight="1" x14ac:dyDescent="0.75"/>
    <row r="3917" customFormat="1" ht="12" customHeight="1" x14ac:dyDescent="0.75"/>
    <row r="3918" customFormat="1" ht="12" customHeight="1" x14ac:dyDescent="0.75"/>
    <row r="3919" customFormat="1" ht="12" customHeight="1" x14ac:dyDescent="0.75"/>
    <row r="3920" customFormat="1" ht="12" customHeight="1" x14ac:dyDescent="0.75"/>
    <row r="3921" customFormat="1" ht="12" customHeight="1" x14ac:dyDescent="0.75"/>
    <row r="3922" customFormat="1" ht="12" customHeight="1" x14ac:dyDescent="0.75"/>
    <row r="3923" customFormat="1" ht="12" customHeight="1" x14ac:dyDescent="0.75"/>
    <row r="3924" customFormat="1" ht="12" customHeight="1" x14ac:dyDescent="0.75"/>
    <row r="3925" customFormat="1" ht="15" customHeight="1" x14ac:dyDescent="0.75"/>
    <row r="3926" customFormat="1" ht="15" customHeight="1" x14ac:dyDescent="0.75"/>
    <row r="3927" customFormat="1" ht="15" customHeight="1" x14ac:dyDescent="0.75"/>
    <row r="3928" customFormat="1" ht="15" customHeight="1" x14ac:dyDescent="0.75"/>
    <row r="3929" customFormat="1" ht="15" customHeight="1" x14ac:dyDescent="0.75"/>
    <row r="3930" customFormat="1" ht="15" customHeight="1" x14ac:dyDescent="0.75"/>
    <row r="3931" customFormat="1" ht="15" customHeight="1" x14ac:dyDescent="0.75"/>
    <row r="3932" customFormat="1" ht="15" customHeight="1" x14ac:dyDescent="0.75"/>
    <row r="3933" customFormat="1" ht="15" customHeight="1" x14ac:dyDescent="0.75"/>
    <row r="3934" customFormat="1" ht="15" customHeight="1" x14ac:dyDescent="0.75"/>
    <row r="3935" customFormat="1" ht="12" customHeight="1" x14ac:dyDescent="0.75"/>
    <row r="3936" customFormat="1" ht="15" customHeight="1" x14ac:dyDescent="0.75"/>
    <row r="3937" customFormat="1" ht="15" customHeight="1" x14ac:dyDescent="0.75"/>
    <row r="3938" customFormat="1" ht="15" customHeight="1" x14ac:dyDescent="0.75"/>
    <row r="3939" customFormat="1" ht="15" customHeight="1" x14ac:dyDescent="0.75"/>
    <row r="3940" customFormat="1" ht="15" customHeight="1" x14ac:dyDescent="0.75"/>
    <row r="3941" customFormat="1" ht="15" customHeight="1" x14ac:dyDescent="0.75"/>
    <row r="3942" customFormat="1" ht="15" customHeight="1" x14ac:dyDescent="0.75"/>
    <row r="3943" customFormat="1" ht="15" customHeight="1" x14ac:dyDescent="0.75"/>
    <row r="3944" customFormat="1" ht="15" customHeight="1" x14ac:dyDescent="0.75"/>
    <row r="3945" customFormat="1" ht="15" customHeight="1" x14ac:dyDescent="0.75"/>
    <row r="3946" customFormat="1" ht="15" customHeight="1" x14ac:dyDescent="0.75"/>
    <row r="3947" customFormat="1" ht="15" customHeight="1" x14ac:dyDescent="0.75"/>
    <row r="3948" customFormat="1" ht="15" customHeight="1" x14ac:dyDescent="0.75"/>
    <row r="3949" customFormat="1" ht="15" customHeight="1" x14ac:dyDescent="0.75"/>
    <row r="3950" customFormat="1" ht="15" customHeight="1" x14ac:dyDescent="0.75"/>
    <row r="3951" customFormat="1" ht="15" customHeight="1" x14ac:dyDescent="0.75"/>
    <row r="3952" customFormat="1" ht="12" customHeight="1" x14ac:dyDescent="0.75"/>
    <row r="3953" customFormat="1" ht="15" customHeight="1" x14ac:dyDescent="0.75"/>
    <row r="3954" customFormat="1" ht="15" customHeight="1" x14ac:dyDescent="0.75"/>
    <row r="3955" customFormat="1" ht="12" customHeight="1" x14ac:dyDescent="0.75"/>
    <row r="3956" customFormat="1" ht="15" customHeight="1" x14ac:dyDescent="0.75"/>
    <row r="3957" customFormat="1" ht="15" customHeight="1" x14ac:dyDescent="0.75"/>
    <row r="3958" customFormat="1" ht="15" customHeight="1" x14ac:dyDescent="0.75"/>
    <row r="3959" customFormat="1" ht="15" customHeight="1" x14ac:dyDescent="0.75"/>
    <row r="3960" customFormat="1" ht="15" customHeight="1" x14ac:dyDescent="0.75"/>
    <row r="3961" customFormat="1" ht="12" customHeight="1" x14ac:dyDescent="0.75"/>
    <row r="3962" customFormat="1" ht="15" customHeight="1" x14ac:dyDescent="0.75"/>
    <row r="3963" customFormat="1" ht="15" customHeight="1" x14ac:dyDescent="0.75"/>
    <row r="3964" customFormat="1" ht="15" customHeight="1" x14ac:dyDescent="0.75"/>
    <row r="3965" customFormat="1" ht="15" customHeight="1" x14ac:dyDescent="0.75"/>
    <row r="3966" customFormat="1" ht="15" customHeight="1" x14ac:dyDescent="0.75"/>
    <row r="3967" customFormat="1" ht="15" customHeight="1" x14ac:dyDescent="0.75"/>
    <row r="3968" customFormat="1" ht="15" customHeight="1" x14ac:dyDescent="0.75"/>
    <row r="3969" customFormat="1" ht="15" customHeight="1" x14ac:dyDescent="0.75"/>
    <row r="3970" customFormat="1" ht="15" customHeight="1" x14ac:dyDescent="0.75"/>
    <row r="3971" customFormat="1" ht="15" customHeight="1" x14ac:dyDescent="0.75"/>
    <row r="3972" customFormat="1" ht="15" customHeight="1" x14ac:dyDescent="0.75"/>
    <row r="3973" customFormat="1" ht="15" customHeight="1" x14ac:dyDescent="0.75"/>
    <row r="3974" customFormat="1" ht="15" customHeight="1" x14ac:dyDescent="0.75"/>
    <row r="3975" customFormat="1" ht="15" customHeight="1" x14ac:dyDescent="0.75"/>
    <row r="3976" customFormat="1" ht="15" customHeight="1" x14ac:dyDescent="0.75"/>
    <row r="3977" customFormat="1" ht="15" customHeight="1" x14ac:dyDescent="0.75"/>
    <row r="3978" customFormat="1" ht="12" customHeight="1" x14ac:dyDescent="0.75"/>
    <row r="3979" customFormat="1" ht="15" customHeight="1" x14ac:dyDescent="0.75"/>
    <row r="3980" customFormat="1" ht="15" customHeight="1" x14ac:dyDescent="0.75"/>
    <row r="3981" customFormat="1" ht="12" customHeight="1" x14ac:dyDescent="0.75"/>
    <row r="3982" customFormat="1" ht="15" customHeight="1" x14ac:dyDescent="0.75"/>
    <row r="3983" customFormat="1" ht="15" customHeight="1" x14ac:dyDescent="0.75"/>
    <row r="3984" customFormat="1" ht="15" customHeight="1" x14ac:dyDescent="0.75"/>
    <row r="3985" customFormat="1" ht="12" customHeight="1" x14ac:dyDescent="0.75"/>
    <row r="3986" customFormat="1" ht="15" customHeight="1" x14ac:dyDescent="0.75"/>
    <row r="3987" customFormat="1" ht="15" customHeight="1" x14ac:dyDescent="0.75"/>
    <row r="3988" customFormat="1" ht="15" customHeight="1" x14ac:dyDescent="0.75"/>
    <row r="3989" customFormat="1" ht="15" customHeight="1" x14ac:dyDescent="0.75"/>
    <row r="3990" customFormat="1" ht="15" customHeight="1" x14ac:dyDescent="0.75"/>
    <row r="3991" customFormat="1" ht="15" customHeight="1" x14ac:dyDescent="0.75"/>
    <row r="3992" customFormat="1" ht="15" customHeight="1" x14ac:dyDescent="0.75"/>
    <row r="3993" customFormat="1" ht="15" customHeight="1" x14ac:dyDescent="0.75"/>
    <row r="3994" customFormat="1" ht="15" customHeight="1" x14ac:dyDescent="0.75"/>
    <row r="3995" customFormat="1" ht="15" customHeight="1" x14ac:dyDescent="0.75"/>
    <row r="3996" customFormat="1" ht="12" customHeight="1" x14ac:dyDescent="0.75"/>
    <row r="3997" customFormat="1" ht="15" customHeight="1" x14ac:dyDescent="0.75"/>
    <row r="3998" customFormat="1" ht="15" customHeight="1" x14ac:dyDescent="0.75"/>
    <row r="3999" customFormat="1" ht="12" customHeight="1" x14ac:dyDescent="0.75"/>
    <row r="4000" customFormat="1" ht="15" customHeight="1" x14ac:dyDescent="0.75"/>
    <row r="4001" spans="2:32" ht="15" customHeight="1" x14ac:dyDescent="0.75"/>
    <row r="4002" spans="2:32" ht="15" customHeight="1" x14ac:dyDescent="0.75">
      <c r="B4002" s="253"/>
      <c r="C4002" s="253"/>
      <c r="D4002" s="253"/>
      <c r="E4002" s="253"/>
      <c r="F4002" s="253"/>
      <c r="G4002" s="253"/>
      <c r="H4002" s="253"/>
      <c r="I4002" s="253"/>
      <c r="J4002" s="253"/>
      <c r="K4002" s="253"/>
      <c r="L4002" s="253"/>
      <c r="M4002" s="253"/>
      <c r="N4002" s="253"/>
      <c r="O4002" s="253"/>
      <c r="P4002" s="253"/>
      <c r="Q4002" s="253"/>
      <c r="R4002" s="253"/>
      <c r="S4002" s="253"/>
      <c r="T4002" s="253"/>
      <c r="U4002" s="253"/>
      <c r="V4002" s="253"/>
      <c r="W4002" s="253"/>
      <c r="X4002" s="253"/>
      <c r="Y4002" s="253"/>
      <c r="Z4002" s="253"/>
      <c r="AA4002" s="253"/>
      <c r="AB4002" s="253"/>
      <c r="AC4002" s="253"/>
      <c r="AD4002" s="253"/>
      <c r="AE4002" s="253"/>
      <c r="AF4002" s="253"/>
    </row>
    <row r="4003" spans="2:32" ht="15" customHeight="1" x14ac:dyDescent="0.75"/>
    <row r="4004" spans="2:32" ht="15" customHeight="1" x14ac:dyDescent="0.75"/>
    <row r="4005" spans="2:32" ht="15" customHeight="1" x14ac:dyDescent="0.75"/>
    <row r="4006" spans="2:32" ht="15" customHeight="1" x14ac:dyDescent="0.75"/>
    <row r="4007" spans="2:32" ht="15" customHeight="1" x14ac:dyDescent="0.75"/>
    <row r="4008" spans="2:32" ht="15" customHeight="1" x14ac:dyDescent="0.75"/>
    <row r="4009" spans="2:32" ht="15" customHeight="1" x14ac:dyDescent="0.75"/>
    <row r="4010" spans="2:32" ht="15" customHeight="1" x14ac:dyDescent="0.75"/>
    <row r="4011" spans="2:32" ht="12" customHeight="1" x14ac:dyDescent="0.75"/>
    <row r="4012" spans="2:32" ht="12" customHeight="1" x14ac:dyDescent="0.75"/>
    <row r="4013" spans="2:32" ht="12" customHeight="1" x14ac:dyDescent="0.75"/>
    <row r="4014" spans="2:32" ht="12" customHeight="1" x14ac:dyDescent="0.75"/>
    <row r="4015" spans="2:32" ht="12" customHeight="1" x14ac:dyDescent="0.75"/>
    <row r="4016" spans="2:32" ht="12" customHeight="1" x14ac:dyDescent="0.75"/>
    <row r="4017" customFormat="1" ht="12" customHeight="1" x14ac:dyDescent="0.75"/>
    <row r="4018" customFormat="1" ht="12" customHeight="1" x14ac:dyDescent="0.75"/>
    <row r="4019" customFormat="1" ht="12" customHeight="1" x14ac:dyDescent="0.75"/>
    <row r="4020" customFormat="1" ht="12" customHeight="1" x14ac:dyDescent="0.75"/>
    <row r="4021" customFormat="1" ht="12" customHeight="1" x14ac:dyDescent="0.75"/>
    <row r="4022" customFormat="1" ht="12" customHeight="1" x14ac:dyDescent="0.75"/>
    <row r="4023" customFormat="1" ht="12" customHeight="1" x14ac:dyDescent="0.75"/>
    <row r="4024" customFormat="1" ht="12" customHeight="1" x14ac:dyDescent="0.75"/>
    <row r="4025" customFormat="1" ht="12" customHeight="1" x14ac:dyDescent="0.75"/>
    <row r="4026" customFormat="1" ht="12" customHeight="1" x14ac:dyDescent="0.75"/>
    <row r="4027" customFormat="1" ht="12" customHeight="1" x14ac:dyDescent="0.75"/>
    <row r="4028" customFormat="1" ht="12" customHeight="1" x14ac:dyDescent="0.75"/>
    <row r="4029" customFormat="1" ht="12" customHeight="1" x14ac:dyDescent="0.75"/>
    <row r="4030" customFormat="1" ht="12" customHeight="1" x14ac:dyDescent="0.75"/>
    <row r="4031" customFormat="1" ht="12" customHeight="1" x14ac:dyDescent="0.75"/>
    <row r="4032" customFormat="1" ht="12" customHeight="1" x14ac:dyDescent="0.75"/>
    <row r="4033" customFormat="1" ht="12" customHeight="1" x14ac:dyDescent="0.75"/>
    <row r="4034" customFormat="1" ht="12" customHeight="1" x14ac:dyDescent="0.75"/>
    <row r="4035" customFormat="1" ht="12" customHeight="1" x14ac:dyDescent="0.75"/>
    <row r="4036" customFormat="1" ht="12" customHeight="1" x14ac:dyDescent="0.75"/>
    <row r="4037" customFormat="1" ht="12" customHeight="1" x14ac:dyDescent="0.75"/>
    <row r="4038" customFormat="1" ht="12" customHeight="1" x14ac:dyDescent="0.75"/>
    <row r="4039" customFormat="1" ht="12" customHeight="1" x14ac:dyDescent="0.75"/>
    <row r="4040" customFormat="1" ht="12" customHeight="1" x14ac:dyDescent="0.75"/>
    <row r="4041" customFormat="1" ht="12" customHeight="1" x14ac:dyDescent="0.75"/>
    <row r="4042" customFormat="1" ht="12" customHeight="1" x14ac:dyDescent="0.75"/>
    <row r="4043" customFormat="1" ht="12" customHeight="1" x14ac:dyDescent="0.75"/>
    <row r="4044" customFormat="1" ht="12" customHeight="1" x14ac:dyDescent="0.75"/>
    <row r="4045" customFormat="1" ht="12" customHeight="1" x14ac:dyDescent="0.75"/>
    <row r="4046" customFormat="1" ht="12" customHeight="1" x14ac:dyDescent="0.75"/>
    <row r="4047" customFormat="1" ht="12" customHeight="1" x14ac:dyDescent="0.75"/>
    <row r="4048" customFormat="1" ht="12" customHeight="1" x14ac:dyDescent="0.75"/>
    <row r="4049" customFormat="1" ht="12" customHeight="1" x14ac:dyDescent="0.75"/>
    <row r="4050" customFormat="1" ht="15" customHeight="1" x14ac:dyDescent="0.75"/>
    <row r="4051" customFormat="1" ht="15" customHeight="1" x14ac:dyDescent="0.75"/>
    <row r="4052" customFormat="1" ht="15" customHeight="1" x14ac:dyDescent="0.75"/>
    <row r="4053" customFormat="1" ht="15" customHeight="1" x14ac:dyDescent="0.75"/>
    <row r="4054" customFormat="1" ht="15" customHeight="1" x14ac:dyDescent="0.75"/>
    <row r="4055" customFormat="1" ht="15" customHeight="1" x14ac:dyDescent="0.75"/>
    <row r="4056" customFormat="1" ht="15" customHeight="1" x14ac:dyDescent="0.75"/>
    <row r="4057" customFormat="1" ht="15" customHeight="1" x14ac:dyDescent="0.75"/>
    <row r="4058" customFormat="1" ht="15" customHeight="1" x14ac:dyDescent="0.75"/>
    <row r="4059" customFormat="1" ht="15" customHeight="1" x14ac:dyDescent="0.75"/>
    <row r="4060" customFormat="1" ht="12" customHeight="1" x14ac:dyDescent="0.75"/>
    <row r="4061" customFormat="1" ht="15" customHeight="1" x14ac:dyDescent="0.75"/>
    <row r="4062" customFormat="1" ht="15" customHeight="1" x14ac:dyDescent="0.75"/>
    <row r="4063" customFormat="1" ht="15" customHeight="1" x14ac:dyDescent="0.75"/>
    <row r="4064" customFormat="1" ht="15" customHeight="1" x14ac:dyDescent="0.75"/>
    <row r="4065" customFormat="1" ht="15" customHeight="1" x14ac:dyDescent="0.75"/>
    <row r="4066" customFormat="1" ht="15" customHeight="1" x14ac:dyDescent="0.75"/>
    <row r="4067" customFormat="1" ht="15" customHeight="1" x14ac:dyDescent="0.75"/>
    <row r="4068" customFormat="1" ht="15" customHeight="1" x14ac:dyDescent="0.75"/>
    <row r="4069" customFormat="1" ht="15" customHeight="1" x14ac:dyDescent="0.75"/>
    <row r="4070" customFormat="1" ht="15" customHeight="1" x14ac:dyDescent="0.75"/>
    <row r="4071" customFormat="1" ht="15" customHeight="1" x14ac:dyDescent="0.75"/>
    <row r="4072" customFormat="1" ht="15" customHeight="1" x14ac:dyDescent="0.75"/>
    <row r="4073" customFormat="1" ht="15" customHeight="1" x14ac:dyDescent="0.75"/>
    <row r="4074" customFormat="1" ht="15" customHeight="1" x14ac:dyDescent="0.75"/>
    <row r="4075" customFormat="1" ht="15" customHeight="1" x14ac:dyDescent="0.75"/>
    <row r="4076" customFormat="1" ht="15" customHeight="1" x14ac:dyDescent="0.75"/>
    <row r="4077" customFormat="1" ht="12" customHeight="1" x14ac:dyDescent="0.75"/>
    <row r="4078" customFormat="1" ht="15" customHeight="1" x14ac:dyDescent="0.75"/>
    <row r="4079" customFormat="1" ht="15" customHeight="1" x14ac:dyDescent="0.75"/>
    <row r="4080" customFormat="1" ht="12" customHeight="1" x14ac:dyDescent="0.75"/>
    <row r="4081" customFormat="1" ht="15" customHeight="1" x14ac:dyDescent="0.75"/>
    <row r="4082" customFormat="1" ht="15" customHeight="1" x14ac:dyDescent="0.75"/>
    <row r="4083" customFormat="1" ht="15" customHeight="1" x14ac:dyDescent="0.75"/>
    <row r="4084" customFormat="1" ht="15" customHeight="1" x14ac:dyDescent="0.75"/>
    <row r="4085" customFormat="1" ht="15" customHeight="1" x14ac:dyDescent="0.75"/>
    <row r="4086" customFormat="1" ht="12" customHeight="1" x14ac:dyDescent="0.75"/>
    <row r="4087" customFormat="1" ht="15" customHeight="1" x14ac:dyDescent="0.75"/>
    <row r="4088" customFormat="1" ht="15" customHeight="1" x14ac:dyDescent="0.75"/>
    <row r="4089" customFormat="1" ht="15" customHeight="1" x14ac:dyDescent="0.75"/>
    <row r="4090" customFormat="1" ht="15" customHeight="1" x14ac:dyDescent="0.75"/>
    <row r="4091" customFormat="1" ht="15" customHeight="1" x14ac:dyDescent="0.75"/>
    <row r="4092" customFormat="1" ht="15" customHeight="1" x14ac:dyDescent="0.75"/>
    <row r="4093" customFormat="1" ht="15" customHeight="1" x14ac:dyDescent="0.75"/>
    <row r="4094" customFormat="1" ht="15" customHeight="1" x14ac:dyDescent="0.75"/>
    <row r="4095" customFormat="1" ht="15" customHeight="1" x14ac:dyDescent="0.75"/>
    <row r="4096" customFormat="1" ht="15" customHeight="1" x14ac:dyDescent="0.75"/>
    <row r="4097" customFormat="1" ht="15" customHeight="1" x14ac:dyDescent="0.75"/>
    <row r="4098" customFormat="1" ht="15" customHeight="1" x14ac:dyDescent="0.75"/>
    <row r="4099" customFormat="1" ht="15" customHeight="1" x14ac:dyDescent="0.75"/>
    <row r="4100" customFormat="1" ht="15" customHeight="1" x14ac:dyDescent="0.75"/>
    <row r="4101" customFormat="1" ht="15" customHeight="1" x14ac:dyDescent="0.75"/>
    <row r="4102" customFormat="1" ht="15" customHeight="1" x14ac:dyDescent="0.75"/>
    <row r="4103" customFormat="1" ht="12" customHeight="1" x14ac:dyDescent="0.75"/>
    <row r="4104" customFormat="1" ht="15" customHeight="1" x14ac:dyDescent="0.75"/>
    <row r="4105" customFormat="1" ht="15" customHeight="1" x14ac:dyDescent="0.75"/>
    <row r="4106" customFormat="1" ht="12" customHeight="1" x14ac:dyDescent="0.75"/>
    <row r="4107" customFormat="1" ht="15" customHeight="1" x14ac:dyDescent="0.75"/>
    <row r="4108" customFormat="1" ht="15" customHeight="1" x14ac:dyDescent="0.75"/>
    <row r="4109" customFormat="1" ht="15" customHeight="1" x14ac:dyDescent="0.75"/>
    <row r="4110" customFormat="1" ht="12" customHeight="1" x14ac:dyDescent="0.75"/>
    <row r="4111" customFormat="1" ht="15" customHeight="1" x14ac:dyDescent="0.75"/>
    <row r="4112" customFormat="1" ht="15" customHeight="1" x14ac:dyDescent="0.75"/>
    <row r="4113" spans="2:32" ht="15" customHeight="1" x14ac:dyDescent="0.75"/>
    <row r="4114" spans="2:32" ht="15" customHeight="1" x14ac:dyDescent="0.75"/>
    <row r="4115" spans="2:32" ht="15" customHeight="1" x14ac:dyDescent="0.75"/>
    <row r="4116" spans="2:32" ht="15" customHeight="1" x14ac:dyDescent="0.75"/>
    <row r="4117" spans="2:32" ht="15" customHeight="1" x14ac:dyDescent="0.75"/>
    <row r="4118" spans="2:32" ht="15" customHeight="1" x14ac:dyDescent="0.75"/>
    <row r="4119" spans="2:32" ht="15" customHeight="1" x14ac:dyDescent="0.75"/>
    <row r="4120" spans="2:32" ht="15" customHeight="1" x14ac:dyDescent="0.75"/>
    <row r="4121" spans="2:32" ht="12" customHeight="1" x14ac:dyDescent="0.75"/>
    <row r="4122" spans="2:32" ht="15" customHeight="1" x14ac:dyDescent="0.75"/>
    <row r="4123" spans="2:32" ht="15" customHeight="1" x14ac:dyDescent="0.75"/>
    <row r="4124" spans="2:32" ht="12" customHeight="1" x14ac:dyDescent="0.75"/>
    <row r="4125" spans="2:32" ht="15" customHeight="1" x14ac:dyDescent="0.75"/>
    <row r="4126" spans="2:32" ht="15" customHeight="1" x14ac:dyDescent="0.75"/>
    <row r="4127" spans="2:32" ht="15" customHeight="1" x14ac:dyDescent="0.75">
      <c r="B4127" s="253"/>
      <c r="C4127" s="253"/>
      <c r="D4127" s="253"/>
      <c r="E4127" s="253"/>
      <c r="F4127" s="253"/>
      <c r="G4127" s="253"/>
      <c r="H4127" s="253"/>
      <c r="I4127" s="253"/>
      <c r="J4127" s="253"/>
      <c r="K4127" s="253"/>
      <c r="L4127" s="253"/>
      <c r="M4127" s="253"/>
      <c r="N4127" s="253"/>
      <c r="O4127" s="253"/>
      <c r="P4127" s="253"/>
      <c r="Q4127" s="253"/>
      <c r="R4127" s="253"/>
      <c r="S4127" s="253"/>
      <c r="T4127" s="253"/>
      <c r="U4127" s="253"/>
      <c r="V4127" s="253"/>
      <c r="W4127" s="253"/>
      <c r="X4127" s="253"/>
      <c r="Y4127" s="253"/>
      <c r="Z4127" s="253"/>
      <c r="AA4127" s="253"/>
      <c r="AB4127" s="253"/>
      <c r="AC4127" s="253"/>
      <c r="AD4127" s="253"/>
      <c r="AE4127" s="253"/>
      <c r="AF4127" s="253"/>
    </row>
    <row r="4128" spans="2:32" ht="15" customHeight="1" x14ac:dyDescent="0.75"/>
    <row r="4129" customFormat="1" ht="15" customHeight="1" x14ac:dyDescent="0.75"/>
    <row r="4130" customFormat="1" ht="15" customHeight="1" x14ac:dyDescent="0.75"/>
    <row r="4131" customFormat="1" ht="15" customHeight="1" x14ac:dyDescent="0.75"/>
    <row r="4132" customFormat="1" ht="15" customHeight="1" x14ac:dyDescent="0.75"/>
    <row r="4133" customFormat="1" ht="15" customHeight="1" x14ac:dyDescent="0.75"/>
    <row r="4134" customFormat="1" ht="15" customHeight="1" x14ac:dyDescent="0.75"/>
    <row r="4135" customFormat="1" ht="15" customHeight="1" x14ac:dyDescent="0.75"/>
    <row r="4136" customFormat="1" ht="12" customHeight="1" x14ac:dyDescent="0.75"/>
    <row r="4137" customFormat="1" ht="12" customHeight="1" x14ac:dyDescent="0.75"/>
    <row r="4138" customFormat="1" ht="12" customHeight="1" x14ac:dyDescent="0.75"/>
    <row r="4139" customFormat="1" ht="12" customHeight="1" x14ac:dyDescent="0.75"/>
    <row r="4140" customFormat="1" ht="12" customHeight="1" x14ac:dyDescent="0.75"/>
    <row r="4141" customFormat="1" ht="12" customHeight="1" x14ac:dyDescent="0.75"/>
    <row r="4142" customFormat="1" ht="12" customHeight="1" x14ac:dyDescent="0.75"/>
    <row r="4143" customFormat="1" ht="12" customHeight="1" x14ac:dyDescent="0.75"/>
    <row r="4144" customFormat="1" ht="12" customHeight="1" x14ac:dyDescent="0.75"/>
    <row r="4145" customFormat="1" ht="12" customHeight="1" x14ac:dyDescent="0.75"/>
    <row r="4146" customFormat="1" ht="12" customHeight="1" x14ac:dyDescent="0.75"/>
    <row r="4147" customFormat="1" ht="12" customHeight="1" x14ac:dyDescent="0.75"/>
    <row r="4148" customFormat="1" ht="12" customHeight="1" x14ac:dyDescent="0.75"/>
    <row r="4149" customFormat="1" ht="12" customHeight="1" x14ac:dyDescent="0.75"/>
    <row r="4150" customFormat="1" ht="12" customHeight="1" x14ac:dyDescent="0.75"/>
    <row r="4151" customFormat="1" ht="12" customHeight="1" x14ac:dyDescent="0.75"/>
    <row r="4152" customFormat="1" ht="12" customHeight="1" x14ac:dyDescent="0.75"/>
    <row r="4153" customFormat="1" ht="12" customHeight="1" x14ac:dyDescent="0.75"/>
    <row r="4154" customFormat="1" ht="12" customHeight="1" x14ac:dyDescent="0.75"/>
    <row r="4155" customFormat="1" ht="12" customHeight="1" x14ac:dyDescent="0.75"/>
    <row r="4156" customFormat="1" ht="12" customHeight="1" x14ac:dyDescent="0.75"/>
    <row r="4157" customFormat="1" ht="12" customHeight="1" x14ac:dyDescent="0.75"/>
    <row r="4158" customFormat="1" ht="12" customHeight="1" x14ac:dyDescent="0.75"/>
    <row r="4159" customFormat="1" ht="12" customHeight="1" x14ac:dyDescent="0.75"/>
    <row r="4160" customFormat="1" ht="12" customHeight="1" x14ac:dyDescent="0.75"/>
    <row r="4161" customFormat="1" ht="12" customHeight="1" x14ac:dyDescent="0.75"/>
    <row r="4162" customFormat="1" ht="12" customHeight="1" x14ac:dyDescent="0.75"/>
    <row r="4163" customFormat="1" ht="12" customHeight="1" x14ac:dyDescent="0.75"/>
    <row r="4164" customFormat="1" ht="12" customHeight="1" x14ac:dyDescent="0.75"/>
    <row r="4165" customFormat="1" ht="12" customHeight="1" x14ac:dyDescent="0.75"/>
    <row r="4166" customFormat="1" ht="12" customHeight="1" x14ac:dyDescent="0.75"/>
    <row r="4167" customFormat="1" ht="12" customHeight="1" x14ac:dyDescent="0.75"/>
    <row r="4168" customFormat="1" ht="12" customHeight="1" x14ac:dyDescent="0.75"/>
    <row r="4169" customFormat="1" ht="12" customHeight="1" x14ac:dyDescent="0.75"/>
    <row r="4170" customFormat="1" ht="12" customHeight="1" x14ac:dyDescent="0.75"/>
    <row r="4171" customFormat="1" ht="12" customHeight="1" x14ac:dyDescent="0.75"/>
    <row r="4172" customFormat="1" ht="12" customHeight="1" x14ac:dyDescent="0.75"/>
    <row r="4173" customFormat="1" ht="12" customHeight="1" x14ac:dyDescent="0.75"/>
    <row r="4174" customFormat="1" ht="12" customHeight="1" x14ac:dyDescent="0.75"/>
    <row r="4175" customFormat="1" ht="15" customHeight="1" x14ac:dyDescent="0.75"/>
    <row r="4176" customFormat="1" ht="15" customHeight="1" x14ac:dyDescent="0.75"/>
    <row r="4177" customFormat="1" ht="15" customHeight="1" x14ac:dyDescent="0.75"/>
    <row r="4178" customFormat="1" ht="15" customHeight="1" x14ac:dyDescent="0.75"/>
    <row r="4179" customFormat="1" ht="15" customHeight="1" x14ac:dyDescent="0.75"/>
    <row r="4180" customFormat="1" ht="15" customHeight="1" x14ac:dyDescent="0.75"/>
    <row r="4181" customFormat="1" ht="15" customHeight="1" x14ac:dyDescent="0.75"/>
    <row r="4182" customFormat="1" ht="15" customHeight="1" x14ac:dyDescent="0.75"/>
    <row r="4183" customFormat="1" ht="15" customHeight="1" x14ac:dyDescent="0.75"/>
    <row r="4184" customFormat="1" ht="15" customHeight="1" x14ac:dyDescent="0.75"/>
    <row r="4185" customFormat="1" ht="12" customHeight="1" x14ac:dyDescent="0.75"/>
    <row r="4186" customFormat="1" ht="15" customHeight="1" x14ac:dyDescent="0.75"/>
    <row r="4187" customFormat="1" ht="15" customHeight="1" x14ac:dyDescent="0.75"/>
    <row r="4188" customFormat="1" ht="15" customHeight="1" x14ac:dyDescent="0.75"/>
    <row r="4189" customFormat="1" ht="15" customHeight="1" x14ac:dyDescent="0.75"/>
    <row r="4190" customFormat="1" ht="15" customHeight="1" x14ac:dyDescent="0.75"/>
    <row r="4191" customFormat="1" ht="15" customHeight="1" x14ac:dyDescent="0.75"/>
    <row r="4192" customFormat="1" ht="15" customHeight="1" x14ac:dyDescent="0.75"/>
    <row r="4193" customFormat="1" ht="15" customHeight="1" x14ac:dyDescent="0.75"/>
    <row r="4194" customFormat="1" ht="15" customHeight="1" x14ac:dyDescent="0.75"/>
    <row r="4195" customFormat="1" ht="15" customHeight="1" x14ac:dyDescent="0.75"/>
    <row r="4196" customFormat="1" ht="15" customHeight="1" x14ac:dyDescent="0.75"/>
    <row r="4197" customFormat="1" ht="15" customHeight="1" x14ac:dyDescent="0.75"/>
    <row r="4198" customFormat="1" ht="15" customHeight="1" x14ac:dyDescent="0.75"/>
    <row r="4199" customFormat="1" ht="15" customHeight="1" x14ac:dyDescent="0.75"/>
    <row r="4200" customFormat="1" ht="15" customHeight="1" x14ac:dyDescent="0.75"/>
    <row r="4201" customFormat="1" ht="15" customHeight="1" x14ac:dyDescent="0.75"/>
    <row r="4202" customFormat="1" ht="12" customHeight="1" x14ac:dyDescent="0.75"/>
    <row r="4203" customFormat="1" ht="15" customHeight="1" x14ac:dyDescent="0.75"/>
    <row r="4204" customFormat="1" ht="15" customHeight="1" x14ac:dyDescent="0.75"/>
    <row r="4205" customFormat="1" ht="12" customHeight="1" x14ac:dyDescent="0.75"/>
    <row r="4206" customFormat="1" ht="15" customHeight="1" x14ac:dyDescent="0.75"/>
    <row r="4207" customFormat="1" ht="15" customHeight="1" x14ac:dyDescent="0.75"/>
    <row r="4208" customFormat="1" ht="15" customHeight="1" x14ac:dyDescent="0.75"/>
    <row r="4209" customFormat="1" ht="15" customHeight="1" x14ac:dyDescent="0.75"/>
    <row r="4210" customFormat="1" ht="15" customHeight="1" x14ac:dyDescent="0.75"/>
    <row r="4211" customFormat="1" ht="12" customHeight="1" x14ac:dyDescent="0.75"/>
    <row r="4212" customFormat="1" ht="15" customHeight="1" x14ac:dyDescent="0.75"/>
    <row r="4213" customFormat="1" ht="15" customHeight="1" x14ac:dyDescent="0.75"/>
    <row r="4214" customFormat="1" ht="15" customHeight="1" x14ac:dyDescent="0.75"/>
    <row r="4215" customFormat="1" ht="15" customHeight="1" x14ac:dyDescent="0.75"/>
    <row r="4216" customFormat="1" ht="15" customHeight="1" x14ac:dyDescent="0.75"/>
    <row r="4217" customFormat="1" ht="15" customHeight="1" x14ac:dyDescent="0.75"/>
    <row r="4218" customFormat="1" ht="15" customHeight="1" x14ac:dyDescent="0.75"/>
    <row r="4219" customFormat="1" ht="15" customHeight="1" x14ac:dyDescent="0.75"/>
    <row r="4220" customFormat="1" ht="15" customHeight="1" x14ac:dyDescent="0.75"/>
    <row r="4221" customFormat="1" ht="15" customHeight="1" x14ac:dyDescent="0.75"/>
    <row r="4222" customFormat="1" ht="15" customHeight="1" x14ac:dyDescent="0.75"/>
    <row r="4223" customFormat="1" ht="15" customHeight="1" x14ac:dyDescent="0.75"/>
    <row r="4224" customFormat="1" ht="15" customHeight="1" x14ac:dyDescent="0.75"/>
    <row r="4225" customFormat="1" ht="15" customHeight="1" x14ac:dyDescent="0.75"/>
    <row r="4226" customFormat="1" ht="15" customHeight="1" x14ac:dyDescent="0.75"/>
    <row r="4227" customFormat="1" ht="15" customHeight="1" x14ac:dyDescent="0.75"/>
    <row r="4228" customFormat="1" ht="12" customHeight="1" x14ac:dyDescent="0.75"/>
    <row r="4229" customFormat="1" ht="15" customHeight="1" x14ac:dyDescent="0.75"/>
    <row r="4230" customFormat="1" ht="15" customHeight="1" x14ac:dyDescent="0.75"/>
    <row r="4231" customFormat="1" ht="12" customHeight="1" x14ac:dyDescent="0.75"/>
    <row r="4232" customFormat="1" ht="15" customHeight="1" x14ac:dyDescent="0.75"/>
    <row r="4233" customFormat="1" ht="15" customHeight="1" x14ac:dyDescent="0.75"/>
    <row r="4234" customFormat="1" ht="15" customHeight="1" x14ac:dyDescent="0.75"/>
    <row r="4235" customFormat="1" ht="12" customHeight="1" x14ac:dyDescent="0.75"/>
    <row r="4236" customFormat="1" ht="15" customHeight="1" x14ac:dyDescent="0.75"/>
    <row r="4237" customFormat="1" ht="15" customHeight="1" x14ac:dyDescent="0.75"/>
    <row r="4238" customFormat="1" ht="15" customHeight="1" x14ac:dyDescent="0.75"/>
    <row r="4239" customFormat="1" ht="15" customHeight="1" x14ac:dyDescent="0.75"/>
    <row r="4240" customFormat="1" ht="15" customHeight="1" x14ac:dyDescent="0.75"/>
    <row r="4241" spans="2:32" ht="15" customHeight="1" x14ac:dyDescent="0.75"/>
    <row r="4242" spans="2:32" ht="15" customHeight="1" x14ac:dyDescent="0.75"/>
    <row r="4243" spans="2:32" ht="15" customHeight="1" x14ac:dyDescent="0.75"/>
    <row r="4244" spans="2:32" ht="15" customHeight="1" x14ac:dyDescent="0.75"/>
    <row r="4245" spans="2:32" ht="15" customHeight="1" x14ac:dyDescent="0.75"/>
    <row r="4246" spans="2:32" ht="12" customHeight="1" x14ac:dyDescent="0.75"/>
    <row r="4247" spans="2:32" ht="15" customHeight="1" x14ac:dyDescent="0.75"/>
    <row r="4248" spans="2:32" ht="15" customHeight="1" x14ac:dyDescent="0.75"/>
    <row r="4249" spans="2:32" ht="12" customHeight="1" x14ac:dyDescent="0.75"/>
    <row r="4250" spans="2:32" ht="15" customHeight="1" x14ac:dyDescent="0.75"/>
    <row r="4251" spans="2:32" ht="15" customHeight="1" x14ac:dyDescent="0.75"/>
    <row r="4252" spans="2:32" ht="15" customHeight="1" x14ac:dyDescent="0.75">
      <c r="B4252" s="253"/>
      <c r="C4252" s="253"/>
      <c r="D4252" s="253"/>
      <c r="E4252" s="253"/>
      <c r="F4252" s="253"/>
      <c r="G4252" s="253"/>
      <c r="H4252" s="253"/>
      <c r="I4252" s="253"/>
      <c r="J4252" s="253"/>
      <c r="K4252" s="253"/>
      <c r="L4252" s="253"/>
      <c r="M4252" s="253"/>
      <c r="N4252" s="253"/>
      <c r="O4252" s="253"/>
      <c r="P4252" s="253"/>
      <c r="Q4252" s="253"/>
      <c r="R4252" s="253"/>
      <c r="S4252" s="253"/>
      <c r="T4252" s="253"/>
      <c r="U4252" s="253"/>
      <c r="V4252" s="253"/>
      <c r="W4252" s="253"/>
      <c r="X4252" s="253"/>
      <c r="Y4252" s="253"/>
      <c r="Z4252" s="253"/>
      <c r="AA4252" s="253"/>
      <c r="AB4252" s="253"/>
      <c r="AC4252" s="253"/>
      <c r="AD4252" s="253"/>
      <c r="AE4252" s="253"/>
      <c r="AF4252" s="253"/>
    </row>
    <row r="4253" spans="2:32" ht="15" customHeight="1" x14ac:dyDescent="0.75"/>
    <row r="4254" spans="2:32" ht="15" customHeight="1" x14ac:dyDescent="0.75"/>
    <row r="4255" spans="2:32" ht="15" customHeight="1" x14ac:dyDescent="0.75"/>
    <row r="4256" spans="2:32" ht="15" customHeight="1" x14ac:dyDescent="0.75"/>
    <row r="4257" customFormat="1" ht="15" customHeight="1" x14ac:dyDescent="0.75"/>
    <row r="4258" customFormat="1" ht="15" customHeight="1" x14ac:dyDescent="0.75"/>
    <row r="4259" customFormat="1" ht="15" customHeight="1" x14ac:dyDescent="0.75"/>
    <row r="4260" customFormat="1" ht="15" customHeight="1" x14ac:dyDescent="0.75"/>
    <row r="4261" customFormat="1" ht="12" customHeight="1" x14ac:dyDescent="0.75"/>
    <row r="4262" customFormat="1" ht="12" customHeight="1" x14ac:dyDescent="0.75"/>
    <row r="4263" customFormat="1" ht="12" customHeight="1" x14ac:dyDescent="0.75"/>
    <row r="4264" customFormat="1" ht="12" customHeight="1" x14ac:dyDescent="0.75"/>
    <row r="4265" customFormat="1" ht="12" customHeight="1" x14ac:dyDescent="0.75"/>
    <row r="4266" customFormat="1" ht="12" customHeight="1" x14ac:dyDescent="0.75"/>
    <row r="4267" customFormat="1" ht="12" customHeight="1" x14ac:dyDescent="0.75"/>
    <row r="4268" customFormat="1" ht="12" customHeight="1" x14ac:dyDescent="0.75"/>
    <row r="4269" customFormat="1" ht="12" customHeight="1" x14ac:dyDescent="0.75"/>
    <row r="4270" customFormat="1" ht="12" customHeight="1" x14ac:dyDescent="0.75"/>
    <row r="4271" customFormat="1" ht="12" customHeight="1" x14ac:dyDescent="0.75"/>
    <row r="4272" customFormat="1" ht="12" customHeight="1" x14ac:dyDescent="0.75"/>
    <row r="4273" customFormat="1" ht="12" customHeight="1" x14ac:dyDescent="0.75"/>
    <row r="4274" customFormat="1" ht="12" customHeight="1" x14ac:dyDescent="0.75"/>
    <row r="4275" customFormat="1" ht="12" customHeight="1" x14ac:dyDescent="0.75"/>
    <row r="4276" customFormat="1" ht="12" customHeight="1" x14ac:dyDescent="0.75"/>
    <row r="4277" customFormat="1" ht="12" customHeight="1" x14ac:dyDescent="0.75"/>
    <row r="4278" customFormat="1" ht="12" customHeight="1" x14ac:dyDescent="0.75"/>
    <row r="4279" customFormat="1" ht="12" customHeight="1" x14ac:dyDescent="0.75"/>
    <row r="4280" customFormat="1" ht="12" customHeight="1" x14ac:dyDescent="0.75"/>
    <row r="4281" customFormat="1" ht="12" customHeight="1" x14ac:dyDescent="0.75"/>
    <row r="4282" customFormat="1" ht="12" customHeight="1" x14ac:dyDescent="0.75"/>
    <row r="4283" customFormat="1" ht="12" customHeight="1" x14ac:dyDescent="0.75"/>
    <row r="4284" customFormat="1" ht="12" customHeight="1" x14ac:dyDescent="0.75"/>
    <row r="4285" customFormat="1" ht="12" customHeight="1" x14ac:dyDescent="0.75"/>
    <row r="4286" customFormat="1" ht="12" customHeight="1" x14ac:dyDescent="0.75"/>
    <row r="4287" customFormat="1" ht="12" customHeight="1" x14ac:dyDescent="0.75"/>
    <row r="4288" customFormat="1" ht="12" customHeight="1" x14ac:dyDescent="0.75"/>
    <row r="4289" customFormat="1" ht="12" customHeight="1" x14ac:dyDescent="0.75"/>
    <row r="4290" customFormat="1" ht="12" customHeight="1" x14ac:dyDescent="0.75"/>
    <row r="4291" customFormat="1" ht="12" customHeight="1" x14ac:dyDescent="0.75"/>
    <row r="4292" customFormat="1" ht="12" customHeight="1" x14ac:dyDescent="0.75"/>
    <row r="4293" customFormat="1" ht="12" customHeight="1" x14ac:dyDescent="0.75"/>
    <row r="4294" customFormat="1" ht="12" customHeight="1" x14ac:dyDescent="0.75"/>
    <row r="4295" customFormat="1" ht="12" customHeight="1" x14ac:dyDescent="0.75"/>
    <row r="4296" customFormat="1" ht="12" customHeight="1" x14ac:dyDescent="0.75"/>
    <row r="4297" customFormat="1" ht="12" customHeight="1" x14ac:dyDescent="0.75"/>
    <row r="4298" customFormat="1" ht="12" customHeight="1" x14ac:dyDescent="0.75"/>
    <row r="4299" customFormat="1" ht="12" customHeight="1" x14ac:dyDescent="0.75"/>
    <row r="4300" customFormat="1" ht="15" customHeight="1" x14ac:dyDescent="0.75"/>
    <row r="4301" customFormat="1" ht="15" customHeight="1" x14ac:dyDescent="0.75"/>
    <row r="4302" customFormat="1" ht="15" customHeight="1" x14ac:dyDescent="0.75"/>
    <row r="4303" customFormat="1" ht="15" customHeight="1" x14ac:dyDescent="0.75"/>
    <row r="4304" customFormat="1" ht="15" customHeight="1" x14ac:dyDescent="0.75"/>
    <row r="4305" customFormat="1" ht="15" customHeight="1" x14ac:dyDescent="0.75"/>
    <row r="4306" customFormat="1" ht="15" customHeight="1" x14ac:dyDescent="0.75"/>
    <row r="4307" customFormat="1" ht="15" customHeight="1" x14ac:dyDescent="0.75"/>
    <row r="4308" customFormat="1" ht="15" customHeight="1" x14ac:dyDescent="0.75"/>
    <row r="4309" customFormat="1" ht="15" customHeight="1" x14ac:dyDescent="0.75"/>
    <row r="4310" customFormat="1" ht="12" customHeight="1" x14ac:dyDescent="0.75"/>
    <row r="4311" customFormat="1" ht="15" customHeight="1" x14ac:dyDescent="0.75"/>
    <row r="4312" customFormat="1" ht="15" customHeight="1" x14ac:dyDescent="0.75"/>
    <row r="4313" customFormat="1" ht="15" customHeight="1" x14ac:dyDescent="0.75"/>
    <row r="4314" customFormat="1" ht="15" customHeight="1" x14ac:dyDescent="0.75"/>
    <row r="4315" customFormat="1" ht="15" customHeight="1" x14ac:dyDescent="0.75"/>
    <row r="4316" customFormat="1" ht="15" customHeight="1" x14ac:dyDescent="0.75"/>
    <row r="4317" customFormat="1" ht="15" customHeight="1" x14ac:dyDescent="0.75"/>
    <row r="4318" customFormat="1" ht="15" customHeight="1" x14ac:dyDescent="0.75"/>
    <row r="4319" customFormat="1" ht="15" customHeight="1" x14ac:dyDescent="0.75"/>
    <row r="4320" customFormat="1" ht="15" customHeight="1" x14ac:dyDescent="0.75"/>
    <row r="4321" customFormat="1" ht="15" customHeight="1" x14ac:dyDescent="0.75"/>
    <row r="4322" customFormat="1" ht="15" customHeight="1" x14ac:dyDescent="0.75"/>
    <row r="4323" customFormat="1" ht="15" customHeight="1" x14ac:dyDescent="0.75"/>
    <row r="4324" customFormat="1" ht="15" customHeight="1" x14ac:dyDescent="0.75"/>
    <row r="4325" customFormat="1" ht="15" customHeight="1" x14ac:dyDescent="0.75"/>
    <row r="4326" customFormat="1" ht="15" customHeight="1" x14ac:dyDescent="0.75"/>
    <row r="4327" customFormat="1" ht="12" customHeight="1" x14ac:dyDescent="0.75"/>
    <row r="4328" customFormat="1" ht="15" customHeight="1" x14ac:dyDescent="0.75"/>
    <row r="4329" customFormat="1" ht="15" customHeight="1" x14ac:dyDescent="0.75"/>
    <row r="4330" customFormat="1" ht="12" customHeight="1" x14ac:dyDescent="0.75"/>
    <row r="4331" customFormat="1" ht="15" customHeight="1" x14ac:dyDescent="0.75"/>
    <row r="4332" customFormat="1" ht="15" customHeight="1" x14ac:dyDescent="0.75"/>
    <row r="4333" customFormat="1" ht="15" customHeight="1" x14ac:dyDescent="0.75"/>
    <row r="4334" customFormat="1" ht="15" customHeight="1" x14ac:dyDescent="0.75"/>
    <row r="4335" customFormat="1" ht="15" customHeight="1" x14ac:dyDescent="0.75"/>
    <row r="4336" customFormat="1" ht="12" customHeight="1" x14ac:dyDescent="0.75"/>
    <row r="4337" customFormat="1" ht="15" customHeight="1" x14ac:dyDescent="0.75"/>
    <row r="4338" customFormat="1" ht="15" customHeight="1" x14ac:dyDescent="0.75"/>
    <row r="4339" customFormat="1" ht="15" customHeight="1" x14ac:dyDescent="0.75"/>
    <row r="4340" customFormat="1" ht="15" customHeight="1" x14ac:dyDescent="0.75"/>
    <row r="4341" customFormat="1" ht="15" customHeight="1" x14ac:dyDescent="0.75"/>
    <row r="4342" customFormat="1" ht="15" customHeight="1" x14ac:dyDescent="0.75"/>
    <row r="4343" customFormat="1" ht="15" customHeight="1" x14ac:dyDescent="0.75"/>
    <row r="4344" customFormat="1" ht="15" customHeight="1" x14ac:dyDescent="0.75"/>
    <row r="4345" customFormat="1" ht="15" customHeight="1" x14ac:dyDescent="0.75"/>
    <row r="4346" customFormat="1" ht="15" customHeight="1" x14ac:dyDescent="0.75"/>
    <row r="4347" customFormat="1" ht="15" customHeight="1" x14ac:dyDescent="0.75"/>
    <row r="4348" customFormat="1" ht="15" customHeight="1" x14ac:dyDescent="0.75"/>
    <row r="4349" customFormat="1" ht="15" customHeight="1" x14ac:dyDescent="0.75"/>
    <row r="4350" customFormat="1" ht="15" customHeight="1" x14ac:dyDescent="0.75"/>
    <row r="4351" customFormat="1" ht="15" customHeight="1" x14ac:dyDescent="0.75"/>
    <row r="4352" customFormat="1" ht="15" customHeight="1" x14ac:dyDescent="0.75"/>
    <row r="4353" customFormat="1" ht="12" customHeight="1" x14ac:dyDescent="0.75"/>
    <row r="4354" customFormat="1" ht="15" customHeight="1" x14ac:dyDescent="0.75"/>
    <row r="4355" customFormat="1" ht="15" customHeight="1" x14ac:dyDescent="0.75"/>
    <row r="4356" customFormat="1" ht="12" customHeight="1" x14ac:dyDescent="0.75"/>
    <row r="4357" customFormat="1" ht="15" customHeight="1" x14ac:dyDescent="0.75"/>
    <row r="4358" customFormat="1" ht="15" customHeight="1" x14ac:dyDescent="0.75"/>
    <row r="4359" customFormat="1" ht="15" customHeight="1" x14ac:dyDescent="0.75"/>
    <row r="4360" customFormat="1" ht="12" customHeight="1" x14ac:dyDescent="0.75"/>
    <row r="4361" customFormat="1" ht="15" customHeight="1" x14ac:dyDescent="0.75"/>
    <row r="4362" customFormat="1" ht="15" customHeight="1" x14ac:dyDescent="0.75"/>
    <row r="4363" customFormat="1" ht="15" customHeight="1" x14ac:dyDescent="0.75"/>
    <row r="4364" customFormat="1" ht="15" customHeight="1" x14ac:dyDescent="0.75"/>
    <row r="4365" customFormat="1" ht="15" customHeight="1" x14ac:dyDescent="0.75"/>
    <row r="4366" customFormat="1" ht="15" customHeight="1" x14ac:dyDescent="0.75"/>
    <row r="4367" customFormat="1" ht="15" customHeight="1" x14ac:dyDescent="0.75"/>
    <row r="4368" customFormat="1" ht="15" customHeight="1" x14ac:dyDescent="0.75"/>
    <row r="4369" spans="2:32" ht="15" customHeight="1" x14ac:dyDescent="0.75"/>
    <row r="4370" spans="2:32" ht="15" customHeight="1" x14ac:dyDescent="0.75"/>
    <row r="4371" spans="2:32" ht="12" customHeight="1" x14ac:dyDescent="0.75"/>
    <row r="4372" spans="2:32" ht="15" customHeight="1" x14ac:dyDescent="0.75"/>
    <row r="4373" spans="2:32" ht="15" customHeight="1" x14ac:dyDescent="0.75"/>
    <row r="4374" spans="2:32" ht="12" customHeight="1" x14ac:dyDescent="0.75"/>
    <row r="4375" spans="2:32" ht="15" customHeight="1" x14ac:dyDescent="0.75"/>
    <row r="4376" spans="2:32" ht="15" customHeight="1" x14ac:dyDescent="0.75"/>
    <row r="4377" spans="2:32" ht="15" customHeight="1" x14ac:dyDescent="0.75">
      <c r="B4377" s="253"/>
      <c r="C4377" s="253"/>
      <c r="D4377" s="253"/>
      <c r="E4377" s="253"/>
      <c r="F4377" s="253"/>
      <c r="G4377" s="253"/>
      <c r="H4377" s="253"/>
      <c r="I4377" s="253"/>
      <c r="J4377" s="253"/>
      <c r="K4377" s="253"/>
      <c r="L4377" s="253"/>
      <c r="M4377" s="253"/>
      <c r="N4377" s="253"/>
      <c r="O4377" s="253"/>
      <c r="P4377" s="253"/>
      <c r="Q4377" s="253"/>
      <c r="R4377" s="253"/>
      <c r="S4377" s="253"/>
      <c r="T4377" s="253"/>
      <c r="U4377" s="253"/>
      <c r="V4377" s="253"/>
      <c r="W4377" s="253"/>
      <c r="X4377" s="253"/>
      <c r="Y4377" s="253"/>
      <c r="Z4377" s="253"/>
      <c r="AA4377" s="253"/>
      <c r="AB4377" s="253"/>
      <c r="AC4377" s="253"/>
      <c r="AD4377" s="253"/>
      <c r="AE4377" s="253"/>
      <c r="AF4377" s="253"/>
    </row>
    <row r="4378" spans="2:32" ht="15" customHeight="1" x14ac:dyDescent="0.75"/>
    <row r="4379" spans="2:32" ht="15" customHeight="1" x14ac:dyDescent="0.75"/>
    <row r="4380" spans="2:32" ht="15" customHeight="1" x14ac:dyDescent="0.75"/>
    <row r="4381" spans="2:32" ht="15" customHeight="1" x14ac:dyDescent="0.75"/>
    <row r="4382" spans="2:32" ht="15" customHeight="1" x14ac:dyDescent="0.75"/>
    <row r="4383" spans="2:32" ht="15" customHeight="1" x14ac:dyDescent="0.75"/>
    <row r="4384" spans="2:32" ht="15" customHeight="1" x14ac:dyDescent="0.75"/>
    <row r="4385" customFormat="1" ht="15" customHeight="1" x14ac:dyDescent="0.75"/>
    <row r="4386" customFormat="1" ht="12" customHeight="1" x14ac:dyDescent="0.75"/>
    <row r="4387" customFormat="1" ht="12" customHeight="1" x14ac:dyDescent="0.75"/>
    <row r="4388" customFormat="1" ht="12" customHeight="1" x14ac:dyDescent="0.75"/>
    <row r="4389" customFormat="1" ht="12" customHeight="1" x14ac:dyDescent="0.75"/>
    <row r="4390" customFormat="1" ht="12" customHeight="1" x14ac:dyDescent="0.75"/>
    <row r="4391" customFormat="1" ht="12" customHeight="1" x14ac:dyDescent="0.75"/>
    <row r="4392" customFormat="1" ht="12" customHeight="1" x14ac:dyDescent="0.75"/>
    <row r="4393" customFormat="1" ht="12" customHeight="1" x14ac:dyDescent="0.75"/>
    <row r="4394" customFormat="1" ht="12" customHeight="1" x14ac:dyDescent="0.75"/>
    <row r="4395" customFormat="1" ht="12" customHeight="1" x14ac:dyDescent="0.75"/>
    <row r="4396" customFormat="1" ht="12" customHeight="1" x14ac:dyDescent="0.75"/>
    <row r="4397" customFormat="1" ht="12" customHeight="1" x14ac:dyDescent="0.75"/>
    <row r="4398" customFormat="1" ht="12" customHeight="1" x14ac:dyDescent="0.75"/>
    <row r="4399" customFormat="1" ht="12" customHeight="1" x14ac:dyDescent="0.75"/>
    <row r="4400" customFormat="1" ht="12" customHeight="1" x14ac:dyDescent="0.75"/>
    <row r="4401" customFormat="1" ht="12" customHeight="1" x14ac:dyDescent="0.75"/>
    <row r="4402" customFormat="1" ht="12" customHeight="1" x14ac:dyDescent="0.75"/>
    <row r="4403" customFormat="1" ht="12" customHeight="1" x14ac:dyDescent="0.75"/>
    <row r="4404" customFormat="1" ht="12" customHeight="1" x14ac:dyDescent="0.75"/>
    <row r="4405" customFormat="1" ht="12" customHeight="1" x14ac:dyDescent="0.75"/>
    <row r="4406" customFormat="1" ht="12" customHeight="1" x14ac:dyDescent="0.75"/>
    <row r="4407" customFormat="1" ht="12" customHeight="1" x14ac:dyDescent="0.75"/>
    <row r="4408" customFormat="1" ht="12" customHeight="1" x14ac:dyDescent="0.75"/>
    <row r="4409" customFormat="1" ht="12" customHeight="1" x14ac:dyDescent="0.75"/>
    <row r="4410" customFormat="1" ht="12" customHeight="1" x14ac:dyDescent="0.75"/>
    <row r="4411" customFormat="1" ht="12" customHeight="1" x14ac:dyDescent="0.75"/>
    <row r="4412" customFormat="1" ht="12" customHeight="1" x14ac:dyDescent="0.75"/>
    <row r="4413" customFormat="1" ht="12" customHeight="1" x14ac:dyDescent="0.75"/>
    <row r="4414" customFormat="1" ht="12" customHeight="1" x14ac:dyDescent="0.75"/>
    <row r="4415" customFormat="1" ht="12" customHeight="1" x14ac:dyDescent="0.75"/>
    <row r="4416" customFormat="1" ht="12" customHeight="1" x14ac:dyDescent="0.75"/>
    <row r="4417" customFormat="1" ht="12" customHeight="1" x14ac:dyDescent="0.75"/>
    <row r="4418" customFormat="1" ht="12" customHeight="1" x14ac:dyDescent="0.75"/>
    <row r="4419" customFormat="1" ht="12" customHeight="1" x14ac:dyDescent="0.75"/>
    <row r="4420" customFormat="1" ht="12" customHeight="1" x14ac:dyDescent="0.75"/>
    <row r="4421" customFormat="1" ht="12" customHeight="1" x14ac:dyDescent="0.75"/>
    <row r="4422" customFormat="1" ht="12" customHeight="1" x14ac:dyDescent="0.75"/>
    <row r="4423" customFormat="1" ht="12" customHeight="1" x14ac:dyDescent="0.75"/>
    <row r="4424" customFormat="1" ht="12" customHeight="1" x14ac:dyDescent="0.75"/>
    <row r="4425" customFormat="1" ht="15" customHeight="1" x14ac:dyDescent="0.75"/>
    <row r="4426" customFormat="1" ht="15" customHeight="1" x14ac:dyDescent="0.75"/>
    <row r="4427" customFormat="1" ht="15" customHeight="1" x14ac:dyDescent="0.75"/>
    <row r="4428" customFormat="1" ht="15" customHeight="1" x14ac:dyDescent="0.75"/>
    <row r="4429" customFormat="1" ht="15" customHeight="1" x14ac:dyDescent="0.75"/>
    <row r="4430" customFormat="1" ht="15" customHeight="1" x14ac:dyDescent="0.75"/>
    <row r="4431" customFormat="1" ht="15" customHeight="1" x14ac:dyDescent="0.75"/>
    <row r="4432" customFormat="1" ht="15" customHeight="1" x14ac:dyDescent="0.75"/>
    <row r="4433" customFormat="1" ht="15" customHeight="1" x14ac:dyDescent="0.75"/>
    <row r="4434" customFormat="1" ht="15" customHeight="1" x14ac:dyDescent="0.75"/>
    <row r="4435" customFormat="1" ht="12" customHeight="1" x14ac:dyDescent="0.75"/>
    <row r="4436" customFormat="1" ht="15" customHeight="1" x14ac:dyDescent="0.75"/>
    <row r="4437" customFormat="1" ht="15" customHeight="1" x14ac:dyDescent="0.75"/>
    <row r="4438" customFormat="1" ht="15" customHeight="1" x14ac:dyDescent="0.75"/>
    <row r="4439" customFormat="1" ht="15" customHeight="1" x14ac:dyDescent="0.75"/>
    <row r="4440" customFormat="1" ht="15" customHeight="1" x14ac:dyDescent="0.75"/>
    <row r="4441" customFormat="1" ht="15" customHeight="1" x14ac:dyDescent="0.75"/>
    <row r="4442" customFormat="1" ht="15" customHeight="1" x14ac:dyDescent="0.75"/>
    <row r="4443" customFormat="1" ht="15" customHeight="1" x14ac:dyDescent="0.75"/>
    <row r="4444" customFormat="1" ht="15" customHeight="1" x14ac:dyDescent="0.75"/>
    <row r="4445" customFormat="1" ht="15" customHeight="1" x14ac:dyDescent="0.75"/>
    <row r="4446" customFormat="1" ht="15" customHeight="1" x14ac:dyDescent="0.75"/>
    <row r="4447" customFormat="1" ht="15" customHeight="1" x14ac:dyDescent="0.75"/>
    <row r="4448" customFormat="1" ht="15" customHeight="1" x14ac:dyDescent="0.75"/>
    <row r="4449" customFormat="1" ht="15" customHeight="1" x14ac:dyDescent="0.75"/>
    <row r="4450" customFormat="1" ht="15" customHeight="1" x14ac:dyDescent="0.75"/>
    <row r="4451" customFormat="1" ht="15" customHeight="1" x14ac:dyDescent="0.75"/>
    <row r="4452" customFormat="1" ht="12" customHeight="1" x14ac:dyDescent="0.75"/>
    <row r="4453" customFormat="1" ht="15" customHeight="1" x14ac:dyDescent="0.75"/>
    <row r="4454" customFormat="1" ht="15" customHeight="1" x14ac:dyDescent="0.75"/>
    <row r="4455" customFormat="1" ht="12" customHeight="1" x14ac:dyDescent="0.75"/>
    <row r="4456" customFormat="1" ht="15" customHeight="1" x14ac:dyDescent="0.75"/>
    <row r="4457" customFormat="1" ht="15" customHeight="1" x14ac:dyDescent="0.75"/>
    <row r="4458" customFormat="1" ht="15" customHeight="1" x14ac:dyDescent="0.75"/>
    <row r="4459" customFormat="1" ht="15" customHeight="1" x14ac:dyDescent="0.75"/>
    <row r="4460" customFormat="1" ht="15" customHeight="1" x14ac:dyDescent="0.75"/>
    <row r="4461" customFormat="1" ht="12" customHeight="1" x14ac:dyDescent="0.75"/>
    <row r="4462" customFormat="1" ht="15" customHeight="1" x14ac:dyDescent="0.75"/>
    <row r="4463" customFormat="1" ht="15" customHeight="1" x14ac:dyDescent="0.75"/>
    <row r="4464" customFormat="1" ht="15" customHeight="1" x14ac:dyDescent="0.75"/>
    <row r="4465" customFormat="1" ht="15" customHeight="1" x14ac:dyDescent="0.75"/>
    <row r="4466" customFormat="1" ht="15" customHeight="1" x14ac:dyDescent="0.75"/>
    <row r="4467" customFormat="1" ht="15" customHeight="1" x14ac:dyDescent="0.75"/>
    <row r="4468" customFormat="1" ht="15" customHeight="1" x14ac:dyDescent="0.75"/>
    <row r="4469" customFormat="1" ht="15" customHeight="1" x14ac:dyDescent="0.75"/>
    <row r="4470" customFormat="1" ht="15" customHeight="1" x14ac:dyDescent="0.75"/>
    <row r="4471" customFormat="1" ht="15" customHeight="1" x14ac:dyDescent="0.75"/>
    <row r="4472" customFormat="1" ht="15" customHeight="1" x14ac:dyDescent="0.75"/>
    <row r="4473" customFormat="1" ht="15" customHeight="1" x14ac:dyDescent="0.75"/>
    <row r="4474" customFormat="1" ht="15" customHeight="1" x14ac:dyDescent="0.75"/>
    <row r="4475" customFormat="1" ht="15" customHeight="1" x14ac:dyDescent="0.75"/>
    <row r="4476" customFormat="1" ht="15" customHeight="1" x14ac:dyDescent="0.75"/>
    <row r="4477" customFormat="1" ht="15" customHeight="1" x14ac:dyDescent="0.75"/>
    <row r="4478" customFormat="1" ht="12" customHeight="1" x14ac:dyDescent="0.75"/>
    <row r="4479" customFormat="1" ht="15" customHeight="1" x14ac:dyDescent="0.75"/>
    <row r="4480" customFormat="1" ht="15" customHeight="1" x14ac:dyDescent="0.75"/>
    <row r="4481" customFormat="1" ht="12" customHeight="1" x14ac:dyDescent="0.75"/>
    <row r="4482" customFormat="1" ht="15" customHeight="1" x14ac:dyDescent="0.75"/>
    <row r="4483" customFormat="1" ht="15" customHeight="1" x14ac:dyDescent="0.75"/>
    <row r="4484" customFormat="1" ht="15" customHeight="1" x14ac:dyDescent="0.75"/>
    <row r="4485" customFormat="1" ht="12" customHeight="1" x14ac:dyDescent="0.75"/>
    <row r="4486" customFormat="1" ht="15" customHeight="1" x14ac:dyDescent="0.75"/>
    <row r="4487" customFormat="1" ht="15" customHeight="1" x14ac:dyDescent="0.75"/>
    <row r="4488" customFormat="1" ht="15" customHeight="1" x14ac:dyDescent="0.75"/>
    <row r="4489" customFormat="1" ht="15" customHeight="1" x14ac:dyDescent="0.75"/>
    <row r="4490" customFormat="1" ht="15" customHeight="1" x14ac:dyDescent="0.75"/>
    <row r="4491" customFormat="1" ht="15" customHeight="1" x14ac:dyDescent="0.75"/>
    <row r="4492" customFormat="1" ht="15" customHeight="1" x14ac:dyDescent="0.75"/>
    <row r="4493" customFormat="1" ht="15" customHeight="1" x14ac:dyDescent="0.75"/>
    <row r="4494" customFormat="1" ht="15" customHeight="1" x14ac:dyDescent="0.75"/>
    <row r="4495" customFormat="1" ht="15" customHeight="1" x14ac:dyDescent="0.75"/>
    <row r="4496" customFormat="1" ht="12" customHeight="1" x14ac:dyDescent="0.75"/>
    <row r="4497" spans="2:32" ht="15" customHeight="1" x14ac:dyDescent="0.75"/>
    <row r="4498" spans="2:32" ht="15" customHeight="1" x14ac:dyDescent="0.75"/>
    <row r="4499" spans="2:32" ht="12" customHeight="1" x14ac:dyDescent="0.75"/>
    <row r="4500" spans="2:32" ht="15" customHeight="1" x14ac:dyDescent="0.75"/>
    <row r="4501" spans="2:32" ht="15" customHeight="1" x14ac:dyDescent="0.75"/>
    <row r="4502" spans="2:32" ht="15" customHeight="1" x14ac:dyDescent="0.75">
      <c r="B4502" s="253"/>
      <c r="C4502" s="253"/>
      <c r="D4502" s="253"/>
      <c r="E4502" s="253"/>
      <c r="F4502" s="253"/>
      <c r="G4502" s="253"/>
      <c r="H4502" s="253"/>
      <c r="I4502" s="253"/>
      <c r="J4502" s="253"/>
      <c r="K4502" s="253"/>
      <c r="L4502" s="253"/>
      <c r="M4502" s="253"/>
      <c r="N4502" s="253"/>
      <c r="O4502" s="253"/>
      <c r="P4502" s="253"/>
      <c r="Q4502" s="253"/>
      <c r="R4502" s="253"/>
      <c r="S4502" s="253"/>
      <c r="T4502" s="253"/>
      <c r="U4502" s="253"/>
      <c r="V4502" s="253"/>
      <c r="W4502" s="253"/>
      <c r="X4502" s="253"/>
      <c r="Y4502" s="253"/>
      <c r="Z4502" s="253"/>
      <c r="AA4502" s="253"/>
      <c r="AB4502" s="253"/>
      <c r="AC4502" s="253"/>
      <c r="AD4502" s="253"/>
      <c r="AE4502" s="253"/>
      <c r="AF4502" s="253"/>
    </row>
    <row r="4503" spans="2:32" ht="15" customHeight="1" x14ac:dyDescent="0.75"/>
    <row r="4504" spans="2:32" ht="15" customHeight="1" x14ac:dyDescent="0.75"/>
    <row r="4505" spans="2:32" ht="15" customHeight="1" x14ac:dyDescent="0.75"/>
    <row r="4506" spans="2:32" ht="15" customHeight="1" x14ac:dyDescent="0.75"/>
    <row r="4507" spans="2:32" ht="15" customHeight="1" x14ac:dyDescent="0.75"/>
    <row r="4508" spans="2:32" ht="15" customHeight="1" x14ac:dyDescent="0.75"/>
    <row r="4509" spans="2:32" ht="15" customHeight="1" x14ac:dyDescent="0.75"/>
    <row r="4510" spans="2:32" ht="15" customHeight="1" x14ac:dyDescent="0.75"/>
  </sheetData>
  <mergeCells count="29">
    <mergeCell ref="B4002:AF4002"/>
    <mergeCell ref="B4127:AF4127"/>
    <mergeCell ref="B4252:AF4252"/>
    <mergeCell ref="B4377:AF4377"/>
    <mergeCell ref="B4502:AF4502"/>
    <mergeCell ref="B3877:AF3877"/>
    <mergeCell ref="B1294:AF1294"/>
    <mergeCell ref="B1590:AF1590"/>
    <mergeCell ref="B1813:AF1813"/>
    <mergeCell ref="B2090:AF2090"/>
    <mergeCell ref="B2425:AF2425"/>
    <mergeCell ref="B2745:AF2745"/>
    <mergeCell ref="B3076:AF3076"/>
    <mergeCell ref="B3393:AF3393"/>
    <mergeCell ref="B3502:AF3502"/>
    <mergeCell ref="B3627:AF3627"/>
    <mergeCell ref="B3752:AF3752"/>
    <mergeCell ref="B1194:AF1194"/>
    <mergeCell ref="B117:AF117"/>
    <mergeCell ref="B259:AF259"/>
    <mergeCell ref="B275:AG275"/>
    <mergeCell ref="B339:AF339"/>
    <mergeCell ref="B452:AF452"/>
    <mergeCell ref="B565:AF565"/>
    <mergeCell ref="B663:AF663"/>
    <mergeCell ref="B735:AF735"/>
    <mergeCell ref="B911:AF911"/>
    <mergeCell ref="B994:AF994"/>
    <mergeCell ref="B1096:AF1096"/>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6C70AA-2E63-49B8-8F18-F521DA477B0D}">
  <dimension ref="A1:BA149"/>
  <sheetViews>
    <sheetView workbookViewId="0">
      <selection activeCell="G14" sqref="G14"/>
    </sheetView>
  </sheetViews>
  <sheetFormatPr defaultRowHeight="14.75" x14ac:dyDescent="0.75"/>
  <cols>
    <col min="1" max="1" width="56.1328125" bestFit="1" customWidth="1"/>
    <col min="3" max="3" width="9.54296875" bestFit="1" customWidth="1"/>
  </cols>
  <sheetData>
    <row r="1" spans="1:16" x14ac:dyDescent="0.75">
      <c r="A1" s="59" t="s">
        <v>216</v>
      </c>
      <c r="B1" s="60"/>
      <c r="C1" s="60"/>
      <c r="D1" s="60"/>
      <c r="E1" s="60"/>
      <c r="F1" s="60"/>
      <c r="G1" s="60"/>
      <c r="H1" s="60"/>
      <c r="I1" s="60"/>
      <c r="J1" s="60"/>
      <c r="K1" s="60"/>
      <c r="L1" s="60"/>
      <c r="M1" s="60"/>
      <c r="N1" s="60"/>
      <c r="O1" s="60"/>
      <c r="P1" s="60"/>
    </row>
    <row r="2" spans="1:16" ht="15.75" customHeight="1" x14ac:dyDescent="0.75">
      <c r="A2" s="61"/>
      <c r="B2" s="62">
        <v>2021</v>
      </c>
      <c r="C2" s="62">
        <v>2022</v>
      </c>
      <c r="D2" s="62">
        <v>2023</v>
      </c>
      <c r="E2" s="62">
        <v>2024</v>
      </c>
      <c r="F2" s="62">
        <v>2025</v>
      </c>
      <c r="G2" s="62">
        <v>2026</v>
      </c>
      <c r="H2" s="62">
        <v>2027</v>
      </c>
      <c r="I2" s="62">
        <v>2028</v>
      </c>
      <c r="J2" s="62">
        <v>2029</v>
      </c>
      <c r="K2" s="62">
        <v>2030</v>
      </c>
      <c r="L2" s="62">
        <v>2031</v>
      </c>
      <c r="M2" s="62">
        <v>2032</v>
      </c>
      <c r="N2" s="62">
        <v>2033</v>
      </c>
      <c r="O2" s="62">
        <v>2034</v>
      </c>
      <c r="P2" s="62">
        <v>2035</v>
      </c>
    </row>
    <row r="3" spans="1:16" x14ac:dyDescent="0.75">
      <c r="A3" s="62" t="s">
        <v>217</v>
      </c>
      <c r="B3" s="63"/>
      <c r="C3" s="63"/>
      <c r="D3" s="63"/>
      <c r="E3" s="63"/>
      <c r="F3" s="63"/>
      <c r="G3" s="63"/>
      <c r="H3" s="63"/>
      <c r="I3" s="63"/>
      <c r="J3" s="63"/>
      <c r="K3" s="63"/>
      <c r="L3" s="63"/>
      <c r="M3" s="63"/>
      <c r="N3" s="63"/>
      <c r="O3" s="63"/>
      <c r="P3" s="63"/>
    </row>
    <row r="4" spans="1:16" x14ac:dyDescent="0.75">
      <c r="A4" s="63" t="s">
        <v>218</v>
      </c>
      <c r="B4" s="63"/>
      <c r="C4" s="63">
        <v>123014.02814171401</v>
      </c>
      <c r="D4" s="63">
        <v>116891.10064479</v>
      </c>
      <c r="E4" s="63">
        <v>110861.018872339</v>
      </c>
      <c r="F4" s="63">
        <v>105086.28082494601</v>
      </c>
      <c r="G4" s="63">
        <v>99480.616976928504</v>
      </c>
      <c r="H4" s="63">
        <v>94041.791663598196</v>
      </c>
      <c r="I4" s="63">
        <v>88699.548094428494</v>
      </c>
      <c r="J4" s="63">
        <v>83590.763893754396</v>
      </c>
      <c r="K4" s="63">
        <v>78642.067397142804</v>
      </c>
      <c r="L4" s="63">
        <v>77971.135744342799</v>
      </c>
      <c r="M4" s="63">
        <v>77306.302529942797</v>
      </c>
      <c r="N4" s="63">
        <v>76647.5677539428</v>
      </c>
      <c r="O4" s="63">
        <v>75994.931416342806</v>
      </c>
      <c r="P4" s="63">
        <v>75348.393517142802</v>
      </c>
    </row>
    <row r="5" spans="1:16" x14ac:dyDescent="0.75">
      <c r="A5" s="63" t="s">
        <v>219</v>
      </c>
      <c r="B5" s="63"/>
      <c r="C5" s="63">
        <v>159207.807414857</v>
      </c>
      <c r="D5" s="63">
        <v>150762.980531254</v>
      </c>
      <c r="E5" s="63">
        <v>142465.294625482</v>
      </c>
      <c r="F5" s="63">
        <v>134523.43449766</v>
      </c>
      <c r="G5" s="63">
        <v>126825.62026921401</v>
      </c>
      <c r="H5" s="63">
        <v>119368.456662955</v>
      </c>
      <c r="I5" s="63">
        <v>112062.610816714</v>
      </c>
      <c r="J5" s="63">
        <v>105080.852304361</v>
      </c>
      <c r="K5" s="63">
        <v>98329.492008571397</v>
      </c>
      <c r="L5" s="63">
        <v>97356.117983771401</v>
      </c>
      <c r="M5" s="63">
        <v>96392.003173371399</v>
      </c>
      <c r="N5" s="63">
        <v>95437.147577371405</v>
      </c>
      <c r="O5" s="63">
        <v>94491.551195771404</v>
      </c>
      <c r="P5" s="63">
        <v>93555.214028571398</v>
      </c>
    </row>
    <row r="6" spans="1:16" x14ac:dyDescent="0.75">
      <c r="A6" s="63" t="s">
        <v>220</v>
      </c>
      <c r="B6" s="63"/>
      <c r="C6" s="63">
        <v>270108.76006399997</v>
      </c>
      <c r="D6" s="63">
        <v>255656.81353143699</v>
      </c>
      <c r="E6" s="63">
        <v>241481.05590024899</v>
      </c>
      <c r="F6" s="63">
        <v>227934.40233675</v>
      </c>
      <c r="G6" s="63">
        <v>214826.43245699999</v>
      </c>
      <c r="H6" s="63">
        <v>202150.519416625</v>
      </c>
      <c r="I6" s="63">
        <v>189754.51910199999</v>
      </c>
      <c r="J6" s="63">
        <v>177930.10464693699</v>
      </c>
      <c r="K6" s="63">
        <v>166517.73655999999</v>
      </c>
      <c r="L6" s="63">
        <v>164752.88939120001</v>
      </c>
      <c r="M6" s="63">
        <v>163006.1020288</v>
      </c>
      <c r="N6" s="63">
        <v>161277.3744728</v>
      </c>
      <c r="O6" s="63">
        <v>159566.70672320001</v>
      </c>
      <c r="P6" s="63">
        <v>157874.09878</v>
      </c>
    </row>
    <row r="7" spans="1:16" x14ac:dyDescent="0.75">
      <c r="A7" s="63" t="s">
        <v>221</v>
      </c>
      <c r="B7" s="63"/>
      <c r="C7" s="63">
        <v>279260.18559999898</v>
      </c>
      <c r="D7" s="63">
        <v>263473.356940625</v>
      </c>
      <c r="E7" s="63">
        <v>248012.4213625</v>
      </c>
      <c r="F7" s="63">
        <v>233239.7419125</v>
      </c>
      <c r="G7" s="63">
        <v>218958.3682</v>
      </c>
      <c r="H7" s="63">
        <v>205160.76274375001</v>
      </c>
      <c r="I7" s="63">
        <v>191692.3847</v>
      </c>
      <c r="J7" s="63">
        <v>178847.74184062399</v>
      </c>
      <c r="K7" s="63">
        <v>166464.10699999999</v>
      </c>
      <c r="L7" s="63">
        <v>164483.975832</v>
      </c>
      <c r="M7" s="63">
        <v>162524.389708</v>
      </c>
      <c r="N7" s="63">
        <v>160585.34862800001</v>
      </c>
      <c r="O7" s="63">
        <v>158666.85259200001</v>
      </c>
      <c r="P7" s="63">
        <v>156768.90160000001</v>
      </c>
    </row>
    <row r="8" spans="1:16" x14ac:dyDescent="0.75">
      <c r="A8" s="63" t="s">
        <v>222</v>
      </c>
      <c r="B8" s="63"/>
      <c r="C8" s="63">
        <v>514693.025792</v>
      </c>
      <c r="D8" s="63">
        <v>478374.445650562</v>
      </c>
      <c r="E8" s="63">
        <v>443236.40154075</v>
      </c>
      <c r="F8" s="63">
        <v>409916.57607524999</v>
      </c>
      <c r="G8" s="63">
        <v>378042.57344100002</v>
      </c>
      <c r="H8" s="63">
        <v>347585.904687375</v>
      </c>
      <c r="I8" s="63">
        <v>318274.00570600003</v>
      </c>
      <c r="J8" s="63">
        <v>290584.82838206203</v>
      </c>
      <c r="K8" s="63">
        <v>264226.95948000002</v>
      </c>
      <c r="L8" s="63">
        <v>259041.23675519999</v>
      </c>
      <c r="M8" s="63">
        <v>253933.1637608</v>
      </c>
      <c r="N8" s="63">
        <v>248902.74049679999</v>
      </c>
      <c r="O8" s="63">
        <v>243949.96696319999</v>
      </c>
      <c r="P8" s="63">
        <v>239074.84315999999</v>
      </c>
    </row>
    <row r="9" spans="1:16" x14ac:dyDescent="0.75">
      <c r="A9" s="63" t="s">
        <v>223</v>
      </c>
      <c r="B9" s="63"/>
      <c r="C9" s="63">
        <v>352345.79063954199</v>
      </c>
      <c r="D9" s="63">
        <v>336920.40289145103</v>
      </c>
      <c r="E9" s="63">
        <v>321714.49663779198</v>
      </c>
      <c r="F9" s="63">
        <v>307197.76116126397</v>
      </c>
      <c r="G9" s="63">
        <v>293121.27323848498</v>
      </c>
      <c r="H9" s="63">
        <v>279478.32417008199</v>
      </c>
      <c r="I9" s="63">
        <v>266058.17291548499</v>
      </c>
      <c r="J9" s="63">
        <v>253269.417264894</v>
      </c>
      <c r="K9" s="63">
        <v>240893.94282742799</v>
      </c>
      <c r="L9" s="63">
        <v>239120.828568228</v>
      </c>
      <c r="M9" s="63">
        <v>237366.00342662801</v>
      </c>
      <c r="N9" s="63">
        <v>235629.46740262801</v>
      </c>
      <c r="O9" s="63">
        <v>233911.22049622799</v>
      </c>
      <c r="P9" s="63">
        <v>232211.26270742799</v>
      </c>
    </row>
    <row r="10" spans="1:16" x14ac:dyDescent="0.75">
      <c r="A10" s="64" t="s">
        <v>224</v>
      </c>
      <c r="B10" s="64"/>
      <c r="C10" s="64">
        <v>254244.29587332401</v>
      </c>
      <c r="D10" s="64">
        <v>238190.03010017413</v>
      </c>
      <c r="E10" s="64">
        <v>222651.14064541471</v>
      </c>
      <c r="F10" s="64">
        <v>207942.32020082459</v>
      </c>
      <c r="G10" s="64">
        <v>193798.83210084747</v>
      </c>
      <c r="H10" s="64">
        <v>180291.79864733585</v>
      </c>
      <c r="I10" s="64">
        <v>167274.24981139184</v>
      </c>
      <c r="J10" s="64">
        <v>154992.181179804</v>
      </c>
      <c r="K10" s="64">
        <v>143291.09355900332</v>
      </c>
      <c r="L10" s="64">
        <v>141012.55439962645</v>
      </c>
      <c r="M10" s="64">
        <v>138777.42258643205</v>
      </c>
      <c r="N10" s="64">
        <v>136585.20558876757</v>
      </c>
      <c r="O10" s="64">
        <v>134435.41087598051</v>
      </c>
      <c r="P10" s="64">
        <v>132327.54591741826</v>
      </c>
    </row>
    <row r="11" spans="1:16" x14ac:dyDescent="0.75">
      <c r="A11" s="63" t="s">
        <v>225</v>
      </c>
      <c r="B11" s="63"/>
      <c r="C11" s="63">
        <v>122214.21173028499</v>
      </c>
      <c r="D11" s="63">
        <v>117413.976644366</v>
      </c>
      <c r="E11" s="63">
        <v>112666.51620153501</v>
      </c>
      <c r="F11" s="63">
        <v>108136.271422178</v>
      </c>
      <c r="G11" s="63">
        <v>103736.844151571</v>
      </c>
      <c r="H11" s="63">
        <v>99466.245995339297</v>
      </c>
      <c r="I11" s="63">
        <v>95249.444506571395</v>
      </c>
      <c r="J11" s="63">
        <v>91232.695573151796</v>
      </c>
      <c r="K11" s="63">
        <v>87338.771582857094</v>
      </c>
      <c r="L11" s="63">
        <v>86812.205402057094</v>
      </c>
      <c r="M11" s="63">
        <v>86291.055923657099</v>
      </c>
      <c r="N11" s="63">
        <v>85775.323147657095</v>
      </c>
      <c r="O11" s="63">
        <v>85265.007074057095</v>
      </c>
      <c r="P11" s="63">
        <v>84760.107702857102</v>
      </c>
    </row>
    <row r="12" spans="1:16" x14ac:dyDescent="0.75">
      <c r="A12" s="63" t="s">
        <v>226</v>
      </c>
      <c r="B12" s="63"/>
      <c r="C12" s="63">
        <v>450892.87437165697</v>
      </c>
      <c r="D12" s="63">
        <v>434385.76652422902</v>
      </c>
      <c r="E12" s="63">
        <v>418045.41355878202</v>
      </c>
      <c r="F12" s="63">
        <v>402480.97438276</v>
      </c>
      <c r="G12" s="63">
        <v>387372.71199361398</v>
      </c>
      <c r="H12" s="63">
        <v>372713.172470405</v>
      </c>
      <c r="I12" s="63">
        <v>358220.19315511402</v>
      </c>
      <c r="J12" s="63">
        <v>344442.81400393602</v>
      </c>
      <c r="K12" s="63">
        <v>331091.64980057097</v>
      </c>
      <c r="L12" s="63">
        <v>329239.34992377099</v>
      </c>
      <c r="M12" s="63">
        <v>327407.37197737099</v>
      </c>
      <c r="N12" s="63">
        <v>325595.71596137102</v>
      </c>
      <c r="O12" s="63">
        <v>323804.38187577098</v>
      </c>
      <c r="P12" s="63">
        <v>322033.36972057098</v>
      </c>
    </row>
    <row r="13" spans="1:16" x14ac:dyDescent="0.75">
      <c r="A13" s="63" t="s">
        <v>227</v>
      </c>
      <c r="B13" s="63"/>
      <c r="C13" s="63">
        <v>189784.88384365701</v>
      </c>
      <c r="D13" s="63">
        <v>182723.316817135</v>
      </c>
      <c r="E13" s="63">
        <v>175696.32320265699</v>
      </c>
      <c r="F13" s="63">
        <v>168961.49064488499</v>
      </c>
      <c r="G13" s="63">
        <v>162385.75271211399</v>
      </c>
      <c r="H13" s="63">
        <v>155967.40409184201</v>
      </c>
      <c r="I13" s="63">
        <v>149590.02319611399</v>
      </c>
      <c r="J13" s="63">
        <v>143484.56591959199</v>
      </c>
      <c r="K13" s="63">
        <v>137531.34858057101</v>
      </c>
      <c r="L13" s="63">
        <v>136760.20458057101</v>
      </c>
      <c r="M13" s="63">
        <v>135995.25818057099</v>
      </c>
      <c r="N13" s="63">
        <v>135236.50938057099</v>
      </c>
      <c r="O13" s="63">
        <v>134483.958180571</v>
      </c>
      <c r="P13" s="63">
        <v>133737.604580571</v>
      </c>
    </row>
    <row r="14" spans="1:16" x14ac:dyDescent="0.75">
      <c r="A14" s="63" t="s">
        <v>228</v>
      </c>
      <c r="B14" s="63"/>
      <c r="C14" s="63">
        <v>824534.65599999996</v>
      </c>
      <c r="D14" s="63">
        <v>800245.73403125</v>
      </c>
      <c r="E14" s="63">
        <v>775788.07787499996</v>
      </c>
      <c r="F14" s="63">
        <v>752300.28262499999</v>
      </c>
      <c r="G14" s="63">
        <v>729205.34050000005</v>
      </c>
      <c r="H14" s="63">
        <v>706501.54618749896</v>
      </c>
      <c r="I14" s="63">
        <v>683662.91299999994</v>
      </c>
      <c r="J14" s="63">
        <v>661746.40228124999</v>
      </c>
      <c r="K14" s="63">
        <v>640215.89</v>
      </c>
      <c r="L14" s="63">
        <v>637719.42559999996</v>
      </c>
      <c r="M14" s="63">
        <v>635235.356399999</v>
      </c>
      <c r="N14" s="63">
        <v>632763.682399999</v>
      </c>
      <c r="O14" s="63">
        <v>630304.40359999996</v>
      </c>
      <c r="P14" s="63">
        <v>627857.52</v>
      </c>
    </row>
    <row r="15" spans="1:16" x14ac:dyDescent="0.75">
      <c r="A15" s="64" t="s">
        <v>229</v>
      </c>
      <c r="B15" s="64"/>
      <c r="C15" s="64">
        <v>402865.46875217895</v>
      </c>
      <c r="D15" s="64">
        <v>389825.18971002812</v>
      </c>
      <c r="E15" s="64">
        <v>376772.31348939822</v>
      </c>
      <c r="F15" s="64">
        <v>364259.15831143828</v>
      </c>
      <c r="G15" s="64">
        <v>352003.04838521645</v>
      </c>
      <c r="H15" s="64">
        <v>340001.81820427557</v>
      </c>
      <c r="I15" s="64">
        <v>328001.63240464276</v>
      </c>
      <c r="J15" s="64">
        <v>316508.86796336708</v>
      </c>
      <c r="K15" s="64">
        <v>305264.03705494152</v>
      </c>
      <c r="L15" s="64">
        <v>303882.39721301734</v>
      </c>
      <c r="M15" s="64">
        <v>302510.17136795085</v>
      </c>
      <c r="N15" s="64">
        <v>301147.35951930378</v>
      </c>
      <c r="O15" s="64">
        <v>299793.96166663681</v>
      </c>
      <c r="P15" s="64">
        <v>298449.97780951031</v>
      </c>
    </row>
    <row r="18" spans="1:53" x14ac:dyDescent="0.75">
      <c r="A18" s="65" t="s">
        <v>230</v>
      </c>
      <c r="B18" s="66">
        <v>2020</v>
      </c>
      <c r="C18" s="66">
        <v>2021</v>
      </c>
      <c r="D18" s="66">
        <v>2022</v>
      </c>
      <c r="E18" s="66">
        <v>2023</v>
      </c>
      <c r="F18" s="66">
        <v>2024</v>
      </c>
      <c r="G18" s="66">
        <v>2025</v>
      </c>
      <c r="H18" s="66">
        <v>2026</v>
      </c>
      <c r="I18" s="66">
        <v>2027</v>
      </c>
      <c r="J18" s="66">
        <v>2028</v>
      </c>
      <c r="K18" s="66">
        <v>2029</v>
      </c>
      <c r="L18" s="66">
        <v>2030</v>
      </c>
      <c r="M18" s="66">
        <v>2031</v>
      </c>
      <c r="N18" s="66">
        <v>2032</v>
      </c>
      <c r="O18" s="66">
        <v>2033</v>
      </c>
      <c r="P18" s="66">
        <v>2034</v>
      </c>
      <c r="Q18" s="66">
        <v>2035</v>
      </c>
      <c r="R18" s="66">
        <v>2036</v>
      </c>
      <c r="S18" s="66">
        <v>2037</v>
      </c>
      <c r="T18" s="66">
        <v>2038</v>
      </c>
      <c r="U18" s="66">
        <v>2039</v>
      </c>
      <c r="V18" s="66">
        <v>2040</v>
      </c>
      <c r="W18" s="66">
        <v>2041</v>
      </c>
      <c r="X18" s="66">
        <v>2042</v>
      </c>
      <c r="Y18" s="66">
        <v>2043</v>
      </c>
      <c r="Z18" s="66">
        <v>2044</v>
      </c>
      <c r="AA18" s="66">
        <v>2045</v>
      </c>
      <c r="AB18" s="66">
        <v>2046</v>
      </c>
      <c r="AC18" s="66">
        <v>2047</v>
      </c>
      <c r="AD18" s="66">
        <v>2048</v>
      </c>
      <c r="AE18" s="66">
        <v>2049</v>
      </c>
      <c r="AF18" s="66">
        <v>2050</v>
      </c>
    </row>
    <row r="19" spans="1:53" x14ac:dyDescent="0.75">
      <c r="A19" s="67" t="s">
        <v>218</v>
      </c>
      <c r="B19" s="2">
        <v>140.5</v>
      </c>
      <c r="C19" s="2">
        <v>137.75</v>
      </c>
      <c r="D19" s="68">
        <v>135</v>
      </c>
      <c r="E19" s="68">
        <v>132.25</v>
      </c>
      <c r="F19" s="68">
        <v>129.5</v>
      </c>
      <c r="G19" s="68">
        <v>126.75</v>
      </c>
      <c r="H19" s="68">
        <v>124</v>
      </c>
      <c r="I19" s="68">
        <v>121.25</v>
      </c>
      <c r="J19" s="68">
        <v>118.5</v>
      </c>
      <c r="K19" s="68">
        <v>115.75</v>
      </c>
      <c r="L19" s="68">
        <v>113</v>
      </c>
      <c r="M19" s="68">
        <v>113</v>
      </c>
      <c r="N19" s="68">
        <v>113</v>
      </c>
      <c r="O19" s="68">
        <v>113</v>
      </c>
      <c r="P19" s="68">
        <v>113</v>
      </c>
      <c r="Q19" s="68">
        <v>113</v>
      </c>
      <c r="R19" s="68">
        <v>113</v>
      </c>
      <c r="S19" s="68">
        <v>113</v>
      </c>
      <c r="T19" s="68">
        <v>113</v>
      </c>
      <c r="U19" s="68">
        <v>113</v>
      </c>
      <c r="V19" s="68">
        <v>113</v>
      </c>
      <c r="W19" s="68">
        <v>113</v>
      </c>
      <c r="X19" s="68">
        <v>113</v>
      </c>
      <c r="Y19" s="68">
        <v>113</v>
      </c>
      <c r="Z19" s="68">
        <v>113</v>
      </c>
      <c r="AA19" s="68">
        <v>113</v>
      </c>
      <c r="AB19" s="68">
        <v>113</v>
      </c>
      <c r="AC19" s="68">
        <v>113</v>
      </c>
      <c r="AD19" s="68">
        <v>113</v>
      </c>
      <c r="AE19" s="68">
        <v>113</v>
      </c>
      <c r="AF19" s="68">
        <v>113</v>
      </c>
    </row>
    <row r="20" spans="1:53" x14ac:dyDescent="0.75">
      <c r="A20" s="67" t="s">
        <v>219</v>
      </c>
      <c r="B20" s="2">
        <v>213.5</v>
      </c>
      <c r="C20" s="2">
        <v>209.25</v>
      </c>
      <c r="D20" s="68">
        <v>205</v>
      </c>
      <c r="E20" s="68">
        <v>200.75</v>
      </c>
      <c r="F20" s="68">
        <v>196.5</v>
      </c>
      <c r="G20" s="68">
        <v>192.25</v>
      </c>
      <c r="H20" s="68">
        <v>188</v>
      </c>
      <c r="I20" s="68">
        <v>183.75</v>
      </c>
      <c r="J20" s="68">
        <v>179.5</v>
      </c>
      <c r="K20" s="68">
        <v>175.25</v>
      </c>
      <c r="L20" s="68">
        <v>171</v>
      </c>
      <c r="M20" s="68">
        <v>171</v>
      </c>
      <c r="N20" s="68">
        <v>171</v>
      </c>
      <c r="O20" s="68">
        <v>171</v>
      </c>
      <c r="P20" s="68">
        <v>171</v>
      </c>
      <c r="Q20" s="68">
        <v>171</v>
      </c>
      <c r="R20" s="68">
        <v>171</v>
      </c>
      <c r="S20" s="68">
        <v>171</v>
      </c>
      <c r="T20" s="68">
        <v>171</v>
      </c>
      <c r="U20" s="68">
        <v>171</v>
      </c>
      <c r="V20" s="68">
        <v>171</v>
      </c>
      <c r="W20" s="68">
        <v>171</v>
      </c>
      <c r="X20" s="68">
        <v>171</v>
      </c>
      <c r="Y20" s="68">
        <v>171</v>
      </c>
      <c r="Z20" s="68">
        <v>171</v>
      </c>
      <c r="AA20" s="68">
        <v>171</v>
      </c>
      <c r="AB20" s="68">
        <v>171</v>
      </c>
      <c r="AC20" s="68">
        <v>171</v>
      </c>
      <c r="AD20" s="68">
        <v>171</v>
      </c>
      <c r="AE20" s="68">
        <v>171</v>
      </c>
      <c r="AF20" s="68">
        <v>171</v>
      </c>
    </row>
    <row r="21" spans="1:53" x14ac:dyDescent="0.75">
      <c r="A21" s="67" t="s">
        <v>220</v>
      </c>
      <c r="B21" s="2">
        <v>425</v>
      </c>
      <c r="C21" s="2">
        <v>412.5</v>
      </c>
      <c r="D21" s="68">
        <v>400</v>
      </c>
      <c r="E21" s="68">
        <v>387.5</v>
      </c>
      <c r="F21" s="68">
        <v>375</v>
      </c>
      <c r="G21" s="68">
        <v>362.5</v>
      </c>
      <c r="H21" s="68">
        <v>350</v>
      </c>
      <c r="I21" s="68">
        <v>337.5</v>
      </c>
      <c r="J21" s="68">
        <v>325</v>
      </c>
      <c r="K21" s="68">
        <v>312.5</v>
      </c>
      <c r="L21" s="68">
        <v>300</v>
      </c>
      <c r="M21" s="68">
        <v>300</v>
      </c>
      <c r="N21" s="68">
        <v>300</v>
      </c>
      <c r="O21" s="68">
        <v>300</v>
      </c>
      <c r="P21" s="68">
        <v>300</v>
      </c>
      <c r="Q21" s="68">
        <v>300</v>
      </c>
      <c r="R21" s="68">
        <v>300</v>
      </c>
      <c r="S21" s="68">
        <v>300</v>
      </c>
      <c r="T21" s="68">
        <v>300</v>
      </c>
      <c r="U21" s="68">
        <v>300</v>
      </c>
      <c r="V21" s="68">
        <v>300</v>
      </c>
      <c r="W21" s="68">
        <v>300</v>
      </c>
      <c r="X21" s="68">
        <v>300</v>
      </c>
      <c r="Y21" s="68">
        <v>300</v>
      </c>
      <c r="Z21" s="68">
        <v>300</v>
      </c>
      <c r="AA21" s="68">
        <v>300</v>
      </c>
      <c r="AB21" s="68">
        <v>300</v>
      </c>
      <c r="AC21" s="68">
        <v>300</v>
      </c>
      <c r="AD21" s="68">
        <v>300</v>
      </c>
      <c r="AE21" s="68">
        <v>300</v>
      </c>
      <c r="AF21" s="68">
        <v>300</v>
      </c>
    </row>
    <row r="22" spans="1:53" x14ac:dyDescent="0.75">
      <c r="A22" s="67" t="s">
        <v>221</v>
      </c>
      <c r="B22" s="2">
        <v>485.5</v>
      </c>
      <c r="C22" s="2">
        <v>470.25</v>
      </c>
      <c r="D22" s="68">
        <v>455</v>
      </c>
      <c r="E22" s="68">
        <v>439.75</v>
      </c>
      <c r="F22" s="68">
        <v>424.5</v>
      </c>
      <c r="G22" s="68">
        <v>409.25</v>
      </c>
      <c r="H22" s="68">
        <v>394</v>
      </c>
      <c r="I22" s="68">
        <v>378.75</v>
      </c>
      <c r="J22" s="68">
        <v>363.5</v>
      </c>
      <c r="K22" s="68">
        <v>348.25</v>
      </c>
      <c r="L22" s="68">
        <v>333</v>
      </c>
      <c r="M22" s="68">
        <v>333</v>
      </c>
      <c r="N22" s="68">
        <v>333</v>
      </c>
      <c r="O22" s="68">
        <v>333</v>
      </c>
      <c r="P22" s="68">
        <v>333</v>
      </c>
      <c r="Q22" s="68">
        <v>333</v>
      </c>
      <c r="R22" s="68">
        <v>333</v>
      </c>
      <c r="S22" s="68">
        <v>333</v>
      </c>
      <c r="T22" s="68">
        <v>333</v>
      </c>
      <c r="U22" s="68">
        <v>333</v>
      </c>
      <c r="V22" s="68">
        <v>333</v>
      </c>
      <c r="W22" s="68">
        <v>333</v>
      </c>
      <c r="X22" s="68">
        <v>333</v>
      </c>
      <c r="Y22" s="68">
        <v>333</v>
      </c>
      <c r="Z22" s="68">
        <v>333</v>
      </c>
      <c r="AA22" s="68">
        <v>333</v>
      </c>
      <c r="AB22" s="68">
        <v>333</v>
      </c>
      <c r="AC22" s="68">
        <v>333</v>
      </c>
      <c r="AD22" s="68">
        <v>333</v>
      </c>
      <c r="AE22" s="68">
        <v>333</v>
      </c>
      <c r="AF22" s="68">
        <v>333</v>
      </c>
    </row>
    <row r="23" spans="1:53" x14ac:dyDescent="0.75">
      <c r="A23" s="67" t="s">
        <v>222</v>
      </c>
      <c r="B23" s="2">
        <v>984.25</v>
      </c>
      <c r="C23" s="2">
        <v>952.125</v>
      </c>
      <c r="D23" s="68">
        <v>920</v>
      </c>
      <c r="E23" s="68">
        <v>887.875</v>
      </c>
      <c r="F23" s="68">
        <v>855.75</v>
      </c>
      <c r="G23" s="68">
        <v>823.625</v>
      </c>
      <c r="H23" s="68">
        <v>791.5</v>
      </c>
      <c r="I23" s="68">
        <v>759.375</v>
      </c>
      <c r="J23" s="68">
        <v>727.25</v>
      </c>
      <c r="K23" s="68">
        <v>695.125</v>
      </c>
      <c r="L23" s="68">
        <v>663</v>
      </c>
      <c r="M23" s="68">
        <v>663</v>
      </c>
      <c r="N23" s="68">
        <v>663</v>
      </c>
      <c r="O23" s="68">
        <v>663</v>
      </c>
      <c r="P23" s="68">
        <v>663</v>
      </c>
      <c r="Q23" s="68">
        <v>663</v>
      </c>
      <c r="R23" s="68">
        <v>663</v>
      </c>
      <c r="S23" s="68">
        <v>663</v>
      </c>
      <c r="T23" s="68">
        <v>663</v>
      </c>
      <c r="U23" s="68">
        <v>663</v>
      </c>
      <c r="V23" s="68">
        <v>663</v>
      </c>
      <c r="W23" s="68">
        <v>663</v>
      </c>
      <c r="X23" s="68">
        <v>663</v>
      </c>
      <c r="Y23" s="68">
        <v>663</v>
      </c>
      <c r="Z23" s="68">
        <v>663</v>
      </c>
      <c r="AA23" s="68">
        <v>663</v>
      </c>
      <c r="AB23" s="68">
        <v>663</v>
      </c>
      <c r="AC23" s="68">
        <v>663</v>
      </c>
      <c r="AD23" s="68">
        <v>663</v>
      </c>
      <c r="AE23" s="68">
        <v>663</v>
      </c>
      <c r="AF23" s="68">
        <v>663</v>
      </c>
    </row>
    <row r="24" spans="1:53" x14ac:dyDescent="0.75">
      <c r="A24" s="67" t="s">
        <v>223</v>
      </c>
      <c r="B24" s="2">
        <v>428.25</v>
      </c>
      <c r="C24" s="2">
        <v>416.625</v>
      </c>
      <c r="D24" s="68">
        <v>405</v>
      </c>
      <c r="E24" s="68">
        <v>393.375</v>
      </c>
      <c r="F24" s="68">
        <v>381.75</v>
      </c>
      <c r="G24" s="68">
        <v>370.125</v>
      </c>
      <c r="H24" s="68">
        <v>358.5</v>
      </c>
      <c r="I24" s="68">
        <v>346.875</v>
      </c>
      <c r="J24" s="68">
        <v>335.25</v>
      </c>
      <c r="K24" s="68">
        <v>323.625</v>
      </c>
      <c r="L24" s="68">
        <v>312</v>
      </c>
      <c r="M24" s="68">
        <v>312</v>
      </c>
      <c r="N24" s="68">
        <v>312</v>
      </c>
      <c r="O24" s="68">
        <v>312</v>
      </c>
      <c r="P24" s="68">
        <v>312</v>
      </c>
      <c r="Q24" s="68">
        <v>312</v>
      </c>
      <c r="R24" s="68">
        <v>312</v>
      </c>
      <c r="S24" s="68">
        <v>312</v>
      </c>
      <c r="T24" s="68">
        <v>312</v>
      </c>
      <c r="U24" s="68">
        <v>312</v>
      </c>
      <c r="V24" s="68">
        <v>312</v>
      </c>
      <c r="W24" s="68">
        <v>312</v>
      </c>
      <c r="X24" s="68">
        <v>312</v>
      </c>
      <c r="Y24" s="68">
        <v>312</v>
      </c>
      <c r="Z24" s="68">
        <v>312</v>
      </c>
      <c r="AA24" s="68">
        <v>312</v>
      </c>
      <c r="AB24" s="68">
        <v>312</v>
      </c>
      <c r="AC24" s="68">
        <v>312</v>
      </c>
      <c r="AD24" s="68">
        <v>312</v>
      </c>
      <c r="AE24" s="68">
        <v>312</v>
      </c>
      <c r="AF24" s="68">
        <v>312</v>
      </c>
    </row>
    <row r="25" spans="1:53" x14ac:dyDescent="0.75">
      <c r="A25" s="67" t="s">
        <v>225</v>
      </c>
      <c r="B25" s="2">
        <v>121.25</v>
      </c>
      <c r="C25" s="2">
        <v>120.625</v>
      </c>
      <c r="D25" s="68">
        <v>120</v>
      </c>
      <c r="E25" s="68">
        <v>119.375</v>
      </c>
      <c r="F25" s="68">
        <v>118.75</v>
      </c>
      <c r="G25" s="68">
        <v>118.125</v>
      </c>
      <c r="H25" s="68">
        <v>117.5</v>
      </c>
      <c r="I25" s="68">
        <v>116.875</v>
      </c>
      <c r="J25" s="68">
        <v>116.25</v>
      </c>
      <c r="K25" s="68">
        <v>115.625</v>
      </c>
      <c r="L25" s="68">
        <v>115</v>
      </c>
      <c r="M25" s="68">
        <v>115</v>
      </c>
      <c r="N25" s="68">
        <v>115</v>
      </c>
      <c r="O25" s="68">
        <v>115</v>
      </c>
      <c r="P25" s="68">
        <v>115</v>
      </c>
      <c r="Q25" s="68">
        <v>115</v>
      </c>
      <c r="R25" s="68">
        <v>115</v>
      </c>
      <c r="S25" s="68">
        <v>115</v>
      </c>
      <c r="T25" s="68">
        <v>115</v>
      </c>
      <c r="U25" s="68">
        <v>115</v>
      </c>
      <c r="V25" s="68">
        <v>115</v>
      </c>
      <c r="W25" s="68">
        <v>115</v>
      </c>
      <c r="X25" s="68">
        <v>115</v>
      </c>
      <c r="Y25" s="68">
        <v>115</v>
      </c>
      <c r="Z25" s="68">
        <v>115</v>
      </c>
      <c r="AA25" s="68">
        <v>115</v>
      </c>
      <c r="AB25" s="68">
        <v>115</v>
      </c>
      <c r="AC25" s="68">
        <v>115</v>
      </c>
      <c r="AD25" s="68">
        <v>115</v>
      </c>
      <c r="AE25" s="68">
        <v>115</v>
      </c>
      <c r="AF25" s="68">
        <v>115</v>
      </c>
    </row>
    <row r="26" spans="1:53" x14ac:dyDescent="0.75">
      <c r="A26" s="67" t="s">
        <v>226</v>
      </c>
      <c r="B26" s="2">
        <v>455</v>
      </c>
      <c r="C26" s="2">
        <v>452.5</v>
      </c>
      <c r="D26" s="68">
        <v>450</v>
      </c>
      <c r="E26" s="68">
        <v>447.5</v>
      </c>
      <c r="F26" s="68">
        <v>445</v>
      </c>
      <c r="G26" s="68">
        <v>442.5</v>
      </c>
      <c r="H26" s="68">
        <v>440</v>
      </c>
      <c r="I26" s="68">
        <v>437.5</v>
      </c>
      <c r="J26" s="68">
        <v>435</v>
      </c>
      <c r="K26" s="68">
        <v>432.5</v>
      </c>
      <c r="L26" s="68">
        <v>430</v>
      </c>
      <c r="M26" s="68">
        <v>430</v>
      </c>
      <c r="N26" s="68">
        <v>430</v>
      </c>
      <c r="O26" s="68">
        <v>430</v>
      </c>
      <c r="P26" s="68">
        <v>430</v>
      </c>
      <c r="Q26" s="68">
        <v>430</v>
      </c>
      <c r="R26" s="68">
        <v>430</v>
      </c>
      <c r="S26" s="68">
        <v>430</v>
      </c>
      <c r="T26" s="68">
        <v>430</v>
      </c>
      <c r="U26" s="68">
        <v>430</v>
      </c>
      <c r="V26" s="68">
        <v>430</v>
      </c>
      <c r="W26" s="68">
        <v>430</v>
      </c>
      <c r="X26" s="68">
        <v>430</v>
      </c>
      <c r="Y26" s="68">
        <v>430</v>
      </c>
      <c r="Z26" s="68">
        <v>430</v>
      </c>
      <c r="AA26" s="68">
        <v>430</v>
      </c>
      <c r="AB26" s="68">
        <v>430</v>
      </c>
      <c r="AC26" s="68">
        <v>430</v>
      </c>
      <c r="AD26" s="68">
        <v>430</v>
      </c>
      <c r="AE26" s="68">
        <v>430</v>
      </c>
      <c r="AF26" s="68">
        <v>430</v>
      </c>
    </row>
    <row r="27" spans="1:53" x14ac:dyDescent="0.75">
      <c r="A27" s="67" t="s">
        <v>227</v>
      </c>
      <c r="B27" s="2">
        <v>182.00000000000023</v>
      </c>
      <c r="C27" s="2">
        <v>181.00000000000023</v>
      </c>
      <c r="D27" s="68">
        <v>180</v>
      </c>
      <c r="E27" s="68">
        <v>179</v>
      </c>
      <c r="F27" s="68">
        <v>178</v>
      </c>
      <c r="G27" s="68">
        <v>177</v>
      </c>
      <c r="H27" s="68">
        <v>176</v>
      </c>
      <c r="I27" s="68">
        <v>175</v>
      </c>
      <c r="J27" s="68">
        <v>174</v>
      </c>
      <c r="K27" s="68">
        <v>173</v>
      </c>
      <c r="L27" s="68">
        <v>172</v>
      </c>
      <c r="M27" s="68">
        <v>172</v>
      </c>
      <c r="N27" s="68">
        <v>172</v>
      </c>
      <c r="O27" s="68">
        <v>172</v>
      </c>
      <c r="P27" s="68">
        <v>172</v>
      </c>
      <c r="Q27" s="68">
        <v>172</v>
      </c>
      <c r="R27" s="68">
        <v>172</v>
      </c>
      <c r="S27" s="68">
        <v>172</v>
      </c>
      <c r="T27" s="68">
        <v>172</v>
      </c>
      <c r="U27" s="68">
        <v>172</v>
      </c>
      <c r="V27" s="68">
        <v>172</v>
      </c>
      <c r="W27" s="68">
        <v>172</v>
      </c>
      <c r="X27" s="68">
        <v>172</v>
      </c>
      <c r="Y27" s="68">
        <v>172</v>
      </c>
      <c r="Z27" s="68">
        <v>172</v>
      </c>
      <c r="AA27" s="68">
        <v>172</v>
      </c>
      <c r="AB27" s="68">
        <v>172</v>
      </c>
      <c r="AC27" s="68">
        <v>172</v>
      </c>
      <c r="AD27" s="68">
        <v>172</v>
      </c>
      <c r="AE27" s="68">
        <v>172</v>
      </c>
      <c r="AF27" s="68">
        <v>172</v>
      </c>
    </row>
    <row r="28" spans="1:53" x14ac:dyDescent="0.75">
      <c r="A28" s="67" t="s">
        <v>228</v>
      </c>
      <c r="B28" s="2">
        <v>683.50000000000091</v>
      </c>
      <c r="C28" s="2">
        <v>679.75000000000091</v>
      </c>
      <c r="D28" s="68">
        <v>676</v>
      </c>
      <c r="E28" s="68">
        <v>672.25</v>
      </c>
      <c r="F28" s="68">
        <v>668.5</v>
      </c>
      <c r="G28" s="68">
        <v>664.75</v>
      </c>
      <c r="H28" s="68">
        <v>661</v>
      </c>
      <c r="I28" s="68">
        <v>657.25</v>
      </c>
      <c r="J28" s="68">
        <v>653.5</v>
      </c>
      <c r="K28" s="68">
        <v>649.75</v>
      </c>
      <c r="L28" s="68">
        <v>646</v>
      </c>
      <c r="M28" s="68">
        <v>646</v>
      </c>
      <c r="N28" s="68">
        <v>646</v>
      </c>
      <c r="O28" s="68">
        <v>646</v>
      </c>
      <c r="P28" s="68">
        <v>646</v>
      </c>
      <c r="Q28" s="68">
        <v>646</v>
      </c>
      <c r="R28" s="68">
        <v>646</v>
      </c>
      <c r="S28" s="68">
        <v>646</v>
      </c>
      <c r="T28" s="68">
        <v>646</v>
      </c>
      <c r="U28" s="68">
        <v>646</v>
      </c>
      <c r="V28" s="68">
        <v>646</v>
      </c>
      <c r="W28" s="68">
        <v>646</v>
      </c>
      <c r="X28" s="68">
        <v>646</v>
      </c>
      <c r="Y28" s="68">
        <v>646</v>
      </c>
      <c r="Z28" s="68">
        <v>646</v>
      </c>
      <c r="AA28" s="68">
        <v>646</v>
      </c>
      <c r="AB28" s="68">
        <v>646</v>
      </c>
      <c r="AC28" s="68">
        <v>646</v>
      </c>
      <c r="AD28" s="68">
        <v>646</v>
      </c>
      <c r="AE28" s="68">
        <v>646</v>
      </c>
      <c r="AF28" s="68">
        <v>646</v>
      </c>
    </row>
    <row r="31" spans="1:53" x14ac:dyDescent="0.75">
      <c r="A31" s="62" t="s">
        <v>231</v>
      </c>
      <c r="B31" s="63"/>
      <c r="C31" s="63"/>
      <c r="D31" s="63"/>
      <c r="E31" s="63"/>
      <c r="F31" s="63"/>
      <c r="G31" s="63"/>
      <c r="H31" s="63"/>
      <c r="I31" s="63"/>
      <c r="J31" s="63"/>
      <c r="K31" s="63"/>
      <c r="L31" s="63"/>
      <c r="M31" s="63"/>
      <c r="N31" s="63"/>
      <c r="O31" s="63"/>
      <c r="P31" s="63"/>
      <c r="Q31" s="63"/>
      <c r="R31" s="63"/>
      <c r="S31" s="63"/>
      <c r="T31" s="63"/>
      <c r="U31" s="63"/>
      <c r="V31" s="63"/>
      <c r="W31" s="63"/>
      <c r="X31" s="63"/>
      <c r="Y31" s="63"/>
      <c r="Z31" s="63"/>
      <c r="AA31" s="63"/>
      <c r="AB31" s="63"/>
      <c r="AC31" s="63"/>
      <c r="AD31" s="63"/>
      <c r="AE31" s="63"/>
      <c r="AF31" s="63"/>
      <c r="AG31" s="63"/>
      <c r="AH31" s="63"/>
      <c r="AI31" s="63"/>
      <c r="AJ31" s="63"/>
      <c r="AK31" s="63"/>
      <c r="AL31" s="63"/>
      <c r="AM31" s="63"/>
      <c r="AN31" s="63"/>
      <c r="AO31" s="63"/>
      <c r="AP31" s="63"/>
      <c r="AQ31" s="63"/>
      <c r="AR31" s="63"/>
      <c r="AS31" s="63"/>
      <c r="AT31" s="63"/>
      <c r="AU31" s="63"/>
      <c r="AV31" s="63"/>
      <c r="AW31" s="63"/>
      <c r="AX31" s="63"/>
      <c r="AY31" s="63"/>
      <c r="AZ31" s="63"/>
      <c r="BA31" s="63"/>
    </row>
    <row r="32" spans="1:53" x14ac:dyDescent="0.75">
      <c r="A32" s="61"/>
      <c r="B32" s="62">
        <v>2020</v>
      </c>
      <c r="C32" s="62">
        <v>2021</v>
      </c>
      <c r="D32" s="62">
        <v>2022</v>
      </c>
      <c r="E32" s="62">
        <v>2023</v>
      </c>
      <c r="F32" s="62">
        <v>2024</v>
      </c>
      <c r="G32" s="62">
        <v>2025</v>
      </c>
      <c r="H32" s="62">
        <v>2026</v>
      </c>
      <c r="I32" s="62">
        <v>2027</v>
      </c>
      <c r="J32" s="62">
        <v>2028</v>
      </c>
      <c r="K32" s="62">
        <v>2029</v>
      </c>
      <c r="L32" s="62">
        <v>2030</v>
      </c>
      <c r="M32" s="62">
        <v>2031</v>
      </c>
      <c r="N32" s="62">
        <v>2032</v>
      </c>
      <c r="O32" s="62">
        <v>2033</v>
      </c>
      <c r="P32" s="62">
        <v>2034</v>
      </c>
      <c r="Q32" s="62">
        <v>2035</v>
      </c>
      <c r="R32" s="62">
        <v>2036</v>
      </c>
      <c r="S32" s="62">
        <v>2037</v>
      </c>
      <c r="T32" s="62">
        <v>2038</v>
      </c>
      <c r="U32" s="62">
        <v>2039</v>
      </c>
      <c r="V32" s="62">
        <v>2040</v>
      </c>
      <c r="W32" s="62">
        <v>2041</v>
      </c>
      <c r="X32" s="62">
        <v>2042</v>
      </c>
      <c r="Y32" s="62">
        <v>2043</v>
      </c>
      <c r="Z32" s="62">
        <v>2044</v>
      </c>
      <c r="AA32" s="62">
        <v>2045</v>
      </c>
      <c r="AB32" s="62">
        <v>2046</v>
      </c>
      <c r="AC32" s="62">
        <v>2047</v>
      </c>
      <c r="AD32" s="62">
        <v>2048</v>
      </c>
      <c r="AE32" s="62">
        <v>2049</v>
      </c>
      <c r="AF32" s="62">
        <v>2050</v>
      </c>
      <c r="AG32" s="62">
        <v>2051</v>
      </c>
      <c r="AH32" s="62">
        <v>2052</v>
      </c>
      <c r="AI32" s="62">
        <v>2053</v>
      </c>
      <c r="AJ32" s="62" t="s">
        <v>232</v>
      </c>
      <c r="AK32" s="62"/>
      <c r="AL32" s="62"/>
      <c r="AM32" s="62"/>
      <c r="AN32" s="62"/>
      <c r="AO32" s="62"/>
      <c r="AP32" s="62"/>
      <c r="AQ32" s="62"/>
      <c r="AR32" s="62"/>
      <c r="AS32" s="62"/>
      <c r="AT32" s="62"/>
      <c r="AU32" s="62"/>
      <c r="AV32" s="62"/>
      <c r="AW32" s="62"/>
      <c r="AX32" s="62"/>
      <c r="AY32" s="62"/>
      <c r="AZ32" s="62"/>
      <c r="BA32" s="62"/>
    </row>
    <row r="33" spans="1:53" x14ac:dyDescent="0.75">
      <c r="A33" s="69" t="s">
        <v>233</v>
      </c>
      <c r="B33" s="70"/>
      <c r="C33" s="70"/>
      <c r="D33" s="70"/>
      <c r="E33" s="70"/>
      <c r="F33" s="70"/>
      <c r="G33" s="70"/>
      <c r="H33" s="70"/>
      <c r="I33" s="70"/>
      <c r="J33" s="70"/>
      <c r="K33" s="70"/>
      <c r="L33" s="70"/>
      <c r="M33" s="70"/>
      <c r="N33" s="70"/>
      <c r="O33" s="70"/>
      <c r="P33" s="70"/>
      <c r="Q33" s="70"/>
      <c r="R33" s="70"/>
      <c r="S33" s="70"/>
      <c r="T33" s="70"/>
      <c r="U33" s="70"/>
      <c r="V33" s="70"/>
      <c r="W33" s="61"/>
      <c r="X33" s="61"/>
      <c r="Y33" s="61"/>
      <c r="Z33" s="61"/>
      <c r="AA33" s="61"/>
      <c r="AB33" s="61"/>
      <c r="AC33" s="61"/>
      <c r="AD33" s="61"/>
      <c r="AE33" s="61"/>
      <c r="AF33" s="61"/>
      <c r="AG33" s="61"/>
      <c r="AH33" s="61"/>
      <c r="AI33" s="61"/>
      <c r="AJ33" s="61"/>
      <c r="AK33" s="61"/>
      <c r="AL33" s="61"/>
      <c r="AM33" s="61"/>
      <c r="AN33" s="61"/>
      <c r="AO33" s="61"/>
      <c r="AP33" s="61"/>
      <c r="AQ33" s="61"/>
      <c r="AR33" s="61"/>
      <c r="AS33" s="61"/>
      <c r="AT33" s="61"/>
      <c r="AU33" s="61"/>
      <c r="AV33" s="61"/>
      <c r="AW33" s="61"/>
      <c r="AX33" s="61"/>
      <c r="AY33" s="61"/>
      <c r="AZ33" s="61"/>
      <c r="BA33" s="61"/>
    </row>
    <row r="34" spans="1:53" x14ac:dyDescent="0.75">
      <c r="A34" s="63" t="s">
        <v>218</v>
      </c>
      <c r="B34" s="71">
        <v>116537.59</v>
      </c>
      <c r="C34" s="71">
        <v>117344.414</v>
      </c>
      <c r="D34" s="71">
        <v>118151.23800000001</v>
      </c>
      <c r="E34" s="71">
        <v>118958.06200000002</v>
      </c>
      <c r="F34" s="71">
        <v>119764.88600000003</v>
      </c>
      <c r="G34" s="71">
        <v>120571.71</v>
      </c>
      <c r="H34" s="71">
        <v>122325.784</v>
      </c>
      <c r="I34" s="71">
        <v>124079.85799999999</v>
      </c>
      <c r="J34" s="71">
        <v>125833.93199999999</v>
      </c>
      <c r="K34" s="71">
        <v>127588.00599999998</v>
      </c>
      <c r="L34" s="71">
        <v>129342.08</v>
      </c>
      <c r="M34" s="71">
        <v>132498.092</v>
      </c>
      <c r="N34" s="71">
        <v>135654.10399999999</v>
      </c>
      <c r="O34" s="71">
        <v>138810.11599999998</v>
      </c>
      <c r="P34" s="71">
        <v>141966.12799999997</v>
      </c>
      <c r="Q34" s="71">
        <v>145122.14000000001</v>
      </c>
      <c r="R34" s="71">
        <v>148198.992</v>
      </c>
      <c r="S34" s="71">
        <v>151275.84399999998</v>
      </c>
      <c r="T34" s="71">
        <v>154352.69599999997</v>
      </c>
      <c r="U34" s="71">
        <v>157429.54799999995</v>
      </c>
      <c r="V34" s="71">
        <v>160506.4</v>
      </c>
      <c r="W34" s="72">
        <v>163688.79866666719</v>
      </c>
      <c r="X34" s="72">
        <v>166799.23369697016</v>
      </c>
      <c r="Y34" s="72">
        <v>169909.66872727312</v>
      </c>
      <c r="Z34" s="72">
        <v>173020.10375757609</v>
      </c>
      <c r="AA34" s="72">
        <v>176130.53878787905</v>
      </c>
      <c r="AB34" s="72">
        <v>179240.97381818201</v>
      </c>
      <c r="AC34" s="72">
        <v>182351.40884848498</v>
      </c>
      <c r="AD34" s="72">
        <v>185461.84387878794</v>
      </c>
      <c r="AE34" s="72">
        <v>188572.27890909091</v>
      </c>
      <c r="AF34" s="72">
        <v>191682.71393939387</v>
      </c>
      <c r="AG34" s="72">
        <v>194793.14896969683</v>
      </c>
      <c r="AH34" s="72">
        <v>197903.5839999998</v>
      </c>
      <c r="AI34" s="72">
        <v>201014.01903030276</v>
      </c>
      <c r="AJ34" s="63" t="s">
        <v>199</v>
      </c>
      <c r="AK34" s="63"/>
      <c r="AL34" s="63"/>
      <c r="AM34" s="63"/>
      <c r="AN34" s="63"/>
      <c r="AO34" s="63"/>
      <c r="AP34" s="63"/>
      <c r="AQ34" s="63"/>
      <c r="AR34" s="63"/>
      <c r="AS34" s="63"/>
      <c r="AT34" s="63"/>
      <c r="AU34" s="63"/>
      <c r="AV34" s="63"/>
      <c r="AW34" s="63"/>
      <c r="AX34" s="63"/>
      <c r="AY34" s="63"/>
      <c r="AZ34" s="63"/>
      <c r="BA34" s="63"/>
    </row>
    <row r="35" spans="1:53" x14ac:dyDescent="0.75">
      <c r="A35" s="63" t="s">
        <v>219</v>
      </c>
      <c r="B35" s="71">
        <v>118399.012</v>
      </c>
      <c r="C35" s="71">
        <v>119218.6992</v>
      </c>
      <c r="D35" s="71">
        <v>120038.3864</v>
      </c>
      <c r="E35" s="71">
        <v>120858.0736</v>
      </c>
      <c r="F35" s="71">
        <v>121677.7608</v>
      </c>
      <c r="G35" s="71">
        <v>122497.448</v>
      </c>
      <c r="H35" s="71">
        <v>124279.485</v>
      </c>
      <c r="I35" s="71">
        <v>126061.522</v>
      </c>
      <c r="J35" s="71">
        <v>127843.55899999999</v>
      </c>
      <c r="K35" s="71">
        <v>129625.59599999999</v>
      </c>
      <c r="L35" s="71">
        <v>131407.633</v>
      </c>
      <c r="M35" s="71">
        <v>134614.11480000001</v>
      </c>
      <c r="N35" s="71">
        <v>137820.59660000002</v>
      </c>
      <c r="O35" s="71">
        <v>141027.07840000003</v>
      </c>
      <c r="P35" s="71">
        <v>144233.56020000004</v>
      </c>
      <c r="Q35" s="71">
        <v>147440.04199999999</v>
      </c>
      <c r="R35" s="71">
        <v>150566.04759999999</v>
      </c>
      <c r="S35" s="71">
        <v>153692.05319999999</v>
      </c>
      <c r="T35" s="71">
        <v>156818.0588</v>
      </c>
      <c r="U35" s="71">
        <v>159944.0644</v>
      </c>
      <c r="V35" s="71">
        <v>163070.06999999998</v>
      </c>
      <c r="W35" s="72">
        <v>166303.37719999999</v>
      </c>
      <c r="X35" s="72">
        <v>169463.52421818208</v>
      </c>
      <c r="Y35" s="72">
        <v>172623.67123636324</v>
      </c>
      <c r="Z35" s="72">
        <v>175783.81825454533</v>
      </c>
      <c r="AA35" s="72">
        <v>178943.96527272742</v>
      </c>
      <c r="AB35" s="72">
        <v>182104.11229090951</v>
      </c>
      <c r="AC35" s="72">
        <v>185264.25930909067</v>
      </c>
      <c r="AD35" s="72">
        <v>188424.40632727277</v>
      </c>
      <c r="AE35" s="72">
        <v>191584.55334545486</v>
      </c>
      <c r="AF35" s="72">
        <v>194744.70036363602</v>
      </c>
      <c r="AG35" s="72">
        <v>197904.84738181811</v>
      </c>
      <c r="AH35" s="72">
        <v>201064.9944000002</v>
      </c>
      <c r="AI35" s="72">
        <v>204225.14141818229</v>
      </c>
      <c r="AJ35" s="63" t="s">
        <v>199</v>
      </c>
      <c r="AK35" s="63"/>
      <c r="AL35" s="63"/>
      <c r="AM35" s="63"/>
      <c r="AN35" s="63"/>
      <c r="AO35" s="63"/>
      <c r="AP35" s="63"/>
      <c r="AQ35" s="63"/>
      <c r="AR35" s="63"/>
      <c r="AS35" s="63"/>
      <c r="AT35" s="63"/>
      <c r="AU35" s="63"/>
      <c r="AV35" s="63"/>
      <c r="AW35" s="63"/>
      <c r="AX35" s="63"/>
      <c r="AY35" s="63"/>
      <c r="AZ35" s="63"/>
      <c r="BA35" s="63"/>
    </row>
    <row r="36" spans="1:53" x14ac:dyDescent="0.75">
      <c r="A36" s="63" t="s">
        <v>220</v>
      </c>
      <c r="B36" s="71">
        <v>95647.28</v>
      </c>
      <c r="C36" s="71">
        <v>96309.491800000003</v>
      </c>
      <c r="D36" s="71">
        <v>96971.703600000008</v>
      </c>
      <c r="E36" s="71">
        <v>97633.915400000013</v>
      </c>
      <c r="F36" s="71">
        <v>98296.127200000017</v>
      </c>
      <c r="G36" s="71">
        <v>98958.338999999993</v>
      </c>
      <c r="H36" s="71">
        <v>100397.96219999999</v>
      </c>
      <c r="I36" s="71">
        <v>101837.5854</v>
      </c>
      <c r="J36" s="71">
        <v>103277.2086</v>
      </c>
      <c r="K36" s="71">
        <v>104716.8318</v>
      </c>
      <c r="L36" s="71">
        <v>106156.455</v>
      </c>
      <c r="M36" s="71">
        <v>108746.7678</v>
      </c>
      <c r="N36" s="71">
        <v>111337.0806</v>
      </c>
      <c r="O36" s="71">
        <v>113927.3934</v>
      </c>
      <c r="P36" s="71">
        <v>116517.7062</v>
      </c>
      <c r="Q36" s="71">
        <v>119108.019</v>
      </c>
      <c r="R36" s="71">
        <v>121633.35619999999</v>
      </c>
      <c r="S36" s="71">
        <v>124158.69339999999</v>
      </c>
      <c r="T36" s="71">
        <v>126684.03059999998</v>
      </c>
      <c r="U36" s="71">
        <v>129209.36779999998</v>
      </c>
      <c r="V36" s="71">
        <v>131734.70499999999</v>
      </c>
      <c r="W36" s="72">
        <v>134346.67633333337</v>
      </c>
      <c r="X36" s="72">
        <v>136899.57893939409</v>
      </c>
      <c r="Y36" s="72">
        <v>139452.48154545482</v>
      </c>
      <c r="Z36" s="72">
        <v>142005.38415151555</v>
      </c>
      <c r="AA36" s="72">
        <v>144558.28675757535</v>
      </c>
      <c r="AB36" s="72">
        <v>147111.18936363608</v>
      </c>
      <c r="AC36" s="72">
        <v>149664.0919696968</v>
      </c>
      <c r="AD36" s="72">
        <v>152216.99457575753</v>
      </c>
      <c r="AE36" s="72">
        <v>154769.89718181826</v>
      </c>
      <c r="AF36" s="72">
        <v>157322.79978787899</v>
      </c>
      <c r="AG36" s="72">
        <v>159875.70239393972</v>
      </c>
      <c r="AH36" s="72">
        <v>162428.60499999952</v>
      </c>
      <c r="AI36" s="72">
        <v>164981.50760606024</v>
      </c>
      <c r="AJ36" s="63" t="s">
        <v>200</v>
      </c>
      <c r="AK36" s="63"/>
      <c r="AL36" s="63"/>
      <c r="AM36" s="63"/>
      <c r="AN36" s="63"/>
      <c r="AO36" s="63"/>
      <c r="AP36" s="63"/>
      <c r="AQ36" s="63"/>
      <c r="AR36" s="63"/>
      <c r="AS36" s="63"/>
      <c r="AT36" s="63"/>
      <c r="AU36" s="63"/>
      <c r="AV36" s="63"/>
      <c r="AW36" s="63"/>
      <c r="AX36" s="63"/>
      <c r="AY36" s="63"/>
      <c r="AZ36" s="63"/>
      <c r="BA36" s="63"/>
    </row>
    <row r="37" spans="1:53" x14ac:dyDescent="0.75">
      <c r="A37" s="63" t="s">
        <v>221</v>
      </c>
      <c r="B37" s="71">
        <v>55945.25</v>
      </c>
      <c r="C37" s="71">
        <v>55322.91</v>
      </c>
      <c r="D37" s="71">
        <v>54700.570000000007</v>
      </c>
      <c r="E37" s="71">
        <v>54078.23000000001</v>
      </c>
      <c r="F37" s="71">
        <v>53455.890000000014</v>
      </c>
      <c r="G37" s="71">
        <v>52833.55</v>
      </c>
      <c r="H37" s="71">
        <v>52462.840000000004</v>
      </c>
      <c r="I37" s="71">
        <v>52092.130000000005</v>
      </c>
      <c r="J37" s="71">
        <v>51721.420000000006</v>
      </c>
      <c r="K37" s="71">
        <v>51350.710000000006</v>
      </c>
      <c r="L37" s="71">
        <v>50980</v>
      </c>
      <c r="M37" s="71">
        <v>51194.304000000004</v>
      </c>
      <c r="N37" s="71">
        <v>51408.608000000007</v>
      </c>
      <c r="O37" s="71">
        <v>51622.912000000011</v>
      </c>
      <c r="P37" s="71">
        <v>51837.216000000015</v>
      </c>
      <c r="Q37" s="71">
        <v>52051.520000000004</v>
      </c>
      <c r="R37" s="71">
        <v>52259.394</v>
      </c>
      <c r="S37" s="71">
        <v>52467.267999999996</v>
      </c>
      <c r="T37" s="71">
        <v>52675.141999999993</v>
      </c>
      <c r="U37" s="71">
        <v>52883.015999999989</v>
      </c>
      <c r="V37" s="71">
        <v>53090.889999999992</v>
      </c>
      <c r="W37" s="72">
        <v>53307.337333333329</v>
      </c>
      <c r="X37" s="72">
        <v>53517.939212121186</v>
      </c>
      <c r="Y37" s="72">
        <v>53728.541090909042</v>
      </c>
      <c r="Z37" s="72">
        <v>53939.142969696957</v>
      </c>
      <c r="AA37" s="72">
        <v>54149.744848484814</v>
      </c>
      <c r="AB37" s="72">
        <v>54360.34672727267</v>
      </c>
      <c r="AC37" s="72">
        <v>54570.948606060585</v>
      </c>
      <c r="AD37" s="72">
        <v>54781.550484848442</v>
      </c>
      <c r="AE37" s="72">
        <v>54992.152363636298</v>
      </c>
      <c r="AF37" s="72">
        <v>55202.754242424213</v>
      </c>
      <c r="AG37" s="72">
        <v>55413.356121212069</v>
      </c>
      <c r="AH37" s="72">
        <v>55623.957999999926</v>
      </c>
      <c r="AI37" s="72">
        <v>55834.559878787841</v>
      </c>
      <c r="AJ37" s="63" t="s">
        <v>200</v>
      </c>
      <c r="AK37" s="63"/>
      <c r="AL37" s="63"/>
      <c r="AM37" s="63"/>
      <c r="AN37" s="63"/>
      <c r="AO37" s="63"/>
      <c r="AP37" s="63"/>
      <c r="AQ37" s="63"/>
      <c r="AR37" s="63"/>
      <c r="AS37" s="63"/>
      <c r="AT37" s="63"/>
      <c r="AU37" s="63"/>
      <c r="AV37" s="63"/>
      <c r="AW37" s="63"/>
      <c r="AX37" s="63"/>
      <c r="AY37" s="63"/>
      <c r="AZ37" s="63"/>
      <c r="BA37" s="63"/>
    </row>
    <row r="38" spans="1:53" x14ac:dyDescent="0.75">
      <c r="A38" s="63" t="s">
        <v>222</v>
      </c>
      <c r="B38" s="71">
        <v>92843.9</v>
      </c>
      <c r="C38" s="71">
        <v>91811.12</v>
      </c>
      <c r="D38" s="71">
        <v>90778.34</v>
      </c>
      <c r="E38" s="71">
        <v>89745.56</v>
      </c>
      <c r="F38" s="71">
        <v>88712.78</v>
      </c>
      <c r="G38" s="71">
        <v>87680</v>
      </c>
      <c r="H38" s="71">
        <v>87064.76</v>
      </c>
      <c r="I38" s="71">
        <v>86449.51999999999</v>
      </c>
      <c r="J38" s="71">
        <v>85834.279999999984</v>
      </c>
      <c r="K38" s="71">
        <v>85219.039999999979</v>
      </c>
      <c r="L38" s="71">
        <v>84603.8</v>
      </c>
      <c r="M38" s="71">
        <v>84959.44</v>
      </c>
      <c r="N38" s="71">
        <v>85315.08</v>
      </c>
      <c r="O38" s="71">
        <v>85670.720000000001</v>
      </c>
      <c r="P38" s="71">
        <v>86026.36</v>
      </c>
      <c r="Q38" s="71">
        <v>86382</v>
      </c>
      <c r="R38" s="71">
        <v>86726.98</v>
      </c>
      <c r="S38" s="71">
        <v>87071.959999999992</v>
      </c>
      <c r="T38" s="71">
        <v>87416.939999999988</v>
      </c>
      <c r="U38" s="71">
        <v>87761.919999999984</v>
      </c>
      <c r="V38" s="71">
        <v>88106.9</v>
      </c>
      <c r="W38" s="72">
        <v>88466.093333333265</v>
      </c>
      <c r="X38" s="72">
        <v>88815.595757575706</v>
      </c>
      <c r="Y38" s="72">
        <v>89165.098181818146</v>
      </c>
      <c r="Z38" s="72">
        <v>89514.600606060587</v>
      </c>
      <c r="AA38" s="72">
        <v>89864.103030302911</v>
      </c>
      <c r="AB38" s="72">
        <v>90213.605454545352</v>
      </c>
      <c r="AC38" s="72">
        <v>90563.107878787792</v>
      </c>
      <c r="AD38" s="72">
        <v>90912.610303030233</v>
      </c>
      <c r="AE38" s="72">
        <v>91262.112727272674</v>
      </c>
      <c r="AF38" s="72">
        <v>91611.615151515114</v>
      </c>
      <c r="AG38" s="72">
        <v>91961.117575757555</v>
      </c>
      <c r="AH38" s="72">
        <v>92310.619999999879</v>
      </c>
      <c r="AI38" s="72">
        <v>92660.12242424232</v>
      </c>
      <c r="AJ38" s="63" t="s">
        <v>200</v>
      </c>
      <c r="AK38" s="63"/>
      <c r="AL38" s="63"/>
      <c r="AM38" s="63"/>
      <c r="AN38" s="63"/>
      <c r="AO38" s="63"/>
      <c r="AP38" s="63"/>
      <c r="AQ38" s="63"/>
      <c r="AR38" s="63"/>
      <c r="AS38" s="63"/>
      <c r="AT38" s="63"/>
      <c r="AU38" s="63"/>
      <c r="AV38" s="63"/>
      <c r="AW38" s="63"/>
      <c r="AX38" s="63"/>
      <c r="AY38" s="63"/>
      <c r="AZ38" s="63"/>
      <c r="BA38" s="63"/>
    </row>
    <row r="39" spans="1:53" x14ac:dyDescent="0.75">
      <c r="A39" s="63" t="s">
        <v>223</v>
      </c>
      <c r="B39" s="71">
        <v>3614</v>
      </c>
      <c r="C39" s="71">
        <v>3639</v>
      </c>
      <c r="D39" s="71">
        <v>3664</v>
      </c>
      <c r="E39" s="71">
        <v>3689</v>
      </c>
      <c r="F39" s="71">
        <v>3714</v>
      </c>
      <c r="G39" s="71">
        <v>3739</v>
      </c>
      <c r="H39" s="71">
        <v>3793.4</v>
      </c>
      <c r="I39" s="71">
        <v>3847.8</v>
      </c>
      <c r="J39" s="71">
        <v>3902.2000000000003</v>
      </c>
      <c r="K39" s="71">
        <v>3956.6000000000004</v>
      </c>
      <c r="L39" s="71">
        <v>4011</v>
      </c>
      <c r="M39" s="71">
        <v>4108.8</v>
      </c>
      <c r="N39" s="71">
        <v>4206.6000000000004</v>
      </c>
      <c r="O39" s="71">
        <v>4304.4000000000005</v>
      </c>
      <c r="P39" s="71">
        <v>4402.2000000000007</v>
      </c>
      <c r="Q39" s="71">
        <v>4500</v>
      </c>
      <c r="R39" s="71">
        <v>4595.3999999999996</v>
      </c>
      <c r="S39" s="71">
        <v>4690.7999999999993</v>
      </c>
      <c r="T39" s="71">
        <v>4786.1999999999989</v>
      </c>
      <c r="U39" s="71">
        <v>4881.5999999999985</v>
      </c>
      <c r="V39" s="71">
        <v>4977</v>
      </c>
      <c r="W39" s="72">
        <v>5075.5999999999767</v>
      </c>
      <c r="X39" s="72">
        <v>5172.0181818181591</v>
      </c>
      <c r="Y39" s="72">
        <v>5268.4363636363414</v>
      </c>
      <c r="Z39" s="72">
        <v>5364.8545454545238</v>
      </c>
      <c r="AA39" s="72">
        <v>5461.2727272727061</v>
      </c>
      <c r="AB39" s="72">
        <v>5557.6909090908885</v>
      </c>
      <c r="AC39" s="72">
        <v>5654.1090909090708</v>
      </c>
      <c r="AD39" s="72">
        <v>5750.5272727272531</v>
      </c>
      <c r="AE39" s="72">
        <v>5846.9454545454355</v>
      </c>
      <c r="AF39" s="72">
        <v>5943.3636363636178</v>
      </c>
      <c r="AG39" s="72">
        <v>6039.7818181818002</v>
      </c>
      <c r="AH39" s="72">
        <v>6136.1999999999825</v>
      </c>
      <c r="AI39" s="72">
        <v>6232.6181818181649</v>
      </c>
      <c r="AJ39" s="63" t="s">
        <v>200</v>
      </c>
      <c r="AK39" s="63"/>
      <c r="AL39" s="63"/>
      <c r="AM39" s="63"/>
      <c r="AN39" s="63"/>
      <c r="AO39" s="63"/>
      <c r="AP39" s="63"/>
      <c r="AQ39" s="63"/>
      <c r="AR39" s="63"/>
      <c r="AS39" s="63"/>
      <c r="AT39" s="63"/>
      <c r="AU39" s="63"/>
      <c r="AV39" s="63"/>
      <c r="AW39" s="63"/>
      <c r="AX39" s="63"/>
      <c r="AY39" s="63"/>
      <c r="AZ39" s="63"/>
      <c r="BA39" s="63"/>
    </row>
    <row r="40" spans="1:53" x14ac:dyDescent="0.75">
      <c r="A40" s="73" t="s">
        <v>224</v>
      </c>
      <c r="B40" s="74">
        <v>482987.03200000001</v>
      </c>
      <c r="C40" s="74"/>
      <c r="D40" s="74"/>
      <c r="E40" s="74"/>
      <c r="F40" s="74"/>
      <c r="G40" s="74">
        <v>486280.04699999996</v>
      </c>
      <c r="H40" s="74"/>
      <c r="I40" s="74"/>
      <c r="J40" s="74"/>
      <c r="K40" s="74"/>
      <c r="L40" s="74">
        <v>506500.96799999999</v>
      </c>
      <c r="M40" s="74"/>
      <c r="N40" s="74"/>
      <c r="O40" s="74"/>
      <c r="P40" s="74"/>
      <c r="Q40" s="74">
        <v>554603.72100000002</v>
      </c>
      <c r="R40" s="74"/>
      <c r="S40" s="74"/>
      <c r="T40" s="74"/>
      <c r="U40" s="74"/>
      <c r="V40" s="74">
        <v>601485.96499999997</v>
      </c>
      <c r="W40" s="72"/>
      <c r="X40" s="72"/>
      <c r="Y40" s="72"/>
      <c r="Z40" s="72"/>
      <c r="AA40" s="72"/>
      <c r="AB40" s="72"/>
      <c r="AC40" s="72"/>
      <c r="AD40" s="72"/>
      <c r="AE40" s="72"/>
      <c r="AF40" s="72"/>
      <c r="AG40" s="72"/>
      <c r="AH40" s="72"/>
      <c r="AI40" s="72"/>
      <c r="AJ40" s="64"/>
      <c r="AK40" s="64"/>
      <c r="AL40" s="64"/>
      <c r="AM40" s="64"/>
      <c r="AN40" s="64"/>
      <c r="AO40" s="64"/>
      <c r="AP40" s="64"/>
      <c r="AQ40" s="64"/>
      <c r="AR40" s="64"/>
      <c r="AS40" s="64"/>
      <c r="AT40" s="64"/>
      <c r="AU40" s="64"/>
      <c r="AV40" s="64"/>
      <c r="AW40" s="64"/>
      <c r="AX40" s="64"/>
      <c r="AY40" s="64"/>
      <c r="AZ40" s="64"/>
      <c r="BA40" s="64"/>
    </row>
    <row r="41" spans="1:53" x14ac:dyDescent="0.75">
      <c r="A41" s="63" t="s">
        <v>225</v>
      </c>
      <c r="B41" s="71">
        <v>4754.0109999999995</v>
      </c>
      <c r="C41" s="71">
        <v>4754.1695999999993</v>
      </c>
      <c r="D41" s="71">
        <v>4754.328199999999</v>
      </c>
      <c r="E41" s="71">
        <v>4754.4867999999988</v>
      </c>
      <c r="F41" s="71">
        <v>4754.6453999999985</v>
      </c>
      <c r="G41" s="71">
        <v>4754.8040000000001</v>
      </c>
      <c r="H41" s="71">
        <v>4784.2997999999998</v>
      </c>
      <c r="I41" s="71">
        <v>4813.7955999999995</v>
      </c>
      <c r="J41" s="71">
        <v>4843.2913999999992</v>
      </c>
      <c r="K41" s="71">
        <v>4872.7871999999988</v>
      </c>
      <c r="L41" s="71">
        <v>4902.2830000000004</v>
      </c>
      <c r="M41" s="71">
        <v>4986.5684000000001</v>
      </c>
      <c r="N41" s="71">
        <v>5070.8537999999999</v>
      </c>
      <c r="O41" s="71">
        <v>5155.1391999999996</v>
      </c>
      <c r="P41" s="71">
        <v>5239.4245999999994</v>
      </c>
      <c r="Q41" s="71">
        <v>5323.7099999999991</v>
      </c>
      <c r="R41" s="71">
        <v>5405.777399999999</v>
      </c>
      <c r="S41" s="71">
        <v>5487.8447999999989</v>
      </c>
      <c r="T41" s="71">
        <v>5569.9121999999988</v>
      </c>
      <c r="U41" s="71">
        <v>5651.9795999999988</v>
      </c>
      <c r="V41" s="71">
        <v>5734.0469999999996</v>
      </c>
      <c r="W41" s="72">
        <v>5819.0717333333159</v>
      </c>
      <c r="X41" s="72">
        <v>5902.0801030302828</v>
      </c>
      <c r="Y41" s="72">
        <v>5985.0884727272787</v>
      </c>
      <c r="Z41" s="72">
        <v>6068.0968424242456</v>
      </c>
      <c r="AA41" s="72">
        <v>6151.1052121212124</v>
      </c>
      <c r="AB41" s="72">
        <v>6234.1135818181792</v>
      </c>
      <c r="AC41" s="72">
        <v>6317.1219515151461</v>
      </c>
      <c r="AD41" s="72">
        <v>6400.1303212121129</v>
      </c>
      <c r="AE41" s="72">
        <v>6483.1386909090797</v>
      </c>
      <c r="AF41" s="72">
        <v>6566.1470606060466</v>
      </c>
      <c r="AG41" s="72">
        <v>6649.1554303030134</v>
      </c>
      <c r="AH41" s="72">
        <v>6732.1637999999803</v>
      </c>
      <c r="AI41" s="72">
        <v>6815.1721696969471</v>
      </c>
      <c r="AJ41" s="63" t="s">
        <v>234</v>
      </c>
      <c r="AK41" s="63"/>
      <c r="AL41" s="63"/>
      <c r="AM41" s="63"/>
      <c r="AN41" s="63"/>
      <c r="AO41" s="63"/>
      <c r="AP41" s="63"/>
      <c r="AQ41" s="63"/>
      <c r="AR41" s="63"/>
      <c r="AS41" s="63"/>
      <c r="AT41" s="63"/>
      <c r="AU41" s="63"/>
      <c r="AV41" s="63"/>
      <c r="AW41" s="63"/>
      <c r="AX41" s="63"/>
      <c r="AY41" s="63"/>
      <c r="AZ41" s="63"/>
      <c r="BA41" s="63"/>
    </row>
    <row r="42" spans="1:53" x14ac:dyDescent="0.75">
      <c r="A42" s="63" t="s">
        <v>226</v>
      </c>
      <c r="B42" s="71">
        <v>5282.9840000000004</v>
      </c>
      <c r="C42" s="71">
        <v>5283.1580000000004</v>
      </c>
      <c r="D42" s="71">
        <v>5283.3320000000003</v>
      </c>
      <c r="E42" s="71">
        <v>5283.5060000000003</v>
      </c>
      <c r="F42" s="71">
        <v>5283.68</v>
      </c>
      <c r="G42" s="71">
        <v>5283.8539999999994</v>
      </c>
      <c r="H42" s="71">
        <v>5316.6317999999992</v>
      </c>
      <c r="I42" s="71">
        <v>5349.409599999999</v>
      </c>
      <c r="J42" s="71">
        <v>5382.1873999999989</v>
      </c>
      <c r="K42" s="71">
        <v>5414.9651999999987</v>
      </c>
      <c r="L42" s="71">
        <v>5447.7430000000004</v>
      </c>
      <c r="M42" s="71">
        <v>5541.4026000000003</v>
      </c>
      <c r="N42" s="71">
        <v>5635.0622000000003</v>
      </c>
      <c r="O42" s="71">
        <v>5728.7218000000003</v>
      </c>
      <c r="P42" s="71">
        <v>5822.3814000000002</v>
      </c>
      <c r="Q42" s="71">
        <v>5916.0410000000002</v>
      </c>
      <c r="R42" s="71">
        <v>6007.2420000000002</v>
      </c>
      <c r="S42" s="71">
        <v>6098.4430000000002</v>
      </c>
      <c r="T42" s="71">
        <v>6189.6440000000002</v>
      </c>
      <c r="U42" s="71">
        <v>6280.8450000000003</v>
      </c>
      <c r="V42" s="71">
        <v>6372.0460000000003</v>
      </c>
      <c r="W42" s="72">
        <v>6466.5251333333435</v>
      </c>
      <c r="X42" s="72">
        <v>6558.7691757575958</v>
      </c>
      <c r="Y42" s="72">
        <v>6651.0132181818481</v>
      </c>
      <c r="Z42" s="72">
        <v>6743.2572606060712</v>
      </c>
      <c r="AA42" s="72">
        <v>6835.5013030303235</v>
      </c>
      <c r="AB42" s="72">
        <v>6927.7453454545757</v>
      </c>
      <c r="AC42" s="72">
        <v>7019.9893878787989</v>
      </c>
      <c r="AD42" s="72">
        <v>7112.2334303030511</v>
      </c>
      <c r="AE42" s="72">
        <v>7204.4774727273034</v>
      </c>
      <c r="AF42" s="72">
        <v>7296.7215151515265</v>
      </c>
      <c r="AG42" s="72">
        <v>7388.9655575757788</v>
      </c>
      <c r="AH42" s="72">
        <v>7481.2096000000311</v>
      </c>
      <c r="AI42" s="72">
        <v>7573.4536424242542</v>
      </c>
      <c r="AJ42" s="63" t="s">
        <v>234</v>
      </c>
      <c r="AK42" s="63"/>
      <c r="AL42" s="63"/>
      <c r="AM42" s="63"/>
      <c r="AN42" s="63"/>
      <c r="AO42" s="63"/>
      <c r="AP42" s="63"/>
      <c r="AQ42" s="63"/>
      <c r="AR42" s="63"/>
      <c r="AS42" s="63"/>
      <c r="AT42" s="63"/>
      <c r="AU42" s="63"/>
      <c r="AV42" s="63"/>
      <c r="AW42" s="63"/>
      <c r="AX42" s="63"/>
      <c r="AY42" s="63"/>
      <c r="AZ42" s="63"/>
      <c r="BA42" s="63"/>
    </row>
    <row r="43" spans="1:53" x14ac:dyDescent="0.75">
      <c r="A43" s="63" t="s">
        <v>227</v>
      </c>
      <c r="B43" s="71">
        <v>27044.906999999999</v>
      </c>
      <c r="C43" s="71">
        <v>27045.8024</v>
      </c>
      <c r="D43" s="71">
        <v>27046.697800000002</v>
      </c>
      <c r="E43" s="71">
        <v>27047.593200000003</v>
      </c>
      <c r="F43" s="71">
        <v>27048.488600000004</v>
      </c>
      <c r="G43" s="71">
        <v>27049.384000000002</v>
      </c>
      <c r="H43" s="71">
        <v>27217.201800000003</v>
      </c>
      <c r="I43" s="71">
        <v>27385.019600000003</v>
      </c>
      <c r="J43" s="71">
        <v>27552.837400000004</v>
      </c>
      <c r="K43" s="71">
        <v>27720.655200000005</v>
      </c>
      <c r="L43" s="71">
        <v>27888.472999999998</v>
      </c>
      <c r="M43" s="71">
        <v>28367.96</v>
      </c>
      <c r="N43" s="71">
        <v>28847.447</v>
      </c>
      <c r="O43" s="71">
        <v>29326.934000000001</v>
      </c>
      <c r="P43" s="71">
        <v>29806.421000000002</v>
      </c>
      <c r="Q43" s="71">
        <v>30285.907999999999</v>
      </c>
      <c r="R43" s="71">
        <v>30752.794000000002</v>
      </c>
      <c r="S43" s="71">
        <v>31219.680000000004</v>
      </c>
      <c r="T43" s="71">
        <v>31686.566000000006</v>
      </c>
      <c r="U43" s="71">
        <v>32153.452000000008</v>
      </c>
      <c r="V43" s="71">
        <v>32620.338000000003</v>
      </c>
      <c r="W43" s="72">
        <v>33104.025333333295</v>
      </c>
      <c r="X43" s="72">
        <v>33576.257212121156</v>
      </c>
      <c r="Y43" s="72">
        <v>34048.489090909017</v>
      </c>
      <c r="Z43" s="72">
        <v>34520.720969696878</v>
      </c>
      <c r="AA43" s="72">
        <v>34992.952848484856</v>
      </c>
      <c r="AB43" s="72">
        <v>35465.184727272717</v>
      </c>
      <c r="AC43" s="72">
        <v>35937.416606060578</v>
      </c>
      <c r="AD43" s="72">
        <v>36409.64848484844</v>
      </c>
      <c r="AE43" s="72">
        <v>36881.880363636301</v>
      </c>
      <c r="AF43" s="72">
        <v>37354.112242424162</v>
      </c>
      <c r="AG43" s="72">
        <v>37826.344121212023</v>
      </c>
      <c r="AH43" s="72">
        <v>38298.576000000001</v>
      </c>
      <c r="AI43" s="72">
        <v>38770.807878787862</v>
      </c>
      <c r="AJ43" s="63" t="s">
        <v>234</v>
      </c>
      <c r="AK43" s="63"/>
      <c r="AL43" s="63"/>
      <c r="AM43" s="63"/>
      <c r="AN43" s="63"/>
      <c r="AO43" s="63"/>
      <c r="AP43" s="63"/>
      <c r="AQ43" s="63"/>
      <c r="AR43" s="63"/>
      <c r="AS43" s="63"/>
      <c r="AT43" s="63"/>
      <c r="AU43" s="63"/>
      <c r="AV43" s="63"/>
      <c r="AW43" s="63"/>
      <c r="AX43" s="63"/>
      <c r="AY43" s="63"/>
      <c r="AZ43" s="63"/>
      <c r="BA43" s="63"/>
    </row>
    <row r="44" spans="1:53" x14ac:dyDescent="0.75">
      <c r="A44" s="63" t="s">
        <v>228</v>
      </c>
      <c r="B44" s="71">
        <v>16228.913</v>
      </c>
      <c r="C44" s="71">
        <v>16229.455</v>
      </c>
      <c r="D44" s="71">
        <v>16229.996999999999</v>
      </c>
      <c r="E44" s="71">
        <v>16230.538999999999</v>
      </c>
      <c r="F44" s="71">
        <v>16231.080999999998</v>
      </c>
      <c r="G44" s="71">
        <v>16231.623</v>
      </c>
      <c r="H44" s="71">
        <v>16332.3094</v>
      </c>
      <c r="I44" s="71">
        <v>16432.995800000001</v>
      </c>
      <c r="J44" s="71">
        <v>16533.682199999999</v>
      </c>
      <c r="K44" s="71">
        <v>16634.368599999998</v>
      </c>
      <c r="L44" s="71">
        <v>16735.055</v>
      </c>
      <c r="M44" s="71">
        <v>17022.7916</v>
      </c>
      <c r="N44" s="71">
        <v>17310.528200000001</v>
      </c>
      <c r="O44" s="71">
        <v>17598.264800000001</v>
      </c>
      <c r="P44" s="71">
        <v>17886.001400000001</v>
      </c>
      <c r="Q44" s="71">
        <v>18173.738000000001</v>
      </c>
      <c r="R44" s="71">
        <v>18453.896000000001</v>
      </c>
      <c r="S44" s="71">
        <v>18734.054</v>
      </c>
      <c r="T44" s="71">
        <v>19014.212</v>
      </c>
      <c r="U44" s="71">
        <v>19294.37</v>
      </c>
      <c r="V44" s="71">
        <v>19574.527999999998</v>
      </c>
      <c r="W44" s="72">
        <v>19864.790800000075</v>
      </c>
      <c r="X44" s="72">
        <v>20148.163963636383</v>
      </c>
      <c r="Y44" s="72">
        <v>20431.537127272808</v>
      </c>
      <c r="Z44" s="72">
        <v>20714.910290909116</v>
      </c>
      <c r="AA44" s="72">
        <v>20998.283454545541</v>
      </c>
      <c r="AB44" s="72">
        <v>21281.656618181849</v>
      </c>
      <c r="AC44" s="72">
        <v>21565.029781818273</v>
      </c>
      <c r="AD44" s="72">
        <v>21848.402945454582</v>
      </c>
      <c r="AE44" s="72">
        <v>22131.77610909089</v>
      </c>
      <c r="AF44" s="72">
        <v>22415.149272727314</v>
      </c>
      <c r="AG44" s="72">
        <v>22698.522436363623</v>
      </c>
      <c r="AH44" s="72">
        <v>22981.895600000047</v>
      </c>
      <c r="AI44" s="72">
        <v>23265.268763636355</v>
      </c>
      <c r="AJ44" s="63" t="s">
        <v>234</v>
      </c>
      <c r="AK44" s="63"/>
      <c r="AL44" s="63"/>
      <c r="AM44" s="63"/>
      <c r="AN44" s="63"/>
      <c r="AO44" s="63"/>
      <c r="AP44" s="63"/>
      <c r="AQ44" s="63"/>
      <c r="AR44" s="63"/>
      <c r="AS44" s="63"/>
      <c r="AT44" s="63"/>
      <c r="AU44" s="63"/>
      <c r="AV44" s="63"/>
      <c r="AW44" s="63"/>
      <c r="AX44" s="63"/>
      <c r="AY44" s="63"/>
      <c r="AZ44" s="63"/>
      <c r="BA44" s="63"/>
    </row>
    <row r="45" spans="1:53" x14ac:dyDescent="0.75">
      <c r="A45" s="73" t="s">
        <v>229</v>
      </c>
      <c r="B45" s="74">
        <v>53310.815000000002</v>
      </c>
      <c r="C45" s="74"/>
      <c r="D45" s="74"/>
      <c r="E45" s="74"/>
      <c r="F45" s="74"/>
      <c r="G45" s="74">
        <v>53319.665000000001</v>
      </c>
      <c r="H45" s="74"/>
      <c r="I45" s="74"/>
      <c r="J45" s="74"/>
      <c r="K45" s="74"/>
      <c r="L45" s="74">
        <v>54973.553999999996</v>
      </c>
      <c r="M45" s="74"/>
      <c r="N45" s="74"/>
      <c r="O45" s="74"/>
      <c r="P45" s="74"/>
      <c r="Q45" s="74">
        <v>59699.396999999997</v>
      </c>
      <c r="R45" s="74"/>
      <c r="S45" s="74"/>
      <c r="T45" s="74"/>
      <c r="U45" s="74"/>
      <c r="V45" s="74">
        <v>64300.959000000003</v>
      </c>
      <c r="W45" s="71"/>
      <c r="X45" s="71"/>
      <c r="Y45" s="71"/>
      <c r="Z45" s="71"/>
      <c r="AA45" s="71"/>
      <c r="AB45" s="71"/>
      <c r="AC45" s="71"/>
      <c r="AD45" s="71"/>
      <c r="AE45" s="71"/>
      <c r="AF45" s="71"/>
      <c r="AG45" s="71"/>
      <c r="AH45" s="71"/>
      <c r="AI45" s="71"/>
      <c r="AJ45" s="64"/>
      <c r="AK45" s="64"/>
      <c r="AL45" s="64"/>
      <c r="AM45" s="64"/>
      <c r="AN45" s="64"/>
      <c r="AO45" s="64"/>
      <c r="AP45" s="64"/>
      <c r="AQ45" s="64"/>
      <c r="AR45" s="64"/>
      <c r="AS45" s="64"/>
      <c r="AT45" s="64"/>
      <c r="AU45" s="64"/>
      <c r="AV45" s="64"/>
      <c r="AW45" s="64"/>
      <c r="AX45" s="64"/>
      <c r="AY45" s="64"/>
      <c r="AZ45" s="64"/>
      <c r="BA45" s="64"/>
    </row>
    <row r="48" spans="1:53" ht="33.75" x14ac:dyDescent="1.55">
      <c r="A48" s="75"/>
      <c r="B48" s="76" t="s">
        <v>235</v>
      </c>
      <c r="C48" s="75"/>
      <c r="D48" s="75"/>
      <c r="E48" s="75"/>
      <c r="F48" s="75"/>
      <c r="G48" s="75"/>
      <c r="H48" s="75"/>
      <c r="I48" s="75"/>
      <c r="J48" s="75"/>
      <c r="K48" s="75"/>
      <c r="L48" s="75"/>
      <c r="M48" s="75"/>
      <c r="N48" s="75"/>
      <c r="O48" s="75"/>
      <c r="P48" s="75"/>
      <c r="Q48" s="75"/>
      <c r="R48" s="75"/>
      <c r="S48" s="75"/>
      <c r="T48" s="75"/>
      <c r="U48" s="75"/>
      <c r="V48" s="75"/>
      <c r="W48" s="75"/>
      <c r="X48" s="75"/>
      <c r="Y48" s="75"/>
      <c r="Z48" s="75"/>
      <c r="AA48" s="75"/>
      <c r="AB48" s="75"/>
      <c r="AC48" s="75"/>
      <c r="AD48" s="75"/>
      <c r="AE48" s="75"/>
      <c r="AF48" s="75"/>
      <c r="AG48" s="75"/>
      <c r="AH48" s="75"/>
      <c r="AI48" s="75"/>
      <c r="AJ48" s="75"/>
      <c r="AK48" s="75"/>
      <c r="AL48" s="75"/>
      <c r="AM48" s="75"/>
      <c r="AN48" s="75"/>
      <c r="AO48" s="75"/>
      <c r="AP48" s="75"/>
      <c r="AQ48" s="75"/>
      <c r="AR48" s="75"/>
      <c r="AS48" s="75"/>
      <c r="AT48" s="75"/>
      <c r="AU48" s="75"/>
      <c r="AV48" s="75"/>
      <c r="AW48" s="75"/>
      <c r="AX48" s="75"/>
      <c r="AY48" s="75"/>
      <c r="AZ48" s="75"/>
      <c r="BA48" s="75"/>
    </row>
    <row r="49" spans="1:53" ht="16" x14ac:dyDescent="0.8">
      <c r="A49" s="75"/>
      <c r="B49" s="75" t="s">
        <v>236</v>
      </c>
      <c r="C49" s="75"/>
      <c r="D49" s="75"/>
      <c r="E49" s="75"/>
      <c r="F49" s="75"/>
      <c r="G49" s="75"/>
      <c r="H49" s="75"/>
      <c r="I49" s="75"/>
      <c r="J49" s="75"/>
      <c r="K49" s="75"/>
      <c r="L49" s="75"/>
      <c r="M49" s="75"/>
      <c r="N49" s="75"/>
      <c r="O49" s="75"/>
      <c r="P49" s="75"/>
      <c r="Q49" s="75"/>
      <c r="R49" s="75"/>
      <c r="S49" s="75"/>
      <c r="T49" s="75"/>
      <c r="U49" s="75"/>
      <c r="V49" s="75"/>
      <c r="W49" s="75"/>
      <c r="X49" s="75"/>
      <c r="Y49" s="75"/>
      <c r="Z49" s="75"/>
      <c r="AA49" s="75"/>
      <c r="AB49" s="75"/>
      <c r="AC49" s="75"/>
      <c r="AD49" s="75"/>
      <c r="AE49" s="75"/>
      <c r="AF49" s="75"/>
      <c r="AG49" s="75"/>
      <c r="AH49" s="75"/>
      <c r="AI49" s="75"/>
      <c r="AJ49" s="75"/>
      <c r="AK49" s="75"/>
      <c r="AL49" s="75"/>
      <c r="AM49" s="75"/>
      <c r="AN49" s="75"/>
      <c r="AO49" s="75"/>
      <c r="AP49" s="75"/>
      <c r="AQ49" s="75"/>
      <c r="AR49" s="75"/>
      <c r="AS49" s="75"/>
      <c r="AT49" s="75"/>
      <c r="AU49" s="75"/>
      <c r="AV49" s="75"/>
      <c r="AW49" s="75"/>
      <c r="AX49" s="75"/>
      <c r="AY49" s="75"/>
      <c r="AZ49" s="75"/>
      <c r="BA49" s="75"/>
    </row>
    <row r="50" spans="1:53" ht="16" x14ac:dyDescent="0.8">
      <c r="A50" s="75"/>
      <c r="B50" s="75" t="s">
        <v>237</v>
      </c>
      <c r="C50" s="75">
        <v>2020</v>
      </c>
      <c r="D50" s="75">
        <v>2021</v>
      </c>
      <c r="E50" s="75">
        <v>2022</v>
      </c>
      <c r="F50" s="75">
        <v>2023</v>
      </c>
      <c r="G50" s="75">
        <v>2024</v>
      </c>
      <c r="H50" s="75">
        <v>2025</v>
      </c>
      <c r="I50" s="75">
        <v>2026</v>
      </c>
      <c r="J50" s="75">
        <v>2027</v>
      </c>
      <c r="K50" s="75">
        <v>2028</v>
      </c>
      <c r="L50" s="75">
        <v>2029</v>
      </c>
      <c r="M50" s="75">
        <v>2030</v>
      </c>
      <c r="N50" s="75">
        <v>2031</v>
      </c>
      <c r="O50" s="75">
        <v>2032</v>
      </c>
      <c r="P50" s="75">
        <v>2033</v>
      </c>
      <c r="Q50" s="75">
        <v>2034</v>
      </c>
      <c r="R50" s="75">
        <v>2035</v>
      </c>
      <c r="S50" s="75">
        <v>2036</v>
      </c>
      <c r="T50" s="75">
        <v>2037</v>
      </c>
      <c r="U50" s="75">
        <v>2038</v>
      </c>
      <c r="V50" s="75">
        <v>2039</v>
      </c>
      <c r="W50" s="75">
        <v>2040</v>
      </c>
      <c r="X50" s="75">
        <v>2041</v>
      </c>
      <c r="Y50" s="75">
        <v>2042</v>
      </c>
      <c r="Z50" s="75">
        <v>2043</v>
      </c>
      <c r="AA50" s="75">
        <v>2044</v>
      </c>
      <c r="AB50" s="75">
        <v>2045</v>
      </c>
      <c r="AC50" s="75">
        <v>2046</v>
      </c>
      <c r="AD50" s="75">
        <v>2047</v>
      </c>
      <c r="AE50" s="75">
        <v>2048</v>
      </c>
      <c r="AF50" s="75">
        <v>2049</v>
      </c>
      <c r="AG50" s="75">
        <v>2050</v>
      </c>
      <c r="AH50" s="75">
        <v>2051</v>
      </c>
      <c r="AI50" s="75">
        <v>2052</v>
      </c>
      <c r="AJ50" s="75">
        <v>2053</v>
      </c>
      <c r="AK50" s="75">
        <v>2054</v>
      </c>
      <c r="AL50" s="75">
        <v>2055</v>
      </c>
      <c r="AM50" s="75">
        <v>2056</v>
      </c>
      <c r="AN50" s="75">
        <v>2057</v>
      </c>
      <c r="AO50" s="75">
        <v>2058</v>
      </c>
      <c r="AP50" s="75">
        <v>2059</v>
      </c>
      <c r="AQ50" s="75">
        <v>2060</v>
      </c>
      <c r="AR50" s="75">
        <v>2061</v>
      </c>
      <c r="AS50" s="75">
        <v>2062</v>
      </c>
      <c r="AT50" s="75">
        <v>2063</v>
      </c>
      <c r="AU50" s="75">
        <v>2064</v>
      </c>
      <c r="AV50" s="75">
        <v>2065</v>
      </c>
      <c r="AW50" s="75">
        <v>2066</v>
      </c>
      <c r="AX50" s="75">
        <v>2067</v>
      </c>
      <c r="AY50" s="75">
        <v>2068</v>
      </c>
      <c r="AZ50" s="75">
        <v>2069</v>
      </c>
      <c r="BA50" s="75">
        <v>2070</v>
      </c>
    </row>
    <row r="51" spans="1:53" ht="16" x14ac:dyDescent="0.8">
      <c r="A51" s="75" t="s">
        <v>238</v>
      </c>
      <c r="B51" s="75" t="s">
        <v>239</v>
      </c>
      <c r="C51" s="75">
        <v>7282.1416874353799</v>
      </c>
      <c r="D51" s="75">
        <v>7350.0019452482002</v>
      </c>
      <c r="E51" s="75">
        <v>7417.8622030610204</v>
      </c>
      <c r="F51" s="75">
        <v>7485.7224608738397</v>
      </c>
      <c r="G51" s="75">
        <v>7553.58271868666</v>
      </c>
      <c r="H51" s="75">
        <v>7621.4429764994802</v>
      </c>
      <c r="I51" s="75">
        <v>7849.9524195209297</v>
      </c>
      <c r="J51" s="75">
        <v>8078.46186254237</v>
      </c>
      <c r="K51" s="75">
        <v>8306.9713055638204</v>
      </c>
      <c r="L51" s="75">
        <v>8535.4807485852598</v>
      </c>
      <c r="M51" s="75">
        <v>8763.9901916067101</v>
      </c>
      <c r="N51" s="75">
        <v>8847.3832993936594</v>
      </c>
      <c r="O51" s="75">
        <v>8930.7764071805996</v>
      </c>
      <c r="P51" s="75">
        <v>9014.1695149675397</v>
      </c>
      <c r="Q51" s="75">
        <v>9097.5626227544908</v>
      </c>
      <c r="R51" s="75">
        <v>9180.9557305414291</v>
      </c>
      <c r="S51" s="75">
        <v>9222.1208253382392</v>
      </c>
      <c r="T51" s="75">
        <v>9263.2859201350402</v>
      </c>
      <c r="U51" s="75">
        <v>9304.4510149318503</v>
      </c>
      <c r="V51" s="75">
        <v>9345.6161097286495</v>
      </c>
      <c r="W51" s="75">
        <v>9386.7812045254595</v>
      </c>
      <c r="X51" s="75">
        <v>9369.1215439642492</v>
      </c>
      <c r="Y51" s="75">
        <v>9351.4618834030498</v>
      </c>
      <c r="Z51" s="75">
        <v>9333.8022228418395</v>
      </c>
      <c r="AA51" s="75">
        <v>9316.1425622806291</v>
      </c>
      <c r="AB51" s="75">
        <v>9298.4829017194297</v>
      </c>
      <c r="AC51" s="75">
        <v>9319.9003916430102</v>
      </c>
      <c r="AD51" s="75">
        <v>9341.3178815665997</v>
      </c>
      <c r="AE51" s="75">
        <v>9362.7353714901801</v>
      </c>
      <c r="AF51" s="75">
        <v>9384.1528614137696</v>
      </c>
      <c r="AG51" s="75">
        <v>9405.5703513373501</v>
      </c>
      <c r="AH51" s="75">
        <v>9452.4188033549399</v>
      </c>
      <c r="AI51" s="75">
        <v>9499.2672553725406</v>
      </c>
      <c r="AJ51" s="75">
        <v>9546.1157073901304</v>
      </c>
      <c r="AK51" s="75">
        <v>9592.9641594077293</v>
      </c>
      <c r="AL51" s="75">
        <v>9639.8126114253191</v>
      </c>
      <c r="AM51" s="75">
        <v>9681.9087710619006</v>
      </c>
      <c r="AN51" s="75">
        <v>9724.0049306984802</v>
      </c>
      <c r="AO51" s="75">
        <v>9766.1010903350598</v>
      </c>
      <c r="AP51" s="75">
        <v>9808.1972499716394</v>
      </c>
      <c r="AQ51" s="75">
        <v>9850.2934096082208</v>
      </c>
      <c r="AR51" s="75">
        <v>9850.2934096082208</v>
      </c>
      <c r="AS51" s="75">
        <v>9850.2934096082208</v>
      </c>
      <c r="AT51" s="75">
        <v>9850.2934096082208</v>
      </c>
      <c r="AU51" s="75">
        <v>9850.2934096082208</v>
      </c>
      <c r="AV51" s="75">
        <v>9850.2934096082208</v>
      </c>
      <c r="AW51" s="75">
        <v>9850.2934096082208</v>
      </c>
      <c r="AX51" s="75">
        <v>9850.2934096082208</v>
      </c>
      <c r="AY51" s="75">
        <v>9850.2934096082208</v>
      </c>
      <c r="AZ51" s="75">
        <v>9850.2934096082208</v>
      </c>
      <c r="BA51" s="75">
        <v>9850.2934096082208</v>
      </c>
    </row>
    <row r="52" spans="1:53" ht="16" x14ac:dyDescent="0.8">
      <c r="A52" s="75" t="s">
        <v>238</v>
      </c>
      <c r="B52" s="75" t="s">
        <v>240</v>
      </c>
      <c r="C52" s="75">
        <v>8136.7392927447199</v>
      </c>
      <c r="D52" s="75">
        <v>8129.89814642275</v>
      </c>
      <c r="E52" s="75">
        <v>8123.05700010079</v>
      </c>
      <c r="F52" s="75">
        <v>8116.21585377882</v>
      </c>
      <c r="G52" s="75">
        <v>8109.37470745685</v>
      </c>
      <c r="H52" s="75">
        <v>8102.5335611348901</v>
      </c>
      <c r="I52" s="75">
        <v>8172.67728868431</v>
      </c>
      <c r="J52" s="75">
        <v>8242.82101623374</v>
      </c>
      <c r="K52" s="75">
        <v>8312.9647437831609</v>
      </c>
      <c r="L52" s="75">
        <v>8383.1084713325799</v>
      </c>
      <c r="M52" s="75">
        <v>8453.2521988820099</v>
      </c>
      <c r="N52" s="75">
        <v>8557.9386804889291</v>
      </c>
      <c r="O52" s="75">
        <v>8662.6251620958501</v>
      </c>
      <c r="P52" s="75">
        <v>8767.3116437027693</v>
      </c>
      <c r="Q52" s="75">
        <v>8871.9981253096903</v>
      </c>
      <c r="R52" s="75">
        <v>8976.6846069166095</v>
      </c>
      <c r="S52" s="75">
        <v>9033.8403811891603</v>
      </c>
      <c r="T52" s="75">
        <v>9090.9961554617003</v>
      </c>
      <c r="U52" s="75">
        <v>9148.1519297342493</v>
      </c>
      <c r="V52" s="75">
        <v>9205.3077040067892</v>
      </c>
      <c r="W52" s="75">
        <v>9262.4634782793401</v>
      </c>
      <c r="X52" s="75">
        <v>9269.66684530575</v>
      </c>
      <c r="Y52" s="75">
        <v>9276.87021233216</v>
      </c>
      <c r="Z52" s="75">
        <v>9284.07357935857</v>
      </c>
      <c r="AA52" s="75">
        <v>9291.2769463849909</v>
      </c>
      <c r="AB52" s="75">
        <v>9298.4803134114009</v>
      </c>
      <c r="AC52" s="75">
        <v>9319.8974401309006</v>
      </c>
      <c r="AD52" s="75">
        <v>9341.3145668504094</v>
      </c>
      <c r="AE52" s="75">
        <v>9362.7316935699091</v>
      </c>
      <c r="AF52" s="75">
        <v>9384.1488202894197</v>
      </c>
      <c r="AG52" s="75">
        <v>9405.5659470089195</v>
      </c>
      <c r="AH52" s="75">
        <v>9452.4154481758997</v>
      </c>
      <c r="AI52" s="75">
        <v>9499.2649493428798</v>
      </c>
      <c r="AJ52" s="75">
        <v>9546.1144505098691</v>
      </c>
      <c r="AK52" s="75">
        <v>9592.9639516768493</v>
      </c>
      <c r="AL52" s="75">
        <v>9639.8134528438295</v>
      </c>
      <c r="AM52" s="75">
        <v>9681.9106629611397</v>
      </c>
      <c r="AN52" s="75">
        <v>9724.0078730784408</v>
      </c>
      <c r="AO52" s="75">
        <v>9766.1050831957491</v>
      </c>
      <c r="AP52" s="75">
        <v>9808.2022933130593</v>
      </c>
      <c r="AQ52" s="75">
        <v>9850.2995034303694</v>
      </c>
      <c r="AR52" s="75">
        <v>9850.2995034303694</v>
      </c>
      <c r="AS52" s="75">
        <v>9850.2995034303694</v>
      </c>
      <c r="AT52" s="75">
        <v>9850.2995034303694</v>
      </c>
      <c r="AU52" s="75">
        <v>9850.2995034303694</v>
      </c>
      <c r="AV52" s="75">
        <v>9850.2995034303694</v>
      </c>
      <c r="AW52" s="75">
        <v>9850.2995034303694</v>
      </c>
      <c r="AX52" s="75">
        <v>9850.2995034303694</v>
      </c>
      <c r="AY52" s="75">
        <v>9850.2995034303694</v>
      </c>
      <c r="AZ52" s="75">
        <v>9850.2995034303694</v>
      </c>
      <c r="BA52" s="75">
        <v>9850.2995034303694</v>
      </c>
    </row>
    <row r="53" spans="1:53" ht="16" x14ac:dyDescent="0.8">
      <c r="A53" s="75" t="s">
        <v>238</v>
      </c>
      <c r="B53" s="75" t="s">
        <v>241</v>
      </c>
      <c r="C53" s="75">
        <v>8719.9366767922602</v>
      </c>
      <c r="D53" s="75">
        <v>8710.9261931227702</v>
      </c>
      <c r="E53" s="75">
        <v>8701.9157094532693</v>
      </c>
      <c r="F53" s="75">
        <v>8692.9052257837793</v>
      </c>
      <c r="G53" s="75">
        <v>8683.8947421142802</v>
      </c>
      <c r="H53" s="75">
        <v>8674.8842584447793</v>
      </c>
      <c r="I53" s="75">
        <v>8710.6315544953795</v>
      </c>
      <c r="J53" s="75">
        <v>8746.3788505459797</v>
      </c>
      <c r="K53" s="75">
        <v>8782.1261465965799</v>
      </c>
      <c r="L53" s="75">
        <v>8817.8734426471801</v>
      </c>
      <c r="M53" s="75">
        <v>8853.6207386977803</v>
      </c>
      <c r="N53" s="75">
        <v>8903.4735663380998</v>
      </c>
      <c r="O53" s="75">
        <v>8953.3263939784301</v>
      </c>
      <c r="P53" s="75">
        <v>9003.1792216187605</v>
      </c>
      <c r="Q53" s="75">
        <v>9053.0320492590909</v>
      </c>
      <c r="R53" s="75">
        <v>9102.8848768994194</v>
      </c>
      <c r="S53" s="75">
        <v>9139.2060599065098</v>
      </c>
      <c r="T53" s="75">
        <v>9175.5272429136003</v>
      </c>
      <c r="U53" s="75">
        <v>9211.8484259206907</v>
      </c>
      <c r="V53" s="75">
        <v>9248.1696089277793</v>
      </c>
      <c r="W53" s="75">
        <v>9284.4907919348807</v>
      </c>
      <c r="X53" s="75">
        <v>9287.2933523149804</v>
      </c>
      <c r="Y53" s="75">
        <v>9290.0959126950893</v>
      </c>
      <c r="Z53" s="75">
        <v>9292.8984730751909</v>
      </c>
      <c r="AA53" s="75">
        <v>9295.7010334552997</v>
      </c>
      <c r="AB53" s="75">
        <v>9298.5035938353994</v>
      </c>
      <c r="AC53" s="75">
        <v>9319.9192845638208</v>
      </c>
      <c r="AD53" s="75">
        <v>9341.3349752922404</v>
      </c>
      <c r="AE53" s="75">
        <v>9362.7506660206509</v>
      </c>
      <c r="AF53" s="75">
        <v>9384.1663567490705</v>
      </c>
      <c r="AG53" s="75">
        <v>9405.5820474774901</v>
      </c>
      <c r="AH53" s="75">
        <v>9452.4314031117792</v>
      </c>
      <c r="AI53" s="75">
        <v>9499.2807587460793</v>
      </c>
      <c r="AJ53" s="75">
        <v>9546.1301143803703</v>
      </c>
      <c r="AK53" s="75">
        <v>9592.9794700146595</v>
      </c>
      <c r="AL53" s="75">
        <v>9639.8288256489595</v>
      </c>
      <c r="AM53" s="75">
        <v>9681.9269695596195</v>
      </c>
      <c r="AN53" s="75">
        <v>9724.0251134702703</v>
      </c>
      <c r="AO53" s="75">
        <v>9766.1232573809302</v>
      </c>
      <c r="AP53" s="75">
        <v>9808.2214012915792</v>
      </c>
      <c r="AQ53" s="75">
        <v>9850.3195452022392</v>
      </c>
      <c r="AR53" s="75">
        <v>9850.3195452022392</v>
      </c>
      <c r="AS53" s="75">
        <v>9850.3195452022392</v>
      </c>
      <c r="AT53" s="75">
        <v>9850.3195452022392</v>
      </c>
      <c r="AU53" s="75">
        <v>9850.3195452022392</v>
      </c>
      <c r="AV53" s="75">
        <v>9850.3195452022392</v>
      </c>
      <c r="AW53" s="75">
        <v>9850.3195452022392</v>
      </c>
      <c r="AX53" s="75">
        <v>9850.3195452022392</v>
      </c>
      <c r="AY53" s="75">
        <v>9850.3195452022392</v>
      </c>
      <c r="AZ53" s="75">
        <v>9850.3195452022392</v>
      </c>
      <c r="BA53" s="75">
        <v>9850.3195452022392</v>
      </c>
    </row>
    <row r="54" spans="1:53" ht="16" x14ac:dyDescent="0.8">
      <c r="A54" s="75" t="s">
        <v>238</v>
      </c>
      <c r="B54" s="75" t="s">
        <v>242</v>
      </c>
      <c r="C54" s="75">
        <v>47403.3425431941</v>
      </c>
      <c r="D54" s="75">
        <v>47370.819333551997</v>
      </c>
      <c r="E54" s="75">
        <v>47338.2961239098</v>
      </c>
      <c r="F54" s="75">
        <v>47305.772914267603</v>
      </c>
      <c r="G54" s="75">
        <v>47273.249704625399</v>
      </c>
      <c r="H54" s="75">
        <v>47240.726494983202</v>
      </c>
      <c r="I54" s="75">
        <v>47313.685103101299</v>
      </c>
      <c r="J54" s="75">
        <v>47386.643711219403</v>
      </c>
      <c r="K54" s="75">
        <v>47459.602319337399</v>
      </c>
      <c r="L54" s="75">
        <v>47532.560927455503</v>
      </c>
      <c r="M54" s="75">
        <v>47605.5195355736</v>
      </c>
      <c r="N54" s="75">
        <v>47813.840253793001</v>
      </c>
      <c r="O54" s="75">
        <v>48022.160972012498</v>
      </c>
      <c r="P54" s="75">
        <v>48230.4816902319</v>
      </c>
      <c r="Q54" s="75">
        <v>48438.802408451404</v>
      </c>
      <c r="R54" s="75">
        <v>48647.123126670798</v>
      </c>
      <c r="S54" s="75">
        <v>49000.982680654299</v>
      </c>
      <c r="T54" s="75">
        <v>49354.842234637799</v>
      </c>
      <c r="U54" s="75">
        <v>49708.7017886213</v>
      </c>
      <c r="V54" s="75">
        <v>50062.5613426048</v>
      </c>
      <c r="W54" s="75">
        <v>50416.420896588301</v>
      </c>
      <c r="X54" s="75">
        <v>50436.5317338143</v>
      </c>
      <c r="Y54" s="75">
        <v>50456.642571040204</v>
      </c>
      <c r="Z54" s="75">
        <v>50476.753408266202</v>
      </c>
      <c r="AA54" s="75">
        <v>50496.864245492099</v>
      </c>
      <c r="AB54" s="75">
        <v>50516.975082718098</v>
      </c>
      <c r="AC54" s="75">
        <v>50482.10912501</v>
      </c>
      <c r="AD54" s="75">
        <v>50447.243167301902</v>
      </c>
      <c r="AE54" s="75">
        <v>50412.377209593797</v>
      </c>
      <c r="AF54" s="75">
        <v>50377.5112518858</v>
      </c>
      <c r="AG54" s="75">
        <v>50342.645294177702</v>
      </c>
      <c r="AH54" s="75">
        <v>50354.0822247123</v>
      </c>
      <c r="AI54" s="75">
        <v>50365.519155246897</v>
      </c>
      <c r="AJ54" s="75">
        <v>50376.956085781399</v>
      </c>
      <c r="AK54" s="75">
        <v>50388.393016315997</v>
      </c>
      <c r="AL54" s="75">
        <v>50399.829946850601</v>
      </c>
      <c r="AM54" s="75">
        <v>50409.758310406403</v>
      </c>
      <c r="AN54" s="75">
        <v>50419.686673962198</v>
      </c>
      <c r="AO54" s="75">
        <v>50429.615037518</v>
      </c>
      <c r="AP54" s="75">
        <v>50439.543401073803</v>
      </c>
      <c r="AQ54" s="75">
        <v>50449.471764629598</v>
      </c>
      <c r="AR54" s="75">
        <v>50449.471764629598</v>
      </c>
      <c r="AS54" s="75">
        <v>50449.471764629598</v>
      </c>
      <c r="AT54" s="75">
        <v>50449.471764629598</v>
      </c>
      <c r="AU54" s="75">
        <v>50449.471764629598</v>
      </c>
      <c r="AV54" s="75">
        <v>50449.471764629598</v>
      </c>
      <c r="AW54" s="75">
        <v>50449.471764629598</v>
      </c>
      <c r="AX54" s="75">
        <v>50449.471764629598</v>
      </c>
      <c r="AY54" s="75">
        <v>50449.471764629598</v>
      </c>
      <c r="AZ54" s="75">
        <v>50449.471764629598</v>
      </c>
      <c r="BA54" s="75">
        <v>50449.471764629598</v>
      </c>
    </row>
    <row r="55" spans="1:53" ht="16" x14ac:dyDescent="0.8">
      <c r="A55" s="77" t="s">
        <v>228</v>
      </c>
      <c r="B55" s="75" t="s">
        <v>243</v>
      </c>
      <c r="C55" s="75">
        <v>46342.194513281</v>
      </c>
      <c r="D55" s="75">
        <v>46524.799897631303</v>
      </c>
      <c r="E55" s="75">
        <v>46707.405281981599</v>
      </c>
      <c r="F55" s="75">
        <v>46890.010666331997</v>
      </c>
      <c r="G55" s="75">
        <v>47072.6160506823</v>
      </c>
      <c r="H55" s="75">
        <v>47255.221435032698</v>
      </c>
      <c r="I55" s="75">
        <v>47488.017480245799</v>
      </c>
      <c r="J55" s="75">
        <v>47720.813525459002</v>
      </c>
      <c r="K55" s="75">
        <v>47953.609570672197</v>
      </c>
      <c r="L55" s="75">
        <v>48186.405615885298</v>
      </c>
      <c r="M55" s="75">
        <v>48419.201661098501</v>
      </c>
      <c r="N55" s="75">
        <v>48697.120556422902</v>
      </c>
      <c r="O55" s="75">
        <v>48975.039451747398</v>
      </c>
      <c r="P55" s="75">
        <v>49252.958347071799</v>
      </c>
      <c r="Q55" s="75">
        <v>49530.8772423962</v>
      </c>
      <c r="R55" s="75">
        <v>49808.796137720703</v>
      </c>
      <c r="S55" s="75">
        <v>50037.092172565797</v>
      </c>
      <c r="T55" s="75">
        <v>50265.388207411001</v>
      </c>
      <c r="U55" s="75">
        <v>50493.684242256102</v>
      </c>
      <c r="V55" s="75">
        <v>50721.980277101298</v>
      </c>
      <c r="W55" s="75">
        <v>50950.2763119464</v>
      </c>
      <c r="X55" s="75">
        <v>50863.640684938699</v>
      </c>
      <c r="Y55" s="75">
        <v>50777.005057930903</v>
      </c>
      <c r="Z55" s="75">
        <v>50690.3694309231</v>
      </c>
      <c r="AA55" s="75">
        <v>50603.733803915398</v>
      </c>
      <c r="AB55" s="75">
        <v>50517.098176907602</v>
      </c>
      <c r="AC55" s="75">
        <v>50482.235228493199</v>
      </c>
      <c r="AD55" s="75">
        <v>50447.3722800787</v>
      </c>
      <c r="AE55" s="75">
        <v>50412.509331664303</v>
      </c>
      <c r="AF55" s="75">
        <v>50377.646383249899</v>
      </c>
      <c r="AG55" s="75">
        <v>50342.783434835503</v>
      </c>
      <c r="AH55" s="75">
        <v>50354.217722337198</v>
      </c>
      <c r="AI55" s="75">
        <v>50365.652009838799</v>
      </c>
      <c r="AJ55" s="75">
        <v>50377.086297340502</v>
      </c>
      <c r="AK55" s="75">
        <v>50388.520584842197</v>
      </c>
      <c r="AL55" s="75">
        <v>50399.9548723439</v>
      </c>
      <c r="AM55" s="75">
        <v>50409.8910974135</v>
      </c>
      <c r="AN55" s="75">
        <v>50419.827322483201</v>
      </c>
      <c r="AO55" s="75">
        <v>50429.7635475528</v>
      </c>
      <c r="AP55" s="75">
        <v>50439.699772622502</v>
      </c>
      <c r="AQ55" s="75">
        <v>50449.635997692203</v>
      </c>
      <c r="AR55" s="75">
        <v>50449.635997692203</v>
      </c>
      <c r="AS55" s="75">
        <v>50449.635997692203</v>
      </c>
      <c r="AT55" s="75">
        <v>50449.635997692203</v>
      </c>
      <c r="AU55" s="75">
        <v>50449.635997692203</v>
      </c>
      <c r="AV55" s="75">
        <v>50449.635997692203</v>
      </c>
      <c r="AW55" s="75">
        <v>50449.635997692203</v>
      </c>
      <c r="AX55" s="75">
        <v>50449.635997692203</v>
      </c>
      <c r="AY55" s="75">
        <v>50449.635997692203</v>
      </c>
      <c r="AZ55" s="75">
        <v>50449.635997692203</v>
      </c>
      <c r="BA55" s="75">
        <v>50449.635997692203</v>
      </c>
    </row>
    <row r="56" spans="1:53" ht="16" x14ac:dyDescent="0.8">
      <c r="A56" s="77" t="s">
        <v>228</v>
      </c>
      <c r="B56" s="75" t="s">
        <v>244</v>
      </c>
      <c r="C56" s="75">
        <v>47278.1584279175</v>
      </c>
      <c r="D56" s="75">
        <v>47569.074100935803</v>
      </c>
      <c r="E56" s="75">
        <v>47859.989773954097</v>
      </c>
      <c r="F56" s="75">
        <v>48150.9054469724</v>
      </c>
      <c r="G56" s="75">
        <v>48441.821119990702</v>
      </c>
      <c r="H56" s="75">
        <v>48732.736793008997</v>
      </c>
      <c r="I56" s="75">
        <v>48956.526623976002</v>
      </c>
      <c r="J56" s="75">
        <v>49180.316454943102</v>
      </c>
      <c r="K56" s="75">
        <v>49404.1062859101</v>
      </c>
      <c r="L56" s="75">
        <v>49627.8961168772</v>
      </c>
      <c r="M56" s="75">
        <v>49851.685947844198</v>
      </c>
      <c r="N56" s="75">
        <v>49992.597794347399</v>
      </c>
      <c r="O56" s="75">
        <v>50133.5096408506</v>
      </c>
      <c r="P56" s="75">
        <v>50274.4214873538</v>
      </c>
      <c r="Q56" s="75">
        <v>50415.333333857001</v>
      </c>
      <c r="R56" s="75">
        <v>50556.245180360202</v>
      </c>
      <c r="S56" s="75">
        <v>50632.372515471499</v>
      </c>
      <c r="T56" s="75">
        <v>50708.499850582797</v>
      </c>
      <c r="U56" s="75">
        <v>50784.627185694102</v>
      </c>
      <c r="V56" s="75">
        <v>50860.7545208054</v>
      </c>
      <c r="W56" s="75">
        <v>50936.881855916698</v>
      </c>
      <c r="X56" s="75">
        <v>50852.920852365198</v>
      </c>
      <c r="Y56" s="75">
        <v>50768.959848813698</v>
      </c>
      <c r="Z56" s="75">
        <v>50684.9988452623</v>
      </c>
      <c r="AA56" s="75">
        <v>50601.0378417108</v>
      </c>
      <c r="AB56" s="75">
        <v>50517.076838159403</v>
      </c>
      <c r="AC56" s="75">
        <v>50482.206494930797</v>
      </c>
      <c r="AD56" s="75">
        <v>50447.3361517023</v>
      </c>
      <c r="AE56" s="75">
        <v>50412.465808473702</v>
      </c>
      <c r="AF56" s="75">
        <v>50377.595465245198</v>
      </c>
      <c r="AG56" s="75">
        <v>50342.725122016702</v>
      </c>
      <c r="AH56" s="75">
        <v>50354.162869706503</v>
      </c>
      <c r="AI56" s="75">
        <v>50365.600617396398</v>
      </c>
      <c r="AJ56" s="75">
        <v>50377.0383650863</v>
      </c>
      <c r="AK56" s="75">
        <v>50388.476112776101</v>
      </c>
      <c r="AL56" s="75">
        <v>50399.913860465997</v>
      </c>
      <c r="AM56" s="75">
        <v>50409.8556951274</v>
      </c>
      <c r="AN56" s="75">
        <v>50419.797529788797</v>
      </c>
      <c r="AO56" s="75">
        <v>50429.739364450201</v>
      </c>
      <c r="AP56" s="75">
        <v>50439.681199111699</v>
      </c>
      <c r="AQ56" s="75">
        <v>50449.623033773103</v>
      </c>
      <c r="AR56" s="75">
        <v>50449.623033773103</v>
      </c>
      <c r="AS56" s="75">
        <v>50449.623033773103</v>
      </c>
      <c r="AT56" s="75">
        <v>50449.623033773103</v>
      </c>
      <c r="AU56" s="75">
        <v>50449.623033773103</v>
      </c>
      <c r="AV56" s="75">
        <v>50449.623033773103</v>
      </c>
      <c r="AW56" s="75">
        <v>50449.623033773103</v>
      </c>
      <c r="AX56" s="75">
        <v>50449.623033773103</v>
      </c>
      <c r="AY56" s="75">
        <v>50449.623033773103</v>
      </c>
      <c r="AZ56" s="75">
        <v>50449.623033773103</v>
      </c>
      <c r="BA56" s="75">
        <v>50449.623033773103</v>
      </c>
    </row>
    <row r="57" spans="1:53" ht="16" x14ac:dyDescent="0.8">
      <c r="A57" s="77" t="s">
        <v>225</v>
      </c>
      <c r="B57" s="75" t="s">
        <v>245</v>
      </c>
      <c r="C57" s="75">
        <v>16553.996349754801</v>
      </c>
      <c r="D57" s="75">
        <v>16490.0208218193</v>
      </c>
      <c r="E57" s="75">
        <v>16426.045293883901</v>
      </c>
      <c r="F57" s="75">
        <v>16362.069765948399</v>
      </c>
      <c r="G57" s="75">
        <v>16298.094238013</v>
      </c>
      <c r="H57" s="75">
        <v>16234.118710077601</v>
      </c>
      <c r="I57" s="75">
        <v>16231.1416573607</v>
      </c>
      <c r="J57" s="75">
        <v>16228.1646046439</v>
      </c>
      <c r="K57" s="75">
        <v>16225.187551927</v>
      </c>
      <c r="L57" s="75">
        <v>16222.210499210199</v>
      </c>
      <c r="M57" s="75">
        <v>16219.233446493399</v>
      </c>
      <c r="N57" s="75">
        <v>16279.774472630001</v>
      </c>
      <c r="O57" s="75">
        <v>16340.3154987665</v>
      </c>
      <c r="P57" s="75">
        <v>16400.856524903102</v>
      </c>
      <c r="Q57" s="75">
        <v>16461.397551039699</v>
      </c>
      <c r="R57" s="75">
        <v>16521.938577176301</v>
      </c>
      <c r="S57" s="75">
        <v>16649.0811900755</v>
      </c>
      <c r="T57" s="75">
        <v>16776.223802974699</v>
      </c>
      <c r="U57" s="75">
        <v>16903.366415873901</v>
      </c>
      <c r="V57" s="75">
        <v>17030.5090287731</v>
      </c>
      <c r="W57" s="75">
        <v>17157.651641672299</v>
      </c>
      <c r="X57" s="75">
        <v>17212.593460200598</v>
      </c>
      <c r="Y57" s="75">
        <v>17267.535278728799</v>
      </c>
      <c r="Z57" s="75">
        <v>17322.477097257099</v>
      </c>
      <c r="AA57" s="75">
        <v>17377.418915785402</v>
      </c>
      <c r="AB57" s="75">
        <v>17432.360734313701</v>
      </c>
      <c r="AC57" s="75">
        <v>17419.187550922499</v>
      </c>
      <c r="AD57" s="75">
        <v>17406.014367531399</v>
      </c>
      <c r="AE57" s="75">
        <v>17392.841184140299</v>
      </c>
      <c r="AF57" s="75">
        <v>17379.668000749101</v>
      </c>
      <c r="AG57" s="75">
        <v>17366.494817358001</v>
      </c>
      <c r="AH57" s="75">
        <v>17369.148701652699</v>
      </c>
      <c r="AI57" s="75">
        <v>17371.8025859474</v>
      </c>
      <c r="AJ57" s="75">
        <v>17374.456470242101</v>
      </c>
      <c r="AK57" s="75">
        <v>17377.110354536799</v>
      </c>
      <c r="AL57" s="75">
        <v>17379.7642388315</v>
      </c>
      <c r="AM57" s="75">
        <v>17382.863465345799</v>
      </c>
      <c r="AN57" s="75">
        <v>17385.962691860099</v>
      </c>
      <c r="AO57" s="75">
        <v>17389.061918374398</v>
      </c>
      <c r="AP57" s="75">
        <v>17392.161144888702</v>
      </c>
      <c r="AQ57" s="75">
        <v>17395.260371403001</v>
      </c>
      <c r="AR57" s="75">
        <v>17395.260371403001</v>
      </c>
      <c r="AS57" s="75">
        <v>17395.260371403001</v>
      </c>
      <c r="AT57" s="75">
        <v>17395.260371403001</v>
      </c>
      <c r="AU57" s="75">
        <v>17395.260371403001</v>
      </c>
      <c r="AV57" s="75">
        <v>17395.260371403001</v>
      </c>
      <c r="AW57" s="75">
        <v>17395.260371403001</v>
      </c>
      <c r="AX57" s="75">
        <v>17395.260371403001</v>
      </c>
      <c r="AY57" s="75">
        <v>17395.260371403001</v>
      </c>
      <c r="AZ57" s="75">
        <v>17395.260371403001</v>
      </c>
      <c r="BA57" s="75">
        <v>17395.260371403001</v>
      </c>
    </row>
    <row r="58" spans="1:53" ht="16" x14ac:dyDescent="0.8">
      <c r="A58" s="77" t="s">
        <v>227</v>
      </c>
      <c r="B58" s="75" t="s">
        <v>246</v>
      </c>
      <c r="C58" s="75">
        <v>16570.754794578301</v>
      </c>
      <c r="D58" s="75">
        <v>16622.4153990339</v>
      </c>
      <c r="E58" s="75">
        <v>16674.076003489401</v>
      </c>
      <c r="F58" s="75">
        <v>16725.736607945</v>
      </c>
      <c r="G58" s="75">
        <v>16777.3972124006</v>
      </c>
      <c r="H58" s="75">
        <v>16829.057816856101</v>
      </c>
      <c r="I58" s="75">
        <v>16868.7637990484</v>
      </c>
      <c r="J58" s="75">
        <v>16908.469781240699</v>
      </c>
      <c r="K58" s="75">
        <v>16948.175763432999</v>
      </c>
      <c r="L58" s="75">
        <v>16987.881745625298</v>
      </c>
      <c r="M58" s="75">
        <v>17027.587727817601</v>
      </c>
      <c r="N58" s="75">
        <v>17080.179941132999</v>
      </c>
      <c r="O58" s="75">
        <v>17132.772154448401</v>
      </c>
      <c r="P58" s="75">
        <v>17185.364367763799</v>
      </c>
      <c r="Q58" s="75">
        <v>17237.956581079201</v>
      </c>
      <c r="R58" s="75">
        <v>17290.548794394599</v>
      </c>
      <c r="S58" s="75">
        <v>17338.470504758399</v>
      </c>
      <c r="T58" s="75">
        <v>17386.3922151222</v>
      </c>
      <c r="U58" s="75">
        <v>17434.313925485902</v>
      </c>
      <c r="V58" s="75">
        <v>17482.235635849702</v>
      </c>
      <c r="W58" s="75">
        <v>17530.1573462134</v>
      </c>
      <c r="X58" s="75">
        <v>17510.593600268901</v>
      </c>
      <c r="Y58" s="75">
        <v>17491.029854324301</v>
      </c>
      <c r="Z58" s="75">
        <v>17471.466108379798</v>
      </c>
      <c r="AA58" s="75">
        <v>17451.902362435201</v>
      </c>
      <c r="AB58" s="75">
        <v>17432.338616490601</v>
      </c>
      <c r="AC58" s="75">
        <v>17419.1652077334</v>
      </c>
      <c r="AD58" s="75">
        <v>17405.9917989762</v>
      </c>
      <c r="AE58" s="75">
        <v>17392.818390218999</v>
      </c>
      <c r="AF58" s="75">
        <v>17379.644981461701</v>
      </c>
      <c r="AG58" s="75">
        <v>17366.4715727045</v>
      </c>
      <c r="AH58" s="75">
        <v>17369.1280221659</v>
      </c>
      <c r="AI58" s="75">
        <v>17371.784471627299</v>
      </c>
      <c r="AJ58" s="75">
        <v>17374.440921088699</v>
      </c>
      <c r="AK58" s="75">
        <v>17377.097370550098</v>
      </c>
      <c r="AL58" s="75">
        <v>17379.753820011501</v>
      </c>
      <c r="AM58" s="75">
        <v>17382.852288731701</v>
      </c>
      <c r="AN58" s="75">
        <v>17385.950757451799</v>
      </c>
      <c r="AO58" s="75">
        <v>17389.049226171999</v>
      </c>
      <c r="AP58" s="75">
        <v>17392.147694892101</v>
      </c>
      <c r="AQ58" s="75">
        <v>17395.246163612301</v>
      </c>
      <c r="AR58" s="75">
        <v>17395.246163612301</v>
      </c>
      <c r="AS58" s="75">
        <v>17395.246163612301</v>
      </c>
      <c r="AT58" s="75">
        <v>17395.246163612301</v>
      </c>
      <c r="AU58" s="75">
        <v>17395.246163612301</v>
      </c>
      <c r="AV58" s="75">
        <v>17395.246163612301</v>
      </c>
      <c r="AW58" s="75">
        <v>17395.246163612301</v>
      </c>
      <c r="AX58" s="75">
        <v>17395.246163612301</v>
      </c>
      <c r="AY58" s="75">
        <v>17395.246163612301</v>
      </c>
      <c r="AZ58" s="75">
        <v>17395.246163612301</v>
      </c>
      <c r="BA58" s="75">
        <v>17395.246163612301</v>
      </c>
    </row>
    <row r="59" spans="1:53" ht="16" x14ac:dyDescent="0.8">
      <c r="A59" s="77" t="s">
        <v>227</v>
      </c>
      <c r="B59" s="75" t="s">
        <v>247</v>
      </c>
      <c r="C59" s="75">
        <v>16704.542098382299</v>
      </c>
      <c r="D59" s="75">
        <v>16744.325322286499</v>
      </c>
      <c r="E59" s="75">
        <v>16784.108546190699</v>
      </c>
      <c r="F59" s="75">
        <v>16823.8917700948</v>
      </c>
      <c r="G59" s="75">
        <v>16863.674993999</v>
      </c>
      <c r="H59" s="75">
        <v>16903.458217903099</v>
      </c>
      <c r="I59" s="75">
        <v>16930.0178621267</v>
      </c>
      <c r="J59" s="75">
        <v>16956.577506350299</v>
      </c>
      <c r="K59" s="75">
        <v>16983.137150573799</v>
      </c>
      <c r="L59" s="75">
        <v>17009.696794797401</v>
      </c>
      <c r="M59" s="75">
        <v>17036.256439020999</v>
      </c>
      <c r="N59" s="75">
        <v>17092.802504269799</v>
      </c>
      <c r="O59" s="75">
        <v>17149.348569518501</v>
      </c>
      <c r="P59" s="75">
        <v>17205.894634767301</v>
      </c>
      <c r="Q59" s="75">
        <v>17262.440700016101</v>
      </c>
      <c r="R59" s="75">
        <v>17318.986765264901</v>
      </c>
      <c r="S59" s="75">
        <v>17364.257959149501</v>
      </c>
      <c r="T59" s="75">
        <v>17409.529153034098</v>
      </c>
      <c r="U59" s="75">
        <v>17454.800346918801</v>
      </c>
      <c r="V59" s="75">
        <v>17500.071540803401</v>
      </c>
      <c r="W59" s="75">
        <v>17545.342734688002</v>
      </c>
      <c r="X59" s="75">
        <v>17522.7431531449</v>
      </c>
      <c r="Y59" s="75">
        <v>17500.143571601799</v>
      </c>
      <c r="Z59" s="75">
        <v>17477.543990058701</v>
      </c>
      <c r="AA59" s="75">
        <v>17454.944408515501</v>
      </c>
      <c r="AB59" s="75">
        <v>17432.344826972399</v>
      </c>
      <c r="AC59" s="75">
        <v>17419.170605622599</v>
      </c>
      <c r="AD59" s="75">
        <v>17405.996384272799</v>
      </c>
      <c r="AE59" s="75">
        <v>17392.822162922999</v>
      </c>
      <c r="AF59" s="75">
        <v>17379.647941573199</v>
      </c>
      <c r="AG59" s="75">
        <v>17366.473720223399</v>
      </c>
      <c r="AH59" s="75">
        <v>17369.1279193954</v>
      </c>
      <c r="AI59" s="75">
        <v>17371.7821185674</v>
      </c>
      <c r="AJ59" s="75">
        <v>17374.436317739401</v>
      </c>
      <c r="AK59" s="75">
        <v>17377.090516911499</v>
      </c>
      <c r="AL59" s="75">
        <v>17379.7447160835</v>
      </c>
      <c r="AM59" s="75">
        <v>17382.842621448199</v>
      </c>
      <c r="AN59" s="75">
        <v>17385.940526812999</v>
      </c>
      <c r="AO59" s="75">
        <v>17389.038432177698</v>
      </c>
      <c r="AP59" s="75">
        <v>17392.136337542499</v>
      </c>
      <c r="AQ59" s="75">
        <v>17395.234242907201</v>
      </c>
      <c r="AR59" s="75">
        <v>17395.234242907201</v>
      </c>
      <c r="AS59" s="75">
        <v>17395.234242907201</v>
      </c>
      <c r="AT59" s="75">
        <v>17395.234242907201</v>
      </c>
      <c r="AU59" s="75">
        <v>17395.234242907201</v>
      </c>
      <c r="AV59" s="75">
        <v>17395.234242907201</v>
      </c>
      <c r="AW59" s="75">
        <v>17395.234242907201</v>
      </c>
      <c r="AX59" s="75">
        <v>17395.234242907201</v>
      </c>
      <c r="AY59" s="75">
        <v>17395.234242907201</v>
      </c>
      <c r="AZ59" s="75">
        <v>17395.234242907201</v>
      </c>
      <c r="BA59" s="75">
        <v>17395.234242907201</v>
      </c>
    </row>
    <row r="60" spans="1:53" ht="16" x14ac:dyDescent="0.8">
      <c r="A60" s="77" t="s">
        <v>225</v>
      </c>
      <c r="B60" s="75" t="s">
        <v>248</v>
      </c>
      <c r="C60" s="75">
        <v>48680.059179703101</v>
      </c>
      <c r="D60" s="75">
        <v>48531.565439054502</v>
      </c>
      <c r="E60" s="75">
        <v>48383.071698405802</v>
      </c>
      <c r="F60" s="75">
        <v>48234.577957757203</v>
      </c>
      <c r="G60" s="75">
        <v>48086.084217108597</v>
      </c>
      <c r="H60" s="75">
        <v>47937.590476459998</v>
      </c>
      <c r="I60" s="75">
        <v>47927.115820955602</v>
      </c>
      <c r="J60" s="75">
        <v>47916.641165451198</v>
      </c>
      <c r="K60" s="75">
        <v>47906.166509946699</v>
      </c>
      <c r="L60" s="75">
        <v>47895.691854442302</v>
      </c>
      <c r="M60" s="75">
        <v>47885.217198937899</v>
      </c>
      <c r="N60" s="75">
        <v>47968.700590354703</v>
      </c>
      <c r="O60" s="75">
        <v>48052.183981771501</v>
      </c>
      <c r="P60" s="75">
        <v>48135.667373188298</v>
      </c>
      <c r="Q60" s="75">
        <v>48219.150764605103</v>
      </c>
      <c r="R60" s="75">
        <v>48302.634156021901</v>
      </c>
      <c r="S60" s="75">
        <v>48572.493863907002</v>
      </c>
      <c r="T60" s="75">
        <v>48842.353571792097</v>
      </c>
      <c r="U60" s="75">
        <v>49112.213279677198</v>
      </c>
      <c r="V60" s="75">
        <v>49382.0729875623</v>
      </c>
      <c r="W60" s="75">
        <v>49651.932695447402</v>
      </c>
      <c r="X60" s="75">
        <v>49714.262858998103</v>
      </c>
      <c r="Y60" s="75">
        <v>49776.593022548797</v>
      </c>
      <c r="Z60" s="75">
        <v>49838.923186099499</v>
      </c>
      <c r="AA60" s="75">
        <v>49901.2533496502</v>
      </c>
      <c r="AB60" s="75">
        <v>49963.583513200902</v>
      </c>
      <c r="AC60" s="75">
        <v>49892.910659401299</v>
      </c>
      <c r="AD60" s="75">
        <v>49822.237805601799</v>
      </c>
      <c r="AE60" s="75">
        <v>49751.564951802298</v>
      </c>
      <c r="AF60" s="75">
        <v>49680.892098002798</v>
      </c>
      <c r="AG60" s="75">
        <v>49610.219244203297</v>
      </c>
      <c r="AH60" s="75">
        <v>49619.684017236097</v>
      </c>
      <c r="AI60" s="75">
        <v>49629.148790268999</v>
      </c>
      <c r="AJ60" s="75">
        <v>49638.6135633019</v>
      </c>
      <c r="AK60" s="75">
        <v>49648.078336334802</v>
      </c>
      <c r="AL60" s="75">
        <v>49657.543109367602</v>
      </c>
      <c r="AM60" s="75">
        <v>49669.802400022898</v>
      </c>
      <c r="AN60" s="75">
        <v>49682.061690678202</v>
      </c>
      <c r="AO60" s="75">
        <v>49694.3209813336</v>
      </c>
      <c r="AP60" s="75">
        <v>49706.580271988903</v>
      </c>
      <c r="AQ60" s="75">
        <v>49718.8395626442</v>
      </c>
      <c r="AR60" s="75">
        <v>49718.8395626442</v>
      </c>
      <c r="AS60" s="75">
        <v>49718.8395626442</v>
      </c>
      <c r="AT60" s="75">
        <v>49718.8395626442</v>
      </c>
      <c r="AU60" s="75">
        <v>49718.8395626442</v>
      </c>
      <c r="AV60" s="75">
        <v>49718.8395626442</v>
      </c>
      <c r="AW60" s="75">
        <v>49718.8395626442</v>
      </c>
      <c r="AX60" s="75">
        <v>49718.8395626442</v>
      </c>
      <c r="AY60" s="75">
        <v>49718.8395626442</v>
      </c>
      <c r="AZ60" s="75">
        <v>49718.8395626442</v>
      </c>
      <c r="BA60" s="75">
        <v>49718.8395626442</v>
      </c>
    </row>
    <row r="61" spans="1:53" ht="16" x14ac:dyDescent="0.8">
      <c r="A61" s="77" t="s">
        <v>226</v>
      </c>
      <c r="B61" s="75" t="s">
        <v>249</v>
      </c>
      <c r="C61" s="75">
        <v>48928.255233450298</v>
      </c>
      <c r="D61" s="75">
        <v>48905.9512639452</v>
      </c>
      <c r="E61" s="75">
        <v>48883.647294440001</v>
      </c>
      <c r="F61" s="75">
        <v>48861.343324934896</v>
      </c>
      <c r="G61" s="75">
        <v>48839.039355429697</v>
      </c>
      <c r="H61" s="75">
        <v>48816.7353859246</v>
      </c>
      <c r="I61" s="75">
        <v>48853.189681665601</v>
      </c>
      <c r="J61" s="75">
        <v>48889.643977406697</v>
      </c>
      <c r="K61" s="75">
        <v>48926.098273147698</v>
      </c>
      <c r="L61" s="75">
        <v>48962.552568888801</v>
      </c>
      <c r="M61" s="75">
        <v>48999.006864629802</v>
      </c>
      <c r="N61" s="75">
        <v>49142.051968313703</v>
      </c>
      <c r="O61" s="75">
        <v>49285.097071997698</v>
      </c>
      <c r="P61" s="75">
        <v>49428.142175681598</v>
      </c>
      <c r="Q61" s="75">
        <v>49571.187279365498</v>
      </c>
      <c r="R61" s="75">
        <v>49714.232383049399</v>
      </c>
      <c r="S61" s="75">
        <v>49870.381640020802</v>
      </c>
      <c r="T61" s="75">
        <v>50026.530896992299</v>
      </c>
      <c r="U61" s="75">
        <v>50182.680153963702</v>
      </c>
      <c r="V61" s="75">
        <v>50338.829410935097</v>
      </c>
      <c r="W61" s="75">
        <v>50494.9786679065</v>
      </c>
      <c r="X61" s="75">
        <v>50388.725495065999</v>
      </c>
      <c r="Y61" s="75">
        <v>50282.472322225498</v>
      </c>
      <c r="Z61" s="75">
        <v>50176.219149384902</v>
      </c>
      <c r="AA61" s="75">
        <v>50069.965976544401</v>
      </c>
      <c r="AB61" s="75">
        <v>49963.712803703798</v>
      </c>
      <c r="AC61" s="75">
        <v>49893.036372125403</v>
      </c>
      <c r="AD61" s="75">
        <v>49822.359940547001</v>
      </c>
      <c r="AE61" s="75">
        <v>49751.683508968599</v>
      </c>
      <c r="AF61" s="75">
        <v>49681.007077390197</v>
      </c>
      <c r="AG61" s="75">
        <v>49610.3306458117</v>
      </c>
      <c r="AH61" s="75">
        <v>49619.803571141398</v>
      </c>
      <c r="AI61" s="75">
        <v>49629.276496471102</v>
      </c>
      <c r="AJ61" s="75">
        <v>49638.7494218008</v>
      </c>
      <c r="AK61" s="75">
        <v>49648.222347130497</v>
      </c>
      <c r="AL61" s="75">
        <v>49657.695272460202</v>
      </c>
      <c r="AM61" s="75">
        <v>49669.9530566182</v>
      </c>
      <c r="AN61" s="75">
        <v>49682.210840776199</v>
      </c>
      <c r="AO61" s="75">
        <v>49694.468624934198</v>
      </c>
      <c r="AP61" s="75">
        <v>49706.726409092298</v>
      </c>
      <c r="AQ61" s="75">
        <v>49718.984193250297</v>
      </c>
      <c r="AR61" s="75">
        <v>49718.984193250297</v>
      </c>
      <c r="AS61" s="75">
        <v>49718.984193250297</v>
      </c>
      <c r="AT61" s="75">
        <v>49718.984193250297</v>
      </c>
      <c r="AU61" s="75">
        <v>49718.984193250297</v>
      </c>
      <c r="AV61" s="75">
        <v>49718.984193250297</v>
      </c>
      <c r="AW61" s="75">
        <v>49718.984193250297</v>
      </c>
      <c r="AX61" s="75">
        <v>49718.984193250297</v>
      </c>
      <c r="AY61" s="75">
        <v>49718.984193250297</v>
      </c>
      <c r="AZ61" s="75">
        <v>49718.984193250297</v>
      </c>
      <c r="BA61" s="75">
        <v>49718.984193250297</v>
      </c>
    </row>
    <row r="62" spans="1:53" ht="16" x14ac:dyDescent="0.8">
      <c r="A62" s="77" t="s">
        <v>226</v>
      </c>
      <c r="B62" s="75" t="s">
        <v>250</v>
      </c>
      <c r="C62" s="75">
        <v>41840.8040271758</v>
      </c>
      <c r="D62" s="75">
        <v>40833.384495642596</v>
      </c>
      <c r="E62" s="75">
        <v>39825.964964109298</v>
      </c>
      <c r="F62" s="75">
        <v>38818.545432576102</v>
      </c>
      <c r="G62" s="75">
        <v>37811.125901042898</v>
      </c>
      <c r="H62" s="75">
        <v>36803.7063695096</v>
      </c>
      <c r="I62" s="75">
        <v>35882.5363325976</v>
      </c>
      <c r="J62" s="75">
        <v>34961.366295685497</v>
      </c>
      <c r="K62" s="75">
        <v>34040.196258773401</v>
      </c>
      <c r="L62" s="75">
        <v>33119.026221861401</v>
      </c>
      <c r="M62" s="75">
        <v>32197.856184949302</v>
      </c>
      <c r="N62" s="75">
        <v>31358.835275197402</v>
      </c>
      <c r="O62" s="75">
        <v>30519.814365445502</v>
      </c>
      <c r="P62" s="75">
        <v>29680.793455693602</v>
      </c>
      <c r="Q62" s="75">
        <v>28841.772545941702</v>
      </c>
      <c r="R62" s="75">
        <v>28002.751636189802</v>
      </c>
      <c r="S62" s="75">
        <v>28002.751636189802</v>
      </c>
      <c r="T62" s="75">
        <v>28002.751636189802</v>
      </c>
      <c r="U62" s="75">
        <v>28002.751636189802</v>
      </c>
      <c r="V62" s="75">
        <v>28002.751636189802</v>
      </c>
      <c r="W62" s="75">
        <v>28002.751636189802</v>
      </c>
      <c r="X62" s="75">
        <v>28002.751636189802</v>
      </c>
      <c r="Y62" s="75">
        <v>28002.751636189802</v>
      </c>
      <c r="Z62" s="75">
        <v>28002.751636189802</v>
      </c>
      <c r="AA62" s="75">
        <v>28002.751636189802</v>
      </c>
      <c r="AB62" s="75">
        <v>28002.751636189802</v>
      </c>
      <c r="AC62" s="75">
        <v>28002.751636189802</v>
      </c>
      <c r="AD62" s="75">
        <v>28002.751636189802</v>
      </c>
      <c r="AE62" s="75">
        <v>28002.751636189802</v>
      </c>
      <c r="AF62" s="75">
        <v>28002.751636189802</v>
      </c>
      <c r="AG62" s="75">
        <v>28002.751636189802</v>
      </c>
      <c r="AH62" s="75">
        <v>28002.751636189802</v>
      </c>
      <c r="AI62" s="75">
        <v>28002.751636189802</v>
      </c>
      <c r="AJ62" s="75">
        <v>28002.751636189802</v>
      </c>
      <c r="AK62" s="75">
        <v>28002.751636189802</v>
      </c>
      <c r="AL62" s="75">
        <v>28002.751636189802</v>
      </c>
      <c r="AM62" s="75">
        <v>28002.751636189802</v>
      </c>
      <c r="AN62" s="75">
        <v>28002.751636189802</v>
      </c>
      <c r="AO62" s="75">
        <v>28002.751636189802</v>
      </c>
      <c r="AP62" s="75">
        <v>28002.751636189802</v>
      </c>
      <c r="AQ62" s="75">
        <v>28002.751636189802</v>
      </c>
      <c r="AR62" s="75">
        <v>28002.751636189802</v>
      </c>
      <c r="AS62" s="75">
        <v>28002.751636189802</v>
      </c>
      <c r="AT62" s="75">
        <v>28002.751636189802</v>
      </c>
      <c r="AU62" s="75">
        <v>28002.751636189802</v>
      </c>
      <c r="AV62" s="75">
        <v>28002.751636189802</v>
      </c>
      <c r="AW62" s="75">
        <v>28002.751636189802</v>
      </c>
      <c r="AX62" s="75">
        <v>28002.751636189802</v>
      </c>
      <c r="AY62" s="75">
        <v>28002.751636189802</v>
      </c>
      <c r="AZ62" s="75">
        <v>28002.751636189802</v>
      </c>
      <c r="BA62" s="75">
        <v>28002.751636189802</v>
      </c>
    </row>
    <row r="63" spans="1:53" ht="16" x14ac:dyDescent="0.8">
      <c r="A63" s="75" t="s">
        <v>238</v>
      </c>
      <c r="B63" s="75" t="s">
        <v>251</v>
      </c>
      <c r="C63" s="75">
        <v>50685.4623430063</v>
      </c>
      <c r="D63" s="75">
        <v>50583.8805170345</v>
      </c>
      <c r="E63" s="75">
        <v>50482.298691062599</v>
      </c>
      <c r="F63" s="75">
        <v>50380.716865090799</v>
      </c>
      <c r="G63" s="75">
        <v>50279.135039118897</v>
      </c>
      <c r="H63" s="75">
        <v>50177.553213147097</v>
      </c>
      <c r="I63" s="75">
        <v>50126.056446811002</v>
      </c>
      <c r="J63" s="75">
        <v>50074.559680475002</v>
      </c>
      <c r="K63" s="75">
        <v>50023.0629141389</v>
      </c>
      <c r="L63" s="75">
        <v>49971.566147802798</v>
      </c>
      <c r="M63" s="75">
        <v>49920.069381466797</v>
      </c>
      <c r="N63" s="75">
        <v>49971.697861011198</v>
      </c>
      <c r="O63" s="75">
        <v>50023.326340555599</v>
      </c>
      <c r="P63" s="75">
        <v>50074.954820099898</v>
      </c>
      <c r="Q63" s="75">
        <v>50126.583299644299</v>
      </c>
      <c r="R63" s="75">
        <v>50178.211779188699</v>
      </c>
      <c r="S63" s="75">
        <v>50243.600408327002</v>
      </c>
      <c r="T63" s="75">
        <v>50308.989037465297</v>
      </c>
      <c r="U63" s="75">
        <v>50374.377666603599</v>
      </c>
      <c r="V63" s="75">
        <v>50439.7662957418</v>
      </c>
      <c r="W63" s="75">
        <v>50505.154924880102</v>
      </c>
      <c r="X63" s="75">
        <v>50396.860215410503</v>
      </c>
      <c r="Y63" s="75">
        <v>50288.565505940802</v>
      </c>
      <c r="Z63" s="75">
        <v>50180.270796471203</v>
      </c>
      <c r="AA63" s="75">
        <v>50071.976087001603</v>
      </c>
      <c r="AB63" s="75">
        <v>49963.681377531902</v>
      </c>
      <c r="AC63" s="75">
        <v>49893.016098539498</v>
      </c>
      <c r="AD63" s="75">
        <v>49822.350819546999</v>
      </c>
      <c r="AE63" s="75">
        <v>49751.685540554499</v>
      </c>
      <c r="AF63" s="75">
        <v>49681.020261562102</v>
      </c>
      <c r="AG63" s="75">
        <v>49610.354982569603</v>
      </c>
      <c r="AH63" s="75">
        <v>49619.818479635702</v>
      </c>
      <c r="AI63" s="75">
        <v>49629.281976701699</v>
      </c>
      <c r="AJ63" s="75">
        <v>49638.745473767798</v>
      </c>
      <c r="AK63" s="75">
        <v>49648.208970833897</v>
      </c>
      <c r="AL63" s="75">
        <v>49657.672467899902</v>
      </c>
      <c r="AM63" s="75">
        <v>49669.930950411203</v>
      </c>
      <c r="AN63" s="75">
        <v>49682.189432922401</v>
      </c>
      <c r="AO63" s="75">
        <v>49694.447915433702</v>
      </c>
      <c r="AP63" s="75">
        <v>49706.706397945003</v>
      </c>
      <c r="AQ63" s="75">
        <v>49718.964880456202</v>
      </c>
      <c r="AR63" s="75">
        <v>49718.964880456202</v>
      </c>
      <c r="AS63" s="75">
        <v>49718.964880456202</v>
      </c>
      <c r="AT63" s="75">
        <v>49718.964880456202</v>
      </c>
      <c r="AU63" s="75">
        <v>49718.964880456202</v>
      </c>
      <c r="AV63" s="75">
        <v>49718.964880456202</v>
      </c>
      <c r="AW63" s="75">
        <v>49718.964880456202</v>
      </c>
      <c r="AX63" s="75">
        <v>49718.964880456202</v>
      </c>
      <c r="AY63" s="75">
        <v>49718.964880456202</v>
      </c>
      <c r="AZ63" s="75">
        <v>49718.964880456202</v>
      </c>
      <c r="BA63" s="75">
        <v>49718.964880456202</v>
      </c>
    </row>
    <row r="64" spans="1:53" ht="16" x14ac:dyDescent="0.8">
      <c r="A64" s="75" t="s">
        <v>252</v>
      </c>
      <c r="B64" s="75" t="s">
        <v>253</v>
      </c>
      <c r="C64" s="75">
        <v>18168.339556343199</v>
      </c>
      <c r="D64" s="75">
        <v>18087.779843213699</v>
      </c>
      <c r="E64" s="75">
        <v>18007.220130084301</v>
      </c>
      <c r="F64" s="75">
        <v>17926.660416954801</v>
      </c>
      <c r="G64" s="75">
        <v>17846.100703825399</v>
      </c>
      <c r="H64" s="75">
        <v>17765.540990695899</v>
      </c>
      <c r="I64" s="75">
        <v>17855.717347129601</v>
      </c>
      <c r="J64" s="75">
        <v>17945.893703563201</v>
      </c>
      <c r="K64" s="75">
        <v>18036.0700599968</v>
      </c>
      <c r="L64" s="75">
        <v>18126.246416430498</v>
      </c>
      <c r="M64" s="75">
        <v>18216.422772864102</v>
      </c>
      <c r="N64" s="75">
        <v>18333.793370800799</v>
      </c>
      <c r="O64" s="75">
        <v>18451.163968737499</v>
      </c>
      <c r="P64" s="75">
        <v>18568.534566674101</v>
      </c>
      <c r="Q64" s="75">
        <v>18685.905164610798</v>
      </c>
      <c r="R64" s="75">
        <v>18803.275762547499</v>
      </c>
      <c r="S64" s="75">
        <v>18989.4734114286</v>
      </c>
      <c r="T64" s="75">
        <v>19175.671060309702</v>
      </c>
      <c r="U64" s="75">
        <v>19361.8687091908</v>
      </c>
      <c r="V64" s="75">
        <v>19548.066358071999</v>
      </c>
      <c r="W64" s="75">
        <v>19734.264006953101</v>
      </c>
      <c r="X64" s="75">
        <v>19821.558269623201</v>
      </c>
      <c r="Y64" s="75">
        <v>19908.852532293298</v>
      </c>
      <c r="Z64" s="75">
        <v>19996.146794963501</v>
      </c>
      <c r="AA64" s="75">
        <v>20083.441057633601</v>
      </c>
      <c r="AB64" s="75">
        <v>20170.735320303698</v>
      </c>
      <c r="AC64" s="75">
        <v>20216.8878974441</v>
      </c>
      <c r="AD64" s="75">
        <v>20263.040474584599</v>
      </c>
      <c r="AE64" s="75">
        <v>20309.193051725</v>
      </c>
      <c r="AF64" s="75">
        <v>20355.345628865402</v>
      </c>
      <c r="AG64" s="75">
        <v>20401.498206005799</v>
      </c>
      <c r="AH64" s="75">
        <v>20465.361529331502</v>
      </c>
      <c r="AI64" s="75">
        <v>20529.2248526572</v>
      </c>
      <c r="AJ64" s="75">
        <v>20593.088175982801</v>
      </c>
      <c r="AK64" s="75">
        <v>20656.951499308499</v>
      </c>
      <c r="AL64" s="75">
        <v>20720.814822634198</v>
      </c>
      <c r="AM64" s="75">
        <v>20782.652656748</v>
      </c>
      <c r="AN64" s="75">
        <v>20844.490490861801</v>
      </c>
      <c r="AO64" s="75">
        <v>20906.328324975599</v>
      </c>
      <c r="AP64" s="75">
        <v>20968.166159089302</v>
      </c>
      <c r="AQ64" s="75">
        <v>21030.0039932031</v>
      </c>
      <c r="AR64" s="75">
        <v>21030.0039932031</v>
      </c>
      <c r="AS64" s="75">
        <v>21030.0039932031</v>
      </c>
      <c r="AT64" s="75">
        <v>21030.0039932031</v>
      </c>
      <c r="AU64" s="75">
        <v>21030.0039932031</v>
      </c>
      <c r="AV64" s="75">
        <v>21030.0039932031</v>
      </c>
      <c r="AW64" s="75">
        <v>21030.0039932031</v>
      </c>
      <c r="AX64" s="75">
        <v>21030.0039932031</v>
      </c>
      <c r="AY64" s="75">
        <v>21030.0039932031</v>
      </c>
      <c r="AZ64" s="75">
        <v>21030.0039932031</v>
      </c>
      <c r="BA64" s="75">
        <v>21030.0039932031</v>
      </c>
    </row>
    <row r="65" spans="1:53" ht="16" x14ac:dyDescent="0.8">
      <c r="A65" s="75" t="s">
        <v>252</v>
      </c>
      <c r="B65" s="75" t="s">
        <v>254</v>
      </c>
      <c r="C65" s="75">
        <v>20917.827201155302</v>
      </c>
      <c r="D65" s="75">
        <v>20769.874522766298</v>
      </c>
      <c r="E65" s="75">
        <v>20621.921844377201</v>
      </c>
      <c r="F65" s="75">
        <v>20473.969165988099</v>
      </c>
      <c r="G65" s="75">
        <v>20326.016487599099</v>
      </c>
      <c r="H65" s="75">
        <v>20178.063809210002</v>
      </c>
      <c r="I65" s="75">
        <v>20110.102201513899</v>
      </c>
      <c r="J65" s="75">
        <v>20042.1405938178</v>
      </c>
      <c r="K65" s="75">
        <v>19974.178986121799</v>
      </c>
      <c r="L65" s="75">
        <v>19906.217378425699</v>
      </c>
      <c r="M65" s="75">
        <v>19838.2557707296</v>
      </c>
      <c r="N65" s="75">
        <v>19789.940504021601</v>
      </c>
      <c r="O65" s="75">
        <v>19741.625237313499</v>
      </c>
      <c r="P65" s="75">
        <v>19693.3099706055</v>
      </c>
      <c r="Q65" s="75">
        <v>19644.994703897399</v>
      </c>
      <c r="R65" s="75">
        <v>19596.679437189301</v>
      </c>
      <c r="S65" s="75">
        <v>19630.934993729701</v>
      </c>
      <c r="T65" s="75">
        <v>19665.190550270101</v>
      </c>
      <c r="U65" s="75">
        <v>19699.446106810399</v>
      </c>
      <c r="V65" s="75">
        <v>19733.701663350799</v>
      </c>
      <c r="W65" s="75">
        <v>19767.957219891101</v>
      </c>
      <c r="X65" s="75">
        <v>19842.261503890299</v>
      </c>
      <c r="Y65" s="75">
        <v>19916.5657878895</v>
      </c>
      <c r="Z65" s="75">
        <v>19990.870071888599</v>
      </c>
      <c r="AA65" s="75">
        <v>20065.174355887801</v>
      </c>
      <c r="AB65" s="75">
        <v>20139.478639886998</v>
      </c>
      <c r="AC65" s="75">
        <v>20205.411162817101</v>
      </c>
      <c r="AD65" s="75">
        <v>20271.343685747201</v>
      </c>
      <c r="AE65" s="75">
        <v>20337.2762086773</v>
      </c>
      <c r="AF65" s="75">
        <v>20403.208731607399</v>
      </c>
      <c r="AG65" s="75">
        <v>20469.141254537499</v>
      </c>
      <c r="AH65" s="75">
        <v>20531.942875398301</v>
      </c>
      <c r="AI65" s="75">
        <v>20594.744496259002</v>
      </c>
      <c r="AJ65" s="75">
        <v>20657.546117119698</v>
      </c>
      <c r="AK65" s="75">
        <v>20720.347737980501</v>
      </c>
      <c r="AL65" s="75">
        <v>20783.149358841201</v>
      </c>
      <c r="AM65" s="75">
        <v>20840.506481954799</v>
      </c>
      <c r="AN65" s="75">
        <v>20897.863605068502</v>
      </c>
      <c r="AO65" s="75">
        <v>20955.220728182099</v>
      </c>
      <c r="AP65" s="75">
        <v>21012.577851295799</v>
      </c>
      <c r="AQ65" s="75">
        <v>21069.9349744094</v>
      </c>
      <c r="AR65" s="75">
        <v>21069.9349744094</v>
      </c>
      <c r="AS65" s="75">
        <v>21069.9349744094</v>
      </c>
      <c r="AT65" s="75">
        <v>21069.9349744094</v>
      </c>
      <c r="AU65" s="75">
        <v>21069.9349744094</v>
      </c>
      <c r="AV65" s="75">
        <v>21069.9349744094</v>
      </c>
      <c r="AW65" s="75">
        <v>21069.9349744094</v>
      </c>
      <c r="AX65" s="75">
        <v>21069.9349744094</v>
      </c>
      <c r="AY65" s="75">
        <v>21069.9349744094</v>
      </c>
      <c r="AZ65" s="75">
        <v>21069.9349744094</v>
      </c>
      <c r="BA65" s="75">
        <v>21069.9349744094</v>
      </c>
    </row>
    <row r="66" spans="1:53" ht="16" x14ac:dyDescent="0.8">
      <c r="A66" s="75" t="s">
        <v>252</v>
      </c>
      <c r="B66" s="75" t="s">
        <v>255</v>
      </c>
      <c r="C66" s="75">
        <v>19711.017562032201</v>
      </c>
      <c r="D66" s="75">
        <v>19686.4424373316</v>
      </c>
      <c r="E66" s="75">
        <v>19661.867312630999</v>
      </c>
      <c r="F66" s="75">
        <v>19637.292187930401</v>
      </c>
      <c r="G66" s="75">
        <v>19612.7170632298</v>
      </c>
      <c r="H66" s="75">
        <v>19588.141938529199</v>
      </c>
      <c r="I66" s="75">
        <v>19605.874300359101</v>
      </c>
      <c r="J66" s="75">
        <v>19623.6066621891</v>
      </c>
      <c r="K66" s="75">
        <v>19641.339024018998</v>
      </c>
      <c r="L66" s="75">
        <v>19659.071385849002</v>
      </c>
      <c r="M66" s="75">
        <v>19676.8037476789</v>
      </c>
      <c r="N66" s="75">
        <v>19666.568665689101</v>
      </c>
      <c r="O66" s="75">
        <v>19656.333583699299</v>
      </c>
      <c r="P66" s="75">
        <v>19646.098501709501</v>
      </c>
      <c r="Q66" s="75">
        <v>19635.863419719699</v>
      </c>
      <c r="R66" s="75">
        <v>19625.628337729901</v>
      </c>
      <c r="S66" s="75">
        <v>19664.817091797599</v>
      </c>
      <c r="T66" s="75">
        <v>19704.0058458653</v>
      </c>
      <c r="U66" s="75">
        <v>19743.194599932998</v>
      </c>
      <c r="V66" s="75">
        <v>19782.3833540007</v>
      </c>
      <c r="W66" s="75">
        <v>19821.572108068402</v>
      </c>
      <c r="X66" s="75">
        <v>19877.844543290899</v>
      </c>
      <c r="Y66" s="75">
        <v>19934.116978513401</v>
      </c>
      <c r="Z66" s="75">
        <v>19990.389413735898</v>
      </c>
      <c r="AA66" s="75">
        <v>20046.6618489584</v>
      </c>
      <c r="AB66" s="75">
        <v>20102.934284180901</v>
      </c>
      <c r="AC66" s="75">
        <v>20177.648909189898</v>
      </c>
      <c r="AD66" s="75">
        <v>20252.363534198899</v>
      </c>
      <c r="AE66" s="75">
        <v>20327.0781592079</v>
      </c>
      <c r="AF66" s="75">
        <v>20401.792784216999</v>
      </c>
      <c r="AG66" s="75">
        <v>20476.507409226</v>
      </c>
      <c r="AH66" s="75">
        <v>20541.9653622769</v>
      </c>
      <c r="AI66" s="75">
        <v>20607.4233153278</v>
      </c>
      <c r="AJ66" s="75">
        <v>20672.8812683787</v>
      </c>
      <c r="AK66" s="75">
        <v>20738.3392214296</v>
      </c>
      <c r="AL66" s="75">
        <v>20803.7971744805</v>
      </c>
      <c r="AM66" s="75">
        <v>20861.918369165</v>
      </c>
      <c r="AN66" s="75">
        <v>20920.039563849499</v>
      </c>
      <c r="AO66" s="75">
        <v>20978.160758533999</v>
      </c>
      <c r="AP66" s="75">
        <v>21036.281953218499</v>
      </c>
      <c r="AQ66" s="75">
        <v>21094.403147903002</v>
      </c>
      <c r="AR66" s="75">
        <v>21094.403147903002</v>
      </c>
      <c r="AS66" s="75">
        <v>21094.403147903002</v>
      </c>
      <c r="AT66" s="75">
        <v>21094.403147903002</v>
      </c>
      <c r="AU66" s="75">
        <v>21094.403147903002</v>
      </c>
      <c r="AV66" s="75">
        <v>21094.403147903002</v>
      </c>
      <c r="AW66" s="75">
        <v>21094.403147903002</v>
      </c>
      <c r="AX66" s="75">
        <v>21094.403147903002</v>
      </c>
      <c r="AY66" s="75">
        <v>21094.403147903002</v>
      </c>
      <c r="AZ66" s="75">
        <v>21094.403147903002</v>
      </c>
      <c r="BA66" s="75">
        <v>21094.403147903002</v>
      </c>
    </row>
    <row r="67" spans="1:53" ht="16" x14ac:dyDescent="0.8">
      <c r="A67" s="75" t="s">
        <v>252</v>
      </c>
      <c r="B67" s="75" t="s">
        <v>256</v>
      </c>
      <c r="C67" s="75">
        <v>4020.7458490282002</v>
      </c>
      <c r="D67" s="75">
        <v>4009.3755094142798</v>
      </c>
      <c r="E67" s="75">
        <v>3998.0051698003599</v>
      </c>
      <c r="F67" s="75">
        <v>3986.63483018643</v>
      </c>
      <c r="G67" s="75">
        <v>3975.2644905725101</v>
      </c>
      <c r="H67" s="75">
        <v>3963.8941509585902</v>
      </c>
      <c r="I67" s="75">
        <v>3956.4469152118099</v>
      </c>
      <c r="J67" s="75">
        <v>3948.9996794650301</v>
      </c>
      <c r="K67" s="75">
        <v>3941.5524437182598</v>
      </c>
      <c r="L67" s="75">
        <v>3934.10520797148</v>
      </c>
      <c r="M67" s="75">
        <v>3926.6579722247002</v>
      </c>
      <c r="N67" s="75">
        <v>3906.55227623563</v>
      </c>
      <c r="O67" s="75">
        <v>3886.4465802465602</v>
      </c>
      <c r="P67" s="75">
        <v>3866.34088425748</v>
      </c>
      <c r="Q67" s="75">
        <v>3846.2351882684102</v>
      </c>
      <c r="R67" s="75">
        <v>3826.12949227934</v>
      </c>
      <c r="S67" s="75">
        <v>3806.4515496110998</v>
      </c>
      <c r="T67" s="75">
        <v>3786.7736069428702</v>
      </c>
      <c r="U67" s="75">
        <v>3767.0956642746401</v>
      </c>
      <c r="V67" s="75">
        <v>3747.4177216064099</v>
      </c>
      <c r="W67" s="75">
        <v>3727.7397789381698</v>
      </c>
      <c r="X67" s="75">
        <v>3710.80597965675</v>
      </c>
      <c r="Y67" s="75">
        <v>3693.8721803753201</v>
      </c>
      <c r="Z67" s="75">
        <v>3676.9383810938998</v>
      </c>
      <c r="AA67" s="75">
        <v>3660.00458181247</v>
      </c>
      <c r="AB67" s="75">
        <v>3643.0707825310501</v>
      </c>
      <c r="AC67" s="75">
        <v>3634.6787038867601</v>
      </c>
      <c r="AD67" s="75">
        <v>3626.2866252424601</v>
      </c>
      <c r="AE67" s="75">
        <v>3617.8945465981701</v>
      </c>
      <c r="AF67" s="75">
        <v>3609.5024679538801</v>
      </c>
      <c r="AG67" s="75">
        <v>3601.1103893095801</v>
      </c>
      <c r="AH67" s="75">
        <v>3596.2500154659301</v>
      </c>
      <c r="AI67" s="75">
        <v>3591.3896416222801</v>
      </c>
      <c r="AJ67" s="75">
        <v>3586.5292677786301</v>
      </c>
      <c r="AK67" s="75">
        <v>3581.6688939349801</v>
      </c>
      <c r="AL67" s="75">
        <v>3576.8085200913301</v>
      </c>
      <c r="AM67" s="75">
        <v>3571.9814206059</v>
      </c>
      <c r="AN67" s="75">
        <v>3567.1543211204698</v>
      </c>
      <c r="AO67" s="75">
        <v>3562.3272216350401</v>
      </c>
      <c r="AP67" s="75">
        <v>3557.50012214961</v>
      </c>
      <c r="AQ67" s="75">
        <v>3552.6730226641798</v>
      </c>
      <c r="AR67" s="75">
        <v>3552.6730226641798</v>
      </c>
      <c r="AS67" s="75">
        <v>3552.6730226641798</v>
      </c>
      <c r="AT67" s="75">
        <v>3552.6730226641798</v>
      </c>
      <c r="AU67" s="75">
        <v>3552.6730226641798</v>
      </c>
      <c r="AV67" s="75">
        <v>3552.6730226641798</v>
      </c>
      <c r="AW67" s="75">
        <v>3552.6730226641798</v>
      </c>
      <c r="AX67" s="75">
        <v>3552.6730226641798</v>
      </c>
      <c r="AY67" s="75">
        <v>3552.6730226641798</v>
      </c>
      <c r="AZ67" s="75">
        <v>3552.6730226641798</v>
      </c>
      <c r="BA67" s="75">
        <v>3552.6730226641798</v>
      </c>
    </row>
    <row r="68" spans="1:53" ht="16" x14ac:dyDescent="0.8">
      <c r="A68" s="75" t="s">
        <v>252</v>
      </c>
      <c r="B68" s="75" t="s">
        <v>257</v>
      </c>
      <c r="C68" s="75">
        <v>17973.6624094611</v>
      </c>
      <c r="D68" s="75">
        <v>17954.289625518501</v>
      </c>
      <c r="E68" s="75">
        <v>17934.916841576</v>
      </c>
      <c r="F68" s="75">
        <v>17915.544057633499</v>
      </c>
      <c r="G68" s="75">
        <v>17896.171273690899</v>
      </c>
      <c r="H68" s="75">
        <v>17876.798489748398</v>
      </c>
      <c r="I68" s="75">
        <v>17935.451709955902</v>
      </c>
      <c r="J68" s="75">
        <v>17994.104930163299</v>
      </c>
      <c r="K68" s="75">
        <v>18052.758150370799</v>
      </c>
      <c r="L68" s="75">
        <v>18111.4113705782</v>
      </c>
      <c r="M68" s="75">
        <v>18170.0645907857</v>
      </c>
      <c r="N68" s="75">
        <v>18231.495605779499</v>
      </c>
      <c r="O68" s="75">
        <v>18292.926620773302</v>
      </c>
      <c r="P68" s="75">
        <v>18354.357635767199</v>
      </c>
      <c r="Q68" s="75">
        <v>18415.788650760998</v>
      </c>
      <c r="R68" s="75">
        <v>18477.219665754801</v>
      </c>
      <c r="S68" s="75">
        <v>18557.101117931001</v>
      </c>
      <c r="T68" s="75">
        <v>18636.9825701072</v>
      </c>
      <c r="U68" s="75">
        <v>18716.864022283498</v>
      </c>
      <c r="V68" s="75">
        <v>18796.745474459702</v>
      </c>
      <c r="W68" s="75">
        <v>18876.626926635901</v>
      </c>
      <c r="X68" s="75">
        <v>18925.201737731099</v>
      </c>
      <c r="Y68" s="75">
        <v>18973.776548826299</v>
      </c>
      <c r="Z68" s="75">
        <v>19022.351359921598</v>
      </c>
      <c r="AA68" s="75">
        <v>19070.926171016799</v>
      </c>
      <c r="AB68" s="75">
        <v>19119.500982112098</v>
      </c>
      <c r="AC68" s="75">
        <v>19157.192925413699</v>
      </c>
      <c r="AD68" s="75">
        <v>19194.884868715399</v>
      </c>
      <c r="AE68" s="75">
        <v>19232.576812017</v>
      </c>
      <c r="AF68" s="75">
        <v>19270.268755318699</v>
      </c>
      <c r="AG68" s="75">
        <v>19307.9606986203</v>
      </c>
      <c r="AH68" s="75">
        <v>19346.846818670299</v>
      </c>
      <c r="AI68" s="75">
        <v>19385.732938720299</v>
      </c>
      <c r="AJ68" s="75">
        <v>19424.619058770299</v>
      </c>
      <c r="AK68" s="75">
        <v>19463.505178820302</v>
      </c>
      <c r="AL68" s="75">
        <v>19502.391298870301</v>
      </c>
      <c r="AM68" s="75">
        <v>19541.963390087101</v>
      </c>
      <c r="AN68" s="75">
        <v>19581.535481303999</v>
      </c>
      <c r="AO68" s="75">
        <v>19621.107572520901</v>
      </c>
      <c r="AP68" s="75">
        <v>19660.679663737701</v>
      </c>
      <c r="AQ68" s="75">
        <v>19700.251754954599</v>
      </c>
      <c r="AR68" s="75">
        <v>19700.251754954599</v>
      </c>
      <c r="AS68" s="75">
        <v>19700.251754954599</v>
      </c>
      <c r="AT68" s="75">
        <v>19700.251754954599</v>
      </c>
      <c r="AU68" s="75">
        <v>19700.251754954599</v>
      </c>
      <c r="AV68" s="75">
        <v>19700.251754954599</v>
      </c>
      <c r="AW68" s="75">
        <v>19700.251754954599</v>
      </c>
      <c r="AX68" s="75">
        <v>19700.251754954599</v>
      </c>
      <c r="AY68" s="75">
        <v>19700.251754954599</v>
      </c>
      <c r="AZ68" s="75">
        <v>19700.251754954599</v>
      </c>
      <c r="BA68" s="75">
        <v>19700.251754954599</v>
      </c>
    </row>
    <row r="69" spans="1:53" ht="16" x14ac:dyDescent="0.8">
      <c r="A69" s="75" t="s">
        <v>252</v>
      </c>
      <c r="B69" s="75" t="s">
        <v>258</v>
      </c>
      <c r="C69" s="75">
        <v>17469.851457130699</v>
      </c>
      <c r="D69" s="75">
        <v>17675.241642131401</v>
      </c>
      <c r="E69" s="75">
        <v>17880.6318271321</v>
      </c>
      <c r="F69" s="75">
        <v>18086.022012132798</v>
      </c>
      <c r="G69" s="75">
        <v>18291.412197133501</v>
      </c>
      <c r="H69" s="75">
        <v>18496.802382134199</v>
      </c>
      <c r="I69" s="75">
        <v>18718.869345213701</v>
      </c>
      <c r="J69" s="75">
        <v>18940.936308293301</v>
      </c>
      <c r="K69" s="75">
        <v>19163.003271372902</v>
      </c>
      <c r="L69" s="75">
        <v>19385.070234452502</v>
      </c>
      <c r="M69" s="75">
        <v>19607.137197532102</v>
      </c>
      <c r="N69" s="75">
        <v>19703.901797418999</v>
      </c>
      <c r="O69" s="75">
        <v>19800.666397305999</v>
      </c>
      <c r="P69" s="75">
        <v>19897.4309971929</v>
      </c>
      <c r="Q69" s="75">
        <v>19994.195597079801</v>
      </c>
      <c r="R69" s="75">
        <v>20090.9601969668</v>
      </c>
      <c r="S69" s="75">
        <v>20130.9816244496</v>
      </c>
      <c r="T69" s="75">
        <v>20171.003051932501</v>
      </c>
      <c r="U69" s="75">
        <v>20211.024479415399</v>
      </c>
      <c r="V69" s="75">
        <v>20251.0459068983</v>
      </c>
      <c r="W69" s="75">
        <v>20291.067334381201</v>
      </c>
      <c r="X69" s="75">
        <v>20285.970104992699</v>
      </c>
      <c r="Y69" s="75">
        <v>20280.8728756042</v>
      </c>
      <c r="Z69" s="75">
        <v>20275.775646215701</v>
      </c>
      <c r="AA69" s="75">
        <v>20270.678416827199</v>
      </c>
      <c r="AB69" s="75">
        <v>20265.5811874387</v>
      </c>
      <c r="AC69" s="75">
        <v>20297.143188716102</v>
      </c>
      <c r="AD69" s="75">
        <v>20328.705189993601</v>
      </c>
      <c r="AE69" s="75">
        <v>20360.267191270999</v>
      </c>
      <c r="AF69" s="75">
        <v>20391.829192548401</v>
      </c>
      <c r="AG69" s="75">
        <v>20423.391193825901</v>
      </c>
      <c r="AH69" s="75">
        <v>20485.4421145704</v>
      </c>
      <c r="AI69" s="75">
        <v>20547.493035314899</v>
      </c>
      <c r="AJ69" s="75">
        <v>20609.543956059399</v>
      </c>
      <c r="AK69" s="75">
        <v>20671.594876804</v>
      </c>
      <c r="AL69" s="75">
        <v>20733.645797548499</v>
      </c>
      <c r="AM69" s="75">
        <v>20794.9371745811</v>
      </c>
      <c r="AN69" s="75">
        <v>20856.228551613702</v>
      </c>
      <c r="AO69" s="75">
        <v>20917.519928646299</v>
      </c>
      <c r="AP69" s="75">
        <v>20978.811305678799</v>
      </c>
      <c r="AQ69" s="75">
        <v>21040.1026827114</v>
      </c>
      <c r="AR69" s="75">
        <v>21040.1026827114</v>
      </c>
      <c r="AS69" s="75">
        <v>21040.1026827114</v>
      </c>
      <c r="AT69" s="75">
        <v>21040.1026827114</v>
      </c>
      <c r="AU69" s="75">
        <v>21040.1026827114</v>
      </c>
      <c r="AV69" s="75">
        <v>21040.1026827114</v>
      </c>
      <c r="AW69" s="75">
        <v>21040.1026827114</v>
      </c>
      <c r="AX69" s="75">
        <v>21040.1026827114</v>
      </c>
      <c r="AY69" s="75">
        <v>21040.1026827114</v>
      </c>
      <c r="AZ69" s="75">
        <v>21040.1026827114</v>
      </c>
      <c r="BA69" s="75">
        <v>21040.1026827114</v>
      </c>
    </row>
    <row r="70" spans="1:53" ht="16" x14ac:dyDescent="0.8">
      <c r="A70" s="75" t="s">
        <v>252</v>
      </c>
      <c r="B70" s="75" t="s">
        <v>259</v>
      </c>
      <c r="C70" s="75">
        <v>8881.8420615397299</v>
      </c>
      <c r="D70" s="75">
        <v>7546.38357193908</v>
      </c>
      <c r="E70" s="75">
        <v>6210.92508233843</v>
      </c>
      <c r="F70" s="75">
        <v>4875.46659273778</v>
      </c>
      <c r="G70" s="75">
        <v>3540.0081031371301</v>
      </c>
      <c r="H70" s="75">
        <v>2204.5496135364801</v>
      </c>
      <c r="I70" s="75">
        <v>2204.5496135364801</v>
      </c>
      <c r="J70" s="75">
        <v>2204.5496135364801</v>
      </c>
      <c r="K70" s="75">
        <v>2204.5496135364801</v>
      </c>
      <c r="L70" s="75">
        <v>2204.5496135364801</v>
      </c>
      <c r="M70" s="75">
        <v>2204.5496135364801</v>
      </c>
      <c r="N70" s="75">
        <v>2204.5496135364801</v>
      </c>
      <c r="O70" s="75">
        <v>2204.5496135364801</v>
      </c>
      <c r="P70" s="75">
        <v>2204.5496135364801</v>
      </c>
      <c r="Q70" s="75">
        <v>2204.5496135364801</v>
      </c>
      <c r="R70" s="75">
        <v>2204.5496135364801</v>
      </c>
      <c r="S70" s="75">
        <v>2204.5496135364801</v>
      </c>
      <c r="T70" s="75">
        <v>2204.5496135364801</v>
      </c>
      <c r="U70" s="75">
        <v>2204.5496135364801</v>
      </c>
      <c r="V70" s="75">
        <v>2204.5496135364801</v>
      </c>
      <c r="W70" s="75">
        <v>2204.5496135364801</v>
      </c>
      <c r="X70" s="75">
        <v>2204.5496135364801</v>
      </c>
      <c r="Y70" s="75">
        <v>2204.5496135364801</v>
      </c>
      <c r="Z70" s="75">
        <v>2204.5496135364801</v>
      </c>
      <c r="AA70" s="75">
        <v>2204.5496135364801</v>
      </c>
      <c r="AB70" s="75">
        <v>2204.5496135364801</v>
      </c>
      <c r="AC70" s="75">
        <v>2204.5496135364801</v>
      </c>
      <c r="AD70" s="75">
        <v>2204.5496135364801</v>
      </c>
      <c r="AE70" s="75">
        <v>2204.5496135364801</v>
      </c>
      <c r="AF70" s="75">
        <v>2204.5496135364801</v>
      </c>
      <c r="AG70" s="75">
        <v>2204.5496135364801</v>
      </c>
      <c r="AH70" s="75">
        <v>2204.5496135364801</v>
      </c>
      <c r="AI70" s="75">
        <v>2204.5496135364801</v>
      </c>
      <c r="AJ70" s="75">
        <v>2204.5496135364801</v>
      </c>
      <c r="AK70" s="75">
        <v>2204.5496135364801</v>
      </c>
      <c r="AL70" s="75">
        <v>2204.5496135364801</v>
      </c>
      <c r="AM70" s="75">
        <v>2204.5496135364801</v>
      </c>
      <c r="AN70" s="75">
        <v>2204.5496135364801</v>
      </c>
      <c r="AO70" s="75">
        <v>2204.5496135364801</v>
      </c>
      <c r="AP70" s="75">
        <v>2204.5496135364801</v>
      </c>
      <c r="AQ70" s="75">
        <v>2204.5496135364801</v>
      </c>
      <c r="AR70" s="75">
        <v>2204.5496135364801</v>
      </c>
      <c r="AS70" s="75">
        <v>2204.5496135364801</v>
      </c>
      <c r="AT70" s="75">
        <v>2204.5496135364801</v>
      </c>
      <c r="AU70" s="75">
        <v>2204.5496135364801</v>
      </c>
      <c r="AV70" s="75">
        <v>2204.5496135364801</v>
      </c>
      <c r="AW70" s="75">
        <v>2204.5496135364801</v>
      </c>
      <c r="AX70" s="75">
        <v>2204.5496135364801</v>
      </c>
      <c r="AY70" s="75">
        <v>2204.5496135364801</v>
      </c>
      <c r="AZ70" s="75">
        <v>2204.5496135364801</v>
      </c>
      <c r="BA70" s="75">
        <v>2204.5496135364801</v>
      </c>
    </row>
    <row r="71" spans="1:53" ht="16" x14ac:dyDescent="0.8">
      <c r="A71" s="75" t="s">
        <v>252</v>
      </c>
      <c r="B71" s="75" t="s">
        <v>260</v>
      </c>
      <c r="C71" s="75">
        <v>9806.50378464393</v>
      </c>
      <c r="D71" s="75">
        <v>9655.4741716267999</v>
      </c>
      <c r="E71" s="75">
        <v>9504.4445586096808</v>
      </c>
      <c r="F71" s="75">
        <v>9353.4149455925508</v>
      </c>
      <c r="G71" s="75">
        <v>9202.3853325754208</v>
      </c>
      <c r="H71" s="75">
        <v>9051.3557195582907</v>
      </c>
      <c r="I71" s="75">
        <v>9051.3557195582907</v>
      </c>
      <c r="J71" s="75">
        <v>9051.3557195582907</v>
      </c>
      <c r="K71" s="75">
        <v>9051.3557195582907</v>
      </c>
      <c r="L71" s="75">
        <v>9051.3557195582907</v>
      </c>
      <c r="M71" s="75">
        <v>9051.3557195582907</v>
      </c>
      <c r="N71" s="75">
        <v>9051.3557195582907</v>
      </c>
      <c r="O71" s="75">
        <v>9051.3557195582907</v>
      </c>
      <c r="P71" s="75">
        <v>9051.3557195582907</v>
      </c>
      <c r="Q71" s="75">
        <v>9051.3557195582907</v>
      </c>
      <c r="R71" s="75">
        <v>9051.3557195582907</v>
      </c>
      <c r="S71" s="75">
        <v>9051.3557195582907</v>
      </c>
      <c r="T71" s="75">
        <v>9051.3557195582907</v>
      </c>
      <c r="U71" s="75">
        <v>9051.3557195582907</v>
      </c>
      <c r="V71" s="75">
        <v>9051.3557195582907</v>
      </c>
      <c r="W71" s="75">
        <v>9051.3557195582907</v>
      </c>
      <c r="X71" s="75">
        <v>9051.3557195582907</v>
      </c>
      <c r="Y71" s="75">
        <v>9051.3557195582907</v>
      </c>
      <c r="Z71" s="75">
        <v>9051.3557195582907</v>
      </c>
      <c r="AA71" s="75">
        <v>9051.3557195582907</v>
      </c>
      <c r="AB71" s="75">
        <v>9051.3557195582907</v>
      </c>
      <c r="AC71" s="75">
        <v>9051.3557195582907</v>
      </c>
      <c r="AD71" s="75">
        <v>9051.3557195582907</v>
      </c>
      <c r="AE71" s="75">
        <v>9051.3557195582907</v>
      </c>
      <c r="AF71" s="75">
        <v>9051.3557195582907</v>
      </c>
      <c r="AG71" s="75">
        <v>9051.3557195582907</v>
      </c>
      <c r="AH71" s="75">
        <v>9051.3557195582907</v>
      </c>
      <c r="AI71" s="75">
        <v>9051.3557195582907</v>
      </c>
      <c r="AJ71" s="75">
        <v>9051.3557195582907</v>
      </c>
      <c r="AK71" s="75">
        <v>9051.3557195582907</v>
      </c>
      <c r="AL71" s="75">
        <v>9051.3557195582907</v>
      </c>
      <c r="AM71" s="75">
        <v>9051.3557195582907</v>
      </c>
      <c r="AN71" s="75">
        <v>9051.3557195582907</v>
      </c>
      <c r="AO71" s="75">
        <v>9051.3557195582907</v>
      </c>
      <c r="AP71" s="75">
        <v>9051.3557195582907</v>
      </c>
      <c r="AQ71" s="75">
        <v>9051.3557195582907</v>
      </c>
      <c r="AR71" s="75">
        <v>9051.3557195582907</v>
      </c>
      <c r="AS71" s="75">
        <v>9051.3557195582907</v>
      </c>
      <c r="AT71" s="75">
        <v>9051.3557195582907</v>
      </c>
      <c r="AU71" s="75">
        <v>9051.3557195582907</v>
      </c>
      <c r="AV71" s="75">
        <v>9051.3557195582907</v>
      </c>
      <c r="AW71" s="75">
        <v>9051.3557195582907</v>
      </c>
      <c r="AX71" s="75">
        <v>9051.3557195582907</v>
      </c>
      <c r="AY71" s="75">
        <v>9051.3557195582907</v>
      </c>
      <c r="AZ71" s="75">
        <v>9051.3557195582907</v>
      </c>
      <c r="BA71" s="75">
        <v>9051.3557195582907</v>
      </c>
    </row>
    <row r="72" spans="1:53" ht="16" x14ac:dyDescent="0.8">
      <c r="A72" s="75" t="s">
        <v>252</v>
      </c>
      <c r="B72" s="75" t="s">
        <v>261</v>
      </c>
      <c r="C72" s="75">
        <v>29590.554377012799</v>
      </c>
      <c r="D72" s="75">
        <v>29843.707659375901</v>
      </c>
      <c r="E72" s="75">
        <v>30096.860941739</v>
      </c>
      <c r="F72" s="75">
        <v>30350.014224102099</v>
      </c>
      <c r="G72" s="75">
        <v>30603.167506465201</v>
      </c>
      <c r="H72" s="75">
        <v>30856.320788828201</v>
      </c>
      <c r="I72" s="75">
        <v>31215.788652550498</v>
      </c>
      <c r="J72" s="75">
        <v>31575.256516272701</v>
      </c>
      <c r="K72" s="75">
        <v>31934.724379995001</v>
      </c>
      <c r="L72" s="75">
        <v>32294.1922437172</v>
      </c>
      <c r="M72" s="75">
        <v>32653.660107439398</v>
      </c>
      <c r="N72" s="75">
        <v>32855.763706417398</v>
      </c>
      <c r="O72" s="75">
        <v>33057.867305395303</v>
      </c>
      <c r="P72" s="75">
        <v>33259.970904373302</v>
      </c>
      <c r="Q72" s="75">
        <v>33462.074503351199</v>
      </c>
      <c r="R72" s="75">
        <v>33664.178102329097</v>
      </c>
      <c r="S72" s="75">
        <v>33952.175930452599</v>
      </c>
      <c r="T72" s="75">
        <v>34240.1737585761</v>
      </c>
      <c r="U72" s="75">
        <v>34528.1715866995</v>
      </c>
      <c r="V72" s="75">
        <v>34816.169414823002</v>
      </c>
      <c r="W72" s="75">
        <v>35104.167242946503</v>
      </c>
      <c r="X72" s="75">
        <v>35244.166328981097</v>
      </c>
      <c r="Y72" s="75">
        <v>35384.165415015697</v>
      </c>
      <c r="Z72" s="75">
        <v>35524.164501050298</v>
      </c>
      <c r="AA72" s="75">
        <v>35664.163587084899</v>
      </c>
      <c r="AB72" s="75">
        <v>35804.162673119499</v>
      </c>
      <c r="AC72" s="75">
        <v>35876.120541892902</v>
      </c>
      <c r="AD72" s="75">
        <v>35948.078410666298</v>
      </c>
      <c r="AE72" s="75">
        <v>36020.036279439599</v>
      </c>
      <c r="AF72" s="75">
        <v>36091.994148213002</v>
      </c>
      <c r="AG72" s="75">
        <v>36163.952016986303</v>
      </c>
      <c r="AH72" s="75">
        <v>36287.348008594199</v>
      </c>
      <c r="AI72" s="75">
        <v>36410.744000202198</v>
      </c>
      <c r="AJ72" s="75">
        <v>36534.139991810101</v>
      </c>
      <c r="AK72" s="75">
        <v>36657.535983417998</v>
      </c>
      <c r="AL72" s="75">
        <v>36780.931975025902</v>
      </c>
      <c r="AM72" s="75">
        <v>36913.565554859102</v>
      </c>
      <c r="AN72" s="75">
        <v>37046.199134692397</v>
      </c>
      <c r="AO72" s="75">
        <v>37178.832714525597</v>
      </c>
      <c r="AP72" s="75">
        <v>37311.466294358797</v>
      </c>
      <c r="AQ72" s="75">
        <v>37444.099874192099</v>
      </c>
      <c r="AR72" s="75">
        <v>37444.099874192099</v>
      </c>
      <c r="AS72" s="75">
        <v>37444.099874192099</v>
      </c>
      <c r="AT72" s="75">
        <v>37444.099874192099</v>
      </c>
      <c r="AU72" s="75">
        <v>37444.099874192099</v>
      </c>
      <c r="AV72" s="75">
        <v>37444.099874192099</v>
      </c>
      <c r="AW72" s="75">
        <v>37444.099874192099</v>
      </c>
      <c r="AX72" s="75">
        <v>37444.099874192099</v>
      </c>
      <c r="AY72" s="75">
        <v>37444.099874192099</v>
      </c>
      <c r="AZ72" s="75">
        <v>37444.099874192099</v>
      </c>
      <c r="BA72" s="75">
        <v>37444.099874192099</v>
      </c>
    </row>
    <row r="73" spans="1:53" ht="16" x14ac:dyDescent="0.8">
      <c r="A73" s="75" t="s">
        <v>252</v>
      </c>
      <c r="B73" s="75" t="s">
        <v>262</v>
      </c>
      <c r="C73" s="75">
        <v>20601.9178116148</v>
      </c>
      <c r="D73" s="75">
        <v>20613.482334111901</v>
      </c>
      <c r="E73" s="75">
        <v>20625.046856608998</v>
      </c>
      <c r="F73" s="75">
        <v>20636.611379106002</v>
      </c>
      <c r="G73" s="75">
        <v>20648.175901603099</v>
      </c>
      <c r="H73" s="75">
        <v>20659.7404241002</v>
      </c>
      <c r="I73" s="75">
        <v>20848.529148828398</v>
      </c>
      <c r="J73" s="75">
        <v>21037.3178735566</v>
      </c>
      <c r="K73" s="75">
        <v>21226.1065982849</v>
      </c>
      <c r="L73" s="75">
        <v>21414.895323013101</v>
      </c>
      <c r="M73" s="75">
        <v>21603.684047741299</v>
      </c>
      <c r="N73" s="75">
        <v>21736.752972212998</v>
      </c>
      <c r="O73" s="75">
        <v>21869.821896684702</v>
      </c>
      <c r="P73" s="75">
        <v>22002.890821156299</v>
      </c>
      <c r="Q73" s="75">
        <v>22135.959745627999</v>
      </c>
      <c r="R73" s="75">
        <v>22269.0286700996</v>
      </c>
      <c r="S73" s="75">
        <v>22455.030324339499</v>
      </c>
      <c r="T73" s="75">
        <v>22641.031978579402</v>
      </c>
      <c r="U73" s="75">
        <v>22827.033632819301</v>
      </c>
      <c r="V73" s="75">
        <v>23013.035287059101</v>
      </c>
      <c r="W73" s="75">
        <v>23199.036941299</v>
      </c>
      <c r="X73" s="75">
        <v>23288.025731774698</v>
      </c>
      <c r="Y73" s="75">
        <v>23377.014522250302</v>
      </c>
      <c r="Z73" s="75">
        <v>23466.003312725999</v>
      </c>
      <c r="AA73" s="75">
        <v>23554.992103201599</v>
      </c>
      <c r="AB73" s="75">
        <v>23643.980893677301</v>
      </c>
      <c r="AC73" s="75">
        <v>23696.157259764499</v>
      </c>
      <c r="AD73" s="75">
        <v>23748.333625851701</v>
      </c>
      <c r="AE73" s="75">
        <v>23800.509991939001</v>
      </c>
      <c r="AF73" s="75">
        <v>23852.6863580262</v>
      </c>
      <c r="AG73" s="75">
        <v>23904.8627241135</v>
      </c>
      <c r="AH73" s="75">
        <v>23991.679599139399</v>
      </c>
      <c r="AI73" s="75">
        <v>24078.496474165298</v>
      </c>
      <c r="AJ73" s="75">
        <v>24165.313349191201</v>
      </c>
      <c r="AK73" s="75">
        <v>24252.130224217199</v>
      </c>
      <c r="AL73" s="75">
        <v>24338.947099243102</v>
      </c>
      <c r="AM73" s="75">
        <v>24427.752812512401</v>
      </c>
      <c r="AN73" s="75">
        <v>24516.5585257817</v>
      </c>
      <c r="AO73" s="75">
        <v>24605.364239050999</v>
      </c>
      <c r="AP73" s="75">
        <v>24694.169952320299</v>
      </c>
      <c r="AQ73" s="75">
        <v>24782.9756655897</v>
      </c>
      <c r="AR73" s="75">
        <v>24782.9756655897</v>
      </c>
      <c r="AS73" s="75">
        <v>24782.9756655897</v>
      </c>
      <c r="AT73" s="75">
        <v>24782.9756655897</v>
      </c>
      <c r="AU73" s="75">
        <v>24782.9756655897</v>
      </c>
      <c r="AV73" s="75">
        <v>24782.9756655897</v>
      </c>
      <c r="AW73" s="75">
        <v>24782.9756655897</v>
      </c>
      <c r="AX73" s="75">
        <v>24782.9756655897</v>
      </c>
      <c r="AY73" s="75">
        <v>24782.9756655897</v>
      </c>
      <c r="AZ73" s="75">
        <v>24782.9756655897</v>
      </c>
      <c r="BA73" s="75">
        <v>24782.9756655897</v>
      </c>
    </row>
    <row r="74" spans="1:53" ht="16" x14ac:dyDescent="0.8">
      <c r="A74" s="77" t="s">
        <v>222</v>
      </c>
      <c r="B74" s="75" t="s">
        <v>263</v>
      </c>
      <c r="C74" s="75">
        <v>190484.51206755501</v>
      </c>
      <c r="D74" s="75">
        <v>185869.99882967299</v>
      </c>
      <c r="E74" s="75">
        <v>181255.48559179201</v>
      </c>
      <c r="F74" s="75">
        <v>176640.972353911</v>
      </c>
      <c r="G74" s="75">
        <v>172026.459116029</v>
      </c>
      <c r="H74" s="75">
        <v>167411.94587814799</v>
      </c>
      <c r="I74" s="75">
        <v>164530.66751514899</v>
      </c>
      <c r="J74" s="75">
        <v>161649.38915214999</v>
      </c>
      <c r="K74" s="75">
        <v>158768.11078915099</v>
      </c>
      <c r="L74" s="75">
        <v>155886.83242615301</v>
      </c>
      <c r="M74" s="75">
        <v>153005.55406315401</v>
      </c>
      <c r="N74" s="75">
        <v>152117.022918339</v>
      </c>
      <c r="O74" s="75">
        <v>151228.491773524</v>
      </c>
      <c r="P74" s="75">
        <v>150339.96062870999</v>
      </c>
      <c r="Q74" s="75">
        <v>149451.42948389499</v>
      </c>
      <c r="R74" s="75">
        <v>148562.89833908001</v>
      </c>
      <c r="S74" s="75">
        <v>148377.44336477001</v>
      </c>
      <c r="T74" s="75">
        <v>148191.98839045901</v>
      </c>
      <c r="U74" s="75">
        <v>148006.533416149</v>
      </c>
      <c r="V74" s="75">
        <v>147821.07844183801</v>
      </c>
      <c r="W74" s="75">
        <v>147635.623467528</v>
      </c>
      <c r="X74" s="75">
        <v>147766.400561377</v>
      </c>
      <c r="Y74" s="75">
        <v>147897.17765522501</v>
      </c>
      <c r="Z74" s="75">
        <v>148027.95474907401</v>
      </c>
      <c r="AA74" s="75">
        <v>148158.73184292301</v>
      </c>
      <c r="AB74" s="75">
        <v>148289.50893677099</v>
      </c>
      <c r="AC74" s="75">
        <v>149440.60907093601</v>
      </c>
      <c r="AD74" s="75">
        <v>150591.70920510101</v>
      </c>
      <c r="AE74" s="75">
        <v>151742.80933926499</v>
      </c>
      <c r="AF74" s="75">
        <v>152893.90947342999</v>
      </c>
      <c r="AG74" s="75">
        <v>154045.00960759501</v>
      </c>
      <c r="AH74" s="75">
        <v>154636.241342714</v>
      </c>
      <c r="AI74" s="75">
        <v>155227.47307783301</v>
      </c>
      <c r="AJ74" s="75">
        <v>155818.704812952</v>
      </c>
      <c r="AK74" s="75">
        <v>156409.93654807101</v>
      </c>
      <c r="AL74" s="75">
        <v>157001.16828319</v>
      </c>
      <c r="AM74" s="75">
        <v>157740.077000555</v>
      </c>
      <c r="AN74" s="75">
        <v>158478.98571791899</v>
      </c>
      <c r="AO74" s="75">
        <v>159217.89443528399</v>
      </c>
      <c r="AP74" s="75">
        <v>159956.803152648</v>
      </c>
      <c r="AQ74" s="75">
        <v>160695.71187001199</v>
      </c>
      <c r="AR74" s="75">
        <v>160695.71187001199</v>
      </c>
      <c r="AS74" s="75">
        <v>160695.71187001199</v>
      </c>
      <c r="AT74" s="75">
        <v>160695.71187001199</v>
      </c>
      <c r="AU74" s="75">
        <v>160695.71187001199</v>
      </c>
      <c r="AV74" s="75">
        <v>160695.71187001199</v>
      </c>
      <c r="AW74" s="75">
        <v>160695.71187001199</v>
      </c>
      <c r="AX74" s="75">
        <v>160695.71187001199</v>
      </c>
      <c r="AY74" s="75">
        <v>160695.71187001199</v>
      </c>
      <c r="AZ74" s="75">
        <v>160695.71187001199</v>
      </c>
      <c r="BA74" s="75">
        <v>160695.71187001199</v>
      </c>
    </row>
    <row r="75" spans="1:53" ht="16" x14ac:dyDescent="0.8">
      <c r="A75" s="77" t="s">
        <v>222</v>
      </c>
      <c r="B75" s="75" t="s">
        <v>264</v>
      </c>
      <c r="C75" s="75">
        <v>28394.8576211994</v>
      </c>
      <c r="D75" s="75">
        <v>26500.136287038</v>
      </c>
      <c r="E75" s="75">
        <v>24605.414952876599</v>
      </c>
      <c r="F75" s="75">
        <v>22710.693618715301</v>
      </c>
      <c r="G75" s="75">
        <v>20815.9722845539</v>
      </c>
      <c r="H75" s="75">
        <v>18921.250950392499</v>
      </c>
      <c r="I75" s="75">
        <v>18676.8852736097</v>
      </c>
      <c r="J75" s="75">
        <v>18432.5195968269</v>
      </c>
      <c r="K75" s="75">
        <v>18188.1539200441</v>
      </c>
      <c r="L75" s="75">
        <v>17943.788243261199</v>
      </c>
      <c r="M75" s="75">
        <v>17699.422566478399</v>
      </c>
      <c r="N75" s="75">
        <v>17464.265516594802</v>
      </c>
      <c r="O75" s="75">
        <v>17229.108466711201</v>
      </c>
      <c r="P75" s="75">
        <v>16993.951416827698</v>
      </c>
      <c r="Q75" s="75">
        <v>16758.794366944101</v>
      </c>
      <c r="R75" s="75">
        <v>16523.6373170605</v>
      </c>
      <c r="S75" s="75">
        <v>16523.6373170605</v>
      </c>
      <c r="T75" s="75">
        <v>16523.6373170605</v>
      </c>
      <c r="U75" s="75">
        <v>16523.6373170605</v>
      </c>
      <c r="V75" s="75">
        <v>16523.6373170605</v>
      </c>
      <c r="W75" s="75">
        <v>16523.6373170605</v>
      </c>
      <c r="X75" s="75">
        <v>16523.6373170605</v>
      </c>
      <c r="Y75" s="75">
        <v>16523.6373170605</v>
      </c>
      <c r="Z75" s="75">
        <v>16523.6373170605</v>
      </c>
      <c r="AA75" s="75">
        <v>16523.6373170605</v>
      </c>
      <c r="AB75" s="75">
        <v>16523.6373170605</v>
      </c>
      <c r="AC75" s="75">
        <v>16523.6373170605</v>
      </c>
      <c r="AD75" s="75">
        <v>16523.6373170605</v>
      </c>
      <c r="AE75" s="75">
        <v>16523.6373170605</v>
      </c>
      <c r="AF75" s="75">
        <v>16523.6373170605</v>
      </c>
      <c r="AG75" s="75">
        <v>16523.6373170605</v>
      </c>
      <c r="AH75" s="75">
        <v>16523.6373170605</v>
      </c>
      <c r="AI75" s="75">
        <v>16523.6373170605</v>
      </c>
      <c r="AJ75" s="75">
        <v>16523.6373170605</v>
      </c>
      <c r="AK75" s="75">
        <v>16523.6373170605</v>
      </c>
      <c r="AL75" s="75">
        <v>16523.6373170605</v>
      </c>
      <c r="AM75" s="75">
        <v>16523.6373170605</v>
      </c>
      <c r="AN75" s="75">
        <v>16523.6373170605</v>
      </c>
      <c r="AO75" s="75">
        <v>16523.6373170605</v>
      </c>
      <c r="AP75" s="75">
        <v>16523.6373170605</v>
      </c>
      <c r="AQ75" s="75">
        <v>16523.6373170605</v>
      </c>
      <c r="AR75" s="75">
        <v>16523.6373170605</v>
      </c>
      <c r="AS75" s="75">
        <v>16523.6373170605</v>
      </c>
      <c r="AT75" s="75">
        <v>16523.6373170605</v>
      </c>
      <c r="AU75" s="75">
        <v>16523.6373170605</v>
      </c>
      <c r="AV75" s="75">
        <v>16523.6373170605</v>
      </c>
      <c r="AW75" s="75">
        <v>16523.6373170605</v>
      </c>
      <c r="AX75" s="75">
        <v>16523.6373170605</v>
      </c>
      <c r="AY75" s="75">
        <v>16523.6373170605</v>
      </c>
      <c r="AZ75" s="75">
        <v>16523.6373170605</v>
      </c>
      <c r="BA75" s="75">
        <v>16523.6373170605</v>
      </c>
    </row>
    <row r="76" spans="1:53" ht="16" x14ac:dyDescent="0.8">
      <c r="A76" s="77" t="s">
        <v>222</v>
      </c>
      <c r="B76" s="75" t="s">
        <v>265</v>
      </c>
      <c r="C76" s="75">
        <v>138294.38126705101</v>
      </c>
      <c r="D76" s="75">
        <v>139104.112757758</v>
      </c>
      <c r="E76" s="75">
        <v>139913.84424846599</v>
      </c>
      <c r="F76" s="75">
        <v>140723.57573917299</v>
      </c>
      <c r="G76" s="75">
        <v>141533.30722988001</v>
      </c>
      <c r="H76" s="75">
        <v>142343.038720588</v>
      </c>
      <c r="I76" s="75">
        <v>143239.89194552699</v>
      </c>
      <c r="J76" s="75">
        <v>144136.74517046599</v>
      </c>
      <c r="K76" s="75">
        <v>145033.59839540499</v>
      </c>
      <c r="L76" s="75">
        <v>145930.45162034401</v>
      </c>
      <c r="M76" s="75">
        <v>146827.30484528301</v>
      </c>
      <c r="N76" s="75">
        <v>147871.22505721301</v>
      </c>
      <c r="O76" s="75">
        <v>148915.14526914299</v>
      </c>
      <c r="P76" s="75">
        <v>149959.06548107401</v>
      </c>
      <c r="Q76" s="75">
        <v>151002.98569300401</v>
      </c>
      <c r="R76" s="75">
        <v>152046.90590493401</v>
      </c>
      <c r="S76" s="75">
        <v>153172.02501982299</v>
      </c>
      <c r="T76" s="75">
        <v>154297.144134712</v>
      </c>
      <c r="U76" s="75">
        <v>155422.26324959999</v>
      </c>
      <c r="V76" s="75">
        <v>156547.38236448899</v>
      </c>
      <c r="W76" s="75">
        <v>157672.501479378</v>
      </c>
      <c r="X76" s="75">
        <v>158090.231596289</v>
      </c>
      <c r="Y76" s="75">
        <v>158507.9617132</v>
      </c>
      <c r="Z76" s="75">
        <v>158925.691830111</v>
      </c>
      <c r="AA76" s="75">
        <v>159343.42194702101</v>
      </c>
      <c r="AB76" s="75">
        <v>159761.15206393201</v>
      </c>
      <c r="AC76" s="75">
        <v>160280.50917428601</v>
      </c>
      <c r="AD76" s="75">
        <v>160799.86628464001</v>
      </c>
      <c r="AE76" s="75">
        <v>161319.22339499299</v>
      </c>
      <c r="AF76" s="75">
        <v>161838.580505347</v>
      </c>
      <c r="AG76" s="75">
        <v>162357.937615701</v>
      </c>
      <c r="AH76" s="75">
        <v>163001.17365393401</v>
      </c>
      <c r="AI76" s="75">
        <v>163644.40969216701</v>
      </c>
      <c r="AJ76" s="75">
        <v>164287.64573039999</v>
      </c>
      <c r="AK76" s="75">
        <v>164930.881768633</v>
      </c>
      <c r="AL76" s="75">
        <v>165574.11780686601</v>
      </c>
      <c r="AM76" s="75">
        <v>166236.21381735301</v>
      </c>
      <c r="AN76" s="75">
        <v>166898.30982784001</v>
      </c>
      <c r="AO76" s="75">
        <v>167560.40583832699</v>
      </c>
      <c r="AP76" s="75">
        <v>168222.50184881399</v>
      </c>
      <c r="AQ76" s="75">
        <v>168884.59785930099</v>
      </c>
      <c r="AR76" s="75">
        <v>168884.59785930099</v>
      </c>
      <c r="AS76" s="75">
        <v>168884.59785930099</v>
      </c>
      <c r="AT76" s="75">
        <v>168884.59785930099</v>
      </c>
      <c r="AU76" s="75">
        <v>168884.59785930099</v>
      </c>
      <c r="AV76" s="75">
        <v>168884.59785930099</v>
      </c>
      <c r="AW76" s="75">
        <v>168884.59785930099</v>
      </c>
      <c r="AX76" s="75">
        <v>168884.59785930099</v>
      </c>
      <c r="AY76" s="75">
        <v>168884.59785930099</v>
      </c>
      <c r="AZ76" s="75">
        <v>168884.59785930099</v>
      </c>
      <c r="BA76" s="75">
        <v>168884.59785930099</v>
      </c>
    </row>
    <row r="77" spans="1:53" ht="16" x14ac:dyDescent="0.8">
      <c r="A77" s="77" t="s">
        <v>221</v>
      </c>
      <c r="B77" s="75" t="s">
        <v>266</v>
      </c>
      <c r="C77" s="75">
        <v>97482.285015364498</v>
      </c>
      <c r="D77" s="75">
        <v>94547.246519103603</v>
      </c>
      <c r="E77" s="75">
        <v>91612.208022842795</v>
      </c>
      <c r="F77" s="75">
        <v>88677.169526582002</v>
      </c>
      <c r="G77" s="75">
        <v>85742.131030321107</v>
      </c>
      <c r="H77" s="75">
        <v>82807.092534060299</v>
      </c>
      <c r="I77" s="75">
        <v>80681.429948827004</v>
      </c>
      <c r="J77" s="75">
        <v>78555.767363593695</v>
      </c>
      <c r="K77" s="75">
        <v>76430.104778360401</v>
      </c>
      <c r="L77" s="75">
        <v>74304.442193127194</v>
      </c>
      <c r="M77" s="75">
        <v>72178.779607893899</v>
      </c>
      <c r="N77" s="75">
        <v>71369.036015554506</v>
      </c>
      <c r="O77" s="75">
        <v>70559.292423215098</v>
      </c>
      <c r="P77" s="75">
        <v>69749.548830875603</v>
      </c>
      <c r="Q77" s="75">
        <v>68939.805238536195</v>
      </c>
      <c r="R77" s="75">
        <v>68130.061646196802</v>
      </c>
      <c r="S77" s="75">
        <v>67922.795119143106</v>
      </c>
      <c r="T77" s="75">
        <v>67715.528592089395</v>
      </c>
      <c r="U77" s="75">
        <v>67508.262065035698</v>
      </c>
      <c r="V77" s="75">
        <v>67300.995537982002</v>
      </c>
      <c r="W77" s="75">
        <v>67093.729010928306</v>
      </c>
      <c r="X77" s="75">
        <v>67012.204587708999</v>
      </c>
      <c r="Y77" s="75">
        <v>66930.680164489604</v>
      </c>
      <c r="Z77" s="75">
        <v>66849.155741270195</v>
      </c>
      <c r="AA77" s="75">
        <v>66767.6313180508</v>
      </c>
      <c r="AB77" s="75">
        <v>66686.106894831493</v>
      </c>
      <c r="AC77" s="75">
        <v>67204.251713669102</v>
      </c>
      <c r="AD77" s="75">
        <v>67722.396532506697</v>
      </c>
      <c r="AE77" s="75">
        <v>68240.541351344305</v>
      </c>
      <c r="AF77" s="75">
        <v>68758.686170182002</v>
      </c>
      <c r="AG77" s="75">
        <v>69276.830989019596</v>
      </c>
      <c r="AH77" s="75">
        <v>69563.164489717296</v>
      </c>
      <c r="AI77" s="75">
        <v>69849.497990414995</v>
      </c>
      <c r="AJ77" s="75">
        <v>70135.831491112694</v>
      </c>
      <c r="AK77" s="75">
        <v>70422.164991810394</v>
      </c>
      <c r="AL77" s="75">
        <v>70708.498492508093</v>
      </c>
      <c r="AM77" s="75">
        <v>71037.151684264696</v>
      </c>
      <c r="AN77" s="75">
        <v>71365.804876021401</v>
      </c>
      <c r="AO77" s="75">
        <v>71694.458067778003</v>
      </c>
      <c r="AP77" s="75">
        <v>72023.111259534693</v>
      </c>
      <c r="AQ77" s="75">
        <v>72351.764451291296</v>
      </c>
      <c r="AR77" s="75">
        <v>72351.764451291296</v>
      </c>
      <c r="AS77" s="75">
        <v>72351.764451291296</v>
      </c>
      <c r="AT77" s="75">
        <v>72351.764451291296</v>
      </c>
      <c r="AU77" s="75">
        <v>72351.764451291296</v>
      </c>
      <c r="AV77" s="75">
        <v>72351.764451291296</v>
      </c>
      <c r="AW77" s="75">
        <v>72351.764451291296</v>
      </c>
      <c r="AX77" s="75">
        <v>72351.764451291296</v>
      </c>
      <c r="AY77" s="75">
        <v>72351.764451291296</v>
      </c>
      <c r="AZ77" s="75">
        <v>72351.764451291296</v>
      </c>
      <c r="BA77" s="75">
        <v>72351.764451291296</v>
      </c>
    </row>
    <row r="78" spans="1:53" ht="16" x14ac:dyDescent="0.8">
      <c r="A78" s="77" t="s">
        <v>221</v>
      </c>
      <c r="B78" s="75" t="s">
        <v>267</v>
      </c>
      <c r="C78" s="75">
        <v>59019.370874527798</v>
      </c>
      <c r="D78" s="75">
        <v>60182.230590568302</v>
      </c>
      <c r="E78" s="75">
        <v>61345.090306608901</v>
      </c>
      <c r="F78" s="75">
        <v>62507.950022649398</v>
      </c>
      <c r="G78" s="75">
        <v>63670.809738689903</v>
      </c>
      <c r="H78" s="75">
        <v>64833.669454730501</v>
      </c>
      <c r="I78" s="75">
        <v>65335.714840973502</v>
      </c>
      <c r="J78" s="75">
        <v>65837.760227216495</v>
      </c>
      <c r="K78" s="75">
        <v>66339.805613459495</v>
      </c>
      <c r="L78" s="75">
        <v>66841.850999702496</v>
      </c>
      <c r="M78" s="75">
        <v>67343.896385945598</v>
      </c>
      <c r="N78" s="75">
        <v>67811.559032627905</v>
      </c>
      <c r="O78" s="75">
        <v>68279.2216793103</v>
      </c>
      <c r="P78" s="75">
        <v>68746.884325992607</v>
      </c>
      <c r="Q78" s="75">
        <v>69214.546972675002</v>
      </c>
      <c r="R78" s="75">
        <v>69682.209619357396</v>
      </c>
      <c r="S78" s="75">
        <v>70168.452056750495</v>
      </c>
      <c r="T78" s="75">
        <v>70654.694494143696</v>
      </c>
      <c r="U78" s="75">
        <v>71140.936931536897</v>
      </c>
      <c r="V78" s="75">
        <v>71627.179368929996</v>
      </c>
      <c r="W78" s="75">
        <v>72113.421806323197</v>
      </c>
      <c r="X78" s="75">
        <v>72254.578302727299</v>
      </c>
      <c r="Y78" s="75">
        <v>72395.734799131402</v>
      </c>
      <c r="Z78" s="75">
        <v>72536.891295535403</v>
      </c>
      <c r="AA78" s="75">
        <v>72678.047791939505</v>
      </c>
      <c r="AB78" s="75">
        <v>72819.204288343593</v>
      </c>
      <c r="AC78" s="75">
        <v>73076.874988623793</v>
      </c>
      <c r="AD78" s="75">
        <v>73334.545688903905</v>
      </c>
      <c r="AE78" s="75">
        <v>73592.216389184105</v>
      </c>
      <c r="AF78" s="75">
        <v>73849.887089464304</v>
      </c>
      <c r="AG78" s="75">
        <v>74107.557789744504</v>
      </c>
      <c r="AH78" s="75">
        <v>74403.922994788503</v>
      </c>
      <c r="AI78" s="75">
        <v>74700.288199832605</v>
      </c>
      <c r="AJ78" s="75">
        <v>74996.653404876604</v>
      </c>
      <c r="AK78" s="75">
        <v>75293.018609920604</v>
      </c>
      <c r="AL78" s="75">
        <v>75589.383814964604</v>
      </c>
      <c r="AM78" s="75">
        <v>75876.299282349006</v>
      </c>
      <c r="AN78" s="75">
        <v>76163.214749733394</v>
      </c>
      <c r="AO78" s="75">
        <v>76450.130217117694</v>
      </c>
      <c r="AP78" s="75">
        <v>76737.045684502096</v>
      </c>
      <c r="AQ78" s="75">
        <v>77023.961151886499</v>
      </c>
      <c r="AR78" s="75">
        <v>77023.961151886499</v>
      </c>
      <c r="AS78" s="75">
        <v>77023.961151886499</v>
      </c>
      <c r="AT78" s="75">
        <v>77023.961151886499</v>
      </c>
      <c r="AU78" s="75">
        <v>77023.961151886499</v>
      </c>
      <c r="AV78" s="75">
        <v>77023.961151886499</v>
      </c>
      <c r="AW78" s="75">
        <v>77023.961151886499</v>
      </c>
      <c r="AX78" s="75">
        <v>77023.961151886499</v>
      </c>
      <c r="AY78" s="75">
        <v>77023.961151886499</v>
      </c>
      <c r="AZ78" s="75">
        <v>77023.961151886499</v>
      </c>
      <c r="BA78" s="75">
        <v>77023.961151886499</v>
      </c>
    </row>
    <row r="79" spans="1:53" ht="16" x14ac:dyDescent="0.8">
      <c r="A79" s="77" t="s">
        <v>221</v>
      </c>
      <c r="B79" s="75" t="s">
        <v>268</v>
      </c>
      <c r="C79" s="75">
        <v>55872.689100644697</v>
      </c>
      <c r="D79" s="75">
        <v>57397.498968030501</v>
      </c>
      <c r="E79" s="75">
        <v>58922.308835416297</v>
      </c>
      <c r="F79" s="75">
        <v>60447.118702802101</v>
      </c>
      <c r="G79" s="75">
        <v>61971.928570187898</v>
      </c>
      <c r="H79" s="75">
        <v>63496.738437573702</v>
      </c>
      <c r="I79" s="75">
        <v>64360.659543596099</v>
      </c>
      <c r="J79" s="75">
        <v>65224.580649618598</v>
      </c>
      <c r="K79" s="75">
        <v>66088.501755641002</v>
      </c>
      <c r="L79" s="75">
        <v>66952.422861663494</v>
      </c>
      <c r="M79" s="75">
        <v>67816.343967685898</v>
      </c>
      <c r="N79" s="75">
        <v>68250.988822889907</v>
      </c>
      <c r="O79" s="75">
        <v>68685.633678094004</v>
      </c>
      <c r="P79" s="75">
        <v>69120.278533297998</v>
      </c>
      <c r="Q79" s="75">
        <v>69554.923388502095</v>
      </c>
      <c r="R79" s="75">
        <v>69989.568243706104</v>
      </c>
      <c r="S79" s="75">
        <v>70468.787934473003</v>
      </c>
      <c r="T79" s="75">
        <v>70948.007625239901</v>
      </c>
      <c r="U79" s="75">
        <v>71427.2273160068</v>
      </c>
      <c r="V79" s="75">
        <v>71906.4470067738</v>
      </c>
      <c r="W79" s="75">
        <v>72385.666697540699</v>
      </c>
      <c r="X79" s="75">
        <v>72518.591640727798</v>
      </c>
      <c r="Y79" s="75">
        <v>72651.516583914898</v>
      </c>
      <c r="Z79" s="75">
        <v>72784.441527102099</v>
      </c>
      <c r="AA79" s="75">
        <v>72917.366470289198</v>
      </c>
      <c r="AB79" s="75">
        <v>73050.2914134764</v>
      </c>
      <c r="AC79" s="75">
        <v>73295.0666035373</v>
      </c>
      <c r="AD79" s="75">
        <v>73539.8417935982</v>
      </c>
      <c r="AE79" s="75">
        <v>73784.6169836591</v>
      </c>
      <c r="AF79" s="75">
        <v>74029.39217372</v>
      </c>
      <c r="AG79" s="75">
        <v>74274.1673637809</v>
      </c>
      <c r="AH79" s="75">
        <v>74568.931474696903</v>
      </c>
      <c r="AI79" s="75">
        <v>74863.695585612993</v>
      </c>
      <c r="AJ79" s="75">
        <v>75158.459696529098</v>
      </c>
      <c r="AK79" s="75">
        <v>75453.223807445102</v>
      </c>
      <c r="AL79" s="75">
        <v>75747.987918361207</v>
      </c>
      <c r="AM79" s="75">
        <v>76031.667268913705</v>
      </c>
      <c r="AN79" s="75">
        <v>76315.346619466305</v>
      </c>
      <c r="AO79" s="75">
        <v>76599.025970018803</v>
      </c>
      <c r="AP79" s="75">
        <v>76882.705320571404</v>
      </c>
      <c r="AQ79" s="75">
        <v>77166.384671123902</v>
      </c>
      <c r="AR79" s="75">
        <v>77166.384671123902</v>
      </c>
      <c r="AS79" s="75">
        <v>77166.384671123902</v>
      </c>
      <c r="AT79" s="75">
        <v>77166.384671123902</v>
      </c>
      <c r="AU79" s="75">
        <v>77166.384671123902</v>
      </c>
      <c r="AV79" s="75">
        <v>77166.384671123902</v>
      </c>
      <c r="AW79" s="75">
        <v>77166.384671123902</v>
      </c>
      <c r="AX79" s="75">
        <v>77166.384671123902</v>
      </c>
      <c r="AY79" s="75">
        <v>77166.384671123902</v>
      </c>
      <c r="AZ79" s="75">
        <v>77166.384671123902</v>
      </c>
      <c r="BA79" s="75">
        <v>77166.384671123902</v>
      </c>
    </row>
    <row r="80" spans="1:53" ht="16" x14ac:dyDescent="0.8">
      <c r="A80" s="77" t="s">
        <v>223</v>
      </c>
      <c r="B80" s="75" t="s">
        <v>269</v>
      </c>
      <c r="C80" s="75">
        <v>9774.9513045954609</v>
      </c>
      <c r="D80" s="75">
        <v>8876.3608749922205</v>
      </c>
      <c r="E80" s="75">
        <v>7977.7704453889701</v>
      </c>
      <c r="F80" s="75">
        <v>7079.1800157857297</v>
      </c>
      <c r="G80" s="75">
        <v>6180.5895861824802</v>
      </c>
      <c r="H80" s="75">
        <v>5281.9991565792297</v>
      </c>
      <c r="I80" s="75">
        <v>5281.9991565792297</v>
      </c>
      <c r="J80" s="75">
        <v>5281.9991565792297</v>
      </c>
      <c r="K80" s="75">
        <v>5281.9991565792297</v>
      </c>
      <c r="L80" s="75">
        <v>5281.9991565792297</v>
      </c>
      <c r="M80" s="75">
        <v>5281.9991565792297</v>
      </c>
      <c r="N80" s="75">
        <v>5281.9991565792297</v>
      </c>
      <c r="O80" s="75">
        <v>5281.9991565792297</v>
      </c>
      <c r="P80" s="75">
        <v>5281.9991565792297</v>
      </c>
      <c r="Q80" s="75">
        <v>5281.9991565792297</v>
      </c>
      <c r="R80" s="75">
        <v>5281.9991565792297</v>
      </c>
      <c r="S80" s="75">
        <v>5281.9991565792297</v>
      </c>
      <c r="T80" s="75">
        <v>5281.9991565792297</v>
      </c>
      <c r="U80" s="75">
        <v>5281.9991565792297</v>
      </c>
      <c r="V80" s="75">
        <v>5281.9991565792297</v>
      </c>
      <c r="W80" s="75">
        <v>5281.9991565792297</v>
      </c>
      <c r="X80" s="75">
        <v>5281.9991565792297</v>
      </c>
      <c r="Y80" s="75">
        <v>5281.9991565792297</v>
      </c>
      <c r="Z80" s="75">
        <v>5281.9991565792297</v>
      </c>
      <c r="AA80" s="75">
        <v>5281.9991565792297</v>
      </c>
      <c r="AB80" s="75">
        <v>5281.9991565792297</v>
      </c>
      <c r="AC80" s="75">
        <v>5281.9991565792297</v>
      </c>
      <c r="AD80" s="75">
        <v>5281.9991565792297</v>
      </c>
      <c r="AE80" s="75">
        <v>5281.9991565792297</v>
      </c>
      <c r="AF80" s="75">
        <v>5281.9991565792297</v>
      </c>
      <c r="AG80" s="75">
        <v>5281.9991565792297</v>
      </c>
      <c r="AH80" s="75">
        <v>5281.9991565792297</v>
      </c>
      <c r="AI80" s="75">
        <v>5281.9991565792297</v>
      </c>
      <c r="AJ80" s="75">
        <v>5281.9991565792297</v>
      </c>
      <c r="AK80" s="75">
        <v>5281.9991565792297</v>
      </c>
      <c r="AL80" s="75">
        <v>5281.9991565792297</v>
      </c>
      <c r="AM80" s="75">
        <v>5281.9991565792297</v>
      </c>
      <c r="AN80" s="75">
        <v>5281.9991565792297</v>
      </c>
      <c r="AO80" s="75">
        <v>5281.9991565792297</v>
      </c>
      <c r="AP80" s="75">
        <v>5281.9991565792297</v>
      </c>
      <c r="AQ80" s="75">
        <v>5281.9991565792297</v>
      </c>
      <c r="AR80" s="75">
        <v>5281.9991565792297</v>
      </c>
      <c r="AS80" s="75">
        <v>5281.9991565792297</v>
      </c>
      <c r="AT80" s="75">
        <v>5281.9991565792297</v>
      </c>
      <c r="AU80" s="75">
        <v>5281.9991565792297</v>
      </c>
      <c r="AV80" s="75">
        <v>5281.9991565792297</v>
      </c>
      <c r="AW80" s="75">
        <v>5281.9991565792297</v>
      </c>
      <c r="AX80" s="75">
        <v>5281.9991565792297</v>
      </c>
      <c r="AY80" s="75">
        <v>5281.9991565792297</v>
      </c>
      <c r="AZ80" s="75">
        <v>5281.9991565792297</v>
      </c>
      <c r="BA80" s="75">
        <v>5281.9991565792297</v>
      </c>
    </row>
    <row r="81" spans="1:53" ht="16" x14ac:dyDescent="0.8">
      <c r="A81" s="77" t="s">
        <v>223</v>
      </c>
      <c r="B81" s="75" t="s">
        <v>270</v>
      </c>
      <c r="C81" s="75">
        <v>28293.7961012509</v>
      </c>
      <c r="D81" s="75">
        <v>28394.2099718805</v>
      </c>
      <c r="E81" s="75">
        <v>28494.6238425101</v>
      </c>
      <c r="F81" s="75">
        <v>28595.0377131397</v>
      </c>
      <c r="G81" s="75">
        <v>28695.4515837693</v>
      </c>
      <c r="H81" s="75">
        <v>28795.8654543989</v>
      </c>
      <c r="I81" s="75">
        <v>29125.892695095899</v>
      </c>
      <c r="J81" s="75">
        <v>29455.919935793001</v>
      </c>
      <c r="K81" s="75">
        <v>29785.947176490001</v>
      </c>
      <c r="L81" s="75">
        <v>30115.974417187099</v>
      </c>
      <c r="M81" s="75">
        <v>30446.001657884099</v>
      </c>
      <c r="N81" s="75">
        <v>31110.395693909701</v>
      </c>
      <c r="O81" s="75">
        <v>31774.789729935201</v>
      </c>
      <c r="P81" s="75">
        <v>32439.183765960799</v>
      </c>
      <c r="Q81" s="75">
        <v>33103.577801986401</v>
      </c>
      <c r="R81" s="75">
        <v>33767.971838011901</v>
      </c>
      <c r="S81" s="75">
        <v>34108.489276413296</v>
      </c>
      <c r="T81" s="75">
        <v>34449.006714814699</v>
      </c>
      <c r="U81" s="75">
        <v>34789.524153216204</v>
      </c>
      <c r="V81" s="75">
        <v>35130.041591617599</v>
      </c>
      <c r="W81" s="75">
        <v>35470.559030019002</v>
      </c>
      <c r="X81" s="75">
        <v>35553.576702596103</v>
      </c>
      <c r="Y81" s="75">
        <v>35636.594375173197</v>
      </c>
      <c r="Z81" s="75">
        <v>35719.612047750401</v>
      </c>
      <c r="AA81" s="75">
        <v>35802.629720327503</v>
      </c>
      <c r="AB81" s="75">
        <v>35885.647392904597</v>
      </c>
      <c r="AC81" s="75">
        <v>35942.882074081601</v>
      </c>
      <c r="AD81" s="75">
        <v>36000.116755258503</v>
      </c>
      <c r="AE81" s="75">
        <v>36057.3514364355</v>
      </c>
      <c r="AF81" s="75">
        <v>36114.586117612402</v>
      </c>
      <c r="AG81" s="75">
        <v>36171.820798789398</v>
      </c>
      <c r="AH81" s="75">
        <v>36335.919549424703</v>
      </c>
      <c r="AI81" s="75">
        <v>36500.018300060001</v>
      </c>
      <c r="AJ81" s="75">
        <v>36664.117050695299</v>
      </c>
      <c r="AK81" s="75">
        <v>36828.215801330502</v>
      </c>
      <c r="AL81" s="75">
        <v>36992.314551965799</v>
      </c>
      <c r="AM81" s="75">
        <v>37139.883741300997</v>
      </c>
      <c r="AN81" s="75">
        <v>37287.452930636202</v>
      </c>
      <c r="AO81" s="75">
        <v>37435.022119971298</v>
      </c>
      <c r="AP81" s="75">
        <v>37582.591309306503</v>
      </c>
      <c r="AQ81" s="75">
        <v>37730.160498641599</v>
      </c>
      <c r="AR81" s="75">
        <v>37730.160498641599</v>
      </c>
      <c r="AS81" s="75">
        <v>37730.160498641599</v>
      </c>
      <c r="AT81" s="75">
        <v>37730.160498641599</v>
      </c>
      <c r="AU81" s="75">
        <v>37730.160498641599</v>
      </c>
      <c r="AV81" s="75">
        <v>37730.160498641599</v>
      </c>
      <c r="AW81" s="75">
        <v>37730.160498641599</v>
      </c>
      <c r="AX81" s="75">
        <v>37730.160498641599</v>
      </c>
      <c r="AY81" s="75">
        <v>37730.160498641599</v>
      </c>
      <c r="AZ81" s="75">
        <v>37730.160498641599</v>
      </c>
      <c r="BA81" s="75">
        <v>37730.160498641599</v>
      </c>
    </row>
    <row r="82" spans="1:53" ht="16" x14ac:dyDescent="0.8">
      <c r="A82" s="77" t="s">
        <v>223</v>
      </c>
      <c r="B82" s="75" t="s">
        <v>271</v>
      </c>
      <c r="C82" s="75">
        <v>29743.257671373602</v>
      </c>
      <c r="D82" s="75">
        <v>30023.0241217086</v>
      </c>
      <c r="E82" s="75">
        <v>30302.790572043599</v>
      </c>
      <c r="F82" s="75">
        <v>30582.5570223787</v>
      </c>
      <c r="G82" s="75">
        <v>30862.323472713699</v>
      </c>
      <c r="H82" s="75">
        <v>31142.089923048799</v>
      </c>
      <c r="I82" s="75">
        <v>31588.249456296198</v>
      </c>
      <c r="J82" s="75">
        <v>32034.408989543699</v>
      </c>
      <c r="K82" s="75">
        <v>32480.5685227912</v>
      </c>
      <c r="L82" s="75">
        <v>32926.728056038701</v>
      </c>
      <c r="M82" s="75">
        <v>33372.887589286198</v>
      </c>
      <c r="N82" s="75">
        <v>33741.876910819199</v>
      </c>
      <c r="O82" s="75">
        <v>34110.8662323522</v>
      </c>
      <c r="P82" s="75">
        <v>34479.855553885303</v>
      </c>
      <c r="Q82" s="75">
        <v>34848.844875418297</v>
      </c>
      <c r="R82" s="75">
        <v>35217.8341969514</v>
      </c>
      <c r="S82" s="75">
        <v>35407.1533924588</v>
      </c>
      <c r="T82" s="75">
        <v>35596.4725879662</v>
      </c>
      <c r="U82" s="75">
        <v>35785.7917834736</v>
      </c>
      <c r="V82" s="75">
        <v>35975.110978981</v>
      </c>
      <c r="W82" s="75">
        <v>36164.4301744884</v>
      </c>
      <c r="X82" s="75">
        <v>36108.663249625402</v>
      </c>
      <c r="Y82" s="75">
        <v>36052.896324762398</v>
      </c>
      <c r="Z82" s="75">
        <v>35997.129399899401</v>
      </c>
      <c r="AA82" s="75">
        <v>35941.362475036301</v>
      </c>
      <c r="AB82" s="75">
        <v>35885.595550173297</v>
      </c>
      <c r="AC82" s="75">
        <v>35942.827475116297</v>
      </c>
      <c r="AD82" s="75">
        <v>36000.059400059297</v>
      </c>
      <c r="AE82" s="75">
        <v>36057.291325002298</v>
      </c>
      <c r="AF82" s="75">
        <v>36114.523249945298</v>
      </c>
      <c r="AG82" s="75">
        <v>36171.755174888298</v>
      </c>
      <c r="AH82" s="75">
        <v>36335.859731908997</v>
      </c>
      <c r="AI82" s="75">
        <v>36499.964288929703</v>
      </c>
      <c r="AJ82" s="75">
        <v>36664.068845950402</v>
      </c>
      <c r="AK82" s="75">
        <v>36828.173402971101</v>
      </c>
      <c r="AL82" s="75">
        <v>36992.277959991799</v>
      </c>
      <c r="AM82" s="75">
        <v>37139.840213364601</v>
      </c>
      <c r="AN82" s="75">
        <v>37287.402466737301</v>
      </c>
      <c r="AO82" s="75">
        <v>37434.964720110103</v>
      </c>
      <c r="AP82" s="75">
        <v>37582.526973482898</v>
      </c>
      <c r="AQ82" s="75">
        <v>37730.089226855598</v>
      </c>
      <c r="AR82" s="75">
        <v>37730.089226855598</v>
      </c>
      <c r="AS82" s="75">
        <v>37730.089226855598</v>
      </c>
      <c r="AT82" s="75">
        <v>37730.089226855598</v>
      </c>
      <c r="AU82" s="75">
        <v>37730.089226855598</v>
      </c>
      <c r="AV82" s="75">
        <v>37730.089226855598</v>
      </c>
      <c r="AW82" s="75">
        <v>37730.089226855598</v>
      </c>
      <c r="AX82" s="75">
        <v>37730.089226855598</v>
      </c>
      <c r="AY82" s="75">
        <v>37730.089226855598</v>
      </c>
      <c r="AZ82" s="75">
        <v>37730.089226855598</v>
      </c>
      <c r="BA82" s="75">
        <v>37730.089226855598</v>
      </c>
    </row>
    <row r="83" spans="1:53" ht="16" x14ac:dyDescent="0.8">
      <c r="A83" s="77" t="s">
        <v>218</v>
      </c>
      <c r="B83" s="75" t="s">
        <v>272</v>
      </c>
      <c r="C83" s="75">
        <v>33506.174613714997</v>
      </c>
      <c r="D83" s="75">
        <v>33567.945136029201</v>
      </c>
      <c r="E83" s="75">
        <v>33629.715658343302</v>
      </c>
      <c r="F83" s="75">
        <v>33691.486180657499</v>
      </c>
      <c r="G83" s="75">
        <v>33753.256702971601</v>
      </c>
      <c r="H83" s="75">
        <v>33815.027225285798</v>
      </c>
      <c r="I83" s="75">
        <v>33563.849751429203</v>
      </c>
      <c r="J83" s="75">
        <v>33312.672277572601</v>
      </c>
      <c r="K83" s="75">
        <v>33061.494803715999</v>
      </c>
      <c r="L83" s="75">
        <v>32810.317329859499</v>
      </c>
      <c r="M83" s="75">
        <v>32559.139856002901</v>
      </c>
      <c r="N83" s="75">
        <v>32888.823987353098</v>
      </c>
      <c r="O83" s="75">
        <v>33218.508118703401</v>
      </c>
      <c r="P83" s="75">
        <v>33548.192250053602</v>
      </c>
      <c r="Q83" s="75">
        <v>33877.876381403898</v>
      </c>
      <c r="R83" s="75">
        <v>34207.560512754098</v>
      </c>
      <c r="S83" s="75">
        <v>34394.800427427297</v>
      </c>
      <c r="T83" s="75">
        <v>34582.040342100503</v>
      </c>
      <c r="U83" s="75">
        <v>34769.280256773702</v>
      </c>
      <c r="V83" s="75">
        <v>34956.5201714469</v>
      </c>
      <c r="W83" s="75">
        <v>35143.760086119997</v>
      </c>
      <c r="X83" s="75">
        <v>35275.832030121303</v>
      </c>
      <c r="Y83" s="75">
        <v>35407.903974122601</v>
      </c>
      <c r="Z83" s="75">
        <v>35539.975918123899</v>
      </c>
      <c r="AA83" s="75">
        <v>35672.047862125197</v>
      </c>
      <c r="AB83" s="75">
        <v>35804.119806126502</v>
      </c>
      <c r="AC83" s="75">
        <v>35876.0838533231</v>
      </c>
      <c r="AD83" s="75">
        <v>35948.047900519698</v>
      </c>
      <c r="AE83" s="75">
        <v>36020.011947716303</v>
      </c>
      <c r="AF83" s="75">
        <v>36091.9759949129</v>
      </c>
      <c r="AG83" s="75">
        <v>36163.940042109498</v>
      </c>
      <c r="AH83" s="75">
        <v>36287.331365920501</v>
      </c>
      <c r="AI83" s="75">
        <v>36410.722689731498</v>
      </c>
      <c r="AJ83" s="75">
        <v>36534.114013542501</v>
      </c>
      <c r="AK83" s="75">
        <v>36657.505337353497</v>
      </c>
      <c r="AL83" s="75">
        <v>36780.896661164501</v>
      </c>
      <c r="AM83" s="75">
        <v>36913.529601854199</v>
      </c>
      <c r="AN83" s="75">
        <v>37046.162542544</v>
      </c>
      <c r="AO83" s="75">
        <v>37178.795483233698</v>
      </c>
      <c r="AP83" s="75">
        <v>37311.428423923397</v>
      </c>
      <c r="AQ83" s="75">
        <v>37444.061364613197</v>
      </c>
      <c r="AR83" s="75">
        <v>37444.061364613197</v>
      </c>
      <c r="AS83" s="75">
        <v>37444.061364613197</v>
      </c>
      <c r="AT83" s="75">
        <v>37444.061364613197</v>
      </c>
      <c r="AU83" s="75">
        <v>37444.061364613197</v>
      </c>
      <c r="AV83" s="75">
        <v>37444.061364613197</v>
      </c>
      <c r="AW83" s="75">
        <v>37444.061364613197</v>
      </c>
      <c r="AX83" s="75">
        <v>37444.061364613197</v>
      </c>
      <c r="AY83" s="75">
        <v>37444.061364613197</v>
      </c>
      <c r="AZ83" s="75">
        <v>37444.061364613197</v>
      </c>
      <c r="BA83" s="75">
        <v>37444.061364613197</v>
      </c>
    </row>
    <row r="84" spans="1:53" ht="16" x14ac:dyDescent="0.8">
      <c r="A84" s="77" t="s">
        <v>219</v>
      </c>
      <c r="B84" s="75" t="s">
        <v>273</v>
      </c>
      <c r="C84" s="75">
        <v>33346.165253846499</v>
      </c>
      <c r="D84" s="75">
        <v>33196.863402926603</v>
      </c>
      <c r="E84" s="75">
        <v>33047.5615520067</v>
      </c>
      <c r="F84" s="75">
        <v>32898.259701086798</v>
      </c>
      <c r="G84" s="75">
        <v>32748.957850166898</v>
      </c>
      <c r="H84" s="75">
        <v>32599.655999246999</v>
      </c>
      <c r="I84" s="75">
        <v>32842.649489881202</v>
      </c>
      <c r="J84" s="75">
        <v>33085.642980515498</v>
      </c>
      <c r="K84" s="75">
        <v>33328.636471149803</v>
      </c>
      <c r="L84" s="75">
        <v>33571.6299617841</v>
      </c>
      <c r="M84" s="75">
        <v>33814.623452418396</v>
      </c>
      <c r="N84" s="75">
        <v>34018.455779169803</v>
      </c>
      <c r="O84" s="75">
        <v>34222.288105921303</v>
      </c>
      <c r="P84" s="75">
        <v>34426.120432672702</v>
      </c>
      <c r="Q84" s="75">
        <v>34629.952759424203</v>
      </c>
      <c r="R84" s="75">
        <v>34833.785086175601</v>
      </c>
      <c r="S84" s="75">
        <v>35044.833122538897</v>
      </c>
      <c r="T84" s="75">
        <v>35255.881158902099</v>
      </c>
      <c r="U84" s="75">
        <v>35466.9291952653</v>
      </c>
      <c r="V84" s="75">
        <v>35677.977231628502</v>
      </c>
      <c r="W84" s="75">
        <v>35889.025267991703</v>
      </c>
      <c r="X84" s="75">
        <v>35872.046367672701</v>
      </c>
      <c r="Y84" s="75">
        <v>35855.067467353598</v>
      </c>
      <c r="Z84" s="75">
        <v>35838.088567034501</v>
      </c>
      <c r="AA84" s="75">
        <v>35821.1096667155</v>
      </c>
      <c r="AB84" s="75">
        <v>35804.130766396403</v>
      </c>
      <c r="AC84" s="75">
        <v>35876.088240460398</v>
      </c>
      <c r="AD84" s="75">
        <v>35948.045714524298</v>
      </c>
      <c r="AE84" s="75">
        <v>36020.0031885883</v>
      </c>
      <c r="AF84" s="75">
        <v>36091.960662652302</v>
      </c>
      <c r="AG84" s="75">
        <v>36163.918136716296</v>
      </c>
      <c r="AH84" s="75">
        <v>36287.315730036702</v>
      </c>
      <c r="AI84" s="75">
        <v>36410.713323357202</v>
      </c>
      <c r="AJ84" s="75">
        <v>36534.110916677702</v>
      </c>
      <c r="AK84" s="75">
        <v>36657.508509998101</v>
      </c>
      <c r="AL84" s="75">
        <v>36780.906103318601</v>
      </c>
      <c r="AM84" s="75">
        <v>36913.536544001203</v>
      </c>
      <c r="AN84" s="75">
        <v>37046.166984683798</v>
      </c>
      <c r="AO84" s="75">
        <v>37178.7974253664</v>
      </c>
      <c r="AP84" s="75">
        <v>37311.427866049002</v>
      </c>
      <c r="AQ84" s="75">
        <v>37444.058306731597</v>
      </c>
      <c r="AR84" s="75">
        <v>37444.058306731597</v>
      </c>
      <c r="AS84" s="75">
        <v>37444.058306731597</v>
      </c>
      <c r="AT84" s="75">
        <v>37444.058306731597</v>
      </c>
      <c r="AU84" s="75">
        <v>37444.058306731597</v>
      </c>
      <c r="AV84" s="75">
        <v>37444.058306731597</v>
      </c>
      <c r="AW84" s="75">
        <v>37444.058306731597</v>
      </c>
      <c r="AX84" s="75">
        <v>37444.058306731597</v>
      </c>
      <c r="AY84" s="75">
        <v>37444.058306731597</v>
      </c>
      <c r="AZ84" s="75">
        <v>37444.058306731597</v>
      </c>
      <c r="BA84" s="75">
        <v>37444.058306731597</v>
      </c>
    </row>
    <row r="85" spans="1:53" ht="16" x14ac:dyDescent="0.8">
      <c r="A85" s="77" t="s">
        <v>220</v>
      </c>
      <c r="B85" s="75" t="s">
        <v>274</v>
      </c>
      <c r="C85" s="75">
        <v>34768.761814708399</v>
      </c>
      <c r="D85" s="75">
        <v>34874.359196547302</v>
      </c>
      <c r="E85" s="75">
        <v>34979.956578386104</v>
      </c>
      <c r="F85" s="75">
        <v>35085.553960224897</v>
      </c>
      <c r="G85" s="75">
        <v>35191.1513420638</v>
      </c>
      <c r="H85" s="75">
        <v>35296.748723902601</v>
      </c>
      <c r="I85" s="75">
        <v>35258.3694670431</v>
      </c>
      <c r="J85" s="75">
        <v>35219.9902101837</v>
      </c>
      <c r="K85" s="75">
        <v>35181.610953324198</v>
      </c>
      <c r="L85" s="75">
        <v>35143.231696464703</v>
      </c>
      <c r="M85" s="75">
        <v>35104.852439605202</v>
      </c>
      <c r="N85" s="75">
        <v>35196.179680737703</v>
      </c>
      <c r="O85" s="75">
        <v>35287.506921870197</v>
      </c>
      <c r="P85" s="75">
        <v>35378.834163002699</v>
      </c>
      <c r="Q85" s="75">
        <v>35470.161404135099</v>
      </c>
      <c r="R85" s="75">
        <v>35561.4886452676</v>
      </c>
      <c r="S85" s="75">
        <v>35651.631605449198</v>
      </c>
      <c r="T85" s="75">
        <v>35741.774565630702</v>
      </c>
      <c r="U85" s="75">
        <v>35831.9175258123</v>
      </c>
      <c r="V85" s="75">
        <v>35922.060485993898</v>
      </c>
      <c r="W85" s="75">
        <v>36012.203446175503</v>
      </c>
      <c r="X85" s="75">
        <v>35970.592426470401</v>
      </c>
      <c r="Y85" s="75">
        <v>35928.981406765299</v>
      </c>
      <c r="Z85" s="75">
        <v>35887.370387060197</v>
      </c>
      <c r="AA85" s="75">
        <v>35845.759367355102</v>
      </c>
      <c r="AB85" s="75">
        <v>35804.148347650102</v>
      </c>
      <c r="AC85" s="75">
        <v>35876.111654955297</v>
      </c>
      <c r="AD85" s="75">
        <v>35948.074962260602</v>
      </c>
      <c r="AE85" s="75">
        <v>36020.038269565899</v>
      </c>
      <c r="AF85" s="75">
        <v>36092.001576871102</v>
      </c>
      <c r="AG85" s="75">
        <v>36163.964884176399</v>
      </c>
      <c r="AH85" s="75">
        <v>36287.359135307503</v>
      </c>
      <c r="AI85" s="75">
        <v>36410.753386438599</v>
      </c>
      <c r="AJ85" s="75">
        <v>36534.147637569797</v>
      </c>
      <c r="AK85" s="75">
        <v>36657.5418887009</v>
      </c>
      <c r="AL85" s="75">
        <v>36780.936139832003</v>
      </c>
      <c r="AM85" s="75">
        <v>36913.564143494397</v>
      </c>
      <c r="AN85" s="75">
        <v>37046.1921471569</v>
      </c>
      <c r="AO85" s="75">
        <v>37178.820150819301</v>
      </c>
      <c r="AP85" s="75">
        <v>37311.448154481703</v>
      </c>
      <c r="AQ85" s="75">
        <v>37444.076158144198</v>
      </c>
      <c r="AR85" s="75">
        <v>37444.076158144198</v>
      </c>
      <c r="AS85" s="75">
        <v>37444.076158144198</v>
      </c>
      <c r="AT85" s="75">
        <v>37444.076158144198</v>
      </c>
      <c r="AU85" s="75">
        <v>37444.076158144198</v>
      </c>
      <c r="AV85" s="75">
        <v>37444.076158144198</v>
      </c>
      <c r="AW85" s="75">
        <v>37444.076158144198</v>
      </c>
      <c r="AX85" s="75">
        <v>37444.076158144198</v>
      </c>
      <c r="AY85" s="75">
        <v>37444.076158144198</v>
      </c>
      <c r="AZ85" s="75">
        <v>37444.076158144198</v>
      </c>
      <c r="BA85" s="75">
        <v>37444.076158144198</v>
      </c>
    </row>
    <row r="86" spans="1:53" ht="16" x14ac:dyDescent="0.8">
      <c r="A86" s="77" t="s">
        <v>218</v>
      </c>
      <c r="B86" s="75" t="s">
        <v>275</v>
      </c>
      <c r="C86" s="75">
        <v>21091.627394977299</v>
      </c>
      <c r="D86" s="75">
        <v>21037.2655284008</v>
      </c>
      <c r="E86" s="75">
        <v>20982.903661824399</v>
      </c>
      <c r="F86" s="75">
        <v>20928.5417952479</v>
      </c>
      <c r="G86" s="75">
        <v>20874.1799286715</v>
      </c>
      <c r="H86" s="75">
        <v>20819.818062095001</v>
      </c>
      <c r="I86" s="75">
        <v>20953.839773384399</v>
      </c>
      <c r="J86" s="75">
        <v>21087.861484673798</v>
      </c>
      <c r="K86" s="75">
        <v>21221.883195963299</v>
      </c>
      <c r="L86" s="75">
        <v>21355.904907252701</v>
      </c>
      <c r="M86" s="75">
        <v>21489.9266185421</v>
      </c>
      <c r="N86" s="75">
        <v>21724.936820316099</v>
      </c>
      <c r="O86" s="75">
        <v>21959.9470220902</v>
      </c>
      <c r="P86" s="75">
        <v>22194.957223864199</v>
      </c>
      <c r="Q86" s="75">
        <v>22429.967425638199</v>
      </c>
      <c r="R86" s="75">
        <v>22664.9776274123</v>
      </c>
      <c r="S86" s="75">
        <v>22777.3993085865</v>
      </c>
      <c r="T86" s="75">
        <v>22889.820989760701</v>
      </c>
      <c r="U86" s="75">
        <v>23002.2426709348</v>
      </c>
      <c r="V86" s="75">
        <v>23114.664352109001</v>
      </c>
      <c r="W86" s="75">
        <v>23227.086033283202</v>
      </c>
      <c r="X86" s="75">
        <v>23310.4589883958</v>
      </c>
      <c r="Y86" s="75">
        <v>23393.831943508401</v>
      </c>
      <c r="Z86" s="75">
        <v>23477.204898620901</v>
      </c>
      <c r="AA86" s="75">
        <v>23560.577853733499</v>
      </c>
      <c r="AB86" s="75">
        <v>23643.950808846101</v>
      </c>
      <c r="AC86" s="75">
        <v>23696.126683395501</v>
      </c>
      <c r="AD86" s="75">
        <v>23748.302557944899</v>
      </c>
      <c r="AE86" s="75">
        <v>23800.478432494299</v>
      </c>
      <c r="AF86" s="75">
        <v>23852.6543070437</v>
      </c>
      <c r="AG86" s="75">
        <v>23904.830181593101</v>
      </c>
      <c r="AH86" s="75">
        <v>23991.649797753798</v>
      </c>
      <c r="AI86" s="75">
        <v>24078.469413914601</v>
      </c>
      <c r="AJ86" s="75">
        <v>24165.289030075299</v>
      </c>
      <c r="AK86" s="75">
        <v>24252.108646236</v>
      </c>
      <c r="AL86" s="75">
        <v>24338.928262396701</v>
      </c>
      <c r="AM86" s="75">
        <v>24427.7320157084</v>
      </c>
      <c r="AN86" s="75">
        <v>24516.535769020102</v>
      </c>
      <c r="AO86" s="75">
        <v>24605.339522331698</v>
      </c>
      <c r="AP86" s="75">
        <v>24694.143275643401</v>
      </c>
      <c r="AQ86" s="75">
        <v>24782.947028955099</v>
      </c>
      <c r="AR86" s="75">
        <v>24782.947028955099</v>
      </c>
      <c r="AS86" s="75">
        <v>24782.947028955099</v>
      </c>
      <c r="AT86" s="75">
        <v>24782.947028955099</v>
      </c>
      <c r="AU86" s="75">
        <v>24782.947028955099</v>
      </c>
      <c r="AV86" s="75">
        <v>24782.947028955099</v>
      </c>
      <c r="AW86" s="75">
        <v>24782.947028955099</v>
      </c>
      <c r="AX86" s="75">
        <v>24782.947028955099</v>
      </c>
      <c r="AY86" s="75">
        <v>24782.947028955099</v>
      </c>
      <c r="AZ86" s="75">
        <v>24782.947028955099</v>
      </c>
      <c r="BA86" s="75">
        <v>24782.947028955099</v>
      </c>
    </row>
    <row r="87" spans="1:53" ht="16" x14ac:dyDescent="0.8">
      <c r="A87" s="77" t="s">
        <v>219</v>
      </c>
      <c r="B87" s="75" t="s">
        <v>276</v>
      </c>
      <c r="C87" s="75">
        <v>21659.777928002099</v>
      </c>
      <c r="D87" s="75">
        <v>21791.387955775499</v>
      </c>
      <c r="E87" s="75">
        <v>21922.997983548899</v>
      </c>
      <c r="F87" s="75">
        <v>22054.6080113223</v>
      </c>
      <c r="G87" s="75">
        <v>22186.218039095598</v>
      </c>
      <c r="H87" s="75">
        <v>22317.828066868999</v>
      </c>
      <c r="I87" s="75">
        <v>22305.2654963194</v>
      </c>
      <c r="J87" s="75">
        <v>22292.702925769801</v>
      </c>
      <c r="K87" s="75">
        <v>22280.140355220199</v>
      </c>
      <c r="L87" s="75">
        <v>22267.577784670499</v>
      </c>
      <c r="M87" s="75">
        <v>22255.0152141209</v>
      </c>
      <c r="N87" s="75">
        <v>22421.279904337502</v>
      </c>
      <c r="O87" s="75">
        <v>22587.544594554001</v>
      </c>
      <c r="P87" s="75">
        <v>22753.809284770599</v>
      </c>
      <c r="Q87" s="75">
        <v>22920.073974987201</v>
      </c>
      <c r="R87" s="75">
        <v>23086.338665203701</v>
      </c>
      <c r="S87" s="75">
        <v>23225.269035171699</v>
      </c>
      <c r="T87" s="75">
        <v>23364.199405139701</v>
      </c>
      <c r="U87" s="75">
        <v>23503.1297751077</v>
      </c>
      <c r="V87" s="75">
        <v>23642.0601450756</v>
      </c>
      <c r="W87" s="75">
        <v>23780.990515043599</v>
      </c>
      <c r="X87" s="75">
        <v>23753.581778601299</v>
      </c>
      <c r="Y87" s="75">
        <v>23726.173042158902</v>
      </c>
      <c r="Z87" s="75">
        <v>23698.764305716599</v>
      </c>
      <c r="AA87" s="75">
        <v>23671.355569274201</v>
      </c>
      <c r="AB87" s="75">
        <v>23643.946832831902</v>
      </c>
      <c r="AC87" s="75">
        <v>23696.121758489699</v>
      </c>
      <c r="AD87" s="75">
        <v>23748.296684147499</v>
      </c>
      <c r="AE87" s="75">
        <v>23800.4716098053</v>
      </c>
      <c r="AF87" s="75">
        <v>23852.6465354631</v>
      </c>
      <c r="AG87" s="75">
        <v>23904.8214611209</v>
      </c>
      <c r="AH87" s="75">
        <v>23991.640895692701</v>
      </c>
      <c r="AI87" s="75">
        <v>24078.460330264399</v>
      </c>
      <c r="AJ87" s="75">
        <v>24165.279764836199</v>
      </c>
      <c r="AK87" s="75">
        <v>24252.099199408</v>
      </c>
      <c r="AL87" s="75">
        <v>24338.918633979702</v>
      </c>
      <c r="AM87" s="75">
        <v>24427.724380483702</v>
      </c>
      <c r="AN87" s="75">
        <v>24516.5301269878</v>
      </c>
      <c r="AO87" s="75">
        <v>24605.3358734918</v>
      </c>
      <c r="AP87" s="75">
        <v>24694.1416199958</v>
      </c>
      <c r="AQ87" s="75">
        <v>24782.9473664998</v>
      </c>
      <c r="AR87" s="75">
        <v>24782.9473664998</v>
      </c>
      <c r="AS87" s="75">
        <v>24782.9473664998</v>
      </c>
      <c r="AT87" s="75">
        <v>24782.9473664998</v>
      </c>
      <c r="AU87" s="75">
        <v>24782.9473664998</v>
      </c>
      <c r="AV87" s="75">
        <v>24782.9473664998</v>
      </c>
      <c r="AW87" s="75">
        <v>24782.9473664998</v>
      </c>
      <c r="AX87" s="75">
        <v>24782.9473664998</v>
      </c>
      <c r="AY87" s="75">
        <v>24782.9473664998</v>
      </c>
      <c r="AZ87" s="75">
        <v>24782.9473664998</v>
      </c>
      <c r="BA87" s="75">
        <v>24782.9473664998</v>
      </c>
    </row>
    <row r="88" spans="1:53" ht="16" x14ac:dyDescent="0.8">
      <c r="A88" s="77" t="s">
        <v>220</v>
      </c>
      <c r="B88" s="75" t="s">
        <v>277</v>
      </c>
      <c r="C88" s="75">
        <v>22089.612400879501</v>
      </c>
      <c r="D88" s="75">
        <v>22254.830516849201</v>
      </c>
      <c r="E88" s="75">
        <v>22420.048632819002</v>
      </c>
      <c r="F88" s="75">
        <v>22585.266748788701</v>
      </c>
      <c r="G88" s="75">
        <v>22750.484864758499</v>
      </c>
      <c r="H88" s="75">
        <v>22915.702980728202</v>
      </c>
      <c r="I88" s="75">
        <v>22961.0601345865</v>
      </c>
      <c r="J88" s="75">
        <v>23006.4172884447</v>
      </c>
      <c r="K88" s="75">
        <v>23051.7744423029</v>
      </c>
      <c r="L88" s="75">
        <v>23097.1315961611</v>
      </c>
      <c r="M88" s="75">
        <v>23142.488750019402</v>
      </c>
      <c r="N88" s="75">
        <v>23237.1787034726</v>
      </c>
      <c r="O88" s="75">
        <v>23331.868656925799</v>
      </c>
      <c r="P88" s="75">
        <v>23426.558610379001</v>
      </c>
      <c r="Q88" s="75">
        <v>23521.2485638322</v>
      </c>
      <c r="R88" s="75">
        <v>23615.938517285402</v>
      </c>
      <c r="S88" s="75">
        <v>23667.042041819201</v>
      </c>
      <c r="T88" s="75">
        <v>23718.145566353101</v>
      </c>
      <c r="U88" s="75">
        <v>23769.2490908869</v>
      </c>
      <c r="V88" s="75">
        <v>23820.352615420699</v>
      </c>
      <c r="W88" s="75">
        <v>23871.456139954498</v>
      </c>
      <c r="X88" s="75">
        <v>23825.9595253433</v>
      </c>
      <c r="Y88" s="75">
        <v>23780.4629107322</v>
      </c>
      <c r="Z88" s="75">
        <v>23734.966296121002</v>
      </c>
      <c r="AA88" s="75">
        <v>23689.4696815098</v>
      </c>
      <c r="AB88" s="75">
        <v>23643.973066898601</v>
      </c>
      <c r="AC88" s="75">
        <v>23696.145507457801</v>
      </c>
      <c r="AD88" s="75">
        <v>23748.317948017</v>
      </c>
      <c r="AE88" s="75">
        <v>23800.490388576301</v>
      </c>
      <c r="AF88" s="75">
        <v>23852.662829135501</v>
      </c>
      <c r="AG88" s="75">
        <v>23904.8352696947</v>
      </c>
      <c r="AH88" s="75">
        <v>23991.6580708851</v>
      </c>
      <c r="AI88" s="75">
        <v>24078.480872075401</v>
      </c>
      <c r="AJ88" s="75">
        <v>24165.3036732658</v>
      </c>
      <c r="AK88" s="75">
        <v>24252.1264744562</v>
      </c>
      <c r="AL88" s="75">
        <v>24338.949275646501</v>
      </c>
      <c r="AM88" s="75">
        <v>24427.753076080298</v>
      </c>
      <c r="AN88" s="75">
        <v>24516.5568765141</v>
      </c>
      <c r="AO88" s="75">
        <v>24605.360676947999</v>
      </c>
      <c r="AP88" s="75">
        <v>24694.164477381801</v>
      </c>
      <c r="AQ88" s="75">
        <v>24782.968277815598</v>
      </c>
      <c r="AR88" s="75">
        <v>24782.968277815598</v>
      </c>
      <c r="AS88" s="75">
        <v>24782.968277815598</v>
      </c>
      <c r="AT88" s="75">
        <v>24782.968277815598</v>
      </c>
      <c r="AU88" s="75">
        <v>24782.968277815598</v>
      </c>
      <c r="AV88" s="75">
        <v>24782.968277815598</v>
      </c>
      <c r="AW88" s="75">
        <v>24782.968277815598</v>
      </c>
      <c r="AX88" s="75">
        <v>24782.968277815598</v>
      </c>
      <c r="AY88" s="75">
        <v>24782.968277815598</v>
      </c>
      <c r="AZ88" s="75">
        <v>24782.968277815598</v>
      </c>
      <c r="BA88" s="75">
        <v>24782.968277815598</v>
      </c>
    </row>
    <row r="89" spans="1:53" ht="16" x14ac:dyDescent="0.8">
      <c r="A89" s="75"/>
      <c r="B89" s="75" t="s">
        <v>278</v>
      </c>
      <c r="C89" s="75"/>
      <c r="D89" s="75"/>
      <c r="E89" s="75"/>
      <c r="F89" s="75"/>
      <c r="G89" s="75"/>
      <c r="H89" s="75"/>
      <c r="I89" s="75"/>
      <c r="J89" s="75"/>
      <c r="K89" s="75"/>
      <c r="L89" s="75"/>
      <c r="M89" s="75"/>
      <c r="N89" s="75"/>
      <c r="O89" s="75"/>
      <c r="P89" s="75"/>
      <c r="Q89" s="75"/>
      <c r="R89" s="75"/>
      <c r="S89" s="75"/>
      <c r="T89" s="75"/>
      <c r="U89" s="75"/>
      <c r="V89" s="75"/>
      <c r="W89" s="75"/>
      <c r="X89" s="75"/>
      <c r="Y89" s="75"/>
      <c r="Z89" s="75"/>
      <c r="AA89" s="75"/>
      <c r="AB89" s="75"/>
      <c r="AC89" s="75"/>
      <c r="AD89" s="75"/>
      <c r="AE89" s="75"/>
      <c r="AF89" s="75"/>
      <c r="AG89" s="75"/>
      <c r="AH89" s="75"/>
      <c r="AI89" s="75"/>
      <c r="AJ89" s="75"/>
      <c r="AK89" s="75"/>
      <c r="AL89" s="75"/>
      <c r="AM89" s="75"/>
      <c r="AN89" s="75"/>
      <c r="AO89" s="75"/>
      <c r="AP89" s="75"/>
      <c r="AQ89" s="75"/>
      <c r="AR89" s="75"/>
      <c r="AS89" s="75"/>
      <c r="AT89" s="75"/>
      <c r="AU89" s="75"/>
      <c r="AV89" s="75"/>
      <c r="AW89" s="75"/>
      <c r="AX89" s="75"/>
      <c r="AY89" s="75"/>
      <c r="AZ89" s="75"/>
      <c r="BA89" s="75"/>
    </row>
    <row r="90" spans="1:53" ht="16" x14ac:dyDescent="0.8">
      <c r="A90" s="75"/>
      <c r="B90" s="75" t="s">
        <v>279</v>
      </c>
      <c r="C90" s="75">
        <v>36212.917622817593</v>
      </c>
      <c r="D90" s="75">
        <v>35995.436443432634</v>
      </c>
      <c r="E90" s="75">
        <v>35777.955264047698</v>
      </c>
      <c r="F90" s="75">
        <v>35560.474084662776</v>
      </c>
      <c r="G90" s="75">
        <v>35342.992905277788</v>
      </c>
      <c r="H90" s="75">
        <v>35125.511725892873</v>
      </c>
      <c r="I90" s="75">
        <v>35092.616355598533</v>
      </c>
      <c r="J90" s="75">
        <v>35059.72098530423</v>
      </c>
      <c r="K90" s="75">
        <v>35026.82561500989</v>
      </c>
      <c r="L90" s="75">
        <v>34993.930244715593</v>
      </c>
      <c r="M90" s="75">
        <v>34961.034874421275</v>
      </c>
      <c r="N90" s="75">
        <v>35044.534078823126</v>
      </c>
      <c r="O90" s="75">
        <v>35128.033283224977</v>
      </c>
      <c r="P90" s="75">
        <v>35211.532487626893</v>
      </c>
      <c r="Q90" s="75">
        <v>35295.031692028722</v>
      </c>
      <c r="R90" s="75">
        <v>35378.53089643058</v>
      </c>
      <c r="S90" s="75">
        <v>35519.507405075063</v>
      </c>
      <c r="T90" s="75">
        <v>35660.483913719538</v>
      </c>
      <c r="U90" s="75">
        <v>35801.460422363969</v>
      </c>
      <c r="V90" s="75">
        <v>35942.436931008444</v>
      </c>
      <c r="W90" s="75">
        <v>36083.413439652904</v>
      </c>
      <c r="X90" s="75">
        <v>36110.468399902995</v>
      </c>
      <c r="Y90" s="75">
        <v>36137.52336015302</v>
      </c>
      <c r="Z90" s="75">
        <v>36164.578320403096</v>
      </c>
      <c r="AA90" s="75">
        <v>36191.633280653135</v>
      </c>
      <c r="AB90" s="75">
        <v>36218.68824090319</v>
      </c>
      <c r="AC90" s="75">
        <v>36304.420718144684</v>
      </c>
      <c r="AD90" s="75">
        <v>36390.153195386178</v>
      </c>
      <c r="AE90" s="75">
        <v>36475.885672627621</v>
      </c>
      <c r="AF90" s="75">
        <v>36561.618149869115</v>
      </c>
      <c r="AG90" s="75">
        <v>36647.350627110602</v>
      </c>
      <c r="AH90" s="75">
        <v>36746.835188994162</v>
      </c>
      <c r="AI90" s="75">
        <v>36846.319750877708</v>
      </c>
      <c r="AJ90" s="75">
        <v>36945.804312761255</v>
      </c>
      <c r="AK90" s="75">
        <v>37045.288874644808</v>
      </c>
      <c r="AL90" s="75">
        <v>37144.773436528369</v>
      </c>
      <c r="AM90" s="75">
        <v>37248.895799007085</v>
      </c>
      <c r="AN90" s="75">
        <v>37353.018161485779</v>
      </c>
      <c r="AO90" s="75">
        <v>37457.140523964496</v>
      </c>
      <c r="AP90" s="75">
        <v>37561.262886443212</v>
      </c>
      <c r="AQ90" s="75">
        <v>37665.385248921906</v>
      </c>
      <c r="AR90" s="75">
        <v>37665.385248921906</v>
      </c>
      <c r="AS90" s="75">
        <v>37665.385248921906</v>
      </c>
      <c r="AT90" s="75">
        <v>37665.385248921906</v>
      </c>
      <c r="AU90" s="75">
        <v>37665.385248921906</v>
      </c>
      <c r="AV90" s="75">
        <v>37665.385248921906</v>
      </c>
      <c r="AW90" s="75">
        <v>37665.385248921906</v>
      </c>
      <c r="AX90" s="75">
        <v>37665.385248921906</v>
      </c>
      <c r="AY90" s="75">
        <v>37665.385248921906</v>
      </c>
      <c r="AZ90" s="75">
        <v>37665.385248921906</v>
      </c>
      <c r="BA90" s="75">
        <v>37665.385248921906</v>
      </c>
    </row>
    <row r="91" spans="1:53" ht="16" x14ac:dyDescent="0.8">
      <c r="A91" s="75"/>
      <c r="B91" s="75"/>
      <c r="C91" s="75"/>
      <c r="D91" s="75"/>
      <c r="E91" s="75"/>
      <c r="F91" s="75"/>
      <c r="G91" s="75"/>
      <c r="H91" s="75"/>
      <c r="I91" s="75"/>
      <c r="J91" s="75"/>
      <c r="K91" s="75"/>
      <c r="L91" s="75"/>
      <c r="M91" s="75"/>
      <c r="N91" s="75"/>
      <c r="O91" s="75"/>
      <c r="P91" s="75"/>
      <c r="Q91" s="75"/>
      <c r="R91" s="75"/>
      <c r="S91" s="75"/>
      <c r="T91" s="75"/>
      <c r="U91" s="75"/>
      <c r="V91" s="75"/>
      <c r="W91" s="75"/>
      <c r="X91" s="75"/>
      <c r="Y91" s="75"/>
      <c r="Z91" s="75"/>
      <c r="AA91" s="75"/>
      <c r="AB91" s="75"/>
      <c r="AC91" s="75"/>
      <c r="AD91" s="75"/>
      <c r="AE91" s="75"/>
      <c r="AF91" s="75"/>
      <c r="AG91" s="75"/>
      <c r="AH91" s="75"/>
      <c r="AI91" s="75"/>
      <c r="AJ91" s="75"/>
      <c r="AK91" s="75"/>
      <c r="AL91" s="75"/>
      <c r="AM91" s="75"/>
      <c r="AN91" s="75"/>
      <c r="AO91" s="75"/>
      <c r="AP91" s="75"/>
      <c r="AQ91" s="75"/>
      <c r="AR91" s="75"/>
      <c r="AS91" s="75"/>
      <c r="AT91" s="75"/>
      <c r="AU91" s="75"/>
      <c r="AV91" s="75"/>
      <c r="AW91" s="75"/>
      <c r="AX91" s="75"/>
      <c r="AY91" s="75"/>
      <c r="AZ91" s="75"/>
      <c r="BA91" s="75"/>
    </row>
    <row r="92" spans="1:53" ht="16" x14ac:dyDescent="0.8">
      <c r="A92" s="75"/>
      <c r="B92" s="75"/>
      <c r="C92" s="75"/>
      <c r="D92" s="75"/>
      <c r="E92" s="75"/>
      <c r="F92" s="75"/>
      <c r="G92" s="75"/>
      <c r="H92" s="75"/>
      <c r="I92" s="75"/>
      <c r="J92" s="75"/>
      <c r="K92" s="75"/>
      <c r="L92" s="75"/>
      <c r="M92" s="75"/>
      <c r="N92" s="75"/>
      <c r="O92" s="75"/>
      <c r="P92" s="75"/>
      <c r="Q92" s="75"/>
      <c r="R92" s="75"/>
      <c r="S92" s="75"/>
      <c r="T92" s="75"/>
      <c r="U92" s="75"/>
      <c r="V92" s="75"/>
      <c r="W92" s="75"/>
      <c r="X92" s="75"/>
      <c r="Y92" s="75"/>
      <c r="Z92" s="75"/>
      <c r="AA92" s="75"/>
      <c r="AB92" s="75"/>
      <c r="AC92" s="75"/>
      <c r="AD92" s="75"/>
      <c r="AE92" s="75"/>
      <c r="AF92" s="75"/>
      <c r="AG92" s="75"/>
      <c r="AH92" s="75"/>
      <c r="AI92" s="75"/>
      <c r="AJ92" s="75"/>
      <c r="AK92" s="75"/>
      <c r="AL92" s="75"/>
      <c r="AM92" s="75"/>
      <c r="AN92" s="75"/>
      <c r="AO92" s="75"/>
      <c r="AP92" s="75"/>
      <c r="AQ92" s="75"/>
      <c r="AR92" s="75"/>
      <c r="AS92" s="75"/>
      <c r="AT92" s="75"/>
      <c r="AU92" s="75"/>
      <c r="AV92" s="75"/>
      <c r="AW92" s="75"/>
      <c r="AX92" s="75"/>
      <c r="AY92" s="75"/>
      <c r="AZ92" s="75"/>
      <c r="BA92" s="75"/>
    </row>
    <row r="93" spans="1:53" ht="16" x14ac:dyDescent="0.8">
      <c r="A93" s="65" t="s">
        <v>280</v>
      </c>
      <c r="B93" s="75" t="s">
        <v>281</v>
      </c>
      <c r="C93" s="78">
        <v>2020</v>
      </c>
      <c r="D93" s="78">
        <v>2021</v>
      </c>
      <c r="E93" s="78">
        <v>2022</v>
      </c>
      <c r="F93" s="78">
        <v>2023</v>
      </c>
      <c r="G93" s="78">
        <v>2024</v>
      </c>
      <c r="H93" s="78">
        <v>2025</v>
      </c>
      <c r="I93" s="78">
        <v>2026</v>
      </c>
      <c r="J93" s="78">
        <v>2027</v>
      </c>
      <c r="K93" s="78">
        <v>2028</v>
      </c>
      <c r="L93" s="78">
        <v>2029</v>
      </c>
      <c r="M93" s="78">
        <v>2030</v>
      </c>
      <c r="N93" s="78">
        <v>2031</v>
      </c>
      <c r="O93" s="78">
        <v>2032</v>
      </c>
      <c r="P93" s="78">
        <v>2033</v>
      </c>
      <c r="Q93" s="78">
        <v>2034</v>
      </c>
      <c r="R93" s="78">
        <v>2035</v>
      </c>
      <c r="S93" s="78">
        <v>2036</v>
      </c>
      <c r="T93" s="78">
        <v>2037</v>
      </c>
      <c r="U93" s="78">
        <v>2038</v>
      </c>
      <c r="V93" s="78">
        <v>2039</v>
      </c>
      <c r="W93" s="78">
        <v>2040</v>
      </c>
      <c r="X93" s="78">
        <v>2041</v>
      </c>
      <c r="Y93" s="78">
        <v>2042</v>
      </c>
      <c r="Z93" s="78">
        <v>2043</v>
      </c>
      <c r="AA93" s="78">
        <v>2044</v>
      </c>
      <c r="AB93" s="78">
        <v>2045</v>
      </c>
      <c r="AC93" s="78">
        <v>2046</v>
      </c>
      <c r="AD93" s="78">
        <v>2047</v>
      </c>
      <c r="AE93" s="78">
        <v>2048</v>
      </c>
      <c r="AF93" s="78">
        <v>2049</v>
      </c>
      <c r="AG93" s="78">
        <v>2050</v>
      </c>
      <c r="AH93" s="78"/>
      <c r="AI93" s="78"/>
      <c r="AJ93" s="78"/>
      <c r="AK93" s="75"/>
      <c r="AL93" s="75"/>
      <c r="AM93" s="75"/>
      <c r="AN93" s="75"/>
      <c r="AO93" s="75"/>
      <c r="AP93" s="75"/>
      <c r="AQ93" s="75"/>
      <c r="AR93" s="75"/>
      <c r="AS93" s="75"/>
      <c r="AT93" s="75"/>
      <c r="AU93" s="75"/>
      <c r="AV93" s="75"/>
      <c r="AW93" s="75"/>
      <c r="AX93" s="75"/>
      <c r="AY93" s="75"/>
      <c r="AZ93" s="75"/>
      <c r="BA93" s="75"/>
    </row>
    <row r="94" spans="1:53" ht="16" x14ac:dyDescent="0.8">
      <c r="A94" s="77" t="s">
        <v>218</v>
      </c>
      <c r="B94" s="75" t="s">
        <v>199</v>
      </c>
      <c r="C94" s="79">
        <v>28710.322132816953</v>
      </c>
      <c r="D94" s="79">
        <v>28740.361267211476</v>
      </c>
      <c r="E94" s="79">
        <v>28770.640209197707</v>
      </c>
      <c r="F94" s="79">
        <v>28801.158861193297</v>
      </c>
      <c r="G94" s="79">
        <v>28831.917125668646</v>
      </c>
      <c r="H94" s="79">
        <v>28862.914905147245</v>
      </c>
      <c r="I94" s="79">
        <v>28717.200325824579</v>
      </c>
      <c r="J94" s="79">
        <v>28573.837952827373</v>
      </c>
      <c r="K94" s="79">
        <v>28432.843015929622</v>
      </c>
      <c r="L94" s="79">
        <v>28294.23087666685</v>
      </c>
      <c r="M94" s="79">
        <v>28158.017029763927</v>
      </c>
      <c r="N94" s="79">
        <v>28447.914960283164</v>
      </c>
      <c r="O94" s="79">
        <v>28737.820781666884</v>
      </c>
      <c r="P94" s="79">
        <v>29027.734254104627</v>
      </c>
      <c r="Q94" s="79">
        <v>29317.655147406247</v>
      </c>
      <c r="R94" s="79">
        <v>29607.583240523665</v>
      </c>
      <c r="S94" s="79">
        <v>29766.428851142275</v>
      </c>
      <c r="T94" s="79">
        <v>29925.277854408047</v>
      </c>
      <c r="U94" s="79">
        <v>30084.130197527837</v>
      </c>
      <c r="V94" s="79">
        <v>30242.985828798304</v>
      </c>
      <c r="W94" s="79">
        <v>30401.844697577679</v>
      </c>
      <c r="X94" s="79">
        <v>30515.019684416697</v>
      </c>
      <c r="Y94" s="79">
        <v>30628.195047925372</v>
      </c>
      <c r="Z94" s="79">
        <v>30741.370783978513</v>
      </c>
      <c r="AA94" s="79">
        <v>30854.546888511064</v>
      </c>
      <c r="AB94" s="79">
        <v>30967.723357516781</v>
      </c>
      <c r="AC94" s="79">
        <v>31031.244195760959</v>
      </c>
      <c r="AD94" s="79">
        <v>31094.765559132204</v>
      </c>
      <c r="AE94" s="79">
        <v>31158.287444361296</v>
      </c>
      <c r="AF94" s="79">
        <v>31221.809848206052</v>
      </c>
      <c r="AG94" s="79">
        <v>31285.332767451124</v>
      </c>
      <c r="AH94" s="79"/>
      <c r="AI94" s="79"/>
      <c r="AJ94" s="79"/>
      <c r="AK94" s="75"/>
      <c r="AL94" s="75"/>
      <c r="AM94" s="75"/>
      <c r="AN94" s="75"/>
      <c r="AO94" s="75"/>
      <c r="AP94" s="75"/>
      <c r="AQ94" s="75"/>
      <c r="AR94" s="75"/>
      <c r="AS94" s="75"/>
      <c r="AT94" s="75"/>
      <c r="AU94" s="75"/>
      <c r="AV94" s="75"/>
      <c r="AW94" s="75"/>
      <c r="AX94" s="75"/>
      <c r="AY94" s="75"/>
      <c r="AZ94" s="75"/>
      <c r="BA94" s="75"/>
    </row>
    <row r="95" spans="1:53" ht="16" x14ac:dyDescent="0.8">
      <c r="A95" s="77" t="s">
        <v>219</v>
      </c>
      <c r="B95" s="75" t="s">
        <v>199</v>
      </c>
      <c r="C95" s="79">
        <v>28744.397888062351</v>
      </c>
      <c r="D95" s="79">
        <v>28676.968077147903</v>
      </c>
      <c r="E95" s="79">
        <v>28610.93607939504</v>
      </c>
      <c r="F95" s="79">
        <v>28546.303244862313</v>
      </c>
      <c r="G95" s="79">
        <v>28483.07092534742</v>
      </c>
      <c r="H95" s="79">
        <v>28421.240474390048</v>
      </c>
      <c r="I95" s="79">
        <v>28580.672447378776</v>
      </c>
      <c r="J95" s="79">
        <v>28740.915769933003</v>
      </c>
      <c r="K95" s="79">
        <v>28901.960355873602</v>
      </c>
      <c r="L95" s="79">
        <v>29063.796285511478</v>
      </c>
      <c r="M95" s="79">
        <v>29226.413802226503</v>
      </c>
      <c r="N95" s="79">
        <v>29411.355422648674</v>
      </c>
      <c r="O95" s="79">
        <v>29596.323278761934</v>
      </c>
      <c r="P95" s="79">
        <v>29781.316861134808</v>
      </c>
      <c r="Q95" s="79">
        <v>29966.335673440339</v>
      </c>
      <c r="R95" s="79">
        <v>30151.379232036968</v>
      </c>
      <c r="S95" s="79">
        <v>30333.797005516542</v>
      </c>
      <c r="T95" s="79">
        <v>30516.214800821454</v>
      </c>
      <c r="U95" s="79">
        <v>30698.632617563169</v>
      </c>
      <c r="V95" s="79">
        <v>30881.050455362249</v>
      </c>
      <c r="W95" s="79">
        <v>31063.468313848229</v>
      </c>
      <c r="X95" s="79">
        <v>31044.307883452144</v>
      </c>
      <c r="Y95" s="79">
        <v>31025.15379853193</v>
      </c>
      <c r="Z95" s="79">
        <v>31006.006073280296</v>
      </c>
      <c r="AA95" s="79">
        <v>30986.864721932208</v>
      </c>
      <c r="AB95" s="79">
        <v>30967.729758765032</v>
      </c>
      <c r="AC95" s="79">
        <v>31031.245842030195</v>
      </c>
      <c r="AD95" s="79">
        <v>31094.762451193659</v>
      </c>
      <c r="AE95" s="79">
        <v>31158.279582981715</v>
      </c>
      <c r="AF95" s="79">
        <v>31221.797234147554</v>
      </c>
      <c r="AG95" s="79">
        <v>31285.315401471289</v>
      </c>
      <c r="AH95" s="79"/>
      <c r="AI95" s="79"/>
      <c r="AJ95" s="79"/>
      <c r="AK95" s="75"/>
      <c r="AL95" s="75"/>
      <c r="AM95" s="75"/>
      <c r="AN95" s="75"/>
      <c r="AO95" s="75"/>
      <c r="AP95" s="75"/>
      <c r="AQ95" s="75"/>
      <c r="AR95" s="75"/>
      <c r="AS95" s="75"/>
      <c r="AT95" s="75"/>
      <c r="AU95" s="75"/>
      <c r="AV95" s="75"/>
      <c r="AW95" s="75"/>
      <c r="AX95" s="75"/>
      <c r="AY95" s="75"/>
      <c r="AZ95" s="75"/>
      <c r="BA95" s="75"/>
    </row>
    <row r="96" spans="1:53" ht="16" x14ac:dyDescent="0.8">
      <c r="A96" s="77" t="s">
        <v>220</v>
      </c>
      <c r="B96" s="75" t="s">
        <v>200</v>
      </c>
      <c r="C96" s="79">
        <v>29842.882382026088</v>
      </c>
      <c r="D96" s="79">
        <v>29958.387634931714</v>
      </c>
      <c r="E96" s="79">
        <v>30074.142616746009</v>
      </c>
      <c r="F96" s="79">
        <v>30190.143809374844</v>
      </c>
      <c r="G96" s="79">
        <v>30306.387760497608</v>
      </c>
      <c r="H96" s="79">
        <v>30422.871082036781</v>
      </c>
      <c r="I96" s="79">
        <v>30408.454910885299</v>
      </c>
      <c r="J96" s="79">
        <v>30394.163454050838</v>
      </c>
      <c r="K96" s="79">
        <v>30379.996666701074</v>
      </c>
      <c r="L96" s="79">
        <v>30365.95450402538</v>
      </c>
      <c r="M96" s="79">
        <v>30352.036921234514</v>
      </c>
      <c r="N96" s="79">
        <v>30440.446816702897</v>
      </c>
      <c r="O96" s="79">
        <v>30528.886091246739</v>
      </c>
      <c r="P96" s="79">
        <v>30617.3544660644</v>
      </c>
      <c r="Q96" s="79">
        <v>30705.851665870759</v>
      </c>
      <c r="R96" s="79">
        <v>30794.377418842192</v>
      </c>
      <c r="S96" s="79">
        <v>30870.004377183614</v>
      </c>
      <c r="T96" s="79">
        <v>30945.633194978374</v>
      </c>
      <c r="U96" s="79">
        <v>31021.263859006613</v>
      </c>
      <c r="V96" s="79">
        <v>31096.896356173373</v>
      </c>
      <c r="W96" s="79">
        <v>31172.530673507281</v>
      </c>
      <c r="X96" s="79">
        <v>31131.558694465555</v>
      </c>
      <c r="Y96" s="79">
        <v>31090.594501352422</v>
      </c>
      <c r="Z96" s="79">
        <v>31049.638128293333</v>
      </c>
      <c r="AA96" s="79">
        <v>31008.689609613521</v>
      </c>
      <c r="AB96" s="79">
        <v>30967.748979839445</v>
      </c>
      <c r="AC96" s="79">
        <v>31031.268369596062</v>
      </c>
      <c r="AD96" s="79">
        <v>31094.788283813279</v>
      </c>
      <c r="AE96" s="79">
        <v>31158.308719226068</v>
      </c>
      <c r="AF96" s="79">
        <v>31221.82967259637</v>
      </c>
      <c r="AG96" s="79">
        <v>31285.351140713188</v>
      </c>
      <c r="AH96" s="79"/>
      <c r="AI96" s="79"/>
      <c r="AJ96" s="79"/>
      <c r="AK96" s="75"/>
      <c r="AL96" s="75"/>
      <c r="AM96" s="75"/>
      <c r="AN96" s="75"/>
      <c r="AO96" s="75"/>
      <c r="AP96" s="75"/>
      <c r="AQ96" s="75"/>
      <c r="AR96" s="75"/>
      <c r="AS96" s="75"/>
      <c r="AT96" s="75"/>
      <c r="AU96" s="75"/>
      <c r="AV96" s="75"/>
      <c r="AW96" s="75"/>
      <c r="AX96" s="75"/>
      <c r="AY96" s="75"/>
      <c r="AZ96" s="75"/>
      <c r="BA96" s="75"/>
    </row>
    <row r="97" spans="1:53" ht="16" x14ac:dyDescent="0.8">
      <c r="A97" s="77" t="s">
        <v>221</v>
      </c>
      <c r="B97" s="75" t="s">
        <v>200</v>
      </c>
      <c r="C97" s="79">
        <v>75846.446604917626</v>
      </c>
      <c r="D97" s="79">
        <v>74745.588157432809</v>
      </c>
      <c r="E97" s="79">
        <v>73758.184901119035</v>
      </c>
      <c r="F97" s="79">
        <v>72884.634676411981</v>
      </c>
      <c r="G97" s="79">
        <v>72125.337186006625</v>
      </c>
      <c r="H97" s="79">
        <v>71480.694005766389</v>
      </c>
      <c r="I97" s="79">
        <v>70922.611425347015</v>
      </c>
      <c r="J97" s="79">
        <v>70413.120806379782</v>
      </c>
      <c r="K97" s="79">
        <v>69952.752390230788</v>
      </c>
      <c r="L97" s="79">
        <v>69542.04416117417</v>
      </c>
      <c r="M97" s="79">
        <v>69181.54198824281</v>
      </c>
      <c r="N97" s="79">
        <v>69180.131818530455</v>
      </c>
      <c r="O97" s="79">
        <v>69188.970477484938</v>
      </c>
      <c r="P97" s="79">
        <v>69208.044257081739</v>
      </c>
      <c r="Q97" s="79">
        <v>69237.339473732121</v>
      </c>
      <c r="R97" s="79">
        <v>69276.84246822806</v>
      </c>
      <c r="S97" s="79">
        <v>69538.575912286236</v>
      </c>
      <c r="T97" s="79">
        <v>69803.277062369627</v>
      </c>
      <c r="U97" s="79">
        <v>70070.913785863042</v>
      </c>
      <c r="V97" s="79">
        <v>70341.454412367704</v>
      </c>
      <c r="W97" s="79">
        <v>70614.86772542019</v>
      </c>
      <c r="X97" s="79">
        <v>70686.211529501437</v>
      </c>
      <c r="Y97" s="79">
        <v>70757.843124658903</v>
      </c>
      <c r="Z97" s="79">
        <v>70829.761727331352</v>
      </c>
      <c r="AA97" s="79">
        <v>70901.966556799467</v>
      </c>
      <c r="AB97" s="79">
        <v>70974.456835173027</v>
      </c>
      <c r="AC97" s="79">
        <v>71303.864251888983</v>
      </c>
      <c r="AD97" s="79">
        <v>71633.817743775333</v>
      </c>
      <c r="AE97" s="79">
        <v>71964.309556551074</v>
      </c>
      <c r="AF97" s="79">
        <v>72295.332082058099</v>
      </c>
      <c r="AG97" s="79">
        <v>72626.877854835358</v>
      </c>
      <c r="AH97" s="79"/>
      <c r="AI97" s="79"/>
      <c r="AJ97" s="79"/>
      <c r="AK97" s="75"/>
      <c r="AL97" s="75"/>
      <c r="AM97" s="75"/>
      <c r="AN97" s="75"/>
      <c r="AO97" s="75"/>
      <c r="AP97" s="75"/>
      <c r="AQ97" s="75"/>
      <c r="AR97" s="75"/>
      <c r="AS97" s="75"/>
      <c r="AT97" s="75"/>
      <c r="AU97" s="75"/>
      <c r="AV97" s="75"/>
      <c r="AW97" s="75"/>
      <c r="AX97" s="75"/>
      <c r="AY97" s="75"/>
      <c r="AZ97" s="75"/>
      <c r="BA97" s="75"/>
    </row>
    <row r="98" spans="1:53" ht="16" x14ac:dyDescent="0.8">
      <c r="A98" s="77" t="s">
        <v>222</v>
      </c>
      <c r="B98" s="75" t="s">
        <v>200</v>
      </c>
      <c r="C98" s="79">
        <v>157391.05412014163</v>
      </c>
      <c r="D98" s="79">
        <v>155345.28690078575</v>
      </c>
      <c r="E98" s="79">
        <v>153379.80032703816</v>
      </c>
      <c r="F98" s="79">
        <v>151498.63079788405</v>
      </c>
      <c r="G98" s="79">
        <v>149706.08991730609</v>
      </c>
      <c r="H98" s="79">
        <v>148006.78835563437</v>
      </c>
      <c r="I98" s="79">
        <v>146843.95302921996</v>
      </c>
      <c r="J98" s="79">
        <v>145721.6712522204</v>
      </c>
      <c r="K98" s="79">
        <v>144640.78515094591</v>
      </c>
      <c r="L98" s="79">
        <v>143602.16033078023</v>
      </c>
      <c r="M98" s="79">
        <v>142606.686700188</v>
      </c>
      <c r="N98" s="79">
        <v>142731.54725742762</v>
      </c>
      <c r="O98" s="79">
        <v>142868.66164392376</v>
      </c>
      <c r="P98" s="79">
        <v>143018.03910157658</v>
      </c>
      <c r="Q98" s="79">
        <v>143179.6888815795</v>
      </c>
      <c r="R98" s="79">
        <v>143353.6202444364</v>
      </c>
      <c r="S98" s="79">
        <v>143836.63603812424</v>
      </c>
      <c r="T98" s="79">
        <v>144324.95828991957</v>
      </c>
      <c r="U98" s="79">
        <v>144818.5402464194</v>
      </c>
      <c r="V98" s="79">
        <v>145317.33570185001</v>
      </c>
      <c r="W98" s="79">
        <v>145821.29899007289</v>
      </c>
      <c r="X98" s="79">
        <v>146102.18276683919</v>
      </c>
      <c r="Y98" s="79">
        <v>146383.29900552621</v>
      </c>
      <c r="Z98" s="79">
        <v>146664.64652360621</v>
      </c>
      <c r="AA98" s="79">
        <v>146946.22414655687</v>
      </c>
      <c r="AB98" s="79">
        <v>147228.03070779666</v>
      </c>
      <c r="AC98" s="79">
        <v>148034.15848818608</v>
      </c>
      <c r="AD98" s="79">
        <v>148841.79983870883</v>
      </c>
      <c r="AE98" s="79">
        <v>149650.93174543077</v>
      </c>
      <c r="AF98" s="79">
        <v>150461.53165863908</v>
      </c>
      <c r="AG98" s="79">
        <v>151273.57748119021</v>
      </c>
      <c r="AH98" s="79"/>
      <c r="AI98" s="79"/>
      <c r="AJ98" s="79"/>
      <c r="AK98" s="75"/>
      <c r="AL98" s="75"/>
      <c r="AM98" s="75"/>
      <c r="AN98" s="75"/>
      <c r="AO98" s="75"/>
      <c r="AP98" s="75"/>
      <c r="AQ98" s="75"/>
      <c r="AR98" s="75"/>
      <c r="AS98" s="75"/>
      <c r="AT98" s="75"/>
      <c r="AU98" s="75"/>
      <c r="AV98" s="75"/>
      <c r="AW98" s="75"/>
      <c r="AX98" s="75"/>
      <c r="AY98" s="75"/>
      <c r="AZ98" s="75"/>
      <c r="BA98" s="75"/>
    </row>
    <row r="99" spans="1:53" ht="16" x14ac:dyDescent="0.8">
      <c r="A99" s="77" t="s">
        <v>223</v>
      </c>
      <c r="B99" s="75" t="s">
        <v>200</v>
      </c>
      <c r="C99" s="79">
        <v>26260.098720046608</v>
      </c>
      <c r="D99" s="79">
        <v>26546.403421560106</v>
      </c>
      <c r="E99" s="79">
        <v>26863.984419078723</v>
      </c>
      <c r="F99" s="79">
        <v>27213.575854042556</v>
      </c>
      <c r="G99" s="79">
        <v>27595.935025531449</v>
      </c>
      <c r="H99" s="79">
        <v>28011.843310624336</v>
      </c>
      <c r="I99" s="79">
        <v>28396.124484677814</v>
      </c>
      <c r="J99" s="79">
        <v>28780.696268455875</v>
      </c>
      <c r="K99" s="79">
        <v>29165.548643939848</v>
      </c>
      <c r="L99" s="79">
        <v>29550.672048340701</v>
      </c>
      <c r="M99" s="79">
        <v>29936.057348531449</v>
      </c>
      <c r="N99" s="79">
        <v>30431.20630168221</v>
      </c>
      <c r="O99" s="79">
        <v>30928.207047383996</v>
      </c>
      <c r="P99" s="79">
        <v>31426.980073833067</v>
      </c>
      <c r="Q99" s="79">
        <v>31927.450357069909</v>
      </c>
      <c r="R99" s="79">
        <v>32429.547048754041</v>
      </c>
      <c r="S99" s="79">
        <v>32687.595591208446</v>
      </c>
      <c r="T99" s="79">
        <v>32946.044261553288</v>
      </c>
      <c r="U99" s="79">
        <v>33204.884675531372</v>
      </c>
      <c r="V99" s="79">
        <v>33464.108681504928</v>
      </c>
      <c r="W99" s="79">
        <v>33723.708352443973</v>
      </c>
      <c r="X99" s="79">
        <v>33736.013549264331</v>
      </c>
      <c r="Y99" s="79">
        <v>33748.569918514186</v>
      </c>
      <c r="Z99" s="79">
        <v>33761.377193515073</v>
      </c>
      <c r="AA99" s="79">
        <v>33774.435107965735</v>
      </c>
      <c r="AB99" s="79">
        <v>33787.743395941885</v>
      </c>
      <c r="AC99" s="79">
        <v>33844.171060529276</v>
      </c>
      <c r="AD99" s="79">
        <v>33900.601111661883</v>
      </c>
      <c r="AE99" s="79">
        <v>33957.033538751013</v>
      </c>
      <c r="AF99" s="79">
        <v>34013.468331270284</v>
      </c>
      <c r="AG99" s="79">
        <v>34069.905478755602</v>
      </c>
      <c r="AH99" s="79"/>
      <c r="AI99" s="79"/>
      <c r="AJ99" s="79"/>
      <c r="AK99" s="75"/>
      <c r="AL99" s="75"/>
      <c r="AM99" s="75"/>
      <c r="AN99" s="75"/>
      <c r="AO99" s="75"/>
      <c r="AP99" s="75"/>
      <c r="AQ99" s="75"/>
      <c r="AR99" s="75"/>
      <c r="AS99" s="75"/>
      <c r="AT99" s="75"/>
      <c r="AU99" s="75"/>
      <c r="AV99" s="75"/>
      <c r="AW99" s="75"/>
      <c r="AX99" s="75"/>
      <c r="AY99" s="75"/>
      <c r="AZ99" s="75"/>
      <c r="BA99" s="75"/>
    </row>
    <row r="100" spans="1:53" ht="16" x14ac:dyDescent="0.8">
      <c r="A100" s="77" t="s">
        <v>225</v>
      </c>
      <c r="B100" s="75" t="s">
        <v>234</v>
      </c>
      <c r="C100" s="79">
        <v>40527.6497901197</v>
      </c>
      <c r="D100" s="79">
        <v>40405.560395412562</v>
      </c>
      <c r="E100" s="79">
        <v>40283.47726571247</v>
      </c>
      <c r="F100" s="79">
        <v>40161.400462839643</v>
      </c>
      <c r="G100" s="79">
        <v>40039.330049429984</v>
      </c>
      <c r="H100" s="79">
        <v>39917.266088949087</v>
      </c>
      <c r="I100" s="79">
        <v>39908.477740093957</v>
      </c>
      <c r="J100" s="79">
        <v>39899.689402555268</v>
      </c>
      <c r="K100" s="79">
        <v>39890.901076340095</v>
      </c>
      <c r="L100" s="79">
        <v>39882.112761455719</v>
      </c>
      <c r="M100" s="79">
        <v>39873.324457909192</v>
      </c>
      <c r="N100" s="79">
        <v>39939.115919735646</v>
      </c>
      <c r="O100" s="79">
        <v>40004.943383131489</v>
      </c>
      <c r="P100" s="79">
        <v>40070.806607065497</v>
      </c>
      <c r="Q100" s="79">
        <v>40136.705352653327</v>
      </c>
      <c r="R100" s="79">
        <v>40202.639383133559</v>
      </c>
      <c r="S100" s="79">
        <v>40423.419128575959</v>
      </c>
      <c r="T100" s="79">
        <v>40644.239698878795</v>
      </c>
      <c r="U100" s="79">
        <v>40865.100357508483</v>
      </c>
      <c r="V100" s="79">
        <v>41086.000385542851</v>
      </c>
      <c r="W100" s="79">
        <v>41306.939081147939</v>
      </c>
      <c r="X100" s="79">
        <v>41355.316198315595</v>
      </c>
      <c r="Y100" s="79">
        <v>41403.730018840441</v>
      </c>
      <c r="Z100" s="79">
        <v>41452.180350456867</v>
      </c>
      <c r="AA100" s="79">
        <v>41500.667002239839</v>
      </c>
      <c r="AB100" s="79">
        <v>41549.189784593145</v>
      </c>
      <c r="AC100" s="79">
        <v>41489.282064496481</v>
      </c>
      <c r="AD100" s="79">
        <v>41429.378662825351</v>
      </c>
      <c r="AE100" s="79">
        <v>41369.479595757468</v>
      </c>
      <c r="AF100" s="79">
        <v>41309.584879551541</v>
      </c>
      <c r="AG100" s="79">
        <v>41249.694530547684</v>
      </c>
      <c r="AH100" s="79"/>
      <c r="AI100" s="79"/>
      <c r="AJ100" s="79"/>
      <c r="AK100" s="75"/>
      <c r="AL100" s="75"/>
      <c r="AM100" s="75"/>
      <c r="AN100" s="75"/>
      <c r="AO100" s="75"/>
      <c r="AP100" s="75"/>
      <c r="AQ100" s="75"/>
      <c r="AR100" s="75"/>
      <c r="AS100" s="75"/>
      <c r="AT100" s="75"/>
      <c r="AU100" s="75"/>
      <c r="AV100" s="75"/>
      <c r="AW100" s="75"/>
      <c r="AX100" s="75"/>
      <c r="AY100" s="75"/>
      <c r="AZ100" s="75"/>
      <c r="BA100" s="75"/>
    </row>
    <row r="101" spans="1:53" ht="16" x14ac:dyDescent="0.8">
      <c r="A101" s="77" t="s">
        <v>226</v>
      </c>
      <c r="B101" s="75" t="s">
        <v>234</v>
      </c>
      <c r="C101" s="79">
        <v>45661.231653064497</v>
      </c>
      <c r="D101" s="79">
        <v>45232.754667082387</v>
      </c>
      <c r="E101" s="79">
        <v>44817.22281168597</v>
      </c>
      <c r="F101" s="79">
        <v>44415.092174538528</v>
      </c>
      <c r="G101" s="79">
        <v>44026.840523316372</v>
      </c>
      <c r="H101" s="79">
        <v>43652.968609394557</v>
      </c>
      <c r="I101" s="79">
        <v>43360.583883054525</v>
      </c>
      <c r="J101" s="79">
        <v>43082.300496240088</v>
      </c>
      <c r="K101" s="79">
        <v>42818.569560229073</v>
      </c>
      <c r="L101" s="79">
        <v>42569.861635498957</v>
      </c>
      <c r="M101" s="79">
        <v>42336.667791312364</v>
      </c>
      <c r="N101" s="79">
        <v>42214.662941461385</v>
      </c>
      <c r="O101" s="79">
        <v>42108.684813611682</v>
      </c>
      <c r="P101" s="79">
        <v>42019.156402106593</v>
      </c>
      <c r="Q101" s="79">
        <v>41946.515718900526</v>
      </c>
      <c r="R101" s="79">
        <v>41891.216465991711</v>
      </c>
      <c r="S101" s="79">
        <v>42006.901822181761</v>
      </c>
      <c r="T101" s="79">
        <v>42122.749128035808</v>
      </c>
      <c r="U101" s="79">
        <v>42238.757413232794</v>
      </c>
      <c r="V101" s="79">
        <v>42354.925715188001</v>
      </c>
      <c r="W101" s="79">
        <v>42471.253078975809</v>
      </c>
      <c r="X101" s="79">
        <v>42392.079825859619</v>
      </c>
      <c r="Y101" s="79">
        <v>42312.980081567839</v>
      </c>
      <c r="Z101" s="79">
        <v>42233.954145818308</v>
      </c>
      <c r="AA101" s="79">
        <v>42155.002319960666</v>
      </c>
      <c r="AB101" s="79">
        <v>42076.124906987025</v>
      </c>
      <c r="AC101" s="79">
        <v>42023.699372280869</v>
      </c>
      <c r="AD101" s="79">
        <v>41971.306986470678</v>
      </c>
      <c r="AE101" s="79">
        <v>41918.947839950495</v>
      </c>
      <c r="AF101" s="79">
        <v>41866.62202344332</v>
      </c>
      <c r="AG101" s="79">
        <v>41814.329628002539</v>
      </c>
      <c r="AH101" s="79"/>
      <c r="AI101" s="79"/>
      <c r="AJ101" s="79"/>
      <c r="AK101" s="75"/>
      <c r="AL101" s="75"/>
      <c r="AM101" s="75"/>
      <c r="AN101" s="75"/>
      <c r="AO101" s="75"/>
      <c r="AP101" s="75"/>
      <c r="AQ101" s="75"/>
      <c r="AR101" s="75"/>
      <c r="AS101" s="75"/>
      <c r="AT101" s="75"/>
      <c r="AU101" s="75"/>
      <c r="AV101" s="75"/>
      <c r="AW101" s="75"/>
      <c r="AX101" s="75"/>
      <c r="AY101" s="75"/>
      <c r="AZ101" s="75"/>
      <c r="BA101" s="75"/>
    </row>
    <row r="102" spans="1:53" ht="16" x14ac:dyDescent="0.8">
      <c r="A102" s="77" t="s">
        <v>227</v>
      </c>
      <c r="B102" s="75" t="s">
        <v>234</v>
      </c>
      <c r="C102" s="79">
        <v>16637.917400394021</v>
      </c>
      <c r="D102" s="79">
        <v>16683.593067899001</v>
      </c>
      <c r="E102" s="79">
        <v>16729.273204567955</v>
      </c>
      <c r="F102" s="79">
        <v>16774.957773857088</v>
      </c>
      <c r="G102" s="79">
        <v>16820.646739619948</v>
      </c>
      <c r="H102" s="79">
        <v>16866.34006610182</v>
      </c>
      <c r="I102" s="79">
        <v>16899.446336438043</v>
      </c>
      <c r="J102" s="79">
        <v>16932.557814030009</v>
      </c>
      <c r="K102" s="79">
        <v>16965.674468369391</v>
      </c>
      <c r="L102" s="79">
        <v>16998.796269185848</v>
      </c>
      <c r="M102" s="79">
        <v>17031.923186444455</v>
      </c>
      <c r="N102" s="79">
        <v>17086.493553915836</v>
      </c>
      <c r="O102" s="79">
        <v>17141.064369575903</v>
      </c>
      <c r="P102" s="79">
        <v>17195.63562915786</v>
      </c>
      <c r="Q102" s="79">
        <v>17250.207328448771</v>
      </c>
      <c r="R102" s="79">
        <v>17304.779463288862</v>
      </c>
      <c r="S102" s="79">
        <v>17351.373813229449</v>
      </c>
      <c r="T102" s="79">
        <v>17397.968376328776</v>
      </c>
      <c r="U102" s="79">
        <v>17444.563150878734</v>
      </c>
      <c r="V102" s="79">
        <v>17491.158135189395</v>
      </c>
      <c r="W102" s="79">
        <v>17537.753327588769</v>
      </c>
      <c r="X102" s="79">
        <v>17516.670483437927</v>
      </c>
      <c r="Y102" s="79">
        <v>17495.587899831546</v>
      </c>
      <c r="Z102" s="79">
        <v>17474.505577712698</v>
      </c>
      <c r="AA102" s="79">
        <v>17453.423518028776</v>
      </c>
      <c r="AB102" s="79">
        <v>17432.341721732053</v>
      </c>
      <c r="AC102" s="79">
        <v>17419.16790667842</v>
      </c>
      <c r="AD102" s="79">
        <v>17405.994091624802</v>
      </c>
      <c r="AE102" s="79">
        <v>17392.820276571201</v>
      </c>
      <c r="AF102" s="79">
        <v>17379.646461517576</v>
      </c>
      <c r="AG102" s="79">
        <v>17366.472646464019</v>
      </c>
      <c r="AH102" s="79"/>
      <c r="AI102" s="79"/>
      <c r="AJ102" s="79"/>
      <c r="AK102" s="75"/>
      <c r="AL102" s="75"/>
      <c r="AM102" s="75"/>
      <c r="AN102" s="75"/>
      <c r="AO102" s="75"/>
      <c r="AP102" s="75"/>
      <c r="AQ102" s="75"/>
      <c r="AR102" s="75"/>
      <c r="AS102" s="75"/>
      <c r="AT102" s="75"/>
      <c r="AU102" s="75"/>
      <c r="AV102" s="75"/>
      <c r="AW102" s="75"/>
      <c r="AX102" s="75"/>
      <c r="AY102" s="75"/>
      <c r="AZ102" s="75"/>
      <c r="BA102" s="75"/>
    </row>
    <row r="103" spans="1:53" ht="16" x14ac:dyDescent="0.8">
      <c r="A103" s="77" t="s">
        <v>228</v>
      </c>
      <c r="B103" s="75" t="s">
        <v>234</v>
      </c>
      <c r="C103" s="79">
        <v>46814.855092405189</v>
      </c>
      <c r="D103" s="79">
        <v>47052.731789982165</v>
      </c>
      <c r="E103" s="79">
        <v>47290.721360073774</v>
      </c>
      <c r="F103" s="79">
        <v>47528.822115590505</v>
      </c>
      <c r="G103" s="79">
        <v>47767.032402898294</v>
      </c>
      <c r="H103" s="79">
        <v>48005.350600993566</v>
      </c>
      <c r="I103" s="79">
        <v>48233.452151126614</v>
      </c>
      <c r="J103" s="79">
        <v>48461.556341909774</v>
      </c>
      <c r="K103" s="79">
        <v>48689.66313619072</v>
      </c>
      <c r="L103" s="79">
        <v>48917.772497511061</v>
      </c>
      <c r="M103" s="79">
        <v>49145.88439008985</v>
      </c>
      <c r="N103" s="79">
        <v>49353.361891281122</v>
      </c>
      <c r="O103" s="79">
        <v>49561.045168971461</v>
      </c>
      <c r="P103" s="79">
        <v>49768.931625317091</v>
      </c>
      <c r="Q103" s="79">
        <v>49977.01870602015</v>
      </c>
      <c r="R103" s="79">
        <v>50185.303899419792</v>
      </c>
      <c r="S103" s="79">
        <v>50336.492354801208</v>
      </c>
      <c r="T103" s="79">
        <v>50487.916299809141</v>
      </c>
      <c r="U103" s="79">
        <v>50639.573610932224</v>
      </c>
      <c r="V103" s="79">
        <v>50791.462190114245</v>
      </c>
      <c r="W103" s="79">
        <v>50943.579964373486</v>
      </c>
      <c r="X103" s="79">
        <v>50858.281333529521</v>
      </c>
      <c r="Y103" s="79">
        <v>50772.982772072261</v>
      </c>
      <c r="Z103" s="79">
        <v>50687.684280352056</v>
      </c>
      <c r="AA103" s="79">
        <v>50602.385858721544</v>
      </c>
      <c r="AB103" s="79">
        <v>50517.087507535754</v>
      </c>
      <c r="AC103" s="79">
        <v>50482.220861716087</v>
      </c>
      <c r="AD103" s="79">
        <v>50447.354215896958</v>
      </c>
      <c r="AE103" s="79">
        <v>50412.487570078396</v>
      </c>
      <c r="AF103" s="79">
        <v>50377.620924260424</v>
      </c>
      <c r="AG103" s="79">
        <v>50342.754278442982</v>
      </c>
      <c r="AH103" s="79"/>
      <c r="AI103" s="79"/>
      <c r="AJ103" s="79"/>
      <c r="AK103" s="75"/>
      <c r="AL103" s="75"/>
      <c r="AM103" s="75"/>
      <c r="AN103" s="75"/>
      <c r="AO103" s="75"/>
      <c r="AP103" s="75"/>
      <c r="AQ103" s="75"/>
      <c r="AR103" s="75"/>
      <c r="AS103" s="75"/>
      <c r="AT103" s="75"/>
      <c r="AU103" s="75"/>
      <c r="AV103" s="75"/>
      <c r="AW103" s="75"/>
      <c r="AX103" s="75"/>
      <c r="AY103" s="75"/>
      <c r="AZ103" s="75"/>
      <c r="BA103" s="75"/>
    </row>
    <row r="104" spans="1:53" ht="16" x14ac:dyDescent="0.8">
      <c r="A104" s="75"/>
      <c r="B104" s="75"/>
      <c r="C104" s="75"/>
      <c r="D104" s="75"/>
      <c r="E104" s="75"/>
      <c r="F104" s="75"/>
      <c r="G104" s="75"/>
      <c r="H104" s="75"/>
      <c r="I104" s="75"/>
      <c r="J104" s="75"/>
      <c r="K104" s="75"/>
      <c r="L104" s="75"/>
      <c r="M104" s="75"/>
      <c r="N104" s="75"/>
      <c r="O104" s="75"/>
      <c r="P104" s="75"/>
      <c r="Q104" s="75"/>
      <c r="R104" s="75"/>
      <c r="S104" s="75"/>
      <c r="T104" s="75"/>
      <c r="U104" s="75"/>
      <c r="V104" s="75"/>
      <c r="W104" s="75"/>
      <c r="X104" s="75"/>
      <c r="Y104" s="75"/>
      <c r="Z104" s="75"/>
      <c r="AA104" s="75"/>
      <c r="AB104" s="75"/>
      <c r="AC104" s="75"/>
      <c r="AD104" s="75"/>
      <c r="AE104" s="75"/>
      <c r="AF104" s="75"/>
      <c r="AG104" s="75"/>
      <c r="AH104" s="75"/>
      <c r="AI104" s="75"/>
      <c r="AJ104" s="75"/>
      <c r="AK104" s="75"/>
      <c r="AL104" s="75"/>
      <c r="AM104" s="75"/>
      <c r="AN104" s="75"/>
      <c r="AO104" s="75"/>
      <c r="AP104" s="75"/>
      <c r="AQ104" s="75"/>
      <c r="AR104" s="75"/>
      <c r="AS104" s="75"/>
      <c r="AT104" s="75"/>
      <c r="AU104" s="75"/>
      <c r="AV104" s="75"/>
      <c r="AW104" s="75"/>
      <c r="AX104" s="75"/>
      <c r="AY104" s="75"/>
      <c r="AZ104" s="75"/>
      <c r="BA104" s="75"/>
    </row>
    <row r="105" spans="1:53" ht="16" x14ac:dyDescent="0.8">
      <c r="A105" s="65" t="s">
        <v>282</v>
      </c>
      <c r="B105" s="75" t="s">
        <v>281</v>
      </c>
      <c r="C105" s="78">
        <v>2020</v>
      </c>
      <c r="D105" s="78">
        <v>2021</v>
      </c>
      <c r="E105" s="78">
        <v>2022</v>
      </c>
      <c r="F105" s="78">
        <v>2023</v>
      </c>
      <c r="G105" s="78">
        <v>2024</v>
      </c>
      <c r="H105" s="78">
        <v>2025</v>
      </c>
      <c r="I105" s="78">
        <v>2026</v>
      </c>
      <c r="J105" s="78">
        <v>2027</v>
      </c>
      <c r="K105" s="78">
        <v>2028</v>
      </c>
      <c r="L105" s="78">
        <v>2029</v>
      </c>
      <c r="M105" s="78">
        <v>2030</v>
      </c>
      <c r="N105" s="78">
        <v>2031</v>
      </c>
      <c r="O105" s="78">
        <v>2032</v>
      </c>
      <c r="P105" s="78">
        <v>2033</v>
      </c>
      <c r="Q105" s="78">
        <v>2034</v>
      </c>
      <c r="R105" s="78">
        <v>2035</v>
      </c>
      <c r="S105" s="78">
        <v>2036</v>
      </c>
      <c r="T105" s="78">
        <v>2037</v>
      </c>
      <c r="U105" s="78">
        <v>2038</v>
      </c>
      <c r="V105" s="78">
        <v>2039</v>
      </c>
      <c r="W105" s="78">
        <v>2040</v>
      </c>
      <c r="X105" s="78">
        <v>2041</v>
      </c>
      <c r="Y105" s="78">
        <v>2042</v>
      </c>
      <c r="Z105" s="78">
        <v>2043</v>
      </c>
      <c r="AA105" s="78">
        <v>2044</v>
      </c>
      <c r="AB105" s="78">
        <v>2045</v>
      </c>
      <c r="AC105" s="78">
        <v>2046</v>
      </c>
      <c r="AD105" s="78">
        <v>2047</v>
      </c>
      <c r="AE105" s="78">
        <v>2048</v>
      </c>
      <c r="AF105" s="78">
        <v>2049</v>
      </c>
      <c r="AG105" s="78">
        <v>2050</v>
      </c>
    </row>
    <row r="106" spans="1:53" ht="16" x14ac:dyDescent="0.8">
      <c r="A106" s="77" t="s">
        <v>218</v>
      </c>
      <c r="B106" s="75" t="s">
        <v>199</v>
      </c>
      <c r="C106" s="80">
        <v>3345831749.4821477</v>
      </c>
      <c r="D106" s="80">
        <v>3372520851.0492282</v>
      </c>
      <c r="E106" s="80">
        <v>3399286758.7692885</v>
      </c>
      <c r="F106" s="80">
        <v>3426130041.4816823</v>
      </c>
      <c r="G106" s="80">
        <v>3453051267.717154</v>
      </c>
      <c r="H106" s="80">
        <v>3480051005.6980915</v>
      </c>
      <c r="I106" s="80">
        <v>3512854044.1415472</v>
      </c>
      <c r="J106" s="80">
        <v>3545437755.7018309</v>
      </c>
      <c r="K106" s="80">
        <v>3577816434.6331625</v>
      </c>
      <c r="L106" s="80">
        <v>3610004498.8575549</v>
      </c>
      <c r="M106" s="80">
        <v>3642016491.305088</v>
      </c>
      <c r="N106" s="80">
        <v>3769294453.6157751</v>
      </c>
      <c r="O106" s="80">
        <v>3898403329.0496006</v>
      </c>
      <c r="P106" s="80">
        <v>4029343159.0294361</v>
      </c>
      <c r="Q106" s="80">
        <v>4162113983.3165331</v>
      </c>
      <c r="R106" s="80">
        <v>4296715840.0929298</v>
      </c>
      <c r="S106" s="80">
        <v>4411354751.1790028</v>
      </c>
      <c r="T106" s="80">
        <v>4526971664.3600855</v>
      </c>
      <c r="U106" s="80">
        <v>4643566602.8034334</v>
      </c>
      <c r="V106" s="80">
        <v>4761139589.1981211</v>
      </c>
      <c r="W106" s="80">
        <v>4879690645.7672815</v>
      </c>
      <c r="X106" s="80">
        <v>4994966913.4318705</v>
      </c>
      <c r="Y106" s="80">
        <v>5108759463.5152884</v>
      </c>
      <c r="Z106" s="80">
        <v>5223256126.1280613</v>
      </c>
      <c r="AA106" s="80">
        <v>5338456904.0431805</v>
      </c>
      <c r="AB106" s="80">
        <v>5454361799.9934177</v>
      </c>
      <c r="AC106" s="80">
        <v>5562070428.4380026</v>
      </c>
      <c r="AD106" s="80">
        <v>5670174307.5211058</v>
      </c>
      <c r="AE106" s="80">
        <v>5778673441.5365334</v>
      </c>
      <c r="AF106" s="80">
        <v>5887567834.7425127</v>
      </c>
      <c r="AG106" s="80">
        <v>5996857491.3620796</v>
      </c>
    </row>
    <row r="107" spans="1:53" ht="16" x14ac:dyDescent="0.8">
      <c r="A107" s="77" t="s">
        <v>219</v>
      </c>
      <c r="B107" s="75" t="s">
        <v>199</v>
      </c>
      <c r="C107" s="80">
        <v>3403308310.4814692</v>
      </c>
      <c r="D107" s="80">
        <v>3418830831.1574984</v>
      </c>
      <c r="E107" s="80">
        <v>3434410600.3641229</v>
      </c>
      <c r="F107" s="80">
        <v>3450051218.5754881</v>
      </c>
      <c r="G107" s="80">
        <v>3465756290.9038582</v>
      </c>
      <c r="H107" s="80">
        <v>3481529427.1070905</v>
      </c>
      <c r="I107" s="80">
        <v>3551991252.7139239</v>
      </c>
      <c r="J107" s="80">
        <v>3623123585.631556</v>
      </c>
      <c r="K107" s="80">
        <v>3694929473.9717875</v>
      </c>
      <c r="L107" s="80">
        <v>3767411915.532011</v>
      </c>
      <c r="M107" s="80">
        <v>3840573858.8291149</v>
      </c>
      <c r="N107" s="80">
        <v>3959183575.2880316</v>
      </c>
      <c r="O107" s="80">
        <v>4078982931.4454384</v>
      </c>
      <c r="P107" s="80">
        <v>4199972107.8305016</v>
      </c>
      <c r="Q107" s="80">
        <v>4322151280.3285656</v>
      </c>
      <c r="R107" s="80">
        <v>4445520620.3294582</v>
      </c>
      <c r="S107" s="80">
        <v>4567239923.8213406</v>
      </c>
      <c r="T107" s="80">
        <v>4690099708.6304779</v>
      </c>
      <c r="U107" s="80">
        <v>4814099974.9006186</v>
      </c>
      <c r="V107" s="80">
        <v>4939240722.772109</v>
      </c>
      <c r="W107" s="80">
        <v>5065521952.3820124</v>
      </c>
      <c r="X107" s="80">
        <v>5162773243.8546753</v>
      </c>
      <c r="Y107" s="80">
        <v>5257631902.1103392</v>
      </c>
      <c r="Z107" s="80">
        <v>5352370598.7466202</v>
      </c>
      <c r="AA107" s="80">
        <v>5446989396.5583134</v>
      </c>
      <c r="AB107" s="80">
        <v>5541488358.5276575</v>
      </c>
      <c r="AC107" s="80">
        <v>5650917477.3438854</v>
      </c>
      <c r="AD107" s="80">
        <v>5760748133.9125175</v>
      </c>
      <c r="AE107" s="80">
        <v>5870980332.6025133</v>
      </c>
      <c r="AF107" s="80">
        <v>5981614077.7465172</v>
      </c>
      <c r="AG107" s="80">
        <v>6092649373.6413736</v>
      </c>
    </row>
    <row r="108" spans="1:53" ht="16" x14ac:dyDescent="0.8">
      <c r="A108" s="77" t="s">
        <v>220</v>
      </c>
      <c r="B108" s="75" t="s">
        <v>200</v>
      </c>
      <c r="C108" s="80">
        <v>2854390527.200716</v>
      </c>
      <c r="D108" s="80">
        <v>2885277088.2676773</v>
      </c>
      <c r="E108" s="80">
        <v>2916340843.8552227</v>
      </c>
      <c r="F108" s="80">
        <v>2947581946.5983377</v>
      </c>
      <c r="G108" s="80">
        <v>2979000546.2783966</v>
      </c>
      <c r="H108" s="80">
        <v>3010596789.8894925</v>
      </c>
      <c r="I108" s="80">
        <v>3052946906.7034664</v>
      </c>
      <c r="J108" s="80">
        <v>3095268216.4134612</v>
      </c>
      <c r="K108" s="80">
        <v>3137561253.0141916</v>
      </c>
      <c r="L108" s="80">
        <v>3179826550.2444782</v>
      </c>
      <c r="M108" s="80">
        <v>3222064641.5873704</v>
      </c>
      <c r="N108" s="80">
        <v>3310300201.7042394</v>
      </c>
      <c r="O108" s="80">
        <v>3398997051.3693571</v>
      </c>
      <c r="P108" s="80">
        <v>3488155387.1225657</v>
      </c>
      <c r="Q108" s="80">
        <v>3577775403.0247097</v>
      </c>
      <c r="R108" s="80">
        <v>3667857290.6966267</v>
      </c>
      <c r="S108" s="80">
        <v>3754822238.3055334</v>
      </c>
      <c r="T108" s="80">
        <v>3842169383.9241819</v>
      </c>
      <c r="U108" s="80">
        <v>3929898739.9650674</v>
      </c>
      <c r="V108" s="80">
        <v>4018010318.7232842</v>
      </c>
      <c r="W108" s="80">
        <v>4106504132.3779325</v>
      </c>
      <c r="X108" s="80">
        <v>4182421439.6775341</v>
      </c>
      <c r="Y108" s="80">
        <v>4256289296.210588</v>
      </c>
      <c r="Z108" s="80">
        <v>4329949088.0788765</v>
      </c>
      <c r="AA108" s="80">
        <v>4403400880.0482769</v>
      </c>
      <c r="AB108" s="80">
        <v>4476644737.2642422</v>
      </c>
      <c r="AC108" s="80">
        <v>4565046797.3134565</v>
      </c>
      <c r="AD108" s="80">
        <v>4653773253.4868813</v>
      </c>
      <c r="AE108" s="80">
        <v>4742824109.3042135</v>
      </c>
      <c r="AF108" s="80">
        <v>4832199368.2559824</v>
      </c>
      <c r="AG108" s="80">
        <v>4921899033.8039122</v>
      </c>
    </row>
    <row r="109" spans="1:53" ht="16" x14ac:dyDescent="0.8">
      <c r="A109" s="77" t="s">
        <v>221</v>
      </c>
      <c r="B109" s="75" t="s">
        <v>200</v>
      </c>
      <c r="C109" s="80">
        <v>4243248416.923768</v>
      </c>
      <c r="D109" s="80">
        <v>4135143446.5307212</v>
      </c>
      <c r="E109" s="80">
        <v>4034614756.2566051</v>
      </c>
      <c r="F109" s="80">
        <v>3941472037.4969835</v>
      </c>
      <c r="G109" s="80">
        <v>3855524090.8280807</v>
      </c>
      <c r="H109" s="80">
        <v>3776578820.7883592</v>
      </c>
      <c r="I109" s="80">
        <v>3720801615.5901527</v>
      </c>
      <c r="J109" s="80">
        <v>3667969442.7516408</v>
      </c>
      <c r="K109" s="80">
        <v>3618055686.5311308</v>
      </c>
      <c r="L109" s="80">
        <v>3571033342.5276484</v>
      </c>
      <c r="M109" s="80">
        <v>3526875010.5606184</v>
      </c>
      <c r="N109" s="80">
        <v>3541628699.0779214</v>
      </c>
      <c r="O109" s="80">
        <v>3556908661.2005963</v>
      </c>
      <c r="P109" s="80">
        <v>3572720778.3754368</v>
      </c>
      <c r="Q109" s="80">
        <v>3589070921.5651793</v>
      </c>
      <c r="R109" s="80">
        <v>3605964951.2718225</v>
      </c>
      <c r="S109" s="80">
        <v>3634043836.7990761</v>
      </c>
      <c r="T109" s="80">
        <v>3662387244.9095998</v>
      </c>
      <c r="U109" s="80">
        <v>3690995333.7400928</v>
      </c>
      <c r="V109" s="80">
        <v>3719868259.1525111</v>
      </c>
      <c r="W109" s="80">
        <v>3749006174.7748332</v>
      </c>
      <c r="X109" s="80">
        <v>3768093722.8184886</v>
      </c>
      <c r="Y109" s="80">
        <v>3786813947.1263022</v>
      </c>
      <c r="Z109" s="80">
        <v>3805579763.426219</v>
      </c>
      <c r="AA109" s="80">
        <v>3824391310.9398789</v>
      </c>
      <c r="AB109" s="80">
        <v>3843248728.3844185</v>
      </c>
      <c r="AC109" s="80">
        <v>3876102783.7270679</v>
      </c>
      <c r="AD109" s="80">
        <v>3909125386.5514746</v>
      </c>
      <c r="AE109" s="80">
        <v>3942316457.079464</v>
      </c>
      <c r="AF109" s="80">
        <v>3975675917.0362225</v>
      </c>
      <c r="AG109" s="80">
        <v>4009203689.6150379</v>
      </c>
    </row>
    <row r="110" spans="1:53" ht="16" x14ac:dyDescent="0.8">
      <c r="A110" s="77" t="s">
        <v>222</v>
      </c>
      <c r="B110" s="75" t="s">
        <v>200</v>
      </c>
      <c r="C110" s="80">
        <v>14612799289.625017</v>
      </c>
      <c r="D110" s="80">
        <v>14262424777.082468</v>
      </c>
      <c r="E110" s="80">
        <v>13923563663.21998</v>
      </c>
      <c r="F110" s="80">
        <v>13596329460.18935</v>
      </c>
      <c r="G110" s="80">
        <v>13280843419.494194</v>
      </c>
      <c r="H110" s="80">
        <v>12977235203.022022</v>
      </c>
      <c r="I110" s="80">
        <v>12784933527.940308</v>
      </c>
      <c r="J110" s="80">
        <v>12597568533.352251</v>
      </c>
      <c r="K110" s="80">
        <v>12415137652.066132</v>
      </c>
      <c r="L110" s="80">
        <v>12237638245.31517</v>
      </c>
      <c r="M110" s="80">
        <v>12065067600.245365</v>
      </c>
      <c r="N110" s="80">
        <v>12126392325.324587</v>
      </c>
      <c r="O110" s="80">
        <v>12188851297.644287</v>
      </c>
      <c r="P110" s="80">
        <v>12252458382.820219</v>
      </c>
      <c r="Q110" s="80">
        <v>12317227460.414755</v>
      </c>
      <c r="R110" s="80">
        <v>12383172423.954905</v>
      </c>
      <c r="S110" s="80">
        <v>12474517056.945681</v>
      </c>
      <c r="T110" s="80">
        <v>12566656995.221544</v>
      </c>
      <c r="U110" s="80">
        <v>12659593643.608829</v>
      </c>
      <c r="V110" s="80">
        <v>12753328390.478903</v>
      </c>
      <c r="W110" s="80">
        <v>12847862607.988451</v>
      </c>
      <c r="X110" s="80">
        <v>12925089336.854912</v>
      </c>
      <c r="Y110" s="80">
        <v>13001119910.135149</v>
      </c>
      <c r="Z110" s="80">
        <v>13077367607.079</v>
      </c>
      <c r="AA110" s="80">
        <v>13153832565.047693</v>
      </c>
      <c r="AB110" s="80">
        <v>13230514920.474039</v>
      </c>
      <c r="AC110" s="80">
        <v>13354695167.648855</v>
      </c>
      <c r="AD110" s="80">
        <v>13479575975.665928</v>
      </c>
      <c r="AE110" s="80">
        <v>13605156839.257725</v>
      </c>
      <c r="AF110" s="80">
        <v>13731437263.348825</v>
      </c>
      <c r="AG110" s="80">
        <v>13858416762.7997</v>
      </c>
    </row>
    <row r="111" spans="1:53" ht="16" x14ac:dyDescent="0.8">
      <c r="A111" s="77" t="s">
        <v>223</v>
      </c>
      <c r="B111" s="75" t="s">
        <v>200</v>
      </c>
      <c r="C111" s="80">
        <v>94903996.774248436</v>
      </c>
      <c r="D111" s="80">
        <v>96602362.05105722</v>
      </c>
      <c r="E111" s="80">
        <v>98429638.911504433</v>
      </c>
      <c r="F111" s="80">
        <v>100390881.32556298</v>
      </c>
      <c r="G111" s="80">
        <v>102491302.6848238</v>
      </c>
      <c r="H111" s="80">
        <v>104736282.1384244</v>
      </c>
      <c r="I111" s="80">
        <v>107717858.62017682</v>
      </c>
      <c r="J111" s="80">
        <v>110742363.10176452</v>
      </c>
      <c r="K111" s="80">
        <v>113809803.91838208</v>
      </c>
      <c r="L111" s="80">
        <v>116920189.02646482</v>
      </c>
      <c r="M111" s="80">
        <v>120073526.02495964</v>
      </c>
      <c r="N111" s="80">
        <v>125035740.45235187</v>
      </c>
      <c r="O111" s="80">
        <v>130102595.76552553</v>
      </c>
      <c r="P111" s="80">
        <v>135274293.02980706</v>
      </c>
      <c r="Q111" s="80">
        <v>140551021.96189317</v>
      </c>
      <c r="R111" s="80">
        <v>145932961.71939319</v>
      </c>
      <c r="S111" s="80">
        <v>150212576.77983928</v>
      </c>
      <c r="T111" s="80">
        <v>154543304.42209414</v>
      </c>
      <c r="U111" s="80">
        <v>158925219.0340282</v>
      </c>
      <c r="V111" s="80">
        <v>163358392.93963441</v>
      </c>
      <c r="W111" s="80">
        <v>167842896.47011366</v>
      </c>
      <c r="X111" s="80">
        <v>171230510.37064525</v>
      </c>
      <c r="Y111" s="80">
        <v>174548217.22891676</v>
      </c>
      <c r="Z111" s="80">
        <v>177869667.29275745</v>
      </c>
      <c r="AA111" s="80">
        <v>181194931.70912883</v>
      </c>
      <c r="AB111" s="80">
        <v>184524081.5243459</v>
      </c>
      <c r="AC111" s="80">
        <v>188095441.8288205</v>
      </c>
      <c r="AD111" s="80">
        <v>191677696.9327296</v>
      </c>
      <c r="AE111" s="80">
        <v>195270847.46550173</v>
      </c>
      <c r="AF111" s="80">
        <v>198874894.0528459</v>
      </c>
      <c r="AG111" s="80">
        <v>202489837.31678164</v>
      </c>
    </row>
    <row r="112" spans="1:53" ht="16" x14ac:dyDescent="0.8">
      <c r="A112" s="77" t="s">
        <v>225</v>
      </c>
      <c r="B112" s="75" t="s">
        <v>234</v>
      </c>
      <c r="C112" s="80">
        <v>192668892.90637672</v>
      </c>
      <c r="D112" s="80">
        <v>192094886.90283436</v>
      </c>
      <c r="E112" s="80">
        <v>191520871.95843565</v>
      </c>
      <c r="F112" s="80">
        <v>190946848.37008491</v>
      </c>
      <c r="G112" s="80">
        <v>190372816.438604</v>
      </c>
      <c r="H112" s="80">
        <v>189798776.46879947</v>
      </c>
      <c r="I112" s="80">
        <v>190934122.07023597</v>
      </c>
      <c r="J112" s="80">
        <v>192068949.28738716</v>
      </c>
      <c r="K112" s="80">
        <v>193203258.12128869</v>
      </c>
      <c r="L112" s="80">
        <v>194337048.57297805</v>
      </c>
      <c r="M112" s="80">
        <v>195470320.64349246</v>
      </c>
      <c r="N112" s="80">
        <v>199159133.36929071</v>
      </c>
      <c r="O112" s="80">
        <v>202859219.17313716</v>
      </c>
      <c r="P112" s="80">
        <v>206570585.91570231</v>
      </c>
      <c r="Q112" s="80">
        <v>210293241.38764349</v>
      </c>
      <c r="R112" s="80">
        <v>214027193.31038192</v>
      </c>
      <c r="S112" s="80">
        <v>218520005.55598357</v>
      </c>
      <c r="T112" s="80">
        <v>223049279.48144552</v>
      </c>
      <c r="U112" s="80">
        <v>227615021.03551081</v>
      </c>
      <c r="V112" s="80">
        <v>232217236.02468029</v>
      </c>
      <c r="W112" s="80">
        <v>236855930.11743909</v>
      </c>
      <c r="X112" s="80">
        <v>240649551.5126797</v>
      </c>
      <c r="Y112" s="80">
        <v>244368131.13543579</v>
      </c>
      <c r="Z112" s="80">
        <v>248094966.7849316</v>
      </c>
      <c r="AA112" s="80">
        <v>251830066.39479166</v>
      </c>
      <c r="AB112" s="80">
        <v>255573437.84342432</v>
      </c>
      <c r="AC112" s="80">
        <v>258648896.81816289</v>
      </c>
      <c r="AD112" s="80">
        <v>261714437.38856724</v>
      </c>
      <c r="AE112" s="80">
        <v>264770060.7335732</v>
      </c>
      <c r="AF112" s="80">
        <v>267815768.03801328</v>
      </c>
      <c r="AG112" s="80">
        <v>270851560.49265301</v>
      </c>
    </row>
    <row r="113" spans="1:33" ht="16" x14ac:dyDescent="0.8">
      <c r="A113" s="77" t="s">
        <v>226</v>
      </c>
      <c r="B113" s="75" t="s">
        <v>234</v>
      </c>
      <c r="C113" s="80">
        <v>241227556.2434333</v>
      </c>
      <c r="D113" s="80">
        <v>238971789.68143368</v>
      </c>
      <c r="E113" s="80">
        <v>236784267.43211046</v>
      </c>
      <c r="F113" s="80">
        <v>234667405.99472737</v>
      </c>
      <c r="G113" s="80">
        <v>232623736.73623627</v>
      </c>
      <c r="H113" s="80">
        <v>230655912.79862383</v>
      </c>
      <c r="I113" s="80">
        <v>230532259.13921514</v>
      </c>
      <c r="J113" s="80">
        <v>230464871.86467144</v>
      </c>
      <c r="K113" s="80">
        <v>230457565.57308841</v>
      </c>
      <c r="L113" s="80">
        <v>230514319.32504189</v>
      </c>
      <c r="M113" s="80">
        <v>230639285.60344741</v>
      </c>
      <c r="N113" s="80">
        <v>233928442.9819378</v>
      </c>
      <c r="O113" s="80">
        <v>237285058.08489725</v>
      </c>
      <c r="P113" s="80">
        <v>240716057.29835761</v>
      </c>
      <c r="Q113" s="80">
        <v>244228612.91653407</v>
      </c>
      <c r="R113" s="80">
        <v>247830154.15268207</v>
      </c>
      <c r="S113" s="80">
        <v>252345624.91608682</v>
      </c>
      <c r="T113" s="80">
        <v>256883184.56062609</v>
      </c>
      <c r="U113" s="80">
        <v>261442871.3902719</v>
      </c>
      <c r="V113" s="80">
        <v>266024723.40360999</v>
      </c>
      <c r="W113" s="80">
        <v>270628778.29687548</v>
      </c>
      <c r="X113" s="80">
        <v>274129449.64819461</v>
      </c>
      <c r="Y113" s="80">
        <v>277521069.49343228</v>
      </c>
      <c r="Z113" s="80">
        <v>280898587.27992362</v>
      </c>
      <c r="AA113" s="80">
        <v>284262025.46494055</v>
      </c>
      <c r="AB113" s="80">
        <v>287611406.62817645</v>
      </c>
      <c r="AC113" s="80">
        <v>291129487.72510117</v>
      </c>
      <c r="AD113" s="80">
        <v>294638129.64042747</v>
      </c>
      <c r="AE113" s="80">
        <v>298137342.19042581</v>
      </c>
      <c r="AF113" s="80">
        <v>301627135.22708619</v>
      </c>
      <c r="AG113" s="80">
        <v>305107518.63828403</v>
      </c>
    </row>
    <row r="114" spans="1:33" ht="16" x14ac:dyDescent="0.8">
      <c r="A114" s="77" t="s">
        <v>227</v>
      </c>
      <c r="B114" s="75" t="s">
        <v>234</v>
      </c>
      <c r="C114" s="80">
        <v>449970928.76733804</v>
      </c>
      <c r="D114" s="80">
        <v>451221161.4364062</v>
      </c>
      <c r="E114" s="80">
        <v>452471596.77758712</v>
      </c>
      <c r="F114" s="80">
        <v>453722233.81446415</v>
      </c>
      <c r="G114" s="80">
        <v>454973071.58123738</v>
      </c>
      <c r="H114" s="80">
        <v>456224109.12257355</v>
      </c>
      <c r="I114" s="80">
        <v>459955641.24710494</v>
      </c>
      <c r="J114" s="80">
        <v>463698427.615345</v>
      </c>
      <c r="K114" s="80">
        <v>467452470.0083133</v>
      </c>
      <c r="L114" s="80">
        <v>471217770.19314736</v>
      </c>
      <c r="M114" s="80">
        <v>474994329.92323011</v>
      </c>
      <c r="N114" s="80">
        <v>484708965.67774224</v>
      </c>
      <c r="O114" s="80">
        <v>494475945.92492926</v>
      </c>
      <c r="P114" s="80">
        <v>504295271.18436104</v>
      </c>
      <c r="Q114" s="80">
        <v>514166941.96902937</v>
      </c>
      <c r="R114" s="80">
        <v>524090958.78545582</v>
      </c>
      <c r="S114" s="80">
        <v>533603224.49523973</v>
      </c>
      <c r="T114" s="80">
        <v>543159005.35910404</v>
      </c>
      <c r="U114" s="80">
        <v>552758301.62148702</v>
      </c>
      <c r="V114" s="80">
        <v>562401113.5242219</v>
      </c>
      <c r="W114" s="80">
        <v>572087441.30657041</v>
      </c>
      <c r="X114" s="80">
        <v>579872303.43938076</v>
      </c>
      <c r="Y114" s="80">
        <v>587436359.40201855</v>
      </c>
      <c r="Z114" s="80">
        <v>594980512.53177953</v>
      </c>
      <c r="AA114" s="80">
        <v>602504763.23181665</v>
      </c>
      <c r="AB114" s="80">
        <v>610009111.90724504</v>
      </c>
      <c r="AC114" s="80">
        <v>617774007.60573053</v>
      </c>
      <c r="AD114" s="80">
        <v>625526461.11334944</v>
      </c>
      <c r="AE114" s="80">
        <v>633266472.43010187</v>
      </c>
      <c r="AF114" s="80">
        <v>640994041.55598617</v>
      </c>
      <c r="AG114" s="80">
        <v>648709168.4910059</v>
      </c>
    </row>
    <row r="115" spans="1:33" ht="16" x14ac:dyDescent="0.8">
      <c r="A115" s="77" t="s">
        <v>228</v>
      </c>
      <c r="B115" s="75" t="s">
        <v>234</v>
      </c>
      <c r="C115" s="80">
        <v>759754210.40225077</v>
      </c>
      <c r="D115" s="80">
        <v>763640193.21258497</v>
      </c>
      <c r="E115" s="80">
        <v>767528265.80183327</v>
      </c>
      <c r="F115" s="80">
        <v>771418400.97115409</v>
      </c>
      <c r="G115" s="80">
        <v>775310572.06106675</v>
      </c>
      <c r="H115" s="80">
        <v>779204752.938151</v>
      </c>
      <c r="I115" s="80">
        <v>787763663.96229541</v>
      </c>
      <c r="J115" s="80">
        <v>796368551.82806671</v>
      </c>
      <c r="K115" s="80">
        <v>805019416.71883261</v>
      </c>
      <c r="L115" s="80">
        <v>813716258.81454146</v>
      </c>
      <c r="M115" s="80">
        <v>822459078.29179513</v>
      </c>
      <c r="N115" s="80">
        <v>840131994.23466039</v>
      </c>
      <c r="O115" s="80">
        <v>857927870.01895428</v>
      </c>
      <c r="P115" s="80">
        <v>875846837.55542457</v>
      </c>
      <c r="Q115" s="80">
        <v>893889026.5437026</v>
      </c>
      <c r="R115" s="80">
        <v>912054564.51843369</v>
      </c>
      <c r="S115" s="80">
        <v>928904394.92029667</v>
      </c>
      <c r="T115" s="80">
        <v>945843350.30810463</v>
      </c>
      <c r="U115" s="80">
        <v>962871588.22787082</v>
      </c>
      <c r="V115" s="80">
        <v>979989264.33707452</v>
      </c>
      <c r="W115" s="80">
        <v>997196532.43286777</v>
      </c>
      <c r="X115" s="80">
        <v>1010289119.1381128</v>
      </c>
      <c r="Y115" s="80">
        <v>1022982381.8145972</v>
      </c>
      <c r="Z115" s="80">
        <v>1035627303.2694954</v>
      </c>
      <c r="AA115" s="80">
        <v>1048223883.5693848</v>
      </c>
      <c r="AB115" s="80">
        <v>1060772122.7813172</v>
      </c>
      <c r="AC115" s="80">
        <v>1074345289.7022579</v>
      </c>
      <c r="AD115" s="80">
        <v>1087898696.0797536</v>
      </c>
      <c r="AE115" s="80">
        <v>1101432341.9137933</v>
      </c>
      <c r="AF115" s="80">
        <v>1114946227.2043841</v>
      </c>
      <c r="AG115" s="80">
        <v>1128440351.9515312</v>
      </c>
    </row>
    <row r="117" spans="1:33" ht="16" x14ac:dyDescent="0.8">
      <c r="A117" s="65" t="s">
        <v>283</v>
      </c>
      <c r="B117" s="78" t="s">
        <v>281</v>
      </c>
      <c r="C117" s="78">
        <v>2020</v>
      </c>
      <c r="D117" s="78">
        <v>2021</v>
      </c>
      <c r="E117" s="78">
        <v>2022</v>
      </c>
      <c r="F117" s="78">
        <v>2023</v>
      </c>
      <c r="G117" s="78">
        <v>2024</v>
      </c>
      <c r="H117" s="78">
        <v>2025</v>
      </c>
      <c r="I117" s="78">
        <v>2026</v>
      </c>
      <c r="J117" s="78">
        <v>2027</v>
      </c>
      <c r="K117" s="78">
        <v>2028</v>
      </c>
      <c r="L117" s="78">
        <v>2029</v>
      </c>
      <c r="M117" s="78">
        <v>2030</v>
      </c>
      <c r="N117" s="78">
        <v>2031</v>
      </c>
      <c r="O117" s="78">
        <v>2032</v>
      </c>
      <c r="P117" s="78">
        <v>2033</v>
      </c>
      <c r="Q117" s="78">
        <v>2034</v>
      </c>
      <c r="R117" s="78">
        <v>2035</v>
      </c>
      <c r="S117" s="78">
        <v>2036</v>
      </c>
      <c r="T117" s="78">
        <v>2037</v>
      </c>
      <c r="U117" s="78">
        <v>2038</v>
      </c>
      <c r="V117" s="78">
        <v>2039</v>
      </c>
      <c r="W117" s="78">
        <v>2040</v>
      </c>
      <c r="X117" s="78">
        <v>2041</v>
      </c>
      <c r="Y117" s="78">
        <v>2042</v>
      </c>
      <c r="Z117" s="78">
        <v>2043</v>
      </c>
      <c r="AA117" s="78">
        <v>2044</v>
      </c>
      <c r="AB117" s="78">
        <v>2045</v>
      </c>
      <c r="AC117" s="78">
        <v>2046</v>
      </c>
      <c r="AD117" s="78">
        <v>2047</v>
      </c>
      <c r="AE117" s="78">
        <v>2048</v>
      </c>
      <c r="AF117" s="78">
        <v>2049</v>
      </c>
      <c r="AG117" s="78">
        <v>2050</v>
      </c>
    </row>
    <row r="118" spans="1:33" ht="16" x14ac:dyDescent="0.8">
      <c r="A118" s="77" t="s">
        <v>218</v>
      </c>
      <c r="B118" s="75" t="s">
        <v>199</v>
      </c>
      <c r="C118" s="81">
        <v>0.49574193449175274</v>
      </c>
      <c r="D118" s="81">
        <v>0.49659051818582733</v>
      </c>
      <c r="E118" s="81">
        <v>0.49743009971403762</v>
      </c>
      <c r="F118" s="81">
        <v>0.49826057689660092</v>
      </c>
      <c r="G118" s="81">
        <v>0.49908184878108997</v>
      </c>
      <c r="H118" s="81">
        <v>0.49989381567711033</v>
      </c>
      <c r="I118" s="81">
        <v>0.49723014397853865</v>
      </c>
      <c r="J118" s="81">
        <v>0.49458149088564013</v>
      </c>
      <c r="K118" s="81">
        <v>0.49194849917690242</v>
      </c>
      <c r="L118" s="81">
        <v>0.48933180616133887</v>
      </c>
      <c r="M118" s="81">
        <v>0.48673204343463317</v>
      </c>
      <c r="N118" s="81">
        <v>0.4877149730540678</v>
      </c>
      <c r="O118" s="81">
        <v>0.48868178144450086</v>
      </c>
      <c r="P118" s="81">
        <v>0.48963285867244627</v>
      </c>
      <c r="Q118" s="81">
        <v>0.49056858242647194</v>
      </c>
      <c r="R118" s="81">
        <v>0.49148931849932259</v>
      </c>
      <c r="S118" s="81">
        <v>0.49131906616319487</v>
      </c>
      <c r="T118" s="81">
        <v>0.49115076591744655</v>
      </c>
      <c r="U118" s="81">
        <v>0.49098438443055242</v>
      </c>
      <c r="V118" s="81">
        <v>0.49081988912567626</v>
      </c>
      <c r="W118" s="81">
        <v>0.49065724815931477</v>
      </c>
      <c r="X118" s="81">
        <v>0.49173997720829521</v>
      </c>
      <c r="Y118" s="81">
        <v>0.49281946661358439</v>
      </c>
      <c r="Z118" s="81">
        <v>0.49389565857525625</v>
      </c>
      <c r="AA118" s="81">
        <v>0.49496856738746731</v>
      </c>
      <c r="AB118" s="81">
        <v>0.49603820726555087</v>
      </c>
      <c r="AC118" s="81">
        <v>0.49603820811845928</v>
      </c>
      <c r="AD118" s="81">
        <v>0.49603821008954141</v>
      </c>
      <c r="AE118" s="81">
        <v>0.49603821311535928</v>
      </c>
      <c r="AF118" s="81">
        <v>0.49603821713672425</v>
      </c>
      <c r="AG118" s="81">
        <v>0.49603822209834753</v>
      </c>
    </row>
    <row r="119" spans="1:33" ht="16" x14ac:dyDescent="0.8">
      <c r="A119" s="77" t="s">
        <v>219</v>
      </c>
      <c r="B119" s="75" t="s">
        <v>199</v>
      </c>
      <c r="C119" s="81">
        <v>0.50425806550824714</v>
      </c>
      <c r="D119" s="81">
        <v>0.50340948181417278</v>
      </c>
      <c r="E119" s="81">
        <v>0.50256990028596238</v>
      </c>
      <c r="F119" s="81">
        <v>0.50173942310339903</v>
      </c>
      <c r="G119" s="81">
        <v>0.50091815121891015</v>
      </c>
      <c r="H119" s="81">
        <v>0.50010618432288967</v>
      </c>
      <c r="I119" s="81">
        <v>0.5027698560214614</v>
      </c>
      <c r="J119" s="81">
        <v>0.50541850911435982</v>
      </c>
      <c r="K119" s="81">
        <v>0.50805150082309758</v>
      </c>
      <c r="L119" s="81">
        <v>0.51066819383866102</v>
      </c>
      <c r="M119" s="81">
        <v>0.51326795656536683</v>
      </c>
      <c r="N119" s="81">
        <v>0.51228502694593225</v>
      </c>
      <c r="O119" s="81">
        <v>0.51131821855549919</v>
      </c>
      <c r="P119" s="81">
        <v>0.51036714132755379</v>
      </c>
      <c r="Q119" s="81">
        <v>0.50943141757352806</v>
      </c>
      <c r="R119" s="81">
        <v>0.50851068150067735</v>
      </c>
      <c r="S119" s="81">
        <v>0.50868093383680513</v>
      </c>
      <c r="T119" s="81">
        <v>0.50884923408255356</v>
      </c>
      <c r="U119" s="81">
        <v>0.50901561556944752</v>
      </c>
      <c r="V119" s="81">
        <v>0.5091801108743238</v>
      </c>
      <c r="W119" s="81">
        <v>0.50934275184068523</v>
      </c>
      <c r="X119" s="81">
        <v>0.5082600227917049</v>
      </c>
      <c r="Y119" s="81">
        <v>0.50718053338641567</v>
      </c>
      <c r="Z119" s="81">
        <v>0.5061043414247437</v>
      </c>
      <c r="AA119" s="81">
        <v>0.50503143261253269</v>
      </c>
      <c r="AB119" s="81">
        <v>0.50396179273444908</v>
      </c>
      <c r="AC119" s="81">
        <v>0.50396179188154078</v>
      </c>
      <c r="AD119" s="81">
        <v>0.50396178991045848</v>
      </c>
      <c r="AE119" s="81">
        <v>0.50396178688464077</v>
      </c>
      <c r="AF119" s="81">
        <v>0.50396178286327586</v>
      </c>
      <c r="AG119" s="81">
        <v>0.50396177790165253</v>
      </c>
    </row>
    <row r="120" spans="1:33" ht="16" x14ac:dyDescent="0.8">
      <c r="A120" s="77" t="s">
        <v>220</v>
      </c>
      <c r="B120" s="75" t="s">
        <v>200</v>
      </c>
      <c r="C120" s="81">
        <v>0.1309032665951492</v>
      </c>
      <c r="D120" s="81">
        <v>0.134955642085446</v>
      </c>
      <c r="E120" s="81">
        <v>0.13905249364066702</v>
      </c>
      <c r="F120" s="81">
        <v>0.1431853813208924</v>
      </c>
      <c r="G120" s="81">
        <v>0.14734500291744415</v>
      </c>
      <c r="H120" s="81">
        <v>0.15152118887478963</v>
      </c>
      <c r="I120" s="81">
        <v>0.15523669410022445</v>
      </c>
      <c r="J120" s="81">
        <v>0.15896363905377345</v>
      </c>
      <c r="K120" s="81">
        <v>0.16269806196615355</v>
      </c>
      <c r="L120" s="81">
        <v>0.16643585059489518</v>
      </c>
      <c r="M120" s="81">
        <v>0.17017275247182767</v>
      </c>
      <c r="N120" s="81">
        <v>0.17328369079314188</v>
      </c>
      <c r="O120" s="81">
        <v>0.17634354391431539</v>
      </c>
      <c r="P120" s="81">
        <v>0.1793524367515015</v>
      </c>
      <c r="Q120" s="81">
        <v>0.18231051233930526</v>
      </c>
      <c r="R120" s="81">
        <v>0.18521793139195711</v>
      </c>
      <c r="S120" s="81">
        <v>0.18761357493840458</v>
      </c>
      <c r="T120" s="81">
        <v>0.1899641826761248</v>
      </c>
      <c r="U120" s="81">
        <v>0.19227062695995598</v>
      </c>
      <c r="V120" s="81">
        <v>0.19453376279962023</v>
      </c>
      <c r="W120" s="81">
        <v>0.19675442817726757</v>
      </c>
      <c r="X120" s="81">
        <v>0.1987197332874831</v>
      </c>
      <c r="Y120" s="81">
        <v>0.20059075154972006</v>
      </c>
      <c r="Z120" s="81">
        <v>0.20242141223922069</v>
      </c>
      <c r="AA120" s="81">
        <v>0.20421266531069251</v>
      </c>
      <c r="AB120" s="81">
        <v>0.20596543117526739</v>
      </c>
      <c r="AC120" s="81">
        <v>0.20765371256251813</v>
      </c>
      <c r="AD120" s="81">
        <v>0.20930742886212308</v>
      </c>
      <c r="AE120" s="81">
        <v>0.21092747383197141</v>
      </c>
      <c r="AF120" s="81">
        <v>0.21251471254841123</v>
      </c>
      <c r="AG120" s="81">
        <v>0.21406998251195397</v>
      </c>
    </row>
    <row r="121" spans="1:33" ht="16" x14ac:dyDescent="0.8">
      <c r="A121" s="77" t="s">
        <v>221</v>
      </c>
      <c r="B121" s="75" t="s">
        <v>200</v>
      </c>
      <c r="C121" s="81">
        <v>0.19459673561022794</v>
      </c>
      <c r="D121" s="81">
        <v>0.19341675751393353</v>
      </c>
      <c r="E121" s="81">
        <v>0.1923723161231301</v>
      </c>
      <c r="F121" s="81">
        <v>0.19146581397200588</v>
      </c>
      <c r="G121" s="81">
        <v>0.19069892723619858</v>
      </c>
      <c r="H121" s="81">
        <v>0.19007251808908215</v>
      </c>
      <c r="I121" s="81">
        <v>0.18919586873218178</v>
      </c>
      <c r="J121" s="81">
        <v>0.18837584654730169</v>
      </c>
      <c r="K121" s="81">
        <v>0.18761407373919198</v>
      </c>
      <c r="L121" s="81">
        <v>0.1869120728678188</v>
      </c>
      <c r="M121" s="81">
        <v>0.18627125614572565</v>
      </c>
      <c r="N121" s="81">
        <v>0.18539300214499632</v>
      </c>
      <c r="O121" s="81">
        <v>0.18453616440853934</v>
      </c>
      <c r="P121" s="81">
        <v>0.18370058277791981</v>
      </c>
      <c r="Q121" s="81">
        <v>0.18288609116700646</v>
      </c>
      <c r="R121" s="81">
        <v>0.18209251778703087</v>
      </c>
      <c r="S121" s="81">
        <v>0.18157875724429232</v>
      </c>
      <c r="T121" s="81">
        <v>0.1810754108170379</v>
      </c>
      <c r="U121" s="81">
        <v>0.18058225768198491</v>
      </c>
      <c r="V121" s="81">
        <v>0.18009908192613755</v>
      </c>
      <c r="W121" s="81">
        <v>0.17962567243874411</v>
      </c>
      <c r="X121" s="81">
        <v>0.17903374645536954</v>
      </c>
      <c r="Y121" s="81">
        <v>0.17846527873688128</v>
      </c>
      <c r="Z121" s="81">
        <v>0.17790759531621123</v>
      </c>
      <c r="AA121" s="81">
        <v>0.17736044572655935</v>
      </c>
      <c r="AB121" s="81">
        <v>0.17682358728766165</v>
      </c>
      <c r="AC121" s="81">
        <v>0.17631519873761545</v>
      </c>
      <c r="AD121" s="81">
        <v>0.1758162547231307</v>
      </c>
      <c r="AE121" s="81">
        <v>0.17532652111359212</v>
      </c>
      <c r="AF121" s="81">
        <v>0.17484577110888702</v>
      </c>
      <c r="AG121" s="81">
        <v>0.17437378496150294</v>
      </c>
    </row>
    <row r="122" spans="1:33" ht="16" x14ac:dyDescent="0.8">
      <c r="A122" s="77" t="s">
        <v>222</v>
      </c>
      <c r="B122" s="75" t="s">
        <v>200</v>
      </c>
      <c r="C122" s="81">
        <v>0.67014767001315834</v>
      </c>
      <c r="D122" s="81">
        <v>0.66710913184500642</v>
      </c>
      <c r="E122" s="81">
        <v>0.66388201907699707</v>
      </c>
      <c r="F122" s="81">
        <v>0.6604720932588144</v>
      </c>
      <c r="G122" s="81">
        <v>0.65688672492395583</v>
      </c>
      <c r="H122" s="81">
        <v>0.65313499066802794</v>
      </c>
      <c r="I122" s="81">
        <v>0.65009018362249116</v>
      </c>
      <c r="J122" s="81">
        <v>0.64697312067235824</v>
      </c>
      <c r="K122" s="81">
        <v>0.64378626332591482</v>
      </c>
      <c r="L122" s="81">
        <v>0.64053233673234622</v>
      </c>
      <c r="M122" s="81">
        <v>0.63721433015103235</v>
      </c>
      <c r="N122" s="81">
        <v>0.63477808358772436</v>
      </c>
      <c r="O122" s="81">
        <v>0.63237043209709598</v>
      </c>
      <c r="P122" s="81">
        <v>0.62999150647584168</v>
      </c>
      <c r="Q122" s="81">
        <v>0.62764142405628387</v>
      </c>
      <c r="R122" s="81">
        <v>0.6253202888379662</v>
      </c>
      <c r="S122" s="81">
        <v>0.62330214112608673</v>
      </c>
      <c r="T122" s="81">
        <v>0.62131949076911763</v>
      </c>
      <c r="U122" s="81">
        <v>0.61937168562683609</v>
      </c>
      <c r="V122" s="81">
        <v>0.61745808577400663</v>
      </c>
      <c r="W122" s="81">
        <v>0.61557806329810327</v>
      </c>
      <c r="X122" s="81">
        <v>0.61411083095794616</v>
      </c>
      <c r="Y122" s="81">
        <v>0.61271784699500542</v>
      </c>
      <c r="Z122" s="81">
        <v>0.61135573780403485</v>
      </c>
      <c r="AA122" s="81">
        <v>0.61002377033851218</v>
      </c>
      <c r="AB122" s="81">
        <v>0.60872123436168801</v>
      </c>
      <c r="AC122" s="81">
        <v>0.60747505005534963</v>
      </c>
      <c r="AD122" s="81">
        <v>0.60625544820094945</v>
      </c>
      <c r="AE122" s="81">
        <v>0.60506173053366608</v>
      </c>
      <c r="AF122" s="81">
        <v>0.60389322139047386</v>
      </c>
      <c r="AG122" s="81">
        <v>0.60274926683392283</v>
      </c>
    </row>
    <row r="123" spans="1:33" ht="16" x14ac:dyDescent="0.8">
      <c r="A123" s="77" t="s">
        <v>223</v>
      </c>
      <c r="B123" s="75" t="s">
        <v>200</v>
      </c>
      <c r="C123" s="81">
        <v>4.3523277814644466E-3</v>
      </c>
      <c r="D123" s="81">
        <v>4.5184685556140447E-3</v>
      </c>
      <c r="E123" s="81">
        <v>4.6931711592057609E-3</v>
      </c>
      <c r="F123" s="81">
        <v>4.8767114482873384E-3</v>
      </c>
      <c r="G123" s="81">
        <v>5.0693449224016108E-3</v>
      </c>
      <c r="H123" s="81">
        <v>5.2713023681002381E-3</v>
      </c>
      <c r="I123" s="81">
        <v>5.477253545102612E-3</v>
      </c>
      <c r="J123" s="81">
        <v>5.6873937265665697E-3</v>
      </c>
      <c r="K123" s="81">
        <v>5.9016009687397038E-3</v>
      </c>
      <c r="L123" s="81">
        <v>6.1197398049398196E-3</v>
      </c>
      <c r="M123" s="81">
        <v>6.3416612314141684E-3</v>
      </c>
      <c r="N123" s="81">
        <v>6.5452234741375584E-3</v>
      </c>
      <c r="O123" s="81">
        <v>6.7498595800491818E-3</v>
      </c>
      <c r="P123" s="81">
        <v>6.9554739947369354E-3</v>
      </c>
      <c r="Q123" s="81">
        <v>7.161972437404204E-3</v>
      </c>
      <c r="R123" s="81">
        <v>7.3692619830457049E-3</v>
      </c>
      <c r="S123" s="81">
        <v>7.5055266912164376E-3</v>
      </c>
      <c r="T123" s="81">
        <v>7.6409157377195884E-3</v>
      </c>
      <c r="U123" s="81">
        <v>7.7754297312231883E-3</v>
      </c>
      <c r="V123" s="81">
        <v>7.9090695002355365E-3</v>
      </c>
      <c r="W123" s="81">
        <v>8.0418360858851966E-3</v>
      </c>
      <c r="X123" s="81">
        <v>8.1356892992012105E-3</v>
      </c>
      <c r="Y123" s="81">
        <v>8.2261227183933142E-3</v>
      </c>
      <c r="Z123" s="81">
        <v>8.3152546405331797E-3</v>
      </c>
      <c r="AA123" s="81">
        <v>8.403118624235829E-3</v>
      </c>
      <c r="AB123" s="81">
        <v>8.4897471753829605E-3</v>
      </c>
      <c r="AC123" s="81">
        <v>8.5560386445168342E-3</v>
      </c>
      <c r="AD123" s="81">
        <v>8.620868213796826E-3</v>
      </c>
      <c r="AE123" s="81">
        <v>8.6842745207704741E-3</v>
      </c>
      <c r="AF123" s="81">
        <v>8.7462949522279284E-3</v>
      </c>
      <c r="AG123" s="81">
        <v>8.806965692620258E-3</v>
      </c>
    </row>
    <row r="124" spans="1:33" ht="16" x14ac:dyDescent="0.8">
      <c r="A124" s="77" t="s">
        <v>225</v>
      </c>
      <c r="B124" s="75" t="s">
        <v>234</v>
      </c>
      <c r="C124" s="81">
        <v>0.1172221722296678</v>
      </c>
      <c r="D124" s="81">
        <v>0.11670916544200399</v>
      </c>
      <c r="E124" s="81">
        <v>0.11619261710031827</v>
      </c>
      <c r="F124" s="81">
        <v>0.1156724415145344</v>
      </c>
      <c r="G124" s="81">
        <v>0.1151485494141315</v>
      </c>
      <c r="H124" s="81">
        <v>0.11462084777432932</v>
      </c>
      <c r="I124" s="81">
        <v>0.11438758648828035</v>
      </c>
      <c r="J124" s="81">
        <v>0.11415004035384638</v>
      </c>
      <c r="K124" s="81">
        <v>0.11390810219872111</v>
      </c>
      <c r="L124" s="81">
        <v>0.11366166123811815</v>
      </c>
      <c r="M124" s="81">
        <v>0.11341060292159456</v>
      </c>
      <c r="N124" s="81">
        <v>0.11329193949635244</v>
      </c>
      <c r="O124" s="81">
        <v>0.1131680761829839</v>
      </c>
      <c r="P124" s="81">
        <v>0.11303892734249787</v>
      </c>
      <c r="Q124" s="81">
        <v>0.1129044052879369</v>
      </c>
      <c r="R124" s="81">
        <v>0.11276442022655996</v>
      </c>
      <c r="S124" s="81">
        <v>0.11302525550546788</v>
      </c>
      <c r="T124" s="81">
        <v>0.11328423736971623</v>
      </c>
      <c r="U124" s="81">
        <v>0.11354138187902169</v>
      </c>
      <c r="V124" s="81">
        <v>0.11379670496308826</v>
      </c>
      <c r="W124" s="81">
        <v>0.11405022242140281</v>
      </c>
      <c r="X124" s="81">
        <v>0.11432606300813342</v>
      </c>
      <c r="Y124" s="81">
        <v>0.11460264549028433</v>
      </c>
      <c r="Z124" s="81">
        <v>0.11487998213314272</v>
      </c>
      <c r="AA124" s="81">
        <v>0.11515807489048964</v>
      </c>
      <c r="AB124" s="81">
        <v>0.11543692572759404</v>
      </c>
      <c r="AC124" s="81">
        <v>0.11537051798215114</v>
      </c>
      <c r="AD124" s="81">
        <v>0.11530399412932053</v>
      </c>
      <c r="AE124" s="81">
        <v>0.11523735387886173</v>
      </c>
      <c r="AF124" s="81">
        <v>0.11517059694069202</v>
      </c>
      <c r="AG124" s="81">
        <v>0.11510372302483096</v>
      </c>
    </row>
    <row r="125" spans="1:33" ht="16" x14ac:dyDescent="0.8">
      <c r="A125" s="77" t="s">
        <v>226</v>
      </c>
      <c r="B125" s="75" t="s">
        <v>234</v>
      </c>
      <c r="C125" s="81">
        <v>0.14676587236243849</v>
      </c>
      <c r="D125" s="81">
        <v>0.1451896955071463</v>
      </c>
      <c r="E125" s="81">
        <v>0.14365318745567021</v>
      </c>
      <c r="F125" s="81">
        <v>0.14215763196406472</v>
      </c>
      <c r="G125" s="81">
        <v>0.14070436286848287</v>
      </c>
      <c r="H125" s="81">
        <v>0.13929476659975262</v>
      </c>
      <c r="I125" s="81">
        <v>0.13811061346554546</v>
      </c>
      <c r="J125" s="81">
        <v>0.13696942957777639</v>
      </c>
      <c r="K125" s="81">
        <v>0.13587236668280223</v>
      </c>
      <c r="L125" s="81">
        <v>0.13482061534869588</v>
      </c>
      <c r="M125" s="81">
        <v>0.13381540661305311</v>
      </c>
      <c r="N125" s="81">
        <v>0.13307050779159563</v>
      </c>
      <c r="O125" s="81">
        <v>0.13237304984160822</v>
      </c>
      <c r="P125" s="81">
        <v>0.131723908273299</v>
      </c>
      <c r="Q125" s="81">
        <v>0.13112397770696618</v>
      </c>
      <c r="R125" s="81">
        <v>0.13057417244713532</v>
      </c>
      <c r="S125" s="81">
        <v>0.1305209042955138</v>
      </c>
      <c r="T125" s="81">
        <v>0.13046809980157481</v>
      </c>
      <c r="U125" s="81">
        <v>0.13041575536194355</v>
      </c>
      <c r="V125" s="81">
        <v>0.13036386738678754</v>
      </c>
      <c r="W125" s="81">
        <v>0.13031243230045952</v>
      </c>
      <c r="X125" s="81">
        <v>0.13023145289848229</v>
      </c>
      <c r="Y125" s="81">
        <v>0.13015055848511334</v>
      </c>
      <c r="Z125" s="81">
        <v>0.13006964674102608</v>
      </c>
      <c r="AA125" s="81">
        <v>0.12998871852614866</v>
      </c>
      <c r="AB125" s="81">
        <v>0.12990777471047696</v>
      </c>
      <c r="AC125" s="81">
        <v>0.12985850785335587</v>
      </c>
      <c r="AD125" s="81">
        <v>0.1298092436524402</v>
      </c>
      <c r="AE125" s="81">
        <v>0.12975998234586247</v>
      </c>
      <c r="AF125" s="81">
        <v>0.12971072417470064</v>
      </c>
      <c r="AG125" s="81">
        <v>0.12966146938292097</v>
      </c>
    </row>
    <row r="126" spans="1:33" ht="16" x14ac:dyDescent="0.8">
      <c r="A126" s="77" t="s">
        <v>227</v>
      </c>
      <c r="B126" s="75" t="s">
        <v>234</v>
      </c>
      <c r="C126" s="81">
        <v>0.27376795970867768</v>
      </c>
      <c r="D126" s="81">
        <v>0.27414391934154964</v>
      </c>
      <c r="E126" s="81">
        <v>0.27450720360419772</v>
      </c>
      <c r="F126" s="81">
        <v>0.27485742238084454</v>
      </c>
      <c r="G126" s="81">
        <v>0.27519417002462176</v>
      </c>
      <c r="H126" s="81">
        <v>0.27551702458584493</v>
      </c>
      <c r="I126" s="81">
        <v>0.275556904776673</v>
      </c>
      <c r="J126" s="81">
        <v>0.27558433791975057</v>
      </c>
      <c r="K126" s="81">
        <v>0.27559899478157107</v>
      </c>
      <c r="L126" s="81">
        <v>0.27560053504137749</v>
      </c>
      <c r="M126" s="81">
        <v>0.27558860682068326</v>
      </c>
      <c r="N126" s="81">
        <v>0.27572734367687168</v>
      </c>
      <c r="O126" s="81">
        <v>0.27585086715396151</v>
      </c>
      <c r="P126" s="81">
        <v>0.27595892351216428</v>
      </c>
      <c r="Q126" s="81">
        <v>0.2760512530914912</v>
      </c>
      <c r="R126" s="81">
        <v>0.27612759014093524</v>
      </c>
      <c r="S126" s="81">
        <v>0.27599596949335042</v>
      </c>
      <c r="T126" s="81">
        <v>0.27586439120382017</v>
      </c>
      <c r="U126" s="81">
        <v>0.27573286299682837</v>
      </c>
      <c r="V126" s="81">
        <v>0.27560139239546483</v>
      </c>
      <c r="W126" s="81">
        <v>0.27546998672633882</v>
      </c>
      <c r="X126" s="81">
        <v>0.27548157510773125</v>
      </c>
      <c r="Y126" s="81">
        <v>0.27549320990363158</v>
      </c>
      <c r="Z126" s="81">
        <v>0.27550478566730174</v>
      </c>
      <c r="AA126" s="81">
        <v>0.27551630208187583</v>
      </c>
      <c r="AB126" s="81">
        <v>0.27552775882575559</v>
      </c>
      <c r="AC126" s="81">
        <v>0.27555852017992283</v>
      </c>
      <c r="AD126" s="81">
        <v>0.27558930305729873</v>
      </c>
      <c r="AE126" s="81">
        <v>0.27562010742777548</v>
      </c>
      <c r="AF126" s="81">
        <v>0.27565093326002849</v>
      </c>
      <c r="AG126" s="81">
        <v>0.27568178052155834</v>
      </c>
    </row>
    <row r="127" spans="1:33" ht="16" x14ac:dyDescent="0.8">
      <c r="A127" s="77" t="s">
        <v>228</v>
      </c>
      <c r="B127" s="75" t="s">
        <v>234</v>
      </c>
      <c r="C127" s="81">
        <v>0.46224399569921598</v>
      </c>
      <c r="D127" s="81">
        <v>0.46395721970930009</v>
      </c>
      <c r="E127" s="81">
        <v>0.46564699183981384</v>
      </c>
      <c r="F127" s="81">
        <v>0.46731250414055625</v>
      </c>
      <c r="G127" s="81">
        <v>0.46895291769276387</v>
      </c>
      <c r="H127" s="81">
        <v>0.47056736104007313</v>
      </c>
      <c r="I127" s="81">
        <v>0.47194489526950129</v>
      </c>
      <c r="J127" s="81">
        <v>0.47329619214862662</v>
      </c>
      <c r="K127" s="81">
        <v>0.47462053633690554</v>
      </c>
      <c r="L127" s="81">
        <v>0.47591718837180841</v>
      </c>
      <c r="M127" s="81">
        <v>0.47718538364466906</v>
      </c>
      <c r="N127" s="81">
        <v>0.47791020903518028</v>
      </c>
      <c r="O127" s="81">
        <v>0.47860800682144639</v>
      </c>
      <c r="P127" s="81">
        <v>0.47927824087203891</v>
      </c>
      <c r="Q127" s="81">
        <v>0.47992036391360571</v>
      </c>
      <c r="R127" s="81">
        <v>0.48053381718536947</v>
      </c>
      <c r="S127" s="81">
        <v>0.48045787070566787</v>
      </c>
      <c r="T127" s="81">
        <v>0.48038327162488881</v>
      </c>
      <c r="U127" s="81">
        <v>0.4803099997622064</v>
      </c>
      <c r="V127" s="81">
        <v>0.48023803525465941</v>
      </c>
      <c r="W127" s="81">
        <v>0.48016735855179882</v>
      </c>
      <c r="X127" s="81">
        <v>0.47996090898565308</v>
      </c>
      <c r="Y127" s="81">
        <v>0.4797535861209708</v>
      </c>
      <c r="Z127" s="81">
        <v>0.47954558545852932</v>
      </c>
      <c r="AA127" s="81">
        <v>0.47933690450148592</v>
      </c>
      <c r="AB127" s="81">
        <v>0.47912754073617347</v>
      </c>
      <c r="AC127" s="81">
        <v>0.47921245398457013</v>
      </c>
      <c r="AD127" s="81">
        <v>0.47929745916094069</v>
      </c>
      <c r="AE127" s="81">
        <v>0.47938255634750027</v>
      </c>
      <c r="AF127" s="81">
        <v>0.47946774562457878</v>
      </c>
      <c r="AG127" s="81">
        <v>0.47955302707068981</v>
      </c>
    </row>
    <row r="128" spans="1:33" ht="16" x14ac:dyDescent="0.8">
      <c r="A128" s="77"/>
      <c r="B128" s="78"/>
      <c r="C128" s="80"/>
      <c r="D128" s="80"/>
      <c r="E128" s="80"/>
      <c r="F128" s="80"/>
      <c r="G128" s="80"/>
      <c r="H128" s="80"/>
      <c r="I128" s="80"/>
      <c r="J128" s="80"/>
      <c r="K128" s="80"/>
      <c r="L128" s="80"/>
      <c r="M128" s="80"/>
      <c r="N128" s="80"/>
      <c r="O128" s="80"/>
      <c r="P128" s="80"/>
      <c r="Q128" s="80"/>
      <c r="R128" s="80"/>
      <c r="S128" s="80"/>
      <c r="T128" s="80"/>
      <c r="U128" s="80"/>
      <c r="V128" s="80"/>
      <c r="W128" s="80"/>
      <c r="X128" s="80"/>
      <c r="Y128" s="80"/>
      <c r="Z128" s="80"/>
      <c r="AA128" s="80"/>
      <c r="AB128" s="80"/>
      <c r="AC128" s="80"/>
      <c r="AD128" s="80"/>
      <c r="AE128" s="80"/>
      <c r="AF128" s="80"/>
      <c r="AG128" s="80"/>
    </row>
    <row r="129" spans="1:33" ht="16" x14ac:dyDescent="0.8">
      <c r="A129" s="65" t="s">
        <v>284</v>
      </c>
      <c r="B129" s="78" t="s">
        <v>281</v>
      </c>
      <c r="C129" s="78">
        <v>2020</v>
      </c>
      <c r="D129" s="78">
        <v>2021</v>
      </c>
      <c r="E129" s="78">
        <v>2022</v>
      </c>
      <c r="F129" s="78">
        <v>2023</v>
      </c>
      <c r="G129" s="78">
        <v>2024</v>
      </c>
      <c r="H129" s="78">
        <v>2025</v>
      </c>
      <c r="I129" s="78">
        <v>2026</v>
      </c>
      <c r="J129" s="78">
        <v>2027</v>
      </c>
      <c r="K129" s="78">
        <v>2028</v>
      </c>
      <c r="L129" s="78">
        <v>2029</v>
      </c>
      <c r="M129" s="78">
        <v>2030</v>
      </c>
      <c r="N129" s="78">
        <v>2031</v>
      </c>
      <c r="O129" s="78">
        <v>2032</v>
      </c>
      <c r="P129" s="78">
        <v>2033</v>
      </c>
      <c r="Q129" s="78">
        <v>2034</v>
      </c>
      <c r="R129" s="78">
        <v>2035</v>
      </c>
      <c r="S129" s="78">
        <v>2036</v>
      </c>
      <c r="T129" s="78">
        <v>2037</v>
      </c>
      <c r="U129" s="78">
        <v>2038</v>
      </c>
      <c r="V129" s="78">
        <v>2039</v>
      </c>
      <c r="W129" s="78">
        <v>2040</v>
      </c>
      <c r="X129" s="78">
        <v>2041</v>
      </c>
      <c r="Y129" s="78">
        <v>2042</v>
      </c>
      <c r="Z129" s="78">
        <v>2043</v>
      </c>
      <c r="AA129" s="78">
        <v>2044</v>
      </c>
      <c r="AB129" s="78">
        <v>2045</v>
      </c>
      <c r="AC129" s="78">
        <v>2046</v>
      </c>
      <c r="AD129" s="78">
        <v>2047</v>
      </c>
      <c r="AE129" s="78">
        <v>2048</v>
      </c>
      <c r="AF129" s="78">
        <v>2049</v>
      </c>
      <c r="AG129" s="78">
        <v>2050</v>
      </c>
    </row>
    <row r="130" spans="1:33" ht="16" x14ac:dyDescent="0.8">
      <c r="A130" s="77" t="s">
        <v>218</v>
      </c>
      <c r="B130" s="75" t="s">
        <v>199</v>
      </c>
      <c r="C130">
        <v>69.651741796091258</v>
      </c>
      <c r="D130">
        <v>68.405343880097718</v>
      </c>
      <c r="E130">
        <v>67.153063461395078</v>
      </c>
      <c r="F130">
        <v>65.894961294575467</v>
      </c>
      <c r="G130">
        <v>64.631099417151148</v>
      </c>
      <c r="H130">
        <v>63.361541137073736</v>
      </c>
      <c r="I130">
        <v>61.65653785333879</v>
      </c>
      <c r="J130">
        <v>59.968005769883867</v>
      </c>
      <c r="K130">
        <v>58.295897152462935</v>
      </c>
      <c r="L130">
        <v>56.640156563174976</v>
      </c>
      <c r="M130">
        <v>55.00072090811355</v>
      </c>
      <c r="N130">
        <v>55.111791955109659</v>
      </c>
      <c r="O130">
        <v>55.221041303228596</v>
      </c>
      <c r="P130">
        <v>55.328513029986425</v>
      </c>
      <c r="Q130">
        <v>55.434249814191332</v>
      </c>
      <c r="R130">
        <v>55.53829299042345</v>
      </c>
      <c r="S130">
        <v>55.519054476441021</v>
      </c>
      <c r="T130">
        <v>55.50003654867146</v>
      </c>
      <c r="U130">
        <v>55.481235440652426</v>
      </c>
      <c r="V130">
        <v>55.462647471201414</v>
      </c>
      <c r="W130">
        <v>55.444269042002567</v>
      </c>
      <c r="X130">
        <v>55.566617424537355</v>
      </c>
      <c r="Y130">
        <v>55.688599727335038</v>
      </c>
      <c r="Z130">
        <v>55.810209419003954</v>
      </c>
      <c r="AA130">
        <v>55.931448114783805</v>
      </c>
      <c r="AB130">
        <v>56.052317421007245</v>
      </c>
      <c r="AC130">
        <v>56.052317517385902</v>
      </c>
      <c r="AD130">
        <v>56.052317740118177</v>
      </c>
      <c r="AE130">
        <v>56.052318082035598</v>
      </c>
      <c r="AF130">
        <v>56.052318536449839</v>
      </c>
      <c r="AG130">
        <v>56.052319097113269</v>
      </c>
    </row>
    <row r="131" spans="1:33" ht="16" x14ac:dyDescent="0.8">
      <c r="A131" s="77" t="s">
        <v>219</v>
      </c>
      <c r="B131" s="75" t="s">
        <v>199</v>
      </c>
      <c r="C131">
        <v>107.65909698601077</v>
      </c>
      <c r="D131">
        <v>105.33843406961566</v>
      </c>
      <c r="E131">
        <v>103.02682955862228</v>
      </c>
      <c r="F131">
        <v>100.72418918800736</v>
      </c>
      <c r="G131">
        <v>98.430416714515843</v>
      </c>
      <c r="H131">
        <v>96.145413936075542</v>
      </c>
      <c r="I131">
        <v>94.520732932034747</v>
      </c>
      <c r="J131">
        <v>92.870651049763623</v>
      </c>
      <c r="K131">
        <v>91.195244397746009</v>
      </c>
      <c r="L131">
        <v>89.494600970225349</v>
      </c>
      <c r="M131">
        <v>87.768820572677726</v>
      </c>
      <c r="N131">
        <v>87.60073960775442</v>
      </c>
      <c r="O131">
        <v>87.435415372990363</v>
      </c>
      <c r="P131">
        <v>87.272781167011701</v>
      </c>
      <c r="Q131">
        <v>87.112772405073301</v>
      </c>
      <c r="R131">
        <v>86.955326536615829</v>
      </c>
      <c r="S131">
        <v>86.98443968609368</v>
      </c>
      <c r="T131">
        <v>87.013219028116652</v>
      </c>
      <c r="U131">
        <v>87.041670262375533</v>
      </c>
      <c r="V131">
        <v>87.06979895950937</v>
      </c>
      <c r="W131">
        <v>87.097610564757176</v>
      </c>
      <c r="X131">
        <v>86.912463897381542</v>
      </c>
      <c r="Y131">
        <v>86.72787120907708</v>
      </c>
      <c r="Z131">
        <v>86.543842383631173</v>
      </c>
      <c r="AA131">
        <v>86.360374976743088</v>
      </c>
      <c r="AB131">
        <v>86.17746655759079</v>
      </c>
      <c r="AC131">
        <v>86.177466411743467</v>
      </c>
      <c r="AD131">
        <v>86.177466074688397</v>
      </c>
      <c r="AE131">
        <v>86.177465557273578</v>
      </c>
      <c r="AF131">
        <v>86.177464869620167</v>
      </c>
      <c r="AG131">
        <v>86.177464021182587</v>
      </c>
    </row>
    <row r="132" spans="1:33" ht="16" x14ac:dyDescent="0.8">
      <c r="A132" s="77" t="s">
        <v>220</v>
      </c>
      <c r="B132" s="75" t="s">
        <v>200</v>
      </c>
      <c r="C132">
        <v>55.633888302938409</v>
      </c>
      <c r="D132">
        <v>55.669202360246473</v>
      </c>
      <c r="E132">
        <v>55.620997456266807</v>
      </c>
      <c r="F132">
        <v>55.484335261845807</v>
      </c>
      <c r="G132">
        <v>55.254376094041554</v>
      </c>
      <c r="H132">
        <v>54.926430967111244</v>
      </c>
      <c r="I132">
        <v>54.33284293507856</v>
      </c>
      <c r="J132">
        <v>53.65022818064854</v>
      </c>
      <c r="K132">
        <v>52.876870138999905</v>
      </c>
      <c r="L132">
        <v>52.011203310904747</v>
      </c>
      <c r="M132">
        <v>51.051825741548299</v>
      </c>
      <c r="N132">
        <v>51.985107237942564</v>
      </c>
      <c r="O132">
        <v>52.903063174294616</v>
      </c>
      <c r="P132">
        <v>53.805731025450449</v>
      </c>
      <c r="Q132">
        <v>54.69315370179158</v>
      </c>
      <c r="R132">
        <v>55.565379417587131</v>
      </c>
      <c r="S132">
        <v>56.284072481521378</v>
      </c>
      <c r="T132">
        <v>56.989254802837443</v>
      </c>
      <c r="U132">
        <v>57.68118808798679</v>
      </c>
      <c r="V132">
        <v>58.360128839886066</v>
      </c>
      <c r="W132">
        <v>59.02632845318027</v>
      </c>
      <c r="X132">
        <v>59.615919986244933</v>
      </c>
      <c r="Y132">
        <v>60.17722546491602</v>
      </c>
      <c r="Z132">
        <v>60.726423671766206</v>
      </c>
      <c r="AA132">
        <v>61.263799593207757</v>
      </c>
      <c r="AB132">
        <v>61.789629352580214</v>
      </c>
      <c r="AC132">
        <v>62.29611376875544</v>
      </c>
      <c r="AD132">
        <v>62.792228658636922</v>
      </c>
      <c r="AE132">
        <v>63.278242149591421</v>
      </c>
      <c r="AF132">
        <v>63.75441376452337</v>
      </c>
      <c r="AG132">
        <v>64.220994753586197</v>
      </c>
    </row>
    <row r="133" spans="1:33" ht="16" x14ac:dyDescent="0.8">
      <c r="A133" s="77" t="s">
        <v>221</v>
      </c>
      <c r="B133" s="75" t="s">
        <v>200</v>
      </c>
      <c r="C133">
        <v>94.47671513876567</v>
      </c>
      <c r="D133">
        <v>90.954230220927244</v>
      </c>
      <c r="E133">
        <v>87.529403836024201</v>
      </c>
      <c r="F133">
        <v>84.197091694189581</v>
      </c>
      <c r="G133">
        <v>80.9516946117663</v>
      </c>
      <c r="H133">
        <v>77.78717802795687</v>
      </c>
      <c r="I133">
        <v>74.543172280479624</v>
      </c>
      <c r="J133">
        <v>71.347351879790509</v>
      </c>
      <c r="K133">
        <v>68.197715804196278</v>
      </c>
      <c r="L133">
        <v>65.092129376217898</v>
      </c>
      <c r="M133">
        <v>62.028328296526638</v>
      </c>
      <c r="N133">
        <v>61.735869714283773</v>
      </c>
      <c r="O133">
        <v>61.450542748043603</v>
      </c>
      <c r="P133">
        <v>61.172294065047296</v>
      </c>
      <c r="Q133">
        <v>60.901068358613152</v>
      </c>
      <c r="R133">
        <v>60.636808423081277</v>
      </c>
      <c r="S133">
        <v>60.465726162349341</v>
      </c>
      <c r="T133">
        <v>60.29811180207362</v>
      </c>
      <c r="U133">
        <v>60.133891808100977</v>
      </c>
      <c r="V133">
        <v>59.972994281403807</v>
      </c>
      <c r="W133">
        <v>59.815348922101791</v>
      </c>
      <c r="X133">
        <v>59.618237569638055</v>
      </c>
      <c r="Y133">
        <v>59.428937819381467</v>
      </c>
      <c r="Z133">
        <v>59.243229240298341</v>
      </c>
      <c r="AA133">
        <v>59.061028426944262</v>
      </c>
      <c r="AB133">
        <v>58.882254566791332</v>
      </c>
      <c r="AC133">
        <v>58.712961179625943</v>
      </c>
      <c r="AD133">
        <v>58.546812822802522</v>
      </c>
      <c r="AE133">
        <v>58.383731530826175</v>
      </c>
      <c r="AF133">
        <v>58.223641779259381</v>
      </c>
      <c r="AG133">
        <v>58.066470392180477</v>
      </c>
    </row>
    <row r="134" spans="1:33" ht="16" x14ac:dyDescent="0.8">
      <c r="A134" s="77" t="s">
        <v>222</v>
      </c>
      <c r="B134" s="75" t="s">
        <v>200</v>
      </c>
      <c r="C134">
        <v>659.59284421045106</v>
      </c>
      <c r="D134">
        <v>635.17128215792673</v>
      </c>
      <c r="E134">
        <v>610.77145755083734</v>
      </c>
      <c r="F134">
        <v>586.41665980216987</v>
      </c>
      <c r="G134">
        <v>562.13081485367525</v>
      </c>
      <c r="H134">
        <v>537.93830668895453</v>
      </c>
      <c r="I134">
        <v>514.54638033720175</v>
      </c>
      <c r="J134">
        <v>491.29521351057201</v>
      </c>
      <c r="K134">
        <v>468.19356000377155</v>
      </c>
      <c r="L134">
        <v>445.25004057107219</v>
      </c>
      <c r="M134">
        <v>422.47310089013445</v>
      </c>
      <c r="N134">
        <v>420.85786941866127</v>
      </c>
      <c r="O134">
        <v>419.26159648037464</v>
      </c>
      <c r="P134">
        <v>417.68436879348303</v>
      </c>
      <c r="Q134">
        <v>416.12626414931623</v>
      </c>
      <c r="R134">
        <v>414.58735149957158</v>
      </c>
      <c r="S134">
        <v>413.24931956659549</v>
      </c>
      <c r="T134">
        <v>411.93482237992498</v>
      </c>
      <c r="U134">
        <v>410.64342757059234</v>
      </c>
      <c r="V134">
        <v>409.3747108681664</v>
      </c>
      <c r="W134">
        <v>408.12825596664248</v>
      </c>
      <c r="X134">
        <v>407.1554809251183</v>
      </c>
      <c r="Y134">
        <v>406.23193255768859</v>
      </c>
      <c r="Z134">
        <v>405.3288541640751</v>
      </c>
      <c r="AA134">
        <v>404.44575973443358</v>
      </c>
      <c r="AB134">
        <v>403.58217838179917</v>
      </c>
      <c r="AC134">
        <v>402.75595818669683</v>
      </c>
      <c r="AD134">
        <v>401.94736215722946</v>
      </c>
      <c r="AE134">
        <v>401.15592734382062</v>
      </c>
      <c r="AF134">
        <v>400.38120578188415</v>
      </c>
      <c r="AG134">
        <v>399.62276391089085</v>
      </c>
    </row>
    <row r="135" spans="1:33" ht="16" x14ac:dyDescent="0.8">
      <c r="A135" s="77" t="s">
        <v>223</v>
      </c>
      <c r="B135" s="75" t="s">
        <v>200</v>
      </c>
      <c r="C135">
        <v>1.8638843724121492</v>
      </c>
      <c r="D135">
        <v>1.8825069619827013</v>
      </c>
      <c r="E135">
        <v>1.900734319478333</v>
      </c>
      <c r="F135">
        <v>1.9183763659700317</v>
      </c>
      <c r="G135">
        <v>1.935222424126815</v>
      </c>
      <c r="H135">
        <v>1.9510407889931005</v>
      </c>
      <c r="I135">
        <v>1.9635953959192864</v>
      </c>
      <c r="J135">
        <v>1.9728146989027788</v>
      </c>
      <c r="K135">
        <v>1.9785117247699857</v>
      </c>
      <c r="L135">
        <v>1.980500794373649</v>
      </c>
      <c r="M135">
        <v>1.9785983042012205</v>
      </c>
      <c r="N135">
        <v>2.0421097239309183</v>
      </c>
      <c r="O135">
        <v>2.1059561889753446</v>
      </c>
      <c r="P135">
        <v>2.1701078863579237</v>
      </c>
      <c r="Q135">
        <v>2.2345354004701115</v>
      </c>
      <c r="R135">
        <v>2.2992097387102599</v>
      </c>
      <c r="S135">
        <v>2.3417243276595285</v>
      </c>
      <c r="T135">
        <v>2.3839657101685114</v>
      </c>
      <c r="U135">
        <v>2.4259340761416346</v>
      </c>
      <c r="V135">
        <v>2.4676296840734873</v>
      </c>
      <c r="W135">
        <v>2.5090528587961813</v>
      </c>
      <c r="X135">
        <v>2.5383350613507778</v>
      </c>
      <c r="Y135">
        <v>2.5665502881387141</v>
      </c>
      <c r="Z135">
        <v>2.5943594478463519</v>
      </c>
      <c r="AA135">
        <v>2.6217730107615789</v>
      </c>
      <c r="AB135">
        <v>2.6488011187194838</v>
      </c>
      <c r="AC135">
        <v>2.6694840570892522</v>
      </c>
      <c r="AD135">
        <v>2.6897108827046097</v>
      </c>
      <c r="AE135">
        <v>2.7094936504803879</v>
      </c>
      <c r="AF135">
        <v>2.7288440250951136</v>
      </c>
      <c r="AG135">
        <v>2.7477732960975203</v>
      </c>
    </row>
    <row r="136" spans="1:33" ht="16" x14ac:dyDescent="0.8">
      <c r="A136" s="77" t="s">
        <v>225</v>
      </c>
      <c r="B136" s="75" t="s">
        <v>234</v>
      </c>
      <c r="C136">
        <v>14.213188382847221</v>
      </c>
      <c r="D136">
        <v>14.078043081441731</v>
      </c>
      <c r="E136">
        <v>13.943114052038192</v>
      </c>
      <c r="F136">
        <v>13.808397705797544</v>
      </c>
      <c r="G136">
        <v>13.673890242928115</v>
      </c>
      <c r="H136">
        <v>13.539587643342651</v>
      </c>
      <c r="I136">
        <v>13.440541412372941</v>
      </c>
      <c r="J136">
        <v>13.341285966355795</v>
      </c>
      <c r="K136">
        <v>13.241816880601329</v>
      </c>
      <c r="L136">
        <v>13.142129580657411</v>
      </c>
      <c r="M136">
        <v>13.042219335983376</v>
      </c>
      <c r="N136">
        <v>13.028573042080531</v>
      </c>
      <c r="O136">
        <v>13.014328761043148</v>
      </c>
      <c r="P136">
        <v>12.999476644387256</v>
      </c>
      <c r="Q136">
        <v>12.984006608112743</v>
      </c>
      <c r="R136">
        <v>12.967908326054395</v>
      </c>
      <c r="S136">
        <v>12.997904383128807</v>
      </c>
      <c r="T136">
        <v>13.027687297517366</v>
      </c>
      <c r="U136">
        <v>13.057258916087493</v>
      </c>
      <c r="V136">
        <v>13.08662107075515</v>
      </c>
      <c r="W136">
        <v>13.115775578461323</v>
      </c>
      <c r="X136">
        <v>13.147497245935343</v>
      </c>
      <c r="Y136">
        <v>13.179304231382698</v>
      </c>
      <c r="Z136">
        <v>13.211197945311413</v>
      </c>
      <c r="AA136">
        <v>13.243178612406309</v>
      </c>
      <c r="AB136">
        <v>13.275246458673314</v>
      </c>
      <c r="AC136">
        <v>13.267609567947382</v>
      </c>
      <c r="AD136">
        <v>13.259959324871861</v>
      </c>
      <c r="AE136">
        <v>13.252295696069099</v>
      </c>
      <c r="AF136">
        <v>13.244618648179582</v>
      </c>
      <c r="AG136">
        <v>13.236928147855561</v>
      </c>
    </row>
    <row r="137" spans="1:33" ht="16" x14ac:dyDescent="0.8">
      <c r="A137" s="77" t="s">
        <v>226</v>
      </c>
      <c r="B137" s="75" t="s">
        <v>234</v>
      </c>
      <c r="C137">
        <v>66.77847192490951</v>
      </c>
      <c r="D137">
        <v>65.698337216983703</v>
      </c>
      <c r="E137">
        <v>64.643934355051599</v>
      </c>
      <c r="F137">
        <v>63.615540303918962</v>
      </c>
      <c r="G137">
        <v>62.613441476474875</v>
      </c>
      <c r="H137">
        <v>61.637934220390534</v>
      </c>
      <c r="I137">
        <v>60.768669924839998</v>
      </c>
      <c r="J137">
        <v>59.924125440277166</v>
      </c>
      <c r="K137">
        <v>59.104479507018965</v>
      </c>
      <c r="L137">
        <v>58.309916138310967</v>
      </c>
      <c r="M137">
        <v>57.540624843612832</v>
      </c>
      <c r="N137">
        <v>57.220318350386123</v>
      </c>
      <c r="O137">
        <v>56.920411431891537</v>
      </c>
      <c r="P137">
        <v>56.64128055751857</v>
      </c>
      <c r="Q137">
        <v>56.38331041399546</v>
      </c>
      <c r="R137">
        <v>56.146894152268189</v>
      </c>
      <c r="S137">
        <v>56.123988847070933</v>
      </c>
      <c r="T137">
        <v>56.101282914677171</v>
      </c>
      <c r="U137">
        <v>56.078774805635724</v>
      </c>
      <c r="V137">
        <v>56.056462976318642</v>
      </c>
      <c r="W137">
        <v>56.034345889197596</v>
      </c>
      <c r="X137">
        <v>55.999524746347383</v>
      </c>
      <c r="Y137">
        <v>55.964740148598736</v>
      </c>
      <c r="Z137">
        <v>55.929948098641219</v>
      </c>
      <c r="AA137">
        <v>55.895148966243923</v>
      </c>
      <c r="AB137">
        <v>55.860343125505089</v>
      </c>
      <c r="AC137">
        <v>55.839158376943026</v>
      </c>
      <c r="AD137">
        <v>55.817974770549284</v>
      </c>
      <c r="AE137">
        <v>55.796792408720862</v>
      </c>
      <c r="AF137">
        <v>55.775611395121274</v>
      </c>
      <c r="AG137">
        <v>55.754431834656017</v>
      </c>
    </row>
    <row r="138" spans="1:33" ht="16" x14ac:dyDescent="0.8">
      <c r="A138" s="77" t="s">
        <v>227</v>
      </c>
      <c r="B138" s="75" t="s">
        <v>234</v>
      </c>
      <c r="C138">
        <v>49.8257686669794</v>
      </c>
      <c r="D138">
        <v>49.620049400820548</v>
      </c>
      <c r="E138">
        <v>49.411296648755588</v>
      </c>
      <c r="F138">
        <v>49.199478606171169</v>
      </c>
      <c r="G138">
        <v>48.984562264382674</v>
      </c>
      <c r="H138">
        <v>48.766513351694549</v>
      </c>
      <c r="I138">
        <v>48.49801524069445</v>
      </c>
      <c r="J138">
        <v>48.227259135956352</v>
      </c>
      <c r="K138">
        <v>47.954225091993365</v>
      </c>
      <c r="L138">
        <v>47.678892562158303</v>
      </c>
      <c r="M138">
        <v>47.40124037315752</v>
      </c>
      <c r="N138">
        <v>47.42510311242193</v>
      </c>
      <c r="O138">
        <v>47.446349150481382</v>
      </c>
      <c r="P138">
        <v>47.464934844092255</v>
      </c>
      <c r="Q138">
        <v>47.480815531736489</v>
      </c>
      <c r="R138">
        <v>47.493945504240862</v>
      </c>
      <c r="S138">
        <v>47.471306752856272</v>
      </c>
      <c r="T138">
        <v>47.448675287057071</v>
      </c>
      <c r="U138">
        <v>47.42605243545448</v>
      </c>
      <c r="V138">
        <v>47.403439492019949</v>
      </c>
      <c r="W138">
        <v>47.38083771693028</v>
      </c>
      <c r="X138">
        <v>47.382830918529777</v>
      </c>
      <c r="Y138">
        <v>47.384832103424628</v>
      </c>
      <c r="Z138">
        <v>47.386823134775902</v>
      </c>
      <c r="AA138">
        <v>47.38880395808264</v>
      </c>
      <c r="AB138">
        <v>47.390774518029964</v>
      </c>
      <c r="AC138">
        <v>47.396065470946724</v>
      </c>
      <c r="AD138">
        <v>47.401360125855383</v>
      </c>
      <c r="AE138">
        <v>47.40665847757738</v>
      </c>
      <c r="AF138">
        <v>47.411960520724897</v>
      </c>
      <c r="AG138">
        <v>47.417266249708035</v>
      </c>
    </row>
    <row r="139" spans="1:33" ht="16" x14ac:dyDescent="0.8">
      <c r="A139" s="77" t="s">
        <v>228</v>
      </c>
      <c r="B139" s="75" t="s">
        <v>234</v>
      </c>
      <c r="C139">
        <v>315.94377106041452</v>
      </c>
      <c r="D139">
        <v>315.37492009739714</v>
      </c>
      <c r="E139">
        <v>314.77736648371416</v>
      </c>
      <c r="F139">
        <v>314.15083090848896</v>
      </c>
      <c r="G139">
        <v>313.49502547761267</v>
      </c>
      <c r="H139">
        <v>312.80965325138862</v>
      </c>
      <c r="I139">
        <v>311.95557577314037</v>
      </c>
      <c r="J139">
        <v>311.07392228968484</v>
      </c>
      <c r="K139">
        <v>310.16452049616777</v>
      </c>
      <c r="L139">
        <v>309.22719314458249</v>
      </c>
      <c r="M139">
        <v>308.2617578344562</v>
      </c>
      <c r="N139">
        <v>308.72999503672645</v>
      </c>
      <c r="O139">
        <v>309.18077240665434</v>
      </c>
      <c r="P139">
        <v>309.61374360333713</v>
      </c>
      <c r="Q139">
        <v>310.02855508818931</v>
      </c>
      <c r="R139">
        <v>310.42484590174865</v>
      </c>
      <c r="S139">
        <v>310.37578447586145</v>
      </c>
      <c r="T139">
        <v>310.32759346967816</v>
      </c>
      <c r="U139">
        <v>310.28025984638532</v>
      </c>
      <c r="V139">
        <v>310.23377077450999</v>
      </c>
      <c r="W139">
        <v>310.18811362446206</v>
      </c>
      <c r="X139">
        <v>310.05474720473188</v>
      </c>
      <c r="Y139">
        <v>309.92081663414712</v>
      </c>
      <c r="Z139">
        <v>309.78644820620997</v>
      </c>
      <c r="AA139">
        <v>309.65164030795989</v>
      </c>
      <c r="AB139">
        <v>309.51639131556806</v>
      </c>
      <c r="AC139">
        <v>309.57124527403232</v>
      </c>
      <c r="AD139">
        <v>309.62615861796769</v>
      </c>
      <c r="AE139">
        <v>309.68113140048519</v>
      </c>
      <c r="AF139">
        <v>309.7361636734779</v>
      </c>
      <c r="AG139">
        <v>309.79125548766564</v>
      </c>
    </row>
    <row r="140" spans="1:33" x14ac:dyDescent="0.75">
      <c r="A140" s="65"/>
    </row>
    <row r="141" spans="1:33" ht="16" x14ac:dyDescent="0.8">
      <c r="A141" s="65" t="s">
        <v>285</v>
      </c>
      <c r="C141" s="78">
        <v>2020</v>
      </c>
      <c r="D141" s="78">
        <v>2021</v>
      </c>
      <c r="E141" s="78">
        <v>2022</v>
      </c>
      <c r="F141" s="78">
        <v>2023</v>
      </c>
      <c r="G141" s="78">
        <v>2024</v>
      </c>
      <c r="H141" s="78">
        <v>2025</v>
      </c>
      <c r="I141" s="78">
        <v>2026</v>
      </c>
      <c r="J141" s="78">
        <v>2027</v>
      </c>
      <c r="K141" s="78">
        <v>2028</v>
      </c>
      <c r="L141" s="78">
        <v>2029</v>
      </c>
      <c r="M141" s="78">
        <v>2030</v>
      </c>
      <c r="N141" s="78">
        <v>2031</v>
      </c>
      <c r="O141" s="78">
        <v>2032</v>
      </c>
      <c r="P141" s="78">
        <v>2033</v>
      </c>
      <c r="Q141" s="78">
        <v>2034</v>
      </c>
      <c r="R141" s="78">
        <v>2035</v>
      </c>
      <c r="S141" s="78">
        <v>2036</v>
      </c>
      <c r="T141" s="78">
        <v>2037</v>
      </c>
      <c r="U141" s="78">
        <v>2038</v>
      </c>
      <c r="V141" s="78">
        <v>2039</v>
      </c>
      <c r="W141" s="78">
        <v>2040</v>
      </c>
      <c r="X141" s="78">
        <v>2041</v>
      </c>
      <c r="Y141" s="78">
        <v>2042</v>
      </c>
      <c r="Z141" s="78">
        <v>2043</v>
      </c>
      <c r="AA141" s="78">
        <v>2044</v>
      </c>
      <c r="AB141" s="78">
        <v>2045</v>
      </c>
      <c r="AC141" s="78">
        <v>2046</v>
      </c>
      <c r="AD141" s="78">
        <v>2047</v>
      </c>
      <c r="AE141" s="78">
        <v>2048</v>
      </c>
      <c r="AF141" s="78">
        <v>2049</v>
      </c>
      <c r="AG141" s="78">
        <v>2050</v>
      </c>
    </row>
    <row r="142" spans="1:33" x14ac:dyDescent="0.75">
      <c r="A142" s="77" t="s">
        <v>199</v>
      </c>
      <c r="C142" s="82">
        <v>177.31083878210202</v>
      </c>
      <c r="D142" s="82">
        <v>173.74377794971338</v>
      </c>
      <c r="E142" s="82">
        <v>170.17989302001735</v>
      </c>
      <c r="F142" s="82">
        <v>166.61915048258282</v>
      </c>
      <c r="G142" s="82">
        <v>163.06151613166699</v>
      </c>
      <c r="H142" s="82">
        <v>159.50695507314927</v>
      </c>
      <c r="I142" s="82">
        <v>156.17727078537354</v>
      </c>
      <c r="J142" s="82">
        <v>152.8386568196475</v>
      </c>
      <c r="K142" s="82">
        <v>149.49114155020894</v>
      </c>
      <c r="L142" s="82">
        <v>146.13475753340032</v>
      </c>
      <c r="M142" s="82">
        <v>142.76954148079128</v>
      </c>
      <c r="N142" s="82">
        <v>142.71253156286409</v>
      </c>
      <c r="O142" s="82">
        <v>142.65645667621897</v>
      </c>
      <c r="P142" s="82">
        <v>142.60129419699814</v>
      </c>
      <c r="Q142" s="82">
        <v>142.54702221926465</v>
      </c>
      <c r="R142" s="82">
        <v>142.49361952703927</v>
      </c>
      <c r="S142" s="82">
        <v>142.50349416253471</v>
      </c>
      <c r="T142" s="82">
        <v>142.51325557678811</v>
      </c>
      <c r="U142" s="82">
        <v>142.52290570302796</v>
      </c>
      <c r="V142" s="82">
        <v>142.53244643071079</v>
      </c>
      <c r="W142" s="82">
        <v>142.54187960675975</v>
      </c>
      <c r="X142" s="82">
        <v>142.4790813219189</v>
      </c>
      <c r="Y142" s="82">
        <v>142.41647093641211</v>
      </c>
      <c r="Z142" s="82">
        <v>142.35405180263513</v>
      </c>
      <c r="AA142" s="82">
        <v>142.29182309152691</v>
      </c>
      <c r="AB142" s="82">
        <v>142.22978397859805</v>
      </c>
      <c r="AC142" s="82">
        <v>142.22978392912938</v>
      </c>
      <c r="AD142" s="82">
        <v>142.22978381480658</v>
      </c>
      <c r="AE142" s="82">
        <v>142.22978363930918</v>
      </c>
      <c r="AF142" s="82">
        <v>142.22978340607</v>
      </c>
      <c r="AG142" s="82">
        <v>142.22978311829587</v>
      </c>
    </row>
    <row r="143" spans="1:33" x14ac:dyDescent="0.75">
      <c r="A143" s="77" t="s">
        <v>200</v>
      </c>
      <c r="C143" s="82">
        <v>811.56733202456724</v>
      </c>
      <c r="D143" s="82">
        <v>783.67722170108311</v>
      </c>
      <c r="E143" s="82">
        <v>755.82259316260672</v>
      </c>
      <c r="F143" s="82">
        <v>728.01646312417529</v>
      </c>
      <c r="G143" s="82">
        <v>700.27210798360989</v>
      </c>
      <c r="H143" s="82">
        <v>672.60295647301575</v>
      </c>
      <c r="I143" s="82">
        <v>645.38599094867925</v>
      </c>
      <c r="J143" s="82">
        <v>618.26560826991386</v>
      </c>
      <c r="K143" s="82">
        <v>591.24665767173769</v>
      </c>
      <c r="L143" s="82">
        <v>564.33387405256838</v>
      </c>
      <c r="M143" s="82">
        <v>537.53185323241064</v>
      </c>
      <c r="N143" s="82">
        <v>536.62095609481855</v>
      </c>
      <c r="O143" s="82">
        <v>535.72115859168821</v>
      </c>
      <c r="P143" s="82">
        <v>534.83250177033858</v>
      </c>
      <c r="Q143" s="82">
        <v>533.95502161019112</v>
      </c>
      <c r="R143" s="82">
        <v>533.08874907895029</v>
      </c>
      <c r="S143" s="82">
        <v>532.3408425381258</v>
      </c>
      <c r="T143" s="82">
        <v>531.60615469500453</v>
      </c>
      <c r="U143" s="82">
        <v>530.88444154282172</v>
      </c>
      <c r="V143" s="82">
        <v>530.17546367352975</v>
      </c>
      <c r="W143" s="82">
        <v>529.47898620072067</v>
      </c>
      <c r="X143" s="82">
        <v>528.92797354235199</v>
      </c>
      <c r="Y143" s="82">
        <v>528.40464613012477</v>
      </c>
      <c r="Z143" s="82">
        <v>527.89286652398607</v>
      </c>
      <c r="AA143" s="82">
        <v>527.39236076534712</v>
      </c>
      <c r="AB143" s="82">
        <v>526.9028634198902</v>
      </c>
      <c r="AC143" s="82">
        <v>526.43451719216739</v>
      </c>
      <c r="AD143" s="82">
        <v>525.97611452137346</v>
      </c>
      <c r="AE143" s="82">
        <v>525.52739467471849</v>
      </c>
      <c r="AF143" s="82">
        <v>525.08810535076202</v>
      </c>
      <c r="AG143" s="82">
        <v>524.65800235275503</v>
      </c>
    </row>
    <row r="144" spans="1:33" x14ac:dyDescent="0.75">
      <c r="A144" s="77" t="s">
        <v>234</v>
      </c>
      <c r="C144" s="82">
        <v>446.76120003515064</v>
      </c>
      <c r="D144" s="82">
        <v>444.77134979664311</v>
      </c>
      <c r="E144" s="82">
        <v>442.77571153955955</v>
      </c>
      <c r="F144" s="82">
        <v>440.77424752437662</v>
      </c>
      <c r="G144" s="82">
        <v>438.76691946139834</v>
      </c>
      <c r="H144" s="82">
        <v>436.75368846681636</v>
      </c>
      <c r="I144" s="82">
        <v>434.66280235104773</v>
      </c>
      <c r="J144" s="82">
        <v>432.56659283227418</v>
      </c>
      <c r="K144" s="82">
        <v>430.46504197578145</v>
      </c>
      <c r="L144" s="82">
        <v>428.35813142570919</v>
      </c>
      <c r="M144" s="82">
        <v>426.2458423872099</v>
      </c>
      <c r="N144" s="82">
        <v>426.40398954161503</v>
      </c>
      <c r="O144" s="82">
        <v>426.56186175007042</v>
      </c>
      <c r="P144" s="82">
        <v>426.7194356493352</v>
      </c>
      <c r="Q144" s="82">
        <v>426.87668764203397</v>
      </c>
      <c r="R144" s="82">
        <v>427.0335938843121</v>
      </c>
      <c r="S144" s="82">
        <v>426.96898445891748</v>
      </c>
      <c r="T144" s="82">
        <v>426.90523896892978</v>
      </c>
      <c r="U144" s="82">
        <v>426.84234600356302</v>
      </c>
      <c r="V144" s="82">
        <v>426.78029431360369</v>
      </c>
      <c r="W144" s="82">
        <v>426.71907280905123</v>
      </c>
      <c r="X144" s="82">
        <v>426.58460011554439</v>
      </c>
      <c r="Y144" s="82">
        <v>426.44969311755318</v>
      </c>
      <c r="Z144" s="82">
        <v>426.31441738493851</v>
      </c>
      <c r="AA144" s="82">
        <v>426.17877184469273</v>
      </c>
      <c r="AB144" s="82">
        <v>426.04275541777645</v>
      </c>
      <c r="AC144" s="82">
        <v>426.07407868986945</v>
      </c>
      <c r="AD144" s="82">
        <v>426.10545283924421</v>
      </c>
      <c r="AE144" s="82">
        <v>426.13687798285252</v>
      </c>
      <c r="AF144" s="82">
        <v>426.16835423750365</v>
      </c>
      <c r="AG144" s="82">
        <v>426.19988171988524</v>
      </c>
    </row>
    <row r="146" spans="1:33" ht="16" x14ac:dyDescent="0.8">
      <c r="A146" s="65" t="s">
        <v>286</v>
      </c>
      <c r="C146" s="78">
        <v>2020</v>
      </c>
      <c r="D146" s="78">
        <v>2021</v>
      </c>
      <c r="E146" s="78">
        <v>2022</v>
      </c>
      <c r="F146" s="78">
        <v>2023</v>
      </c>
      <c r="G146" s="78">
        <v>2024</v>
      </c>
      <c r="H146" s="78">
        <v>2025</v>
      </c>
      <c r="I146" s="78">
        <v>2026</v>
      </c>
      <c r="J146" s="78">
        <v>2027</v>
      </c>
      <c r="K146" s="78">
        <v>2028</v>
      </c>
      <c r="L146" s="78">
        <v>2029</v>
      </c>
      <c r="M146" s="78">
        <v>2030</v>
      </c>
      <c r="N146" s="78">
        <v>2031</v>
      </c>
      <c r="O146" s="78">
        <v>2032</v>
      </c>
      <c r="P146" s="78">
        <v>2033</v>
      </c>
      <c r="Q146" s="78">
        <v>2034</v>
      </c>
      <c r="R146" s="78">
        <v>2035</v>
      </c>
      <c r="S146" s="78">
        <v>2036</v>
      </c>
      <c r="T146" s="78">
        <v>2037</v>
      </c>
      <c r="U146" s="78">
        <v>2038</v>
      </c>
      <c r="V146" s="78">
        <v>2039</v>
      </c>
      <c r="W146" s="78">
        <v>2040</v>
      </c>
      <c r="X146" s="78">
        <v>2041</v>
      </c>
      <c r="Y146" s="78">
        <v>2042</v>
      </c>
      <c r="Z146" s="78">
        <v>2043</v>
      </c>
      <c r="AA146" s="78">
        <v>2044</v>
      </c>
      <c r="AB146" s="78">
        <v>2045</v>
      </c>
      <c r="AC146" s="78">
        <v>2046</v>
      </c>
      <c r="AD146" s="78">
        <v>2047</v>
      </c>
      <c r="AE146" s="78">
        <v>2048</v>
      </c>
      <c r="AF146" s="78">
        <v>2049</v>
      </c>
      <c r="AG146" s="78">
        <v>2050</v>
      </c>
    </row>
    <row r="147" spans="1:33" x14ac:dyDescent="0.75">
      <c r="A147" s="77" t="s">
        <v>199</v>
      </c>
      <c r="C147" s="82">
        <v>0</v>
      </c>
      <c r="D147" s="43">
        <v>2.0117556585315222E-2</v>
      </c>
      <c r="E147" s="43">
        <v>2.0512302493661205E-2</v>
      </c>
      <c r="F147" s="43">
        <v>2.0923403313079403E-2</v>
      </c>
      <c r="G147" s="43">
        <v>2.1351893468498528E-2</v>
      </c>
      <c r="H147" s="43">
        <v>2.1798896164117121E-2</v>
      </c>
      <c r="I147" s="43">
        <v>2.0874853301843466E-2</v>
      </c>
      <c r="J147" s="43">
        <v>2.1377079705241608E-2</v>
      </c>
      <c r="K147" s="43">
        <v>2.1902281393304079E-2</v>
      </c>
      <c r="L147" s="43">
        <v>2.2452059580275074E-2</v>
      </c>
      <c r="M147" s="43">
        <v>2.3028170090472089E-2</v>
      </c>
      <c r="N147" s="43">
        <v>3.9931428885942033E-4</v>
      </c>
      <c r="O147" s="43">
        <v>3.9292195318119116E-4</v>
      </c>
      <c r="P147" s="43">
        <v>3.8668056466606426E-4</v>
      </c>
      <c r="Q147" s="43">
        <v>3.80585450076798E-4</v>
      </c>
      <c r="R147" s="43">
        <v>3.7463211362798177E-4</v>
      </c>
      <c r="S147" s="43">
        <v>-6.9298790557947854E-5</v>
      </c>
      <c r="T147" s="43">
        <v>-6.8499473018235335E-5</v>
      </c>
      <c r="U147" s="43">
        <v>-6.7713885285813902E-5</v>
      </c>
      <c r="V147" s="43">
        <v>-6.6941714637280825E-5</v>
      </c>
      <c r="W147" s="43">
        <v>-6.618265724878114E-5</v>
      </c>
      <c r="X147" s="43">
        <v>4.4056024106109426E-4</v>
      </c>
      <c r="Y147" s="43">
        <v>4.3943563452186751E-4</v>
      </c>
      <c r="Z147" s="43">
        <v>4.3828591852168586E-4</v>
      </c>
      <c r="AA147" s="43">
        <v>4.3714042782916351E-4</v>
      </c>
      <c r="AB147" s="43">
        <v>4.3599914303549259E-4</v>
      </c>
      <c r="AC147" s="43">
        <v>3.478081156416124E-10</v>
      </c>
      <c r="AD147" s="43">
        <v>8.0378947941994738E-10</v>
      </c>
      <c r="AE147" s="43">
        <v>1.2339005373007694E-9</v>
      </c>
      <c r="AF147" s="43">
        <v>1.6398757907154504E-9</v>
      </c>
      <c r="AG147" s="43">
        <v>2.0233043018791363E-9</v>
      </c>
    </row>
    <row r="148" spans="1:33" x14ac:dyDescent="0.75">
      <c r="A148" s="77" t="s">
        <v>200</v>
      </c>
      <c r="C148" s="82">
        <v>0</v>
      </c>
      <c r="D148" s="43">
        <v>3.4365738026823189E-2</v>
      </c>
      <c r="E148" s="43">
        <v>3.5543496438513178E-2</v>
      </c>
      <c r="F148" s="43">
        <v>3.6789228437961286E-2</v>
      </c>
      <c r="G148" s="43">
        <v>3.8109516124820275E-2</v>
      </c>
      <c r="H148" s="43">
        <v>3.9511999971362233E-2</v>
      </c>
      <c r="I148" s="43">
        <v>4.0465129185658588E-2</v>
      </c>
      <c r="J148" s="43">
        <v>4.2021957493840301E-2</v>
      </c>
      <c r="K148" s="43">
        <v>4.3701202584732202E-2</v>
      </c>
      <c r="L148" s="43">
        <v>4.5518707412484649E-2</v>
      </c>
      <c r="M148" s="43">
        <v>4.7493198711763163E-2</v>
      </c>
      <c r="N148" s="43">
        <v>1.6945919243938068E-3</v>
      </c>
      <c r="O148" s="43">
        <v>1.6767841302331998E-3</v>
      </c>
      <c r="P148" s="43">
        <v>1.6588047850970566E-3</v>
      </c>
      <c r="Q148" s="43">
        <v>1.6406634922950802E-3</v>
      </c>
      <c r="R148" s="43">
        <v>1.6223698554768129E-3</v>
      </c>
      <c r="S148" s="43">
        <v>1.4029681588979548E-3</v>
      </c>
      <c r="T148" s="43">
        <v>1.3801079767210567E-3</v>
      </c>
      <c r="U148" s="43">
        <v>1.3576087218118982E-3</v>
      </c>
      <c r="V148" s="43">
        <v>1.3354655247224123E-3</v>
      </c>
      <c r="W148" s="43">
        <v>1.3136735298597824E-3</v>
      </c>
      <c r="X148" s="43">
        <v>1.0406695501222751E-3</v>
      </c>
      <c r="Y148" s="43">
        <v>9.8941148588227446E-4</v>
      </c>
      <c r="Z148" s="43">
        <v>9.6853729407342382E-4</v>
      </c>
      <c r="AA148" s="43">
        <v>9.4811995080479328E-4</v>
      </c>
      <c r="AB148" s="43">
        <v>9.2814644631289411E-4</v>
      </c>
      <c r="AC148" s="43">
        <v>8.8886635514362489E-4</v>
      </c>
      <c r="AD148" s="43">
        <v>8.7076864419699529E-4</v>
      </c>
      <c r="AE148" s="43">
        <v>8.531182961859507E-4</v>
      </c>
      <c r="AF148" s="43">
        <v>8.3590185479931467E-4</v>
      </c>
      <c r="AG148" s="43">
        <v>8.191063435338819E-4</v>
      </c>
    </row>
    <row r="149" spans="1:33" x14ac:dyDescent="0.75">
      <c r="A149" s="77" t="s">
        <v>234</v>
      </c>
      <c r="C149" s="82">
        <v>0</v>
      </c>
      <c r="D149" s="43">
        <v>4.4539459522244806E-3</v>
      </c>
      <c r="E149" s="43">
        <v>4.4868858077211637E-3</v>
      </c>
      <c r="F149" s="43">
        <v>4.5202660467162925E-3</v>
      </c>
      <c r="G149" s="43">
        <v>4.5540956039344938E-3</v>
      </c>
      <c r="H149" s="43">
        <v>4.588383730143808E-3</v>
      </c>
      <c r="I149" s="43">
        <v>4.7873347632357843E-3</v>
      </c>
      <c r="J149" s="43">
        <v>4.8226107857294309E-3</v>
      </c>
      <c r="K149" s="43">
        <v>4.8583290788422051E-3</v>
      </c>
      <c r="L149" s="43">
        <v>4.8944986110877053E-3</v>
      </c>
      <c r="M149" s="43">
        <v>4.9311286130344634E-3</v>
      </c>
      <c r="N149" s="43">
        <v>-3.7102333601524151E-4</v>
      </c>
      <c r="O149" s="43">
        <v>-3.7024092721349433E-4</v>
      </c>
      <c r="P149" s="43">
        <v>-3.6940456565504043E-4</v>
      </c>
      <c r="Q149" s="43">
        <v>-3.6851378109714616E-4</v>
      </c>
      <c r="R149" s="43">
        <v>-3.6756807485738285E-4</v>
      </c>
      <c r="S149" s="43">
        <v>1.5129822646253732E-4</v>
      </c>
      <c r="T149" s="43">
        <v>1.4929770617522209E-4</v>
      </c>
      <c r="U149" s="43">
        <v>1.4732301135178538E-4</v>
      </c>
      <c r="V149" s="43">
        <v>1.4537379090973079E-4</v>
      </c>
      <c r="W149" s="43">
        <v>1.4344969851742828E-4</v>
      </c>
      <c r="X149" s="43">
        <v>3.1513166876184773E-4</v>
      </c>
      <c r="Y149" s="43">
        <v>3.1624910499505887E-4</v>
      </c>
      <c r="Z149" s="43">
        <v>3.1721381161220474E-4</v>
      </c>
      <c r="AA149" s="43">
        <v>3.1818192093491238E-4</v>
      </c>
      <c r="AB149" s="43">
        <v>3.1915345367283798E-4</v>
      </c>
      <c r="AC149" s="43">
        <v>-7.3521428764378172E-5</v>
      </c>
      <c r="AD149" s="43">
        <v>-7.3635433235574865E-5</v>
      </c>
      <c r="AE149" s="43">
        <v>-7.3749686606783271E-5</v>
      </c>
      <c r="AF149" s="43">
        <v>-7.3864188427252842E-5</v>
      </c>
      <c r="AG149" s="43">
        <v>-7.3978938295304886E-5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79412-CB1E-420F-9E5E-846CCE75BF38}">
  <dimension ref="A1:AE372"/>
  <sheetViews>
    <sheetView workbookViewId="0">
      <selection activeCell="C12" sqref="C12"/>
    </sheetView>
  </sheetViews>
  <sheetFormatPr defaultRowHeight="14.75" x14ac:dyDescent="0.75"/>
  <cols>
    <col min="1" max="1" width="29.1328125" customWidth="1"/>
    <col min="2" max="2" width="12" bestFit="1" customWidth="1"/>
    <col min="27" max="27" width="11.1328125" bestFit="1" customWidth="1"/>
    <col min="28" max="28" width="9.54296875" bestFit="1" customWidth="1"/>
  </cols>
  <sheetData>
    <row r="1" spans="1:31" x14ac:dyDescent="0.75">
      <c r="A1" t="s">
        <v>1286</v>
      </c>
    </row>
    <row r="2" spans="1:31" x14ac:dyDescent="0.75">
      <c r="B2">
        <v>2021</v>
      </c>
      <c r="C2">
        <v>2022</v>
      </c>
      <c r="D2">
        <v>2023</v>
      </c>
      <c r="E2">
        <v>2024</v>
      </c>
      <c r="F2">
        <v>2025</v>
      </c>
      <c r="G2">
        <v>2026</v>
      </c>
      <c r="H2">
        <v>2027</v>
      </c>
      <c r="I2">
        <v>2028</v>
      </c>
      <c r="J2">
        <v>2029</v>
      </c>
      <c r="K2">
        <v>2030</v>
      </c>
      <c r="L2">
        <v>2031</v>
      </c>
      <c r="M2">
        <v>2032</v>
      </c>
      <c r="N2">
        <v>2033</v>
      </c>
      <c r="O2">
        <v>2034</v>
      </c>
      <c r="P2">
        <v>2035</v>
      </c>
      <c r="Q2">
        <v>2036</v>
      </c>
      <c r="R2">
        <v>2037</v>
      </c>
      <c r="S2">
        <v>2038</v>
      </c>
      <c r="T2">
        <v>2039</v>
      </c>
      <c r="U2">
        <v>2040</v>
      </c>
      <c r="V2">
        <v>2041</v>
      </c>
      <c r="W2">
        <v>2042</v>
      </c>
      <c r="X2">
        <v>2043</v>
      </c>
      <c r="Y2">
        <v>2044</v>
      </c>
      <c r="Z2">
        <v>2045</v>
      </c>
      <c r="AA2">
        <v>2046</v>
      </c>
      <c r="AB2">
        <v>2047</v>
      </c>
      <c r="AC2">
        <v>2048</v>
      </c>
      <c r="AD2">
        <v>2049</v>
      </c>
      <c r="AE2">
        <v>2050</v>
      </c>
    </row>
    <row r="3" spans="1:31" x14ac:dyDescent="0.75">
      <c r="A3" s="68" t="s">
        <v>1287</v>
      </c>
      <c r="B3">
        <f t="shared" ref="B3:AE3" si="0">SUMIFS($E$22:$E$372,$B$22:$B$372,B$2)+SUMIFS($F$22:$F$372,$B$22:$B$372,B$2)</f>
        <v>89367047258</v>
      </c>
      <c r="C3">
        <f t="shared" si="0"/>
        <v>95977015103</v>
      </c>
      <c r="D3">
        <f t="shared" si="0"/>
        <v>98812825093</v>
      </c>
      <c r="E3">
        <f t="shared" si="0"/>
        <v>100094998262</v>
      </c>
      <c r="F3">
        <f t="shared" si="0"/>
        <v>100480428369</v>
      </c>
      <c r="G3">
        <f t="shared" si="0"/>
        <v>101424489851</v>
      </c>
      <c r="H3">
        <f t="shared" si="0"/>
        <v>102816579379</v>
      </c>
      <c r="I3">
        <f t="shared" si="0"/>
        <v>104230371474</v>
      </c>
      <c r="J3">
        <f t="shared" si="0"/>
        <v>105455483885</v>
      </c>
      <c r="K3">
        <f t="shared" si="0"/>
        <v>106552688626</v>
      </c>
      <c r="L3">
        <f t="shared" si="0"/>
        <v>107424452369</v>
      </c>
      <c r="M3">
        <f t="shared" si="0"/>
        <v>108253886031</v>
      </c>
      <c r="N3">
        <f t="shared" si="0"/>
        <v>109351818811</v>
      </c>
      <c r="O3">
        <f t="shared" si="0"/>
        <v>110401165432</v>
      </c>
      <c r="P3">
        <f t="shared" si="0"/>
        <v>111417835072</v>
      </c>
      <c r="Q3">
        <f t="shared" si="0"/>
        <v>112489457631</v>
      </c>
      <c r="R3">
        <f t="shared" si="0"/>
        <v>113510538094</v>
      </c>
      <c r="S3">
        <f t="shared" si="0"/>
        <v>114627982591</v>
      </c>
      <c r="T3">
        <f t="shared" si="0"/>
        <v>115850123693</v>
      </c>
      <c r="U3">
        <f t="shared" si="0"/>
        <v>116997355307</v>
      </c>
      <c r="V3">
        <f t="shared" si="0"/>
        <v>118310307563</v>
      </c>
      <c r="W3">
        <f t="shared" si="0"/>
        <v>119717735523</v>
      </c>
      <c r="X3">
        <f t="shared" si="0"/>
        <v>121104573397</v>
      </c>
      <c r="Y3">
        <f t="shared" si="0"/>
        <v>122464947899</v>
      </c>
      <c r="Z3">
        <f t="shared" si="0"/>
        <v>123740973616</v>
      </c>
      <c r="AA3">
        <f t="shared" si="0"/>
        <v>124960976971</v>
      </c>
      <c r="AB3">
        <f t="shared" si="0"/>
        <v>126310356730</v>
      </c>
      <c r="AC3">
        <f t="shared" si="0"/>
        <v>127802964994</v>
      </c>
      <c r="AD3">
        <f t="shared" si="0"/>
        <v>129218124555</v>
      </c>
      <c r="AE3">
        <f t="shared" si="0"/>
        <v>130641797616</v>
      </c>
    </row>
    <row r="4" spans="1:31" x14ac:dyDescent="0.75">
      <c r="A4">
        <v>3</v>
      </c>
      <c r="B4">
        <f t="shared" ref="B4:AE4" si="1">SUMIFS($G$22:$G$372,$B$22:$B$372,B$2)+SUMIFS($H$22:$H$372,$B$22:$B$372,B$2)</f>
        <v>73491209528</v>
      </c>
      <c r="C4">
        <f t="shared" si="1"/>
        <v>75058850216</v>
      </c>
      <c r="D4">
        <f t="shared" si="1"/>
        <v>74732068170</v>
      </c>
      <c r="E4">
        <f t="shared" si="1"/>
        <v>75056362035</v>
      </c>
      <c r="F4">
        <f t="shared" si="1"/>
        <v>76161660589</v>
      </c>
      <c r="G4">
        <f t="shared" si="1"/>
        <v>77621935152</v>
      </c>
      <c r="H4">
        <f t="shared" si="1"/>
        <v>78824143867</v>
      </c>
      <c r="I4">
        <f t="shared" si="1"/>
        <v>79954302377</v>
      </c>
      <c r="J4">
        <f t="shared" si="1"/>
        <v>81126438449</v>
      </c>
      <c r="K4">
        <f t="shared" si="1"/>
        <v>82515567903</v>
      </c>
      <c r="L4">
        <f t="shared" si="1"/>
        <v>84225810466</v>
      </c>
      <c r="M4">
        <f t="shared" si="1"/>
        <v>86247875384</v>
      </c>
      <c r="N4">
        <f t="shared" si="1"/>
        <v>88082187836</v>
      </c>
      <c r="O4">
        <f t="shared" si="1"/>
        <v>89903375495</v>
      </c>
      <c r="P4">
        <f t="shared" si="1"/>
        <v>91787951690</v>
      </c>
      <c r="Q4">
        <f t="shared" si="1"/>
        <v>93531581020</v>
      </c>
      <c r="R4">
        <f t="shared" si="1"/>
        <v>95407949582</v>
      </c>
      <c r="S4">
        <f t="shared" si="1"/>
        <v>97274880077</v>
      </c>
      <c r="T4">
        <f t="shared" si="1"/>
        <v>99140713889</v>
      </c>
      <c r="U4">
        <f t="shared" si="1"/>
        <v>101139003489</v>
      </c>
      <c r="V4">
        <f t="shared" si="1"/>
        <v>103182906147</v>
      </c>
      <c r="W4">
        <f t="shared" si="1"/>
        <v>105260424586</v>
      </c>
      <c r="X4">
        <f t="shared" si="1"/>
        <v>107264271525</v>
      </c>
      <c r="Y4">
        <f t="shared" si="1"/>
        <v>109199497978</v>
      </c>
      <c r="Z4">
        <f t="shared" si="1"/>
        <v>111173512067</v>
      </c>
      <c r="AA4">
        <f t="shared" si="1"/>
        <v>113428118479</v>
      </c>
      <c r="AB4">
        <f t="shared" si="1"/>
        <v>115822941164</v>
      </c>
      <c r="AC4">
        <f t="shared" si="1"/>
        <v>118129175965</v>
      </c>
      <c r="AD4">
        <f t="shared" si="1"/>
        <v>120538638987</v>
      </c>
      <c r="AE4">
        <f t="shared" si="1"/>
        <v>123324758518</v>
      </c>
    </row>
    <row r="5" spans="1:31" x14ac:dyDescent="0.75">
      <c r="A5">
        <v>4</v>
      </c>
      <c r="B5">
        <f t="shared" ref="B5:AE5" si="2">SUMIFS($I$22:$I$372,$B$22:$B$372,B$2)</f>
        <v>16520378018</v>
      </c>
      <c r="C5">
        <f t="shared" si="2"/>
        <v>16751666086</v>
      </c>
      <c r="D5">
        <f t="shared" si="2"/>
        <v>16583323470</v>
      </c>
      <c r="E5">
        <f t="shared" si="2"/>
        <v>16511942220</v>
      </c>
      <c r="F5">
        <f t="shared" si="2"/>
        <v>16557685158</v>
      </c>
      <c r="G5">
        <f t="shared" si="2"/>
        <v>16722257362</v>
      </c>
      <c r="H5">
        <f t="shared" si="2"/>
        <v>16890767928</v>
      </c>
      <c r="I5">
        <f t="shared" si="2"/>
        <v>17088339593</v>
      </c>
      <c r="J5">
        <f t="shared" si="2"/>
        <v>17262556084</v>
      </c>
      <c r="K5">
        <f t="shared" si="2"/>
        <v>17432091594</v>
      </c>
      <c r="L5">
        <f t="shared" si="2"/>
        <v>17617008402</v>
      </c>
      <c r="M5">
        <f t="shared" si="2"/>
        <v>17882334217</v>
      </c>
      <c r="N5">
        <f t="shared" si="2"/>
        <v>18106774449</v>
      </c>
      <c r="O5">
        <f t="shared" si="2"/>
        <v>18331013863</v>
      </c>
      <c r="P5">
        <f t="shared" si="2"/>
        <v>18560956767</v>
      </c>
      <c r="Q5">
        <f t="shared" si="2"/>
        <v>18749578162</v>
      </c>
      <c r="R5">
        <f t="shared" si="2"/>
        <v>18987088573</v>
      </c>
      <c r="S5">
        <f t="shared" si="2"/>
        <v>19201495496</v>
      </c>
      <c r="T5">
        <f t="shared" si="2"/>
        <v>19451992116</v>
      </c>
      <c r="U5">
        <f t="shared" si="2"/>
        <v>19687038560</v>
      </c>
      <c r="V5">
        <f t="shared" si="2"/>
        <v>19940664954</v>
      </c>
      <c r="W5">
        <f t="shared" si="2"/>
        <v>20197916946</v>
      </c>
      <c r="X5">
        <f t="shared" si="2"/>
        <v>20476181735</v>
      </c>
      <c r="Y5">
        <f t="shared" si="2"/>
        <v>20750239584</v>
      </c>
      <c r="Z5">
        <f t="shared" si="2"/>
        <v>21001444423</v>
      </c>
      <c r="AA5">
        <f t="shared" si="2"/>
        <v>21268081895</v>
      </c>
      <c r="AB5">
        <f t="shared" si="2"/>
        <v>21550455521</v>
      </c>
      <c r="AC5">
        <f t="shared" si="2"/>
        <v>21826740426</v>
      </c>
      <c r="AD5">
        <f t="shared" si="2"/>
        <v>22125466912</v>
      </c>
      <c r="AE5">
        <f t="shared" si="2"/>
        <v>22481978241</v>
      </c>
    </row>
    <row r="6" spans="1:31" x14ac:dyDescent="0.75">
      <c r="A6">
        <v>5</v>
      </c>
      <c r="B6">
        <f t="shared" ref="B6:AE6" si="3">SUMIFS($J$22:$J$372,$B$22:$B$372,B$2)</f>
        <v>21162307201</v>
      </c>
      <c r="C6">
        <f t="shared" si="3"/>
        <v>21781207474</v>
      </c>
      <c r="D6">
        <f t="shared" si="3"/>
        <v>21876699449</v>
      </c>
      <c r="E6">
        <f t="shared" si="3"/>
        <v>22056979412</v>
      </c>
      <c r="F6">
        <f t="shared" si="3"/>
        <v>22392723421</v>
      </c>
      <c r="G6">
        <f t="shared" si="3"/>
        <v>22851304902</v>
      </c>
      <c r="H6">
        <f t="shared" si="3"/>
        <v>23305101083</v>
      </c>
      <c r="I6">
        <f t="shared" si="3"/>
        <v>23762269052</v>
      </c>
      <c r="J6">
        <f t="shared" si="3"/>
        <v>24185218020</v>
      </c>
      <c r="K6">
        <f t="shared" si="3"/>
        <v>24574021166</v>
      </c>
      <c r="L6">
        <f t="shared" si="3"/>
        <v>24995315890</v>
      </c>
      <c r="M6">
        <f t="shared" si="3"/>
        <v>25529946187</v>
      </c>
      <c r="N6">
        <f t="shared" si="3"/>
        <v>26015867346</v>
      </c>
      <c r="O6">
        <f t="shared" si="3"/>
        <v>26490974044</v>
      </c>
      <c r="P6">
        <f t="shared" si="3"/>
        <v>26992049079</v>
      </c>
      <c r="Q6">
        <f t="shared" si="3"/>
        <v>27460097467</v>
      </c>
      <c r="R6">
        <f t="shared" si="3"/>
        <v>27971500229</v>
      </c>
      <c r="S6">
        <f t="shared" si="3"/>
        <v>28471880452</v>
      </c>
      <c r="T6">
        <f t="shared" si="3"/>
        <v>28978023799</v>
      </c>
      <c r="U6">
        <f t="shared" si="3"/>
        <v>29522217276</v>
      </c>
      <c r="V6">
        <f t="shared" si="3"/>
        <v>30073875231</v>
      </c>
      <c r="W6">
        <f t="shared" si="3"/>
        <v>30625810228</v>
      </c>
      <c r="X6">
        <f t="shared" si="3"/>
        <v>31170182519</v>
      </c>
      <c r="Y6">
        <f t="shared" si="3"/>
        <v>31688762523</v>
      </c>
      <c r="Z6">
        <f t="shared" si="3"/>
        <v>32144738176</v>
      </c>
      <c r="AA6">
        <f t="shared" si="3"/>
        <v>32604537868</v>
      </c>
      <c r="AB6">
        <f t="shared" si="3"/>
        <v>33083331053</v>
      </c>
      <c r="AC6">
        <f t="shared" si="3"/>
        <v>33547439679</v>
      </c>
      <c r="AD6">
        <f t="shared" si="3"/>
        <v>34027519884</v>
      </c>
      <c r="AE6">
        <f t="shared" si="3"/>
        <v>34590984593</v>
      </c>
    </row>
    <row r="7" spans="1:31" x14ac:dyDescent="0.75">
      <c r="A7">
        <v>6</v>
      </c>
      <c r="B7">
        <f t="shared" ref="B7:AE7" si="4">SUMIFS($K$22:$K$372,$B$22:$B$372,B$2)</f>
        <v>21091781567</v>
      </c>
      <c r="C7">
        <f t="shared" si="4"/>
        <v>21163519149</v>
      </c>
      <c r="D7">
        <f t="shared" si="4"/>
        <v>20772978430</v>
      </c>
      <c r="E7">
        <f t="shared" si="4"/>
        <v>20535995156</v>
      </c>
      <c r="F7">
        <f t="shared" si="4"/>
        <v>20494574836</v>
      </c>
      <c r="G7">
        <f t="shared" si="4"/>
        <v>20605713318</v>
      </c>
      <c r="H7">
        <f t="shared" si="4"/>
        <v>20747433204</v>
      </c>
      <c r="I7">
        <f t="shared" si="4"/>
        <v>20918246976</v>
      </c>
      <c r="J7">
        <f t="shared" si="4"/>
        <v>21075140453</v>
      </c>
      <c r="K7">
        <f t="shared" si="4"/>
        <v>21225094027</v>
      </c>
      <c r="L7">
        <f t="shared" si="4"/>
        <v>21427203499</v>
      </c>
      <c r="M7">
        <f t="shared" si="4"/>
        <v>21712001880</v>
      </c>
      <c r="N7">
        <f t="shared" si="4"/>
        <v>21953688763</v>
      </c>
      <c r="O7">
        <f t="shared" si="4"/>
        <v>22184783429</v>
      </c>
      <c r="P7">
        <f t="shared" si="4"/>
        <v>22444269251</v>
      </c>
      <c r="Q7">
        <f t="shared" si="4"/>
        <v>22685029916</v>
      </c>
      <c r="R7">
        <f t="shared" si="4"/>
        <v>22981952520</v>
      </c>
      <c r="S7">
        <f t="shared" si="4"/>
        <v>23270038111</v>
      </c>
      <c r="T7">
        <f t="shared" si="4"/>
        <v>23576479434</v>
      </c>
      <c r="U7">
        <f t="shared" si="4"/>
        <v>23913899486</v>
      </c>
      <c r="V7">
        <f t="shared" si="4"/>
        <v>24248677947</v>
      </c>
      <c r="W7">
        <f t="shared" si="4"/>
        <v>24609875997</v>
      </c>
      <c r="X7">
        <f t="shared" si="4"/>
        <v>24984865263</v>
      </c>
      <c r="Y7">
        <f t="shared" si="4"/>
        <v>25353501920</v>
      </c>
      <c r="Z7">
        <f t="shared" si="4"/>
        <v>25688496716</v>
      </c>
      <c r="AA7">
        <f t="shared" si="4"/>
        <v>26038608940</v>
      </c>
      <c r="AB7">
        <f t="shared" si="4"/>
        <v>26399908478</v>
      </c>
      <c r="AC7">
        <f t="shared" si="4"/>
        <v>26753625869</v>
      </c>
      <c r="AD7">
        <f t="shared" si="4"/>
        <v>27126461958</v>
      </c>
      <c r="AE7">
        <f t="shared" si="4"/>
        <v>27570635908</v>
      </c>
    </row>
    <row r="8" spans="1:31" x14ac:dyDescent="0.75">
      <c r="A8" s="68" t="s">
        <v>1314</v>
      </c>
      <c r="B8">
        <f>SUMIFS($M$22:$M$372,$B$22:$B$372,B$2)</f>
        <v>1569335340</v>
      </c>
      <c r="C8">
        <f t="shared" ref="C8:AE8" si="5">SUMIFS($M$22:$M$372,$B$22:$B$372,C$2)</f>
        <v>1569523818</v>
      </c>
      <c r="D8">
        <f t="shared" si="5"/>
        <v>1537467462</v>
      </c>
      <c r="E8">
        <f t="shared" si="5"/>
        <v>1516936979</v>
      </c>
      <c r="F8">
        <f t="shared" si="5"/>
        <v>1511397950</v>
      </c>
      <c r="G8">
        <f t="shared" si="5"/>
        <v>1515308124</v>
      </c>
      <c r="H8">
        <f t="shared" si="5"/>
        <v>1517673891</v>
      </c>
      <c r="I8">
        <f t="shared" si="5"/>
        <v>1518660649</v>
      </c>
      <c r="J8">
        <f t="shared" si="5"/>
        <v>1515703000</v>
      </c>
      <c r="K8">
        <f t="shared" si="5"/>
        <v>1510753801</v>
      </c>
      <c r="L8">
        <f t="shared" si="5"/>
        <v>1508326900</v>
      </c>
      <c r="M8">
        <f t="shared" si="5"/>
        <v>1510769659</v>
      </c>
      <c r="N8">
        <f t="shared" si="5"/>
        <v>1510356721</v>
      </c>
      <c r="O8">
        <f t="shared" si="5"/>
        <v>1509684874</v>
      </c>
      <c r="P8">
        <f t="shared" si="5"/>
        <v>1510676694</v>
      </c>
      <c r="Q8">
        <f t="shared" si="5"/>
        <v>1509942984</v>
      </c>
      <c r="R8">
        <f t="shared" si="5"/>
        <v>1511993268</v>
      </c>
      <c r="S8">
        <f t="shared" si="5"/>
        <v>1514531212</v>
      </c>
      <c r="T8">
        <f t="shared" si="5"/>
        <v>1515476068</v>
      </c>
      <c r="U8">
        <f t="shared" si="5"/>
        <v>1517269210</v>
      </c>
      <c r="V8">
        <f t="shared" si="5"/>
        <v>1518607982</v>
      </c>
      <c r="W8">
        <f t="shared" si="5"/>
        <v>1521613666</v>
      </c>
      <c r="X8">
        <f t="shared" si="5"/>
        <v>1524238815</v>
      </c>
      <c r="Y8">
        <f t="shared" si="5"/>
        <v>1525673908</v>
      </c>
      <c r="Z8">
        <f t="shared" si="5"/>
        <v>1524964363</v>
      </c>
      <c r="AA8">
        <f t="shared" si="5"/>
        <v>1524361429</v>
      </c>
      <c r="AB8">
        <f t="shared" si="5"/>
        <v>1523755082</v>
      </c>
      <c r="AC8">
        <f t="shared" si="5"/>
        <v>1522563216</v>
      </c>
      <c r="AD8">
        <f t="shared" si="5"/>
        <v>1522321945</v>
      </c>
      <c r="AE8">
        <f t="shared" si="5"/>
        <v>1526169152</v>
      </c>
    </row>
    <row r="9" spans="1:31" x14ac:dyDescent="0.75">
      <c r="A9" s="68" t="s">
        <v>1315</v>
      </c>
      <c r="B9">
        <f>SUMIFS($N$22:$N$372,$B$22:$B$372,B$2)+SUMIFS($O$22:$O$372,$B$22:$B$372,B$2)+SUMIFS($L$22:$L$372,$B$22:$B$372,B$2)</f>
        <v>19938335776</v>
      </c>
      <c r="C9">
        <f t="shared" ref="C9:AE9" si="6">SUMIFS($N$22:$N$372,$B$22:$B$372,C$2)+SUMIFS($O$22:$O$372,$B$22:$B$372,C$2)+SUMIFS($L$22:$L$372,$B$22:$B$372,C$2)</f>
        <v>19788451950</v>
      </c>
      <c r="D9">
        <f t="shared" si="6"/>
        <v>19245591105</v>
      </c>
      <c r="E9">
        <f t="shared" si="6"/>
        <v>18857702606</v>
      </c>
      <c r="F9">
        <f t="shared" si="6"/>
        <v>18670142101</v>
      </c>
      <c r="G9">
        <f t="shared" si="6"/>
        <v>18618312052</v>
      </c>
      <c r="H9">
        <f t="shared" si="6"/>
        <v>18569432995</v>
      </c>
      <c r="I9">
        <f t="shared" si="6"/>
        <v>18519975259</v>
      </c>
      <c r="J9">
        <f t="shared" si="6"/>
        <v>18433753457</v>
      </c>
      <c r="K9">
        <f t="shared" si="6"/>
        <v>18331558563</v>
      </c>
      <c r="L9">
        <f t="shared" si="6"/>
        <v>18256950982</v>
      </c>
      <c r="M9">
        <f t="shared" si="6"/>
        <v>18237323130</v>
      </c>
      <c r="N9">
        <f t="shared" si="6"/>
        <v>18185121125</v>
      </c>
      <c r="O9">
        <f t="shared" si="6"/>
        <v>18126340153</v>
      </c>
      <c r="P9">
        <f t="shared" si="6"/>
        <v>18087737221</v>
      </c>
      <c r="Q9">
        <f t="shared" si="6"/>
        <v>18031376484</v>
      </c>
      <c r="R9">
        <f t="shared" si="6"/>
        <v>18012886476</v>
      </c>
      <c r="S9">
        <f t="shared" si="6"/>
        <v>17998848361</v>
      </c>
      <c r="T9">
        <f t="shared" si="6"/>
        <v>17972860436</v>
      </c>
      <c r="U9">
        <f t="shared" si="6"/>
        <v>17963084230</v>
      </c>
      <c r="V9">
        <f t="shared" si="6"/>
        <v>17956249998</v>
      </c>
      <c r="W9">
        <f t="shared" si="6"/>
        <v>17966439305</v>
      </c>
      <c r="X9">
        <f t="shared" si="6"/>
        <v>17978170512</v>
      </c>
      <c r="Y9">
        <f t="shared" si="6"/>
        <v>17979567189</v>
      </c>
      <c r="Z9">
        <f t="shared" si="6"/>
        <v>17956628729</v>
      </c>
      <c r="AA9">
        <f t="shared" si="6"/>
        <v>17941620724</v>
      </c>
      <c r="AB9">
        <f t="shared" si="6"/>
        <v>17930394266</v>
      </c>
      <c r="AC9">
        <f t="shared" si="6"/>
        <v>17912160810</v>
      </c>
      <c r="AD9">
        <f t="shared" si="6"/>
        <v>17905794094</v>
      </c>
      <c r="AE9">
        <f t="shared" si="6"/>
        <v>17948633464</v>
      </c>
    </row>
    <row r="10" spans="1:31" x14ac:dyDescent="0.75">
      <c r="A10" s="68" t="s">
        <v>1316</v>
      </c>
      <c r="B10">
        <f>SUMIFS($P$22:$P$372,$B$22:$B$372,B$2)+SUMIFS($Q$22:$Q$372,$B$22:$B$372,B$2)+SUMIFS($R$22:$R$372,$B$22:$B$372,B$2)+SUMIFS($S$22:$S$372,$B$22:$B$372,B$2)+SUMIFS($T$22:$T$372,$B$22:$B$372,B$2)+SUMIFS($U$22:$U$372,$B$22:$B$372,B$2)+SUMIFS($V$22:$V$372,$B$22:$B$372,B$2)+SUMIFS($W$22:$W$372,$B$22:$B$372,B$2)</f>
        <v>161513165543</v>
      </c>
      <c r="C10">
        <f t="shared" ref="C10:AE10" si="7">SUMIFS($P$22:$P$372,$B$22:$B$372,C$2)+SUMIFS($Q$22:$Q$372,$B$22:$B$372,C$2)+SUMIFS($R$22:$R$372,$B$22:$B$372,C$2)+SUMIFS($S$22:$S$372,$B$22:$B$372,C$2)+SUMIFS($T$22:$T$372,$B$22:$B$372,C$2)+SUMIFS($U$22:$U$372,$B$22:$B$372,C$2)+SUMIFS($V$22:$V$372,$B$22:$B$372,C$2)+SUMIFS($W$22:$W$372,$B$22:$B$372,C$2)</f>
        <v>165833835900</v>
      </c>
      <c r="D10">
        <f t="shared" si="7"/>
        <v>165951663770</v>
      </c>
      <c r="E10">
        <f t="shared" si="7"/>
        <v>166563777972</v>
      </c>
      <c r="F10">
        <f t="shared" si="7"/>
        <v>168228600747</v>
      </c>
      <c r="G10">
        <f t="shared" si="7"/>
        <v>170541530605</v>
      </c>
      <c r="H10">
        <f t="shared" si="7"/>
        <v>172436733111</v>
      </c>
      <c r="I10">
        <f t="shared" si="7"/>
        <v>173990397454</v>
      </c>
      <c r="J10">
        <f t="shared" si="7"/>
        <v>174970123218</v>
      </c>
      <c r="K10">
        <f t="shared" si="7"/>
        <v>175504947152</v>
      </c>
      <c r="L10">
        <f t="shared" si="7"/>
        <v>176099617242</v>
      </c>
      <c r="M10">
        <f t="shared" si="7"/>
        <v>177122838114</v>
      </c>
      <c r="N10">
        <f t="shared" si="7"/>
        <v>177771998793</v>
      </c>
      <c r="O10">
        <f t="shared" si="7"/>
        <v>178326561102</v>
      </c>
      <c r="P10">
        <f t="shared" si="7"/>
        <v>178984032831</v>
      </c>
      <c r="Q10">
        <f t="shared" si="7"/>
        <v>179352976607</v>
      </c>
      <c r="R10">
        <f t="shared" si="7"/>
        <v>179997996228</v>
      </c>
      <c r="S10">
        <f t="shared" si="7"/>
        <v>180679173597</v>
      </c>
      <c r="T10">
        <f t="shared" si="7"/>
        <v>181251099851</v>
      </c>
      <c r="U10">
        <f t="shared" si="7"/>
        <v>181920428178</v>
      </c>
      <c r="V10">
        <f t="shared" si="7"/>
        <v>182564055297</v>
      </c>
      <c r="W10">
        <f t="shared" si="7"/>
        <v>183310418623</v>
      </c>
      <c r="X10">
        <f t="shared" si="7"/>
        <v>183965134659</v>
      </c>
      <c r="Y10">
        <f t="shared" si="7"/>
        <v>184426295534</v>
      </c>
      <c r="Z10">
        <f t="shared" si="7"/>
        <v>184571475281</v>
      </c>
      <c r="AA10">
        <f t="shared" si="7"/>
        <v>184729680953</v>
      </c>
      <c r="AB10">
        <f t="shared" si="7"/>
        <v>184895589065</v>
      </c>
      <c r="AC10">
        <f t="shared" si="7"/>
        <v>184945638188</v>
      </c>
      <c r="AD10">
        <f t="shared" si="7"/>
        <v>185089970625</v>
      </c>
      <c r="AE10">
        <f t="shared" si="7"/>
        <v>185700776885</v>
      </c>
    </row>
    <row r="12" spans="1:31" x14ac:dyDescent="0.75">
      <c r="A12" t="s">
        <v>1286</v>
      </c>
    </row>
    <row r="13" spans="1:31" x14ac:dyDescent="0.75">
      <c r="B13">
        <v>2021</v>
      </c>
      <c r="C13">
        <v>2022</v>
      </c>
      <c r="D13">
        <v>2023</v>
      </c>
      <c r="E13">
        <v>2024</v>
      </c>
      <c r="F13">
        <v>2025</v>
      </c>
      <c r="G13">
        <v>2026</v>
      </c>
      <c r="H13">
        <v>2027</v>
      </c>
      <c r="I13">
        <v>2028</v>
      </c>
      <c r="J13">
        <v>2029</v>
      </c>
      <c r="K13">
        <v>2030</v>
      </c>
      <c r="L13">
        <v>2031</v>
      </c>
      <c r="M13">
        <v>2032</v>
      </c>
      <c r="N13">
        <v>2033</v>
      </c>
      <c r="O13">
        <v>2034</v>
      </c>
      <c r="P13">
        <v>2035</v>
      </c>
      <c r="Q13">
        <v>2036</v>
      </c>
      <c r="R13">
        <v>2037</v>
      </c>
      <c r="S13">
        <v>2038</v>
      </c>
      <c r="T13">
        <v>2039</v>
      </c>
      <c r="U13">
        <v>2040</v>
      </c>
      <c r="V13">
        <v>2041</v>
      </c>
      <c r="W13">
        <v>2042</v>
      </c>
      <c r="X13">
        <v>2043</v>
      </c>
      <c r="Y13">
        <v>2044</v>
      </c>
      <c r="Z13">
        <v>2045</v>
      </c>
      <c r="AA13">
        <v>2046</v>
      </c>
      <c r="AB13">
        <v>2047</v>
      </c>
      <c r="AC13">
        <v>2048</v>
      </c>
      <c r="AD13">
        <v>2049</v>
      </c>
      <c r="AE13">
        <v>2050</v>
      </c>
    </row>
    <row r="14" spans="1:31" x14ac:dyDescent="0.75">
      <c r="A14" s="68" t="s">
        <v>1288</v>
      </c>
      <c r="B14" s="53">
        <f>SUM(B8:B9)/SUM(B$8:B$10)</f>
        <v>0.11751487704141891</v>
      </c>
      <c r="C14" s="53">
        <f t="shared" ref="C14:AE14" si="8">SUM(C8:C9)/SUM(C$8:C$10)</f>
        <v>0.11409674161325026</v>
      </c>
      <c r="D14" s="53">
        <f t="shared" si="8"/>
        <v>0.11129723656585319</v>
      </c>
      <c r="E14" s="53">
        <f t="shared" si="8"/>
        <v>0.10899118464393497</v>
      </c>
      <c r="F14" s="53">
        <f t="shared" si="8"/>
        <v>0.10711493535073155</v>
      </c>
      <c r="G14" s="53">
        <f t="shared" si="8"/>
        <v>0.105591211510956</v>
      </c>
      <c r="H14" s="53">
        <f t="shared" si="8"/>
        <v>0.10433568583668915</v>
      </c>
      <c r="I14" s="53">
        <f t="shared" si="8"/>
        <v>0.10327648167279127</v>
      </c>
      <c r="J14" s="53">
        <f t="shared" si="8"/>
        <v>0.10234711407783052</v>
      </c>
      <c r="K14" s="53">
        <f t="shared" si="8"/>
        <v>0.10157456220866413</v>
      </c>
      <c r="L14" s="53">
        <f t="shared" si="8"/>
        <v>0.10091281477207445</v>
      </c>
      <c r="M14" s="53">
        <f t="shared" si="8"/>
        <v>0.10030984614346165</v>
      </c>
      <c r="N14" s="53">
        <f t="shared" si="8"/>
        <v>9.974036322956753E-2</v>
      </c>
      <c r="O14" s="53">
        <f t="shared" si="8"/>
        <v>9.9190586519234569E-2</v>
      </c>
      <c r="P14" s="53">
        <f t="shared" si="8"/>
        <v>9.8691572372797173E-2</v>
      </c>
      <c r="Q14" s="53">
        <f t="shared" si="8"/>
        <v>9.8249773138950489E-2</v>
      </c>
      <c r="R14" s="53">
        <f t="shared" si="8"/>
        <v>9.7857850378720579E-2</v>
      </c>
      <c r="S14" s="53">
        <f t="shared" si="8"/>
        <v>9.747305413718152E-2</v>
      </c>
      <c r="T14" s="53">
        <f t="shared" si="8"/>
        <v>9.7082749946231908E-2</v>
      </c>
      <c r="U14" s="53">
        <f t="shared" si="8"/>
        <v>9.6724318959936759E-2</v>
      </c>
      <c r="V14" s="53">
        <f t="shared" si="8"/>
        <v>9.6391619139722468E-2</v>
      </c>
      <c r="W14" s="53">
        <f t="shared" si="8"/>
        <v>9.6095659981179929E-2</v>
      </c>
      <c r="X14" s="53">
        <f t="shared" si="8"/>
        <v>9.5850222325099196E-2</v>
      </c>
      <c r="Y14" s="53">
        <f t="shared" si="8"/>
        <v>9.5646026206792051E-2</v>
      </c>
      <c r="Z14" s="53">
        <f t="shared" si="8"/>
        <v>9.5473169050261514E-2</v>
      </c>
      <c r="AA14" s="53">
        <f t="shared" si="8"/>
        <v>9.5330046960375531E-2</v>
      </c>
      <c r="AB14" s="53">
        <f t="shared" si="8"/>
        <v>9.5200265481535831E-2</v>
      </c>
      <c r="AC14" s="53">
        <f t="shared" si="8"/>
        <v>9.5090955977710501E-2</v>
      </c>
      <c r="AD14" s="53">
        <f t="shared" si="8"/>
        <v>9.499461077453844E-2</v>
      </c>
      <c r="AE14" s="53">
        <f t="shared" si="8"/>
        <v>9.4917741494206828E-2</v>
      </c>
    </row>
    <row r="15" spans="1:31" x14ac:dyDescent="0.75">
      <c r="A15" s="68" t="s">
        <v>1289</v>
      </c>
      <c r="B15" s="53">
        <f t="shared" ref="B15:AE15" si="9">B10/SUM(B$8:B$10)</f>
        <v>0.88248512295858106</v>
      </c>
      <c r="C15" s="53">
        <f t="shared" si="9"/>
        <v>0.88590325838674977</v>
      </c>
      <c r="D15" s="53">
        <f t="shared" si="9"/>
        <v>0.88870276343414678</v>
      </c>
      <c r="E15" s="53">
        <f t="shared" si="9"/>
        <v>0.89100881535606502</v>
      </c>
      <c r="F15" s="53">
        <f t="shared" si="9"/>
        <v>0.89288506464926842</v>
      </c>
      <c r="G15" s="53">
        <f t="shared" si="9"/>
        <v>0.89440878848904404</v>
      </c>
      <c r="H15" s="53">
        <f t="shared" si="9"/>
        <v>0.89566431416331083</v>
      </c>
      <c r="I15" s="53">
        <f t="shared" si="9"/>
        <v>0.89672351832720876</v>
      </c>
      <c r="J15" s="53">
        <f t="shared" si="9"/>
        <v>0.89765288592216952</v>
      </c>
      <c r="K15" s="53">
        <f t="shared" si="9"/>
        <v>0.89842543779133588</v>
      </c>
      <c r="L15" s="53">
        <f t="shared" si="9"/>
        <v>0.89908718522792552</v>
      </c>
      <c r="M15" s="53">
        <f t="shared" si="9"/>
        <v>0.89969015385653839</v>
      </c>
      <c r="N15" s="53">
        <f t="shared" si="9"/>
        <v>0.90025963677043253</v>
      </c>
      <c r="O15" s="53">
        <f t="shared" si="9"/>
        <v>0.90080941348076538</v>
      </c>
      <c r="P15" s="53">
        <f t="shared" si="9"/>
        <v>0.90130842762720287</v>
      </c>
      <c r="Q15" s="53">
        <f t="shared" si="9"/>
        <v>0.90175022686104955</v>
      </c>
      <c r="R15" s="53">
        <f t="shared" si="9"/>
        <v>0.90214214962127937</v>
      </c>
      <c r="S15" s="53">
        <f t="shared" si="9"/>
        <v>0.90252694586281845</v>
      </c>
      <c r="T15" s="53">
        <f t="shared" si="9"/>
        <v>0.90291725005376811</v>
      </c>
      <c r="U15" s="53">
        <f t="shared" si="9"/>
        <v>0.90327568104006328</v>
      </c>
      <c r="V15" s="53">
        <f t="shared" si="9"/>
        <v>0.9036083808602775</v>
      </c>
      <c r="W15" s="53">
        <f t="shared" si="9"/>
        <v>0.90390434001882003</v>
      </c>
      <c r="X15" s="53">
        <f t="shared" si="9"/>
        <v>0.90414977767490079</v>
      </c>
      <c r="Y15" s="53">
        <f t="shared" si="9"/>
        <v>0.90435397379320792</v>
      </c>
      <c r="Z15" s="53">
        <f t="shared" si="9"/>
        <v>0.90452683094973851</v>
      </c>
      <c r="AA15" s="53">
        <f t="shared" si="9"/>
        <v>0.9046699530396245</v>
      </c>
      <c r="AB15" s="53">
        <f t="shared" si="9"/>
        <v>0.90479973451846418</v>
      </c>
      <c r="AC15" s="53">
        <f t="shared" si="9"/>
        <v>0.90490904402228955</v>
      </c>
      <c r="AD15" s="53">
        <f t="shared" si="9"/>
        <v>0.90500538922546159</v>
      </c>
      <c r="AE15" s="53">
        <f t="shared" si="9"/>
        <v>0.90508225850579316</v>
      </c>
    </row>
    <row r="17" spans="1:30" s="229" customFormat="1" ht="16" x14ac:dyDescent="0.8">
      <c r="A17" s="228" t="s">
        <v>1257</v>
      </c>
    </row>
    <row r="18" spans="1:30" x14ac:dyDescent="0.75">
      <c r="A18" t="s">
        <v>1258</v>
      </c>
    </row>
    <row r="19" spans="1:30" x14ac:dyDescent="0.75">
      <c r="H19" s="15"/>
      <c r="M19" s="15"/>
      <c r="P19" s="15"/>
      <c r="W19" s="15"/>
    </row>
    <row r="20" spans="1:30" x14ac:dyDescent="0.75">
      <c r="H20" s="230" t="s">
        <v>1259</v>
      </c>
      <c r="I20" s="231"/>
      <c r="J20" s="231"/>
      <c r="K20" s="231"/>
      <c r="L20" s="232"/>
      <c r="M20" s="230" t="s">
        <v>1260</v>
      </c>
      <c r="N20" s="231"/>
      <c r="O20" s="232"/>
      <c r="P20" s="230" t="s">
        <v>85</v>
      </c>
      <c r="Q20" s="231"/>
      <c r="R20" s="231"/>
      <c r="S20" s="231"/>
      <c r="T20" s="231"/>
      <c r="U20" s="231"/>
      <c r="V20" s="232"/>
      <c r="W20" s="15"/>
    </row>
    <row r="21" spans="1:30" x14ac:dyDescent="0.75">
      <c r="B21" t="s">
        <v>64</v>
      </c>
      <c r="D21" t="s">
        <v>1261</v>
      </c>
      <c r="E21" t="s">
        <v>1262</v>
      </c>
      <c r="F21" t="s">
        <v>1263</v>
      </c>
      <c r="G21" t="s">
        <v>1264</v>
      </c>
      <c r="H21" s="15">
        <v>3</v>
      </c>
      <c r="I21">
        <v>4</v>
      </c>
      <c r="J21">
        <v>5</v>
      </c>
      <c r="K21">
        <v>6</v>
      </c>
      <c r="L21" s="16">
        <v>7</v>
      </c>
      <c r="M21" s="15" t="s">
        <v>1265</v>
      </c>
      <c r="N21" t="s">
        <v>1266</v>
      </c>
      <c r="O21" s="16" t="s">
        <v>1267</v>
      </c>
      <c r="P21" s="15" t="s">
        <v>1268</v>
      </c>
      <c r="Q21" t="s">
        <v>1269</v>
      </c>
      <c r="R21" t="s">
        <v>1266</v>
      </c>
      <c r="S21" t="s">
        <v>1267</v>
      </c>
      <c r="T21" t="s">
        <v>1270</v>
      </c>
      <c r="U21" t="s">
        <v>1271</v>
      </c>
      <c r="V21" s="16" t="s">
        <v>1272</v>
      </c>
      <c r="W21" s="15" t="s">
        <v>1273</v>
      </c>
      <c r="AA21" t="s">
        <v>1274</v>
      </c>
      <c r="AB21" t="s">
        <v>1275</v>
      </c>
      <c r="AC21" t="s">
        <v>1276</v>
      </c>
    </row>
    <row r="22" spans="1:30" x14ac:dyDescent="0.75">
      <c r="B22">
        <v>2012</v>
      </c>
      <c r="C22" t="s">
        <v>1277</v>
      </c>
      <c r="D22">
        <v>1</v>
      </c>
      <c r="E22">
        <v>1440254464</v>
      </c>
      <c r="F22">
        <v>5322017</v>
      </c>
      <c r="G22">
        <v>35961749504</v>
      </c>
      <c r="H22">
        <v>3098777600</v>
      </c>
      <c r="I22">
        <v>10600532992</v>
      </c>
      <c r="J22">
        <v>10702599168</v>
      </c>
      <c r="K22">
        <v>16254921728</v>
      </c>
      <c r="L22">
        <v>16212148224</v>
      </c>
      <c r="M22">
        <v>1825904512</v>
      </c>
      <c r="N22">
        <v>1825904512</v>
      </c>
      <c r="O22">
        <v>5477713920</v>
      </c>
      <c r="P22">
        <v>22833444864</v>
      </c>
      <c r="Q22">
        <v>10201739264</v>
      </c>
      <c r="R22">
        <v>10201739264</v>
      </c>
      <c r="S22">
        <v>30717327360</v>
      </c>
      <c r="T22">
        <v>12219665408</v>
      </c>
      <c r="U22">
        <v>12219665408</v>
      </c>
      <c r="V22">
        <v>36546887680</v>
      </c>
      <c r="W22">
        <v>2016466</v>
      </c>
      <c r="Z22">
        <v>2012</v>
      </c>
      <c r="AA22" s="82" cm="1">
        <f t="array" ref="AA22">SUM(($G$22:$H$372)*($B$22:$B$372=$Z22))/1000000</f>
        <v>53357.496055000003</v>
      </c>
      <c r="AB22" s="82" cm="1">
        <f t="array" ref="AB22">SUM(($I$22:$K$372)*($B$22:$B$372=$Z22))/1000000</f>
        <v>54962.399487000002</v>
      </c>
      <c r="AC22" s="82" cm="1">
        <f t="array" ref="AC22">SUM(($L$22:$W$372)*($B$22:$B$372=$Z22))/1000000</f>
        <v>160885.03339299999</v>
      </c>
      <c r="AD22" s="82">
        <f>SUM(AA22:AC22)</f>
        <v>269204.92893499997</v>
      </c>
    </row>
    <row r="23" spans="1:30" x14ac:dyDescent="0.75">
      <c r="B23">
        <v>2012</v>
      </c>
      <c r="C23" t="s">
        <v>1278</v>
      </c>
      <c r="D23">
        <v>2</v>
      </c>
      <c r="E23">
        <v>2212064768</v>
      </c>
      <c r="F23">
        <v>595231552</v>
      </c>
      <c r="G23">
        <v>7394046976</v>
      </c>
      <c r="H23">
        <v>5169382400</v>
      </c>
      <c r="I23">
        <v>8645104640</v>
      </c>
      <c r="J23">
        <v>3212722688</v>
      </c>
      <c r="K23">
        <v>5412267008</v>
      </c>
      <c r="L23">
        <v>339667136</v>
      </c>
      <c r="M23">
        <v>0</v>
      </c>
      <c r="N23">
        <v>0</v>
      </c>
      <c r="O23">
        <v>0</v>
      </c>
      <c r="P23">
        <v>38699320</v>
      </c>
      <c r="Q23">
        <v>0</v>
      </c>
      <c r="R23">
        <v>0</v>
      </c>
      <c r="S23">
        <v>0</v>
      </c>
      <c r="T23">
        <v>0</v>
      </c>
      <c r="U23">
        <v>0</v>
      </c>
      <c r="V23">
        <v>0</v>
      </c>
      <c r="W23">
        <v>0</v>
      </c>
      <c r="Z23">
        <v>2013</v>
      </c>
      <c r="AA23" s="82">
        <f t="array" ref="AA23">SUM(($G$22:$H$372)*($B$22:$B$372=$Z23))/1000000</f>
        <v>54849.001233000003</v>
      </c>
      <c r="AB23" s="82">
        <f t="array" ref="AB23">SUM(($I$22:$K$372)*($B$22:$B$372=$Z23))/1000000</f>
        <v>55016.167917999999</v>
      </c>
      <c r="AC23" s="82">
        <f t="array" ref="AC23">SUM(($L$22:$W$372)*($B$22:$B$372=$Z23))/1000000</f>
        <v>165149.100447</v>
      </c>
      <c r="AD23" s="82">
        <f t="shared" ref="AD23:AD60" si="10">SUM(AA23:AC23)</f>
        <v>275014.26959799998</v>
      </c>
    </row>
    <row r="24" spans="1:30" x14ac:dyDescent="0.75">
      <c r="B24">
        <v>2012</v>
      </c>
      <c r="C24" t="s">
        <v>1279</v>
      </c>
      <c r="D24">
        <v>3</v>
      </c>
      <c r="E24">
        <v>0</v>
      </c>
      <c r="F24">
        <v>0</v>
      </c>
      <c r="G24">
        <v>2868664</v>
      </c>
      <c r="H24">
        <v>1669</v>
      </c>
      <c r="I24">
        <v>4813934</v>
      </c>
      <c r="J24">
        <v>3126864</v>
      </c>
      <c r="K24">
        <v>14819426</v>
      </c>
      <c r="L24">
        <v>17589540</v>
      </c>
      <c r="M24">
        <v>0</v>
      </c>
      <c r="N24">
        <v>0</v>
      </c>
      <c r="O24">
        <v>0</v>
      </c>
      <c r="P24">
        <v>166131</v>
      </c>
      <c r="Q24">
        <v>0</v>
      </c>
      <c r="R24">
        <v>0</v>
      </c>
      <c r="S24">
        <v>0</v>
      </c>
      <c r="T24">
        <v>0</v>
      </c>
      <c r="U24">
        <v>0</v>
      </c>
      <c r="V24">
        <v>0</v>
      </c>
      <c r="W24">
        <v>0</v>
      </c>
      <c r="Z24">
        <v>2014</v>
      </c>
      <c r="AA24" s="82">
        <f t="array" ref="AA24">SUM(($G$22:$H$372)*($B$22:$B$372=$Z24))/1000000</f>
        <v>56369.292610999997</v>
      </c>
      <c r="AB24" s="82">
        <f t="array" ref="AB24">SUM(($I$22:$K$372)*($B$22:$B$372=$Z24))/1000000</f>
        <v>54763.221610000001</v>
      </c>
      <c r="AC24" s="82">
        <f t="array" ref="AC24">SUM(($L$22:$W$372)*($B$22:$B$372=$Z24))/1000000</f>
        <v>167996.188452</v>
      </c>
      <c r="AD24" s="82">
        <f t="shared" si="10"/>
        <v>279128.70267299999</v>
      </c>
    </row>
    <row r="25" spans="1:30" x14ac:dyDescent="0.75">
      <c r="B25">
        <v>2012</v>
      </c>
      <c r="C25" t="s">
        <v>1280</v>
      </c>
      <c r="D25">
        <v>4</v>
      </c>
      <c r="E25">
        <v>1938696</v>
      </c>
      <c r="F25">
        <v>496</v>
      </c>
      <c r="G25">
        <v>0</v>
      </c>
      <c r="H25">
        <v>0</v>
      </c>
      <c r="I25">
        <v>16868926</v>
      </c>
      <c r="J25">
        <v>1779335</v>
      </c>
      <c r="K25">
        <v>20459338</v>
      </c>
      <c r="L25">
        <v>3961454</v>
      </c>
      <c r="M25">
        <v>646493</v>
      </c>
      <c r="N25">
        <v>646493</v>
      </c>
      <c r="O25">
        <v>1939480</v>
      </c>
      <c r="P25">
        <v>128548256</v>
      </c>
      <c r="Q25">
        <v>6280110</v>
      </c>
      <c r="R25">
        <v>6280110</v>
      </c>
      <c r="S25">
        <v>18909346</v>
      </c>
      <c r="T25">
        <v>7522331</v>
      </c>
      <c r="U25">
        <v>7522331</v>
      </c>
      <c r="V25">
        <v>22497980</v>
      </c>
      <c r="W25">
        <v>0</v>
      </c>
      <c r="Z25">
        <v>2015</v>
      </c>
      <c r="AA25" s="82">
        <f t="array" ref="AA25">SUM(($G$22:$H$372)*($B$22:$B$372=$Z25))/1000000</f>
        <v>58042.053438000003</v>
      </c>
      <c r="AB25" s="82">
        <f t="array" ref="AB25">SUM(($I$22:$K$372)*($B$22:$B$372=$Z25))/1000000</f>
        <v>54072.603288999999</v>
      </c>
      <c r="AC25" s="82">
        <f t="array" ref="AC25">SUM(($L$22:$W$372)*($B$22:$B$372=$Z25))/1000000</f>
        <v>167723.897471</v>
      </c>
      <c r="AD25" s="82">
        <f t="shared" si="10"/>
        <v>279838.554198</v>
      </c>
    </row>
    <row r="26" spans="1:30" x14ac:dyDescent="0.75">
      <c r="B26">
        <v>2012</v>
      </c>
      <c r="C26" t="s">
        <v>1281</v>
      </c>
      <c r="D26">
        <v>5</v>
      </c>
      <c r="E26">
        <v>1526867200</v>
      </c>
      <c r="F26">
        <v>15506088</v>
      </c>
      <c r="G26">
        <v>1261574912</v>
      </c>
      <c r="H26">
        <v>467267328</v>
      </c>
      <c r="I26">
        <v>72383440</v>
      </c>
      <c r="J26">
        <v>0</v>
      </c>
      <c r="K26">
        <v>0</v>
      </c>
      <c r="L26">
        <v>0</v>
      </c>
      <c r="M26">
        <v>0</v>
      </c>
      <c r="N26">
        <v>0</v>
      </c>
      <c r="O26">
        <v>0</v>
      </c>
      <c r="P26">
        <v>0</v>
      </c>
      <c r="Q26">
        <v>0</v>
      </c>
      <c r="R26">
        <v>0</v>
      </c>
      <c r="S26">
        <v>0</v>
      </c>
      <c r="T26">
        <v>0</v>
      </c>
      <c r="U26">
        <v>0</v>
      </c>
      <c r="V26">
        <v>0</v>
      </c>
      <c r="W26">
        <v>0</v>
      </c>
      <c r="Z26">
        <v>2016</v>
      </c>
      <c r="AA26" s="82">
        <f t="array" ref="AA26">SUM(($G$22:$H$372)*($B$22:$B$372=$Z26))/1000000</f>
        <v>59349.005367999998</v>
      </c>
      <c r="AB26" s="82">
        <f t="array" ref="AB26">SUM(($I$22:$K$372)*($B$22:$B$372=$Z26))/1000000</f>
        <v>54712.407867000002</v>
      </c>
      <c r="AC26" s="82">
        <f t="array" ref="AC26">SUM(($L$22:$W$372)*($B$22:$B$372=$Z26))/1000000</f>
        <v>173828.54704</v>
      </c>
      <c r="AD26" s="82">
        <f t="shared" si="10"/>
        <v>287889.96027500002</v>
      </c>
    </row>
    <row r="27" spans="1:30" x14ac:dyDescent="0.75">
      <c r="B27">
        <v>2012</v>
      </c>
      <c r="C27" t="s">
        <v>1282</v>
      </c>
      <c r="D27">
        <v>6</v>
      </c>
      <c r="E27">
        <v>0</v>
      </c>
      <c r="F27">
        <v>0</v>
      </c>
      <c r="G27">
        <v>0</v>
      </c>
      <c r="H27">
        <v>1827002</v>
      </c>
      <c r="I27">
        <v>0</v>
      </c>
      <c r="J27">
        <v>0</v>
      </c>
      <c r="K27">
        <v>0</v>
      </c>
      <c r="L27">
        <v>0</v>
      </c>
      <c r="M27">
        <v>0</v>
      </c>
      <c r="N27">
        <v>0</v>
      </c>
      <c r="O27">
        <v>0</v>
      </c>
      <c r="P27">
        <v>0</v>
      </c>
      <c r="Q27">
        <v>0</v>
      </c>
      <c r="R27">
        <v>0</v>
      </c>
      <c r="S27">
        <v>0</v>
      </c>
      <c r="T27">
        <v>0</v>
      </c>
      <c r="U27">
        <v>0</v>
      </c>
      <c r="V27">
        <v>0</v>
      </c>
      <c r="W27">
        <v>0</v>
      </c>
      <c r="Z27">
        <v>2017</v>
      </c>
      <c r="AA27" s="82">
        <f t="array" ref="AA27">SUM(($G$22:$H$372)*($B$22:$B$372=$Z27))/1000000</f>
        <v>63513.358348000002</v>
      </c>
      <c r="AB27" s="82">
        <f t="array" ref="AB27">SUM(($I$22:$K$372)*($B$22:$B$372=$Z27))/1000000</f>
        <v>57567.423967000002</v>
      </c>
      <c r="AC27" s="82">
        <f t="array" ref="AC27">SUM(($L$22:$W$372)*($B$22:$B$372=$Z27))/1000000</f>
        <v>176504.521511</v>
      </c>
      <c r="AD27" s="82">
        <f t="shared" si="10"/>
        <v>297585.30382600002</v>
      </c>
    </row>
    <row r="28" spans="1:30" x14ac:dyDescent="0.75">
      <c r="B28">
        <v>2012</v>
      </c>
      <c r="C28" t="s">
        <v>1283</v>
      </c>
      <c r="D28">
        <v>7</v>
      </c>
      <c r="E28">
        <v>0</v>
      </c>
      <c r="F28">
        <v>0</v>
      </c>
      <c r="G28">
        <v>0</v>
      </c>
      <c r="H28">
        <v>0</v>
      </c>
      <c r="I28">
        <v>0</v>
      </c>
      <c r="J28">
        <v>0</v>
      </c>
      <c r="K28">
        <v>0</v>
      </c>
      <c r="L28">
        <v>0</v>
      </c>
      <c r="M28">
        <v>0</v>
      </c>
      <c r="N28">
        <v>0</v>
      </c>
      <c r="O28">
        <v>0</v>
      </c>
      <c r="P28">
        <v>0</v>
      </c>
      <c r="Q28">
        <v>0</v>
      </c>
      <c r="R28">
        <v>0</v>
      </c>
      <c r="S28">
        <v>0</v>
      </c>
      <c r="T28">
        <v>0</v>
      </c>
      <c r="U28">
        <v>0</v>
      </c>
      <c r="V28">
        <v>0</v>
      </c>
      <c r="W28">
        <v>0</v>
      </c>
      <c r="Z28">
        <v>2018</v>
      </c>
      <c r="AA28" s="82">
        <f t="array" ref="AA28">SUM(($G$22:$H$372)*($B$22:$B$372=$Z28))/1000000</f>
        <v>65749.611323000005</v>
      </c>
      <c r="AB28" s="82">
        <f t="array" ref="AB28">SUM(($I$22:$K$372)*($B$22:$B$372=$Z28))/1000000</f>
        <v>58713.445049000002</v>
      </c>
      <c r="AC28" s="82">
        <f t="array" ref="AC28">SUM(($L$22:$W$372)*($B$22:$B$372=$Z28))/1000000</f>
        <v>180393.987968</v>
      </c>
      <c r="AD28" s="82">
        <f t="shared" si="10"/>
        <v>304857.04434000002</v>
      </c>
    </row>
    <row r="29" spans="1:30" x14ac:dyDescent="0.75">
      <c r="B29">
        <v>2012</v>
      </c>
      <c r="C29" t="s">
        <v>1284</v>
      </c>
      <c r="D29">
        <v>8</v>
      </c>
      <c r="E29">
        <v>0</v>
      </c>
      <c r="F29">
        <v>0</v>
      </c>
      <c r="G29">
        <v>0</v>
      </c>
      <c r="H29">
        <v>0</v>
      </c>
      <c r="I29">
        <v>0</v>
      </c>
      <c r="J29">
        <v>0</v>
      </c>
      <c r="K29">
        <v>0</v>
      </c>
      <c r="L29">
        <v>0</v>
      </c>
      <c r="M29">
        <v>0</v>
      </c>
      <c r="N29">
        <v>0</v>
      </c>
      <c r="O29">
        <v>0</v>
      </c>
      <c r="P29">
        <v>0</v>
      </c>
      <c r="Q29">
        <v>0</v>
      </c>
      <c r="R29">
        <v>0</v>
      </c>
      <c r="S29">
        <v>0</v>
      </c>
      <c r="T29">
        <v>0</v>
      </c>
      <c r="U29">
        <v>0</v>
      </c>
      <c r="V29">
        <v>0</v>
      </c>
      <c r="W29">
        <v>0</v>
      </c>
      <c r="Z29">
        <v>2019</v>
      </c>
      <c r="AA29" s="82">
        <f t="array" ref="AA29">SUM(($G$22:$H$372)*($B$22:$B$372=$Z29))/1000000</f>
        <v>64032.875804000003</v>
      </c>
      <c r="AB29" s="82">
        <f t="array" ref="AB29">SUM(($I$22:$K$372)*($B$22:$B$372=$Z29))/1000000</f>
        <v>57753.081602999999</v>
      </c>
      <c r="AC29" s="82">
        <f t="array" ref="AC29">SUM(($L$22:$W$372)*($B$22:$B$372=$Z29))/1000000</f>
        <v>178258.78945899999</v>
      </c>
      <c r="AD29" s="82">
        <f t="shared" si="10"/>
        <v>300044.746866</v>
      </c>
    </row>
    <row r="30" spans="1:30" x14ac:dyDescent="0.75">
      <c r="B30">
        <v>2012</v>
      </c>
      <c r="C30" t="s">
        <v>1285</v>
      </c>
      <c r="D30">
        <v>9</v>
      </c>
      <c r="E30">
        <v>0</v>
      </c>
      <c r="F30">
        <v>0</v>
      </c>
      <c r="G30">
        <v>0</v>
      </c>
      <c r="H30">
        <v>0</v>
      </c>
      <c r="I30">
        <v>0</v>
      </c>
      <c r="J30">
        <v>0</v>
      </c>
      <c r="K30">
        <v>0</v>
      </c>
      <c r="L30">
        <v>0</v>
      </c>
      <c r="M30">
        <v>0</v>
      </c>
      <c r="N30">
        <v>0</v>
      </c>
      <c r="O30">
        <v>0</v>
      </c>
      <c r="P30">
        <v>0</v>
      </c>
      <c r="Q30">
        <v>0</v>
      </c>
      <c r="R30">
        <v>0</v>
      </c>
      <c r="S30">
        <v>0</v>
      </c>
      <c r="T30">
        <v>0</v>
      </c>
      <c r="U30">
        <v>0</v>
      </c>
      <c r="V30">
        <v>0</v>
      </c>
      <c r="W30">
        <v>0</v>
      </c>
      <c r="Z30">
        <v>2020</v>
      </c>
      <c r="AA30" s="82">
        <f t="array" ref="AA30">SUM(($G$22:$H$372)*($B$22:$B$372=$Z30))/1000000</f>
        <v>66392.729428000006</v>
      </c>
      <c r="AB30" s="82">
        <f t="array" ref="AB30">SUM(($I$22:$K$372)*($B$22:$B$372=$Z30))/1000000</f>
        <v>56565.216330000003</v>
      </c>
      <c r="AC30" s="82">
        <f t="array" ref="AC30">SUM(($L$22:$W$372)*($B$22:$B$372=$Z30))/1000000</f>
        <v>179177.29365499999</v>
      </c>
      <c r="AD30" s="82">
        <f t="shared" si="10"/>
        <v>302135.239413</v>
      </c>
    </row>
    <row r="31" spans="1:30" x14ac:dyDescent="0.75">
      <c r="B31">
        <v>2013</v>
      </c>
      <c r="C31" t="str">
        <f>C22</f>
        <v>Diesel</v>
      </c>
      <c r="D31">
        <v>1</v>
      </c>
      <c r="E31">
        <v>30803937280</v>
      </c>
      <c r="F31">
        <v>113826472</v>
      </c>
      <c r="G31">
        <v>37116588032</v>
      </c>
      <c r="H31">
        <v>2996025344</v>
      </c>
      <c r="I31">
        <v>10001015808</v>
      </c>
      <c r="J31">
        <v>11095851008</v>
      </c>
      <c r="K31">
        <v>16266354688</v>
      </c>
      <c r="L31">
        <v>15772302336</v>
      </c>
      <c r="M31">
        <v>1837885568</v>
      </c>
      <c r="N31">
        <v>1837885568</v>
      </c>
      <c r="O31">
        <v>5513656832</v>
      </c>
      <c r="P31">
        <v>22739668992</v>
      </c>
      <c r="Q31">
        <v>10591882240</v>
      </c>
      <c r="R31">
        <v>10591882240</v>
      </c>
      <c r="S31">
        <v>31892043776</v>
      </c>
      <c r="T31">
        <v>12686980096</v>
      </c>
      <c r="U31">
        <v>12686980096</v>
      </c>
      <c r="V31">
        <v>37944545280</v>
      </c>
      <c r="W31">
        <v>2940154</v>
      </c>
      <c r="Z31">
        <v>2021</v>
      </c>
      <c r="AA31" s="82">
        <f t="array" ref="AA31">SUM(($G$22:$H$372)*($B$22:$B$372=$Z31))/1000000</f>
        <v>73491.209528000007</v>
      </c>
      <c r="AB31" s="82">
        <f t="array" ref="AB31">SUM(($I$22:$K$372)*($B$22:$B$372=$Z31))/1000000</f>
        <v>58774.466785999997</v>
      </c>
      <c r="AC31" s="82">
        <f t="array" ref="AC31">SUM(($L$22:$W$372)*($B$22:$B$372=$Z31))/1000000</f>
        <v>183020.83665899999</v>
      </c>
      <c r="AD31" s="82">
        <f t="shared" si="10"/>
        <v>315286.512973</v>
      </c>
    </row>
    <row r="32" spans="1:30" x14ac:dyDescent="0.75">
      <c r="B32">
        <v>2013</v>
      </c>
      <c r="C32" t="str">
        <f t="shared" ref="C32:C95" si="11">C23</f>
        <v>Gasoline</v>
      </c>
      <c r="D32">
        <v>2</v>
      </c>
      <c r="E32">
        <v>40669630464</v>
      </c>
      <c r="F32">
        <v>10943552512</v>
      </c>
      <c r="G32">
        <v>7747261440</v>
      </c>
      <c r="H32">
        <v>5148895232</v>
      </c>
      <c r="I32">
        <v>8775163904</v>
      </c>
      <c r="J32">
        <v>3338966272</v>
      </c>
      <c r="K32">
        <v>5325068288</v>
      </c>
      <c r="L32">
        <v>316361344</v>
      </c>
      <c r="M32">
        <v>0</v>
      </c>
      <c r="N32">
        <v>0</v>
      </c>
      <c r="O32">
        <v>0</v>
      </c>
      <c r="P32">
        <v>37404796</v>
      </c>
      <c r="Q32">
        <v>0</v>
      </c>
      <c r="R32">
        <v>0</v>
      </c>
      <c r="S32">
        <v>0</v>
      </c>
      <c r="T32">
        <v>0</v>
      </c>
      <c r="U32">
        <v>0</v>
      </c>
      <c r="V32">
        <v>0</v>
      </c>
      <c r="W32">
        <v>0</v>
      </c>
      <c r="Z32">
        <v>2022</v>
      </c>
      <c r="AA32" s="82">
        <f t="array" ref="AA32">SUM(($G$22:$H$372)*($B$22:$B$372=$Z32))/1000000</f>
        <v>75058.850216000006</v>
      </c>
      <c r="AB32" s="82">
        <f t="array" ref="AB32">SUM(($I$22:$K$372)*($B$22:$B$372=$Z32))/1000000</f>
        <v>59696.392709</v>
      </c>
      <c r="AC32" s="82">
        <f t="array" ref="AC32">SUM(($L$22:$W$372)*($B$22:$B$372=$Z32))/1000000</f>
        <v>187191.81166800001</v>
      </c>
      <c r="AD32" s="82">
        <f t="shared" si="10"/>
        <v>321947.05459299998</v>
      </c>
    </row>
    <row r="33" spans="2:30" x14ac:dyDescent="0.75">
      <c r="B33">
        <v>2013</v>
      </c>
      <c r="C33" t="str">
        <f t="shared" si="11"/>
        <v>LPG</v>
      </c>
      <c r="D33">
        <v>3</v>
      </c>
      <c r="E33">
        <v>185391</v>
      </c>
      <c r="F33">
        <v>24</v>
      </c>
      <c r="G33">
        <v>2577511</v>
      </c>
      <c r="H33">
        <v>1674</v>
      </c>
      <c r="I33">
        <v>4126762</v>
      </c>
      <c r="J33">
        <v>2774236</v>
      </c>
      <c r="K33">
        <v>13745288</v>
      </c>
      <c r="L33">
        <v>14937902</v>
      </c>
      <c r="M33">
        <v>0</v>
      </c>
      <c r="N33">
        <v>0</v>
      </c>
      <c r="O33">
        <v>0</v>
      </c>
      <c r="P33">
        <v>205250</v>
      </c>
      <c r="Q33">
        <v>0</v>
      </c>
      <c r="R33">
        <v>0</v>
      </c>
      <c r="S33">
        <v>0</v>
      </c>
      <c r="T33">
        <v>0</v>
      </c>
      <c r="U33">
        <v>0</v>
      </c>
      <c r="V33">
        <v>0</v>
      </c>
      <c r="W33">
        <v>0</v>
      </c>
      <c r="Z33">
        <v>2023</v>
      </c>
      <c r="AA33" s="82">
        <f t="array" ref="AA33">SUM(($G$22:$H$372)*($B$22:$B$372=$Z33))/1000000</f>
        <v>74732.068169999999</v>
      </c>
      <c r="AB33" s="82">
        <f t="array" ref="AB33">SUM(($I$22:$K$372)*($B$22:$B$372=$Z33))/1000000</f>
        <v>59233.001348999998</v>
      </c>
      <c r="AC33" s="82">
        <f t="array" ref="AC33">SUM(($L$22:$W$372)*($B$22:$B$372=$Z33))/1000000</f>
        <v>186734.72233700001</v>
      </c>
      <c r="AD33" s="82">
        <f t="shared" si="10"/>
        <v>320699.79185600003</v>
      </c>
    </row>
    <row r="34" spans="2:30" x14ac:dyDescent="0.75">
      <c r="B34">
        <v>2013</v>
      </c>
      <c r="C34" t="str">
        <f t="shared" si="11"/>
        <v>CNG</v>
      </c>
      <c r="D34">
        <v>4</v>
      </c>
      <c r="E34">
        <v>52313188</v>
      </c>
      <c r="F34">
        <v>7134</v>
      </c>
      <c r="G34">
        <v>0</v>
      </c>
      <c r="H34">
        <v>0</v>
      </c>
      <c r="I34">
        <v>20689670</v>
      </c>
      <c r="J34">
        <v>1538102</v>
      </c>
      <c r="K34">
        <v>19159026</v>
      </c>
      <c r="L34">
        <v>12698769</v>
      </c>
      <c r="M34">
        <v>2153647</v>
      </c>
      <c r="N34">
        <v>2153647</v>
      </c>
      <c r="O34">
        <v>6460942</v>
      </c>
      <c r="P34">
        <v>424092032</v>
      </c>
      <c r="Q34">
        <v>21292082</v>
      </c>
      <c r="R34">
        <v>21292082</v>
      </c>
      <c r="S34">
        <v>64110228</v>
      </c>
      <c r="T34">
        <v>25503706</v>
      </c>
      <c r="U34">
        <v>25503706</v>
      </c>
      <c r="V34">
        <v>76277136</v>
      </c>
      <c r="W34">
        <v>0</v>
      </c>
      <c r="Z34">
        <v>2024</v>
      </c>
      <c r="AA34" s="82">
        <f t="array" ref="AA34">SUM(($G$22:$H$372)*($B$22:$B$372=$Z34))/1000000</f>
        <v>75056.362034999998</v>
      </c>
      <c r="AB34" s="82">
        <f t="array" ref="AB34">SUM(($I$22:$K$372)*($B$22:$B$372=$Z34))/1000000</f>
        <v>59104.916788000002</v>
      </c>
      <c r="AC34" s="82">
        <f t="array" ref="AC34">SUM(($L$22:$W$372)*($B$22:$B$372=$Z34))/1000000</f>
        <v>186938.41755700001</v>
      </c>
      <c r="AD34" s="82">
        <f t="shared" si="10"/>
        <v>321099.69637999998</v>
      </c>
    </row>
    <row r="35" spans="2:30" x14ac:dyDescent="0.75">
      <c r="B35">
        <v>2013</v>
      </c>
      <c r="C35" t="str">
        <f t="shared" si="11"/>
        <v>Flex</v>
      </c>
      <c r="D35">
        <v>5</v>
      </c>
      <c r="E35">
        <v>5602993664</v>
      </c>
      <c r="F35">
        <v>77389656</v>
      </c>
      <c r="G35">
        <v>1203051136</v>
      </c>
      <c r="H35">
        <v>632725120</v>
      </c>
      <c r="I35">
        <v>128952440</v>
      </c>
      <c r="J35">
        <v>0</v>
      </c>
      <c r="K35">
        <v>22762426</v>
      </c>
      <c r="L35">
        <v>0</v>
      </c>
      <c r="M35">
        <v>0</v>
      </c>
      <c r="N35">
        <v>0</v>
      </c>
      <c r="O35">
        <v>0</v>
      </c>
      <c r="P35">
        <v>0</v>
      </c>
      <c r="Q35">
        <v>0</v>
      </c>
      <c r="R35">
        <v>0</v>
      </c>
      <c r="S35">
        <v>0</v>
      </c>
      <c r="T35">
        <v>0</v>
      </c>
      <c r="U35">
        <v>0</v>
      </c>
      <c r="V35">
        <v>0</v>
      </c>
      <c r="W35">
        <v>0</v>
      </c>
      <c r="Z35">
        <v>2025</v>
      </c>
      <c r="AA35" s="82">
        <f t="array" ref="AA35">SUM(($G$22:$H$372)*($B$22:$B$372=$Z35))/1000000</f>
        <v>76161.660589000006</v>
      </c>
      <c r="AB35" s="82">
        <f t="array" ref="AB35">SUM(($I$22:$K$372)*($B$22:$B$372=$Z35))/1000000</f>
        <v>59444.983415000002</v>
      </c>
      <c r="AC35" s="82">
        <f t="array" ref="AC35">SUM(($L$22:$W$372)*($B$22:$B$372=$Z35))/1000000</f>
        <v>188410.14079800001</v>
      </c>
      <c r="AD35" s="82">
        <f t="shared" si="10"/>
        <v>324016.78480200004</v>
      </c>
    </row>
    <row r="36" spans="2:30" x14ac:dyDescent="0.75">
      <c r="B36">
        <v>2013</v>
      </c>
      <c r="C36" t="str">
        <f t="shared" si="11"/>
        <v>BEV</v>
      </c>
      <c r="D36">
        <v>6</v>
      </c>
      <c r="E36">
        <v>0</v>
      </c>
      <c r="F36">
        <v>0</v>
      </c>
      <c r="G36">
        <v>0</v>
      </c>
      <c r="H36">
        <v>1875744</v>
      </c>
      <c r="I36">
        <v>0</v>
      </c>
      <c r="J36">
        <v>0</v>
      </c>
      <c r="K36">
        <v>0</v>
      </c>
      <c r="L36">
        <v>0</v>
      </c>
      <c r="M36">
        <v>0</v>
      </c>
      <c r="N36">
        <v>0</v>
      </c>
      <c r="O36">
        <v>0</v>
      </c>
      <c r="P36">
        <v>0</v>
      </c>
      <c r="Q36">
        <v>0</v>
      </c>
      <c r="R36">
        <v>0</v>
      </c>
      <c r="S36">
        <v>0</v>
      </c>
      <c r="T36">
        <v>0</v>
      </c>
      <c r="U36">
        <v>0</v>
      </c>
      <c r="V36">
        <v>0</v>
      </c>
      <c r="W36">
        <v>0</v>
      </c>
      <c r="Z36">
        <v>2026</v>
      </c>
      <c r="AA36" s="82">
        <f t="array" ref="AA36">SUM(($G$22:$H$372)*($B$22:$B$372=$Z36))/1000000</f>
        <v>77621.935152000005</v>
      </c>
      <c r="AB36" s="82">
        <f t="array" ref="AB36">SUM(($I$22:$K$372)*($B$22:$B$372=$Z36))/1000000</f>
        <v>60179.275582000002</v>
      </c>
      <c r="AC36" s="82">
        <f t="array" ref="AC36">SUM(($L$22:$W$372)*($B$22:$B$372=$Z36))/1000000</f>
        <v>190675.150781</v>
      </c>
      <c r="AD36" s="82">
        <f t="shared" si="10"/>
        <v>328476.361515</v>
      </c>
    </row>
    <row r="37" spans="2:30" x14ac:dyDescent="0.75">
      <c r="B37">
        <v>2013</v>
      </c>
      <c r="C37" t="str">
        <f t="shared" si="11"/>
        <v>PHEV diesel</v>
      </c>
      <c r="D37">
        <v>7</v>
      </c>
      <c r="E37">
        <v>0</v>
      </c>
      <c r="F37">
        <v>0</v>
      </c>
      <c r="G37">
        <v>0</v>
      </c>
      <c r="H37">
        <v>0</v>
      </c>
      <c r="I37">
        <v>0</v>
      </c>
      <c r="J37">
        <v>0</v>
      </c>
      <c r="K37">
        <v>0</v>
      </c>
      <c r="L37">
        <v>0</v>
      </c>
      <c r="M37">
        <v>0</v>
      </c>
      <c r="N37">
        <v>0</v>
      </c>
      <c r="O37">
        <v>0</v>
      </c>
      <c r="P37">
        <v>0</v>
      </c>
      <c r="Q37">
        <v>0</v>
      </c>
      <c r="R37">
        <v>0</v>
      </c>
      <c r="S37">
        <v>0</v>
      </c>
      <c r="T37">
        <v>0</v>
      </c>
      <c r="U37">
        <v>0</v>
      </c>
      <c r="V37">
        <v>0</v>
      </c>
      <c r="W37">
        <v>0</v>
      </c>
      <c r="Z37">
        <v>2027</v>
      </c>
      <c r="AA37" s="82">
        <f t="array" ref="AA37">SUM(($G$22:$H$372)*($B$22:$B$372=$Z37))/1000000</f>
        <v>78824.143867000006</v>
      </c>
      <c r="AB37" s="82">
        <f t="array" ref="AB37">SUM(($I$22:$K$372)*($B$22:$B$372=$Z37))/1000000</f>
        <v>60943.302215000003</v>
      </c>
      <c r="AC37" s="82">
        <f t="array" ref="AC37">SUM(($L$22:$W$372)*($B$22:$B$372=$Z37))/1000000</f>
        <v>192523.839997</v>
      </c>
      <c r="AD37" s="82">
        <f t="shared" si="10"/>
        <v>332291.28607899998</v>
      </c>
    </row>
    <row r="38" spans="2:30" x14ac:dyDescent="0.75">
      <c r="B38">
        <v>2013</v>
      </c>
      <c r="C38" t="str">
        <f t="shared" si="11"/>
        <v>PHEV gasoline</v>
      </c>
      <c r="D38">
        <v>8</v>
      </c>
      <c r="E38">
        <v>0</v>
      </c>
      <c r="F38">
        <v>0</v>
      </c>
      <c r="G38">
        <v>0</v>
      </c>
      <c r="H38">
        <v>0</v>
      </c>
      <c r="I38">
        <v>0</v>
      </c>
      <c r="J38">
        <v>0</v>
      </c>
      <c r="K38">
        <v>0</v>
      </c>
      <c r="L38">
        <v>0</v>
      </c>
      <c r="M38">
        <v>0</v>
      </c>
      <c r="N38">
        <v>0</v>
      </c>
      <c r="O38">
        <v>0</v>
      </c>
      <c r="P38">
        <v>0</v>
      </c>
      <c r="Q38">
        <v>0</v>
      </c>
      <c r="R38">
        <v>0</v>
      </c>
      <c r="S38">
        <v>0</v>
      </c>
      <c r="T38">
        <v>0</v>
      </c>
      <c r="U38">
        <v>0</v>
      </c>
      <c r="V38">
        <v>0</v>
      </c>
      <c r="W38">
        <v>0</v>
      </c>
      <c r="Z38">
        <v>2028</v>
      </c>
      <c r="AA38" s="82">
        <f t="array" ref="AA38">SUM(($G$22:$H$372)*($B$22:$B$372=$Z38))/1000000</f>
        <v>79954.302377</v>
      </c>
      <c r="AB38" s="82">
        <f t="array" ref="AB38">SUM(($I$22:$K$372)*($B$22:$B$372=$Z38))/1000000</f>
        <v>61768.855621000002</v>
      </c>
      <c r="AC38" s="82">
        <f t="array" ref="AC38">SUM(($L$22:$W$372)*($B$22:$B$372=$Z38))/1000000</f>
        <v>194029.03336199999</v>
      </c>
      <c r="AD38" s="82">
        <f t="shared" si="10"/>
        <v>335752.19136</v>
      </c>
    </row>
    <row r="39" spans="2:30" x14ac:dyDescent="0.75">
      <c r="B39">
        <v>2013</v>
      </c>
      <c r="C39" t="str">
        <f t="shared" si="11"/>
        <v>Fuel cell</v>
      </c>
      <c r="D39">
        <v>9</v>
      </c>
      <c r="E39">
        <v>0</v>
      </c>
      <c r="F39">
        <v>0</v>
      </c>
      <c r="G39">
        <v>0</v>
      </c>
      <c r="H39">
        <v>0</v>
      </c>
      <c r="I39">
        <v>0</v>
      </c>
      <c r="J39">
        <v>0</v>
      </c>
      <c r="K39">
        <v>0</v>
      </c>
      <c r="L39">
        <v>0</v>
      </c>
      <c r="M39">
        <v>0</v>
      </c>
      <c r="N39">
        <v>0</v>
      </c>
      <c r="O39">
        <v>0</v>
      </c>
      <c r="P39">
        <v>0</v>
      </c>
      <c r="Q39">
        <v>0</v>
      </c>
      <c r="R39">
        <v>0</v>
      </c>
      <c r="S39">
        <v>0</v>
      </c>
      <c r="T39">
        <v>0</v>
      </c>
      <c r="U39">
        <v>0</v>
      </c>
      <c r="V39">
        <v>0</v>
      </c>
      <c r="W39">
        <v>0</v>
      </c>
      <c r="Z39">
        <v>2029</v>
      </c>
      <c r="AA39" s="82">
        <f t="array" ref="AA39">SUM(($G$22:$H$372)*($B$22:$B$372=$Z39))/1000000</f>
        <v>81126.438448999994</v>
      </c>
      <c r="AB39" s="82">
        <f t="array" ref="AB39">SUM(($I$22:$K$372)*($B$22:$B$372=$Z39))/1000000</f>
        <v>62522.914556999996</v>
      </c>
      <c r="AC39" s="82">
        <f t="array" ref="AC39">SUM(($L$22:$W$372)*($B$22:$B$372=$Z39))/1000000</f>
        <v>194919.57967499999</v>
      </c>
      <c r="AD39" s="82">
        <f t="shared" si="10"/>
        <v>338568.93268099998</v>
      </c>
    </row>
    <row r="40" spans="2:30" x14ac:dyDescent="0.75">
      <c r="B40">
        <v>2014</v>
      </c>
      <c r="C40" t="str">
        <f t="shared" si="11"/>
        <v>Diesel</v>
      </c>
      <c r="D40">
        <v>1</v>
      </c>
      <c r="E40">
        <v>31470921728</v>
      </c>
      <c r="F40">
        <v>73441176</v>
      </c>
      <c r="G40">
        <v>37866586112</v>
      </c>
      <c r="H40">
        <v>2775675904</v>
      </c>
      <c r="I40">
        <v>9478882304</v>
      </c>
      <c r="J40">
        <v>11652484096</v>
      </c>
      <c r="K40">
        <v>15905961984</v>
      </c>
      <c r="L40">
        <v>15311998976</v>
      </c>
      <c r="M40">
        <v>1816530688</v>
      </c>
      <c r="N40">
        <v>1816530688</v>
      </c>
      <c r="O40">
        <v>5449592320</v>
      </c>
      <c r="P40">
        <v>22719107072</v>
      </c>
      <c r="Q40">
        <v>10872541184</v>
      </c>
      <c r="R40">
        <v>10872541184</v>
      </c>
      <c r="S40">
        <v>32737095680</v>
      </c>
      <c r="T40">
        <v>13023152128</v>
      </c>
      <c r="U40">
        <v>13023152128</v>
      </c>
      <c r="V40">
        <v>38949990400</v>
      </c>
      <c r="W40">
        <v>3021042</v>
      </c>
      <c r="Z40">
        <v>2030</v>
      </c>
      <c r="AA40" s="82">
        <f t="array" ref="AA40">SUM(($G$22:$H$372)*($B$22:$B$372=$Z40))/1000000</f>
        <v>82515.567903000003</v>
      </c>
      <c r="AB40" s="82">
        <f t="array" ref="AB40">SUM(($I$22:$K$372)*($B$22:$B$372=$Z40))/1000000</f>
        <v>63231.206787000003</v>
      </c>
      <c r="AC40" s="82">
        <f t="array" ref="AC40">SUM(($L$22:$W$372)*($B$22:$B$372=$Z40))/1000000</f>
        <v>195347.25951599999</v>
      </c>
      <c r="AD40" s="82">
        <f t="shared" si="10"/>
        <v>341094.03420599998</v>
      </c>
    </row>
    <row r="41" spans="2:30" x14ac:dyDescent="0.75">
      <c r="B41">
        <v>2014</v>
      </c>
      <c r="C41" t="str">
        <f t="shared" si="11"/>
        <v>Gasoline</v>
      </c>
      <c r="D41">
        <v>2</v>
      </c>
      <c r="E41">
        <v>50104815616</v>
      </c>
      <c r="F41">
        <v>1981181184</v>
      </c>
      <c r="G41">
        <v>8467652608</v>
      </c>
      <c r="H41">
        <v>5142343680</v>
      </c>
      <c r="I41">
        <v>8770002944</v>
      </c>
      <c r="J41">
        <v>3432117504</v>
      </c>
      <c r="K41">
        <v>5204172800</v>
      </c>
      <c r="L41">
        <v>292320064</v>
      </c>
      <c r="M41">
        <v>0</v>
      </c>
      <c r="N41">
        <v>0</v>
      </c>
      <c r="O41">
        <v>0</v>
      </c>
      <c r="P41">
        <v>37042424</v>
      </c>
      <c r="Q41">
        <v>0</v>
      </c>
      <c r="R41">
        <v>0</v>
      </c>
      <c r="S41">
        <v>0</v>
      </c>
      <c r="T41">
        <v>0</v>
      </c>
      <c r="U41">
        <v>0</v>
      </c>
      <c r="V41">
        <v>0</v>
      </c>
      <c r="W41">
        <v>0</v>
      </c>
      <c r="Z41">
        <v>2031</v>
      </c>
      <c r="AA41" s="82">
        <f t="array" ref="AA41">SUM(($G$22:$H$372)*($B$22:$B$372=$Z41))/1000000</f>
        <v>84225.810465999995</v>
      </c>
      <c r="AB41" s="82">
        <f t="array" ref="AB41">SUM(($I$22:$K$372)*($B$22:$B$372=$Z41))/1000000</f>
        <v>64039.527791</v>
      </c>
      <c r="AC41" s="82">
        <f t="array" ref="AC41">SUM(($L$22:$W$372)*($B$22:$B$372=$Z41))/1000000</f>
        <v>195864.895124</v>
      </c>
      <c r="AD41" s="82">
        <f t="shared" si="10"/>
        <v>344130.233381</v>
      </c>
    </row>
    <row r="42" spans="2:30" x14ac:dyDescent="0.75">
      <c r="B42">
        <v>2014</v>
      </c>
      <c r="C42" t="str">
        <f t="shared" si="11"/>
        <v>LPG</v>
      </c>
      <c r="D42">
        <v>3</v>
      </c>
      <c r="E42">
        <v>190928</v>
      </c>
      <c r="F42">
        <v>318</v>
      </c>
      <c r="G42">
        <v>2210096</v>
      </c>
      <c r="H42">
        <v>0</v>
      </c>
      <c r="I42">
        <v>3378688</v>
      </c>
      <c r="J42">
        <v>2267157</v>
      </c>
      <c r="K42">
        <v>11943307</v>
      </c>
      <c r="L42">
        <v>13006248</v>
      </c>
      <c r="M42">
        <v>0</v>
      </c>
      <c r="N42">
        <v>0</v>
      </c>
      <c r="O42">
        <v>0</v>
      </c>
      <c r="P42">
        <v>148184</v>
      </c>
      <c r="Q42">
        <v>0</v>
      </c>
      <c r="R42">
        <v>0</v>
      </c>
      <c r="S42">
        <v>0</v>
      </c>
      <c r="T42">
        <v>0</v>
      </c>
      <c r="U42">
        <v>0</v>
      </c>
      <c r="V42">
        <v>0</v>
      </c>
      <c r="W42">
        <v>0</v>
      </c>
      <c r="Z42">
        <v>2032</v>
      </c>
      <c r="AA42" s="82">
        <f t="array" ref="AA42">SUM(($G$22:$H$372)*($B$22:$B$372=$Z42))/1000000</f>
        <v>86247.875383999999</v>
      </c>
      <c r="AB42" s="82">
        <f t="array" ref="AB42">SUM(($I$22:$K$372)*($B$22:$B$372=$Z42))/1000000</f>
        <v>65124.282284000001</v>
      </c>
      <c r="AC42" s="82">
        <f t="array" ref="AC42">SUM(($L$22:$W$372)*($B$22:$B$372=$Z42))/1000000</f>
        <v>196870.930903</v>
      </c>
      <c r="AD42" s="82">
        <f t="shared" si="10"/>
        <v>348243.08857100003</v>
      </c>
    </row>
    <row r="43" spans="2:30" x14ac:dyDescent="0.75">
      <c r="B43">
        <v>2014</v>
      </c>
      <c r="C43" t="str">
        <f t="shared" si="11"/>
        <v>CNG</v>
      </c>
      <c r="D43">
        <v>4</v>
      </c>
      <c r="E43">
        <v>84807800</v>
      </c>
      <c r="F43">
        <v>501157</v>
      </c>
      <c r="G43">
        <v>0</v>
      </c>
      <c r="H43">
        <v>0</v>
      </c>
      <c r="I43">
        <v>24469718</v>
      </c>
      <c r="J43">
        <v>1179214</v>
      </c>
      <c r="K43">
        <v>17250678</v>
      </c>
      <c r="L43">
        <v>20650460</v>
      </c>
      <c r="M43">
        <v>5190144</v>
      </c>
      <c r="N43">
        <v>5190144</v>
      </c>
      <c r="O43">
        <v>15570430</v>
      </c>
      <c r="P43">
        <v>583668160</v>
      </c>
      <c r="Q43">
        <v>38961532</v>
      </c>
      <c r="R43">
        <v>38961532</v>
      </c>
      <c r="S43">
        <v>117312744</v>
      </c>
      <c r="T43">
        <v>46668208</v>
      </c>
      <c r="U43">
        <v>46668208</v>
      </c>
      <c r="V43">
        <v>139576480</v>
      </c>
      <c r="W43">
        <v>0</v>
      </c>
      <c r="Z43">
        <v>2033</v>
      </c>
      <c r="AA43" s="82">
        <f t="array" ref="AA43">SUM(($G$22:$H$372)*($B$22:$B$372=$Z43))/1000000</f>
        <v>88082.187835999997</v>
      </c>
      <c r="AB43" s="82">
        <f t="array" ref="AB43">SUM(($I$22:$K$372)*($B$22:$B$372=$Z43))/1000000</f>
        <v>66076.330558000001</v>
      </c>
      <c r="AC43" s="82">
        <f t="array" ref="AC43">SUM(($L$22:$W$372)*($B$22:$B$372=$Z43))/1000000</f>
        <v>197467.476639</v>
      </c>
      <c r="AD43" s="82">
        <f t="shared" si="10"/>
        <v>351625.99503300001</v>
      </c>
    </row>
    <row r="44" spans="2:30" x14ac:dyDescent="0.75">
      <c r="B44">
        <v>2014</v>
      </c>
      <c r="C44" t="str">
        <f t="shared" si="11"/>
        <v>Flex</v>
      </c>
      <c r="D44">
        <v>5</v>
      </c>
      <c r="E44">
        <v>5266461184</v>
      </c>
      <c r="F44">
        <v>444953760</v>
      </c>
      <c r="G44">
        <v>1268535424</v>
      </c>
      <c r="H44">
        <v>844508160</v>
      </c>
      <c r="I44">
        <v>216532576</v>
      </c>
      <c r="J44">
        <v>0</v>
      </c>
      <c r="K44">
        <v>42578640</v>
      </c>
      <c r="L44">
        <v>0</v>
      </c>
      <c r="M44">
        <v>0</v>
      </c>
      <c r="N44">
        <v>0</v>
      </c>
      <c r="O44">
        <v>0</v>
      </c>
      <c r="P44">
        <v>0</v>
      </c>
      <c r="Q44">
        <v>0</v>
      </c>
      <c r="R44">
        <v>0</v>
      </c>
      <c r="S44">
        <v>0</v>
      </c>
      <c r="T44">
        <v>0</v>
      </c>
      <c r="U44">
        <v>0</v>
      </c>
      <c r="V44">
        <v>0</v>
      </c>
      <c r="W44">
        <v>0</v>
      </c>
      <c r="Z44">
        <v>2034</v>
      </c>
      <c r="AA44" s="82">
        <f t="array" ref="AA44">SUM(($G$22:$H$372)*($B$22:$B$372=$Z44))/1000000</f>
        <v>89903.375495</v>
      </c>
      <c r="AB44" s="82">
        <f t="array" ref="AB44">SUM(($I$22:$K$372)*($B$22:$B$372=$Z44))/1000000</f>
        <v>67006.771336000005</v>
      </c>
      <c r="AC44" s="82">
        <f t="array" ref="AC44">SUM(($L$22:$W$372)*($B$22:$B$372=$Z44))/1000000</f>
        <v>197962.586129</v>
      </c>
      <c r="AD44" s="82">
        <f t="shared" si="10"/>
        <v>354872.73295999999</v>
      </c>
    </row>
    <row r="45" spans="2:30" x14ac:dyDescent="0.75">
      <c r="B45">
        <v>2014</v>
      </c>
      <c r="C45" t="str">
        <f t="shared" si="11"/>
        <v>BEV</v>
      </c>
      <c r="D45">
        <v>6</v>
      </c>
      <c r="E45">
        <v>0</v>
      </c>
      <c r="F45">
        <v>0</v>
      </c>
      <c r="G45">
        <v>0</v>
      </c>
      <c r="H45">
        <v>1780627</v>
      </c>
      <c r="I45">
        <v>0</v>
      </c>
      <c r="J45">
        <v>0</v>
      </c>
      <c r="K45">
        <v>0</v>
      </c>
      <c r="L45">
        <v>0</v>
      </c>
      <c r="M45">
        <v>0</v>
      </c>
      <c r="N45">
        <v>0</v>
      </c>
      <c r="O45">
        <v>0</v>
      </c>
      <c r="P45">
        <v>0</v>
      </c>
      <c r="Q45">
        <v>0</v>
      </c>
      <c r="R45">
        <v>0</v>
      </c>
      <c r="S45">
        <v>0</v>
      </c>
      <c r="T45">
        <v>0</v>
      </c>
      <c r="U45">
        <v>0</v>
      </c>
      <c r="V45">
        <v>0</v>
      </c>
      <c r="W45">
        <v>0</v>
      </c>
      <c r="Z45">
        <v>2035</v>
      </c>
      <c r="AA45" s="82">
        <f t="array" ref="AA45">SUM(($G$22:$H$372)*($B$22:$B$372=$Z45))/1000000</f>
        <v>91787.951690000002</v>
      </c>
      <c r="AB45" s="82">
        <f t="array" ref="AB45">SUM(($I$22:$K$372)*($B$22:$B$372=$Z45))/1000000</f>
        <v>67997.275097000005</v>
      </c>
      <c r="AC45" s="82">
        <f t="array" ref="AC45">SUM(($L$22:$W$372)*($B$22:$B$372=$Z45))/1000000</f>
        <v>198582.446746</v>
      </c>
      <c r="AD45" s="82">
        <f t="shared" si="10"/>
        <v>358367.67353300005</v>
      </c>
    </row>
    <row r="46" spans="2:30" x14ac:dyDescent="0.75">
      <c r="B46">
        <v>2014</v>
      </c>
      <c r="C46" t="str">
        <f t="shared" si="11"/>
        <v>PHEV diesel</v>
      </c>
      <c r="D46">
        <v>7</v>
      </c>
      <c r="E46">
        <v>0</v>
      </c>
      <c r="F46">
        <v>0</v>
      </c>
      <c r="G46">
        <v>0</v>
      </c>
      <c r="H46">
        <v>0</v>
      </c>
      <c r="I46">
        <v>0</v>
      </c>
      <c r="J46">
        <v>0</v>
      </c>
      <c r="K46">
        <v>0</v>
      </c>
      <c r="L46">
        <v>0</v>
      </c>
      <c r="M46">
        <v>0</v>
      </c>
      <c r="N46">
        <v>0</v>
      </c>
      <c r="O46">
        <v>0</v>
      </c>
      <c r="P46">
        <v>0</v>
      </c>
      <c r="Q46">
        <v>0</v>
      </c>
      <c r="R46">
        <v>0</v>
      </c>
      <c r="S46">
        <v>0</v>
      </c>
      <c r="T46">
        <v>0</v>
      </c>
      <c r="U46">
        <v>0</v>
      </c>
      <c r="V46">
        <v>0</v>
      </c>
      <c r="W46">
        <v>0</v>
      </c>
      <c r="Z46">
        <v>2036</v>
      </c>
      <c r="AA46" s="82">
        <f t="array" ref="AA46">SUM(($G$22:$H$372)*($B$22:$B$372=$Z46))/1000000</f>
        <v>93531.581019999998</v>
      </c>
      <c r="AB46" s="82">
        <f t="array" ref="AB46">SUM(($I$22:$K$372)*($B$22:$B$372=$Z46))/1000000</f>
        <v>68894.705545000004</v>
      </c>
      <c r="AC46" s="82">
        <f t="array" ref="AC46">SUM(($L$22:$W$372)*($B$22:$B$372=$Z46))/1000000</f>
        <v>198894.29607499999</v>
      </c>
      <c r="AD46" s="82">
        <f t="shared" si="10"/>
        <v>361320.58264000004</v>
      </c>
    </row>
    <row r="47" spans="2:30" x14ac:dyDescent="0.75">
      <c r="B47">
        <v>2014</v>
      </c>
      <c r="C47" t="str">
        <f t="shared" si="11"/>
        <v>PHEV gasoline</v>
      </c>
      <c r="D47">
        <v>8</v>
      </c>
      <c r="E47">
        <v>0</v>
      </c>
      <c r="F47">
        <v>0</v>
      </c>
      <c r="G47">
        <v>0</v>
      </c>
      <c r="H47">
        <v>0</v>
      </c>
      <c r="I47">
        <v>0</v>
      </c>
      <c r="J47">
        <v>0</v>
      </c>
      <c r="K47">
        <v>0</v>
      </c>
      <c r="L47">
        <v>0</v>
      </c>
      <c r="M47">
        <v>0</v>
      </c>
      <c r="N47">
        <v>0</v>
      </c>
      <c r="O47">
        <v>0</v>
      </c>
      <c r="P47">
        <v>0</v>
      </c>
      <c r="Q47">
        <v>0</v>
      </c>
      <c r="R47">
        <v>0</v>
      </c>
      <c r="S47">
        <v>0</v>
      </c>
      <c r="T47">
        <v>0</v>
      </c>
      <c r="U47">
        <v>0</v>
      </c>
      <c r="V47">
        <v>0</v>
      </c>
      <c r="W47">
        <v>0</v>
      </c>
      <c r="Z47">
        <v>2037</v>
      </c>
      <c r="AA47" s="82">
        <f t="array" ref="AA47">SUM(($G$22:$H$372)*($B$22:$B$372=$Z47))/1000000</f>
        <v>95407.949582000001</v>
      </c>
      <c r="AB47" s="82">
        <f t="array" ref="AB47">SUM(($I$22:$K$372)*($B$22:$B$372=$Z47))/1000000</f>
        <v>69940.541322000005</v>
      </c>
      <c r="AC47" s="82">
        <f t="array" ref="AC47">SUM(($L$22:$W$372)*($B$22:$B$372=$Z47))/1000000</f>
        <v>199522.87597200001</v>
      </c>
      <c r="AD47" s="82">
        <f t="shared" si="10"/>
        <v>364871.36687600001</v>
      </c>
    </row>
    <row r="48" spans="2:30" x14ac:dyDescent="0.75">
      <c r="B48">
        <v>2014</v>
      </c>
      <c r="C48" t="str">
        <f t="shared" si="11"/>
        <v>Fuel cell</v>
      </c>
      <c r="D48">
        <v>9</v>
      </c>
      <c r="E48">
        <v>0</v>
      </c>
      <c r="F48">
        <v>0</v>
      </c>
      <c r="G48">
        <v>0</v>
      </c>
      <c r="H48">
        <v>0</v>
      </c>
      <c r="I48">
        <v>0</v>
      </c>
      <c r="J48">
        <v>0</v>
      </c>
      <c r="K48">
        <v>0</v>
      </c>
      <c r="L48">
        <v>0</v>
      </c>
      <c r="M48">
        <v>0</v>
      </c>
      <c r="N48">
        <v>0</v>
      </c>
      <c r="O48">
        <v>0</v>
      </c>
      <c r="P48">
        <v>0</v>
      </c>
      <c r="Q48">
        <v>0</v>
      </c>
      <c r="R48">
        <v>0</v>
      </c>
      <c r="S48">
        <v>0</v>
      </c>
      <c r="T48">
        <v>0</v>
      </c>
      <c r="U48">
        <v>0</v>
      </c>
      <c r="V48">
        <v>0</v>
      </c>
      <c r="W48">
        <v>0</v>
      </c>
      <c r="Z48">
        <v>2038</v>
      </c>
      <c r="AA48" s="82">
        <f t="array" ref="AA48">SUM(($G$22:$H$372)*($B$22:$B$372=$Z48))/1000000</f>
        <v>97274.880076999994</v>
      </c>
      <c r="AB48" s="82">
        <f t="array" ref="AB48">SUM(($I$22:$K$372)*($B$22:$B$372=$Z48))/1000000</f>
        <v>70943.414059000002</v>
      </c>
      <c r="AC48" s="82">
        <f t="array" ref="AC48">SUM(($L$22:$W$372)*($B$22:$B$372=$Z48))/1000000</f>
        <v>200192.55317</v>
      </c>
      <c r="AD48" s="82">
        <f t="shared" si="10"/>
        <v>368410.84730599995</v>
      </c>
    </row>
    <row r="49" spans="2:30" x14ac:dyDescent="0.75">
      <c r="B49">
        <v>2015</v>
      </c>
      <c r="C49" t="str">
        <f t="shared" si="11"/>
        <v>Diesel</v>
      </c>
      <c r="D49">
        <v>1</v>
      </c>
      <c r="E49">
        <v>32130646016</v>
      </c>
      <c r="F49">
        <v>74980728</v>
      </c>
      <c r="G49">
        <v>39796629504</v>
      </c>
      <c r="H49">
        <v>2504725248</v>
      </c>
      <c r="I49">
        <v>8811881472</v>
      </c>
      <c r="J49">
        <v>12129487872</v>
      </c>
      <c r="K49">
        <v>15556624384</v>
      </c>
      <c r="L49">
        <v>14727621632</v>
      </c>
      <c r="M49">
        <v>1739442048</v>
      </c>
      <c r="N49">
        <v>1739442048</v>
      </c>
      <c r="O49">
        <v>5218325504</v>
      </c>
      <c r="P49">
        <v>22578898944</v>
      </c>
      <c r="Q49">
        <v>10919579648</v>
      </c>
      <c r="R49">
        <v>10919579648</v>
      </c>
      <c r="S49">
        <v>32878733312</v>
      </c>
      <c r="T49">
        <v>13079496704</v>
      </c>
      <c r="U49">
        <v>13079496704</v>
      </c>
      <c r="V49">
        <v>39118499840</v>
      </c>
      <c r="W49">
        <v>4866592</v>
      </c>
      <c r="Z49">
        <v>2039</v>
      </c>
      <c r="AA49" s="82">
        <f t="array" ref="AA49">SUM(($G$22:$H$372)*($B$22:$B$372=$Z49))/1000000</f>
        <v>99140.713889000006</v>
      </c>
      <c r="AB49" s="82">
        <f t="array" ref="AB49">SUM(($I$22:$K$372)*($B$22:$B$372=$Z49))/1000000</f>
        <v>72006.495349000004</v>
      </c>
      <c r="AC49" s="82">
        <f t="array" ref="AC49">SUM(($L$22:$W$372)*($B$22:$B$372=$Z49))/1000000</f>
        <v>200739.43635500001</v>
      </c>
      <c r="AD49" s="82">
        <f t="shared" si="10"/>
        <v>371886.64559299999</v>
      </c>
    </row>
    <row r="50" spans="2:30" x14ac:dyDescent="0.75">
      <c r="B50">
        <v>2015</v>
      </c>
      <c r="C50" t="str">
        <f t="shared" si="11"/>
        <v>Gasoline</v>
      </c>
      <c r="D50">
        <v>2</v>
      </c>
      <c r="E50">
        <v>50368405504</v>
      </c>
      <c r="F50">
        <v>1991603840</v>
      </c>
      <c r="G50">
        <v>8212621824</v>
      </c>
      <c r="H50">
        <v>4905730560</v>
      </c>
      <c r="I50">
        <v>8557104640</v>
      </c>
      <c r="J50">
        <v>3627284480</v>
      </c>
      <c r="K50">
        <v>4997589504</v>
      </c>
      <c r="L50">
        <v>268674656</v>
      </c>
      <c r="M50">
        <v>0</v>
      </c>
      <c r="N50">
        <v>0</v>
      </c>
      <c r="O50">
        <v>0</v>
      </c>
      <c r="P50">
        <v>32463916</v>
      </c>
      <c r="Q50">
        <v>0</v>
      </c>
      <c r="R50">
        <v>0</v>
      </c>
      <c r="S50">
        <v>0</v>
      </c>
      <c r="T50">
        <v>0</v>
      </c>
      <c r="U50">
        <v>0</v>
      </c>
      <c r="V50">
        <v>0</v>
      </c>
      <c r="W50">
        <v>0</v>
      </c>
      <c r="Z50">
        <v>2040</v>
      </c>
      <c r="AA50" s="82">
        <f t="array" ref="AA50">SUM(($G$22:$H$372)*($B$22:$B$372=$Z50))/1000000</f>
        <v>101139.003489</v>
      </c>
      <c r="AB50" s="82">
        <f t="array" ref="AB50">SUM(($I$22:$K$372)*($B$22:$B$372=$Z50))/1000000</f>
        <v>73123.155322000006</v>
      </c>
      <c r="AC50" s="82">
        <f t="array" ref="AC50">SUM(($L$22:$W$372)*($B$22:$B$372=$Z50))/1000000</f>
        <v>201400.78161800001</v>
      </c>
      <c r="AD50" s="82">
        <f t="shared" si="10"/>
        <v>375662.94042900001</v>
      </c>
    </row>
    <row r="51" spans="2:30" x14ac:dyDescent="0.75">
      <c r="B51">
        <v>2015</v>
      </c>
      <c r="C51" t="str">
        <f t="shared" si="11"/>
        <v>LPG</v>
      </c>
      <c r="D51">
        <v>3</v>
      </c>
      <c r="E51">
        <v>152240</v>
      </c>
      <c r="F51">
        <v>332</v>
      </c>
      <c r="G51">
        <v>1832672</v>
      </c>
      <c r="H51">
        <v>0</v>
      </c>
      <c r="I51">
        <v>2692227</v>
      </c>
      <c r="J51">
        <v>23766592</v>
      </c>
      <c r="K51">
        <v>22077144</v>
      </c>
      <c r="L51">
        <v>16142764</v>
      </c>
      <c r="M51">
        <v>0</v>
      </c>
      <c r="N51">
        <v>0</v>
      </c>
      <c r="O51">
        <v>0</v>
      </c>
      <c r="P51">
        <v>205203</v>
      </c>
      <c r="Q51">
        <v>0</v>
      </c>
      <c r="R51">
        <v>0</v>
      </c>
      <c r="S51">
        <v>0</v>
      </c>
      <c r="T51">
        <v>0</v>
      </c>
      <c r="U51">
        <v>0</v>
      </c>
      <c r="V51">
        <v>0</v>
      </c>
      <c r="W51">
        <v>0</v>
      </c>
      <c r="Z51">
        <v>2041</v>
      </c>
      <c r="AA51" s="82">
        <f t="array" ref="AA51">SUM(($G$22:$H$372)*($B$22:$B$372=$Z51))/1000000</f>
        <v>103182.906147</v>
      </c>
      <c r="AB51" s="82">
        <f t="array" ref="AB51">SUM(($I$22:$K$372)*($B$22:$B$372=$Z51))/1000000</f>
        <v>74263.218131999995</v>
      </c>
      <c r="AC51" s="82">
        <f t="array" ref="AC51">SUM(($L$22:$W$372)*($B$22:$B$372=$Z51))/1000000</f>
        <v>202038.91327700001</v>
      </c>
      <c r="AD51" s="82">
        <f t="shared" si="10"/>
        <v>379485.037556</v>
      </c>
    </row>
    <row r="52" spans="2:30" x14ac:dyDescent="0.75">
      <c r="B52">
        <v>2015</v>
      </c>
      <c r="C52" t="str">
        <f t="shared" si="11"/>
        <v>CNG</v>
      </c>
      <c r="D52">
        <v>4</v>
      </c>
      <c r="E52">
        <v>97903936</v>
      </c>
      <c r="F52">
        <v>511847</v>
      </c>
      <c r="G52">
        <v>0</v>
      </c>
      <c r="H52">
        <v>0</v>
      </c>
      <c r="I52">
        <v>23407512</v>
      </c>
      <c r="J52">
        <v>1117613</v>
      </c>
      <c r="K52">
        <v>16420317</v>
      </c>
      <c r="L52">
        <v>26466298</v>
      </c>
      <c r="M52">
        <v>6580146</v>
      </c>
      <c r="N52">
        <v>6580146</v>
      </c>
      <c r="O52">
        <v>19740438</v>
      </c>
      <c r="P52">
        <v>695506176</v>
      </c>
      <c r="Q52">
        <v>58927512</v>
      </c>
      <c r="R52">
        <v>58927512</v>
      </c>
      <c r="S52">
        <v>177430096</v>
      </c>
      <c r="T52">
        <v>70583512</v>
      </c>
      <c r="U52">
        <v>70583512</v>
      </c>
      <c r="V52">
        <v>211102960</v>
      </c>
      <c r="W52">
        <v>0</v>
      </c>
      <c r="Z52">
        <v>2042</v>
      </c>
      <c r="AA52" s="82">
        <f t="array" ref="AA52">SUM(($G$22:$H$372)*($B$22:$B$372=$Z52))/1000000</f>
        <v>105260.42458599999</v>
      </c>
      <c r="AB52" s="82">
        <f t="array" ref="AB52">SUM(($I$22:$K$372)*($B$22:$B$372=$Z52))/1000000</f>
        <v>75433.603170999995</v>
      </c>
      <c r="AC52" s="82">
        <f t="array" ref="AC52">SUM(($L$22:$W$372)*($B$22:$B$372=$Z52))/1000000</f>
        <v>202798.471594</v>
      </c>
      <c r="AD52" s="82">
        <f t="shared" si="10"/>
        <v>383492.49935100001</v>
      </c>
    </row>
    <row r="53" spans="2:30" x14ac:dyDescent="0.75">
      <c r="B53">
        <v>2015</v>
      </c>
      <c r="C53" t="str">
        <f t="shared" si="11"/>
        <v>Flex</v>
      </c>
      <c r="D53">
        <v>5</v>
      </c>
      <c r="E53">
        <v>5571889152</v>
      </c>
      <c r="F53">
        <v>392946592</v>
      </c>
      <c r="G53">
        <v>1594247040</v>
      </c>
      <c r="H53">
        <v>1024589632</v>
      </c>
      <c r="I53">
        <v>264603056</v>
      </c>
      <c r="J53">
        <v>0</v>
      </c>
      <c r="K53">
        <v>38448236</v>
      </c>
      <c r="L53">
        <v>0</v>
      </c>
      <c r="M53">
        <v>0</v>
      </c>
      <c r="N53">
        <v>0</v>
      </c>
      <c r="O53">
        <v>0</v>
      </c>
      <c r="P53">
        <v>0</v>
      </c>
      <c r="Q53">
        <v>0</v>
      </c>
      <c r="R53">
        <v>0</v>
      </c>
      <c r="S53">
        <v>0</v>
      </c>
      <c r="T53">
        <v>0</v>
      </c>
      <c r="U53">
        <v>0</v>
      </c>
      <c r="V53">
        <v>0</v>
      </c>
      <c r="W53">
        <v>0</v>
      </c>
      <c r="Z53">
        <v>2043</v>
      </c>
      <c r="AA53" s="82">
        <f t="array" ref="AA53">SUM(($G$22:$H$372)*($B$22:$B$372=$Z53))/1000000</f>
        <v>107264.271525</v>
      </c>
      <c r="AB53" s="82">
        <f t="array" ref="AB53">SUM(($I$22:$K$372)*($B$22:$B$372=$Z53))/1000000</f>
        <v>76631.229517</v>
      </c>
      <c r="AC53" s="82">
        <f t="array" ref="AC53">SUM(($L$22:$W$372)*($B$22:$B$372=$Z53))/1000000</f>
        <v>203467.543986</v>
      </c>
      <c r="AD53" s="82">
        <f t="shared" si="10"/>
        <v>387363.04502800002</v>
      </c>
    </row>
    <row r="54" spans="2:30" x14ac:dyDescent="0.75">
      <c r="B54">
        <v>2015</v>
      </c>
      <c r="C54" t="str">
        <f t="shared" si="11"/>
        <v>BEV</v>
      </c>
      <c r="D54">
        <v>6</v>
      </c>
      <c r="E54">
        <v>0</v>
      </c>
      <c r="F54">
        <v>0</v>
      </c>
      <c r="G54">
        <v>0</v>
      </c>
      <c r="H54">
        <v>1676958</v>
      </c>
      <c r="I54">
        <v>0</v>
      </c>
      <c r="J54">
        <v>98240</v>
      </c>
      <c r="K54">
        <v>0</v>
      </c>
      <c r="L54">
        <v>0</v>
      </c>
      <c r="M54">
        <v>0</v>
      </c>
      <c r="N54">
        <v>0</v>
      </c>
      <c r="O54">
        <v>0</v>
      </c>
      <c r="P54">
        <v>0</v>
      </c>
      <c r="Q54">
        <v>0</v>
      </c>
      <c r="R54">
        <v>0</v>
      </c>
      <c r="S54">
        <v>0</v>
      </c>
      <c r="T54">
        <v>0</v>
      </c>
      <c r="U54">
        <v>0</v>
      </c>
      <c r="V54">
        <v>0</v>
      </c>
      <c r="W54">
        <v>0</v>
      </c>
      <c r="Z54">
        <v>2044</v>
      </c>
      <c r="AA54" s="82">
        <f t="array" ref="AA54">SUM(($G$22:$H$372)*($B$22:$B$372=$Z54))/1000000</f>
        <v>109199.497978</v>
      </c>
      <c r="AB54" s="82">
        <f t="array" ref="AB54">SUM(($I$22:$K$372)*($B$22:$B$372=$Z54))/1000000</f>
        <v>77792.504027000003</v>
      </c>
      <c r="AC54" s="82">
        <f t="array" ref="AC54">SUM(($L$22:$W$372)*($B$22:$B$372=$Z54))/1000000</f>
        <v>203931.536631</v>
      </c>
      <c r="AD54" s="82">
        <f t="shared" si="10"/>
        <v>390923.53863600001</v>
      </c>
    </row>
    <row r="55" spans="2:30" x14ac:dyDescent="0.75">
      <c r="B55">
        <v>2015</v>
      </c>
      <c r="C55" t="str">
        <f t="shared" si="11"/>
        <v>PHEV diesel</v>
      </c>
      <c r="D55">
        <v>7</v>
      </c>
      <c r="E55">
        <v>0</v>
      </c>
      <c r="F55">
        <v>0</v>
      </c>
      <c r="G55">
        <v>0</v>
      </c>
      <c r="H55">
        <v>0</v>
      </c>
      <c r="I55">
        <v>0</v>
      </c>
      <c r="J55">
        <v>0</v>
      </c>
      <c r="K55">
        <v>0</v>
      </c>
      <c r="L55">
        <v>0</v>
      </c>
      <c r="M55">
        <v>0</v>
      </c>
      <c r="N55">
        <v>0</v>
      </c>
      <c r="O55">
        <v>0</v>
      </c>
      <c r="P55">
        <v>0</v>
      </c>
      <c r="Q55">
        <v>0</v>
      </c>
      <c r="R55">
        <v>0</v>
      </c>
      <c r="S55">
        <v>0</v>
      </c>
      <c r="T55">
        <v>0</v>
      </c>
      <c r="U55">
        <v>0</v>
      </c>
      <c r="V55">
        <v>0</v>
      </c>
      <c r="W55">
        <v>0</v>
      </c>
      <c r="Z55">
        <v>2045</v>
      </c>
      <c r="AA55" s="82">
        <f t="array" ref="AA55">SUM(($G$22:$H$372)*($B$22:$B$372=$Z55))/1000000</f>
        <v>111173.512067</v>
      </c>
      <c r="AB55" s="82">
        <f t="array" ref="AB55">SUM(($I$22:$K$372)*($B$22:$B$372=$Z55))/1000000</f>
        <v>78834.679315000001</v>
      </c>
      <c r="AC55" s="82">
        <f t="array" ref="AC55">SUM(($L$22:$W$372)*($B$22:$B$372=$Z55))/1000000</f>
        <v>204053.06837299999</v>
      </c>
      <c r="AD55" s="82">
        <f t="shared" si="10"/>
        <v>394061.25975500001</v>
      </c>
    </row>
    <row r="56" spans="2:30" x14ac:dyDescent="0.75">
      <c r="B56">
        <v>2015</v>
      </c>
      <c r="C56" t="str">
        <f t="shared" si="11"/>
        <v>PHEV gasoline</v>
      </c>
      <c r="D56">
        <v>8</v>
      </c>
      <c r="E56">
        <v>0</v>
      </c>
      <c r="F56">
        <v>0</v>
      </c>
      <c r="G56">
        <v>0</v>
      </c>
      <c r="H56">
        <v>0</v>
      </c>
      <c r="I56">
        <v>0</v>
      </c>
      <c r="J56">
        <v>0</v>
      </c>
      <c r="K56">
        <v>0</v>
      </c>
      <c r="L56">
        <v>0</v>
      </c>
      <c r="M56">
        <v>0</v>
      </c>
      <c r="N56">
        <v>0</v>
      </c>
      <c r="O56">
        <v>0</v>
      </c>
      <c r="P56">
        <v>0</v>
      </c>
      <c r="Q56">
        <v>0</v>
      </c>
      <c r="R56">
        <v>0</v>
      </c>
      <c r="S56">
        <v>0</v>
      </c>
      <c r="T56">
        <v>0</v>
      </c>
      <c r="U56">
        <v>0</v>
      </c>
      <c r="V56">
        <v>0</v>
      </c>
      <c r="W56">
        <v>0</v>
      </c>
      <c r="Z56">
        <v>2046</v>
      </c>
      <c r="AA56" s="82">
        <f t="array" ref="AA56">SUM(($G$22:$H$372)*($B$22:$B$372=$Z56))/1000000</f>
        <v>113428.118479</v>
      </c>
      <c r="AB56" s="82">
        <f t="array" ref="AB56">SUM(($I$22:$K$372)*($B$22:$B$372=$Z56))/1000000</f>
        <v>79911.228703000001</v>
      </c>
      <c r="AC56" s="82">
        <f t="array" ref="AC56">SUM(($L$22:$W$372)*($B$22:$B$372=$Z56))/1000000</f>
        <v>204195.66310599999</v>
      </c>
      <c r="AD56" s="82">
        <f t="shared" si="10"/>
        <v>397535.01028799999</v>
      </c>
    </row>
    <row r="57" spans="2:30" x14ac:dyDescent="0.75">
      <c r="B57">
        <v>2015</v>
      </c>
      <c r="C57" t="str">
        <f t="shared" si="11"/>
        <v>Fuel cell</v>
      </c>
      <c r="D57">
        <v>9</v>
      </c>
      <c r="E57">
        <v>0</v>
      </c>
      <c r="F57">
        <v>0</v>
      </c>
      <c r="G57">
        <v>0</v>
      </c>
      <c r="H57">
        <v>0</v>
      </c>
      <c r="I57">
        <v>0</v>
      </c>
      <c r="J57">
        <v>0</v>
      </c>
      <c r="K57">
        <v>0</v>
      </c>
      <c r="L57">
        <v>0</v>
      </c>
      <c r="M57">
        <v>0</v>
      </c>
      <c r="N57">
        <v>0</v>
      </c>
      <c r="O57">
        <v>0</v>
      </c>
      <c r="P57">
        <v>0</v>
      </c>
      <c r="Q57">
        <v>0</v>
      </c>
      <c r="R57">
        <v>0</v>
      </c>
      <c r="S57">
        <v>0</v>
      </c>
      <c r="T57">
        <v>0</v>
      </c>
      <c r="U57">
        <v>0</v>
      </c>
      <c r="V57">
        <v>0</v>
      </c>
      <c r="W57">
        <v>0</v>
      </c>
      <c r="Z57">
        <v>2047</v>
      </c>
      <c r="AA57" s="82">
        <f t="array" ref="AA57">SUM(($G$22:$H$372)*($B$22:$B$372=$Z57))/1000000</f>
        <v>115822.941164</v>
      </c>
      <c r="AB57" s="82">
        <f t="array" ref="AB57">SUM(($I$22:$K$372)*($B$22:$B$372=$Z57))/1000000</f>
        <v>81033.695051999995</v>
      </c>
      <c r="AC57" s="82">
        <f t="array" ref="AC57">SUM(($L$22:$W$372)*($B$22:$B$372=$Z57))/1000000</f>
        <v>204349.73841300001</v>
      </c>
      <c r="AD57" s="82">
        <f t="shared" si="10"/>
        <v>401206.37462900003</v>
      </c>
    </row>
    <row r="58" spans="2:30" x14ac:dyDescent="0.75">
      <c r="B58">
        <v>2016</v>
      </c>
      <c r="C58" t="str">
        <f t="shared" si="11"/>
        <v>Diesel</v>
      </c>
      <c r="D58">
        <v>1</v>
      </c>
      <c r="E58">
        <v>32382119936</v>
      </c>
      <c r="F58">
        <v>75567552</v>
      </c>
      <c r="G58">
        <v>41271996416</v>
      </c>
      <c r="H58">
        <v>2372618752</v>
      </c>
      <c r="I58">
        <v>8273442816</v>
      </c>
      <c r="J58">
        <v>12958074880</v>
      </c>
      <c r="K58">
        <v>15459318784</v>
      </c>
      <c r="L58">
        <v>14447562752</v>
      </c>
      <c r="M58">
        <v>1723276032</v>
      </c>
      <c r="N58">
        <v>1723276032</v>
      </c>
      <c r="O58">
        <v>5169828864</v>
      </c>
      <c r="P58">
        <v>23218941952</v>
      </c>
      <c r="Q58">
        <v>11425473536</v>
      </c>
      <c r="R58">
        <v>11425473536</v>
      </c>
      <c r="S58">
        <v>34401972224</v>
      </c>
      <c r="T58">
        <v>13685458944</v>
      </c>
      <c r="U58">
        <v>13685458944</v>
      </c>
      <c r="V58">
        <v>40930832384</v>
      </c>
      <c r="W58">
        <v>4916568</v>
      </c>
      <c r="Z58">
        <v>2048</v>
      </c>
      <c r="AA58" s="82">
        <f t="array" ref="AA58">SUM(($G$22:$H$372)*($B$22:$B$372=$Z58))/1000000</f>
        <v>118129.175965</v>
      </c>
      <c r="AB58" s="82">
        <f t="array" ref="AB58">SUM(($I$22:$K$372)*($B$22:$B$372=$Z58))/1000000</f>
        <v>82127.805974000003</v>
      </c>
      <c r="AC58" s="82">
        <f t="array" ref="AC58">SUM(($L$22:$W$372)*($B$22:$B$372=$Z58))/1000000</f>
        <v>204380.36221399999</v>
      </c>
      <c r="AD58" s="82">
        <f t="shared" si="10"/>
        <v>404637.34415300004</v>
      </c>
    </row>
    <row r="59" spans="2:30" x14ac:dyDescent="0.75">
      <c r="B59">
        <v>2016</v>
      </c>
      <c r="C59" t="str">
        <f t="shared" si="11"/>
        <v>Gasoline</v>
      </c>
      <c r="D59">
        <v>2</v>
      </c>
      <c r="E59">
        <v>47269371904</v>
      </c>
      <c r="F59">
        <v>1869066112</v>
      </c>
      <c r="G59">
        <v>7937174016</v>
      </c>
      <c r="H59">
        <v>4910220288</v>
      </c>
      <c r="I59">
        <v>8716460032</v>
      </c>
      <c r="J59">
        <v>3838427392</v>
      </c>
      <c r="K59">
        <v>5033079296</v>
      </c>
      <c r="L59">
        <v>246122096</v>
      </c>
      <c r="M59">
        <v>0</v>
      </c>
      <c r="N59">
        <v>0</v>
      </c>
      <c r="O59">
        <v>0</v>
      </c>
      <c r="P59">
        <v>27976366</v>
      </c>
      <c r="Q59">
        <v>0</v>
      </c>
      <c r="R59">
        <v>0</v>
      </c>
      <c r="S59">
        <v>0</v>
      </c>
      <c r="T59">
        <v>0</v>
      </c>
      <c r="U59">
        <v>0</v>
      </c>
      <c r="V59">
        <v>0</v>
      </c>
      <c r="W59">
        <v>0</v>
      </c>
      <c r="Z59">
        <v>2049</v>
      </c>
      <c r="AA59" s="82">
        <f t="array" ref="AA59">SUM(($G$22:$H$372)*($B$22:$B$372=$Z59))/1000000</f>
        <v>120538.638987</v>
      </c>
      <c r="AB59" s="82">
        <f t="array" ref="AB59">SUM(($I$22:$K$372)*($B$22:$B$372=$Z59))/1000000</f>
        <v>83279.448753999997</v>
      </c>
      <c r="AC59" s="82">
        <f t="array" ref="AC59">SUM(($L$22:$W$372)*($B$22:$B$372=$Z59))/1000000</f>
        <v>204518.086664</v>
      </c>
      <c r="AD59" s="82">
        <f t="shared" si="10"/>
        <v>408336.174405</v>
      </c>
    </row>
    <row r="60" spans="2:30" x14ac:dyDescent="0.75">
      <c r="B60">
        <v>2016</v>
      </c>
      <c r="C60" t="str">
        <f t="shared" si="11"/>
        <v>LPG</v>
      </c>
      <c r="D60">
        <v>3</v>
      </c>
      <c r="E60">
        <v>154088</v>
      </c>
      <c r="F60">
        <v>322</v>
      </c>
      <c r="G60">
        <v>1419799</v>
      </c>
      <c r="H60">
        <v>0</v>
      </c>
      <c r="I60">
        <v>6546392</v>
      </c>
      <c r="J60">
        <v>22589896</v>
      </c>
      <c r="K60">
        <v>22562494</v>
      </c>
      <c r="L60">
        <v>21641836</v>
      </c>
      <c r="M60">
        <v>0</v>
      </c>
      <c r="N60">
        <v>0</v>
      </c>
      <c r="O60">
        <v>0</v>
      </c>
      <c r="P60">
        <v>219438</v>
      </c>
      <c r="Q60">
        <v>0</v>
      </c>
      <c r="R60">
        <v>0</v>
      </c>
      <c r="S60">
        <v>0</v>
      </c>
      <c r="T60">
        <v>0</v>
      </c>
      <c r="U60">
        <v>0</v>
      </c>
      <c r="V60">
        <v>0</v>
      </c>
      <c r="W60">
        <v>0</v>
      </c>
      <c r="Z60">
        <v>2050</v>
      </c>
      <c r="AA60" s="82">
        <f t="array" ref="AA60">SUM(($G$22:$H$372)*($B$22:$B$372=$Z60))/1000000</f>
        <v>123324.758518</v>
      </c>
      <c r="AB60" s="82">
        <f t="array" ref="AB60">SUM(($I$22:$K$372)*($B$22:$B$372=$Z60))/1000000</f>
        <v>84643.598742000002</v>
      </c>
      <c r="AC60" s="82">
        <f t="array" ref="AC60">SUM(($L$22:$W$372)*($B$22:$B$372=$Z60))/1000000</f>
        <v>205175.579501</v>
      </c>
      <c r="AD60" s="82">
        <f t="shared" si="10"/>
        <v>413143.93676100002</v>
      </c>
    </row>
    <row r="61" spans="2:30" x14ac:dyDescent="0.75">
      <c r="B61">
        <v>2016</v>
      </c>
      <c r="C61" t="str">
        <f t="shared" si="11"/>
        <v>CNG</v>
      </c>
      <c r="D61">
        <v>4</v>
      </c>
      <c r="E61">
        <v>110351456</v>
      </c>
      <c r="F61">
        <v>986910</v>
      </c>
      <c r="G61">
        <v>85947</v>
      </c>
      <c r="H61">
        <v>0</v>
      </c>
      <c r="I61">
        <v>19862614</v>
      </c>
      <c r="J61">
        <v>964208</v>
      </c>
      <c r="K61">
        <v>15353000</v>
      </c>
      <c r="L61">
        <v>33596404</v>
      </c>
      <c r="M61">
        <v>6550681</v>
      </c>
      <c r="N61">
        <v>6550681</v>
      </c>
      <c r="O61">
        <v>19652042</v>
      </c>
      <c r="P61">
        <v>823382016</v>
      </c>
      <c r="Q61">
        <v>72834912</v>
      </c>
      <c r="R61">
        <v>72834912</v>
      </c>
      <c r="S61">
        <v>219305152</v>
      </c>
      <c r="T61">
        <v>87241824</v>
      </c>
      <c r="U61">
        <v>87241824</v>
      </c>
      <c r="V61">
        <v>260925088</v>
      </c>
      <c r="W61">
        <v>0</v>
      </c>
    </row>
    <row r="62" spans="2:30" x14ac:dyDescent="0.75">
      <c r="B62">
        <v>2016</v>
      </c>
      <c r="C62" t="str">
        <f t="shared" si="11"/>
        <v>Flex</v>
      </c>
      <c r="D62">
        <v>5</v>
      </c>
      <c r="E62">
        <v>8964489216</v>
      </c>
      <c r="F62">
        <v>498212064</v>
      </c>
      <c r="G62">
        <v>1649950592</v>
      </c>
      <c r="H62">
        <v>1203981952</v>
      </c>
      <c r="I62">
        <v>310605120</v>
      </c>
      <c r="J62">
        <v>0</v>
      </c>
      <c r="K62">
        <v>35030368</v>
      </c>
      <c r="L62">
        <v>0</v>
      </c>
      <c r="M62">
        <v>0</v>
      </c>
      <c r="N62">
        <v>0</v>
      </c>
      <c r="O62">
        <v>0</v>
      </c>
      <c r="P62">
        <v>0</v>
      </c>
      <c r="Q62">
        <v>0</v>
      </c>
      <c r="R62">
        <v>0</v>
      </c>
      <c r="S62">
        <v>0</v>
      </c>
      <c r="T62">
        <v>0</v>
      </c>
      <c r="U62">
        <v>0</v>
      </c>
      <c r="V62">
        <v>0</v>
      </c>
      <c r="W62">
        <v>0</v>
      </c>
    </row>
    <row r="63" spans="2:30" x14ac:dyDescent="0.75">
      <c r="B63">
        <v>2016</v>
      </c>
      <c r="C63" t="str">
        <f t="shared" si="11"/>
        <v>BEV</v>
      </c>
      <c r="D63">
        <v>6</v>
      </c>
      <c r="E63">
        <v>0</v>
      </c>
      <c r="F63">
        <v>0</v>
      </c>
      <c r="G63">
        <v>0</v>
      </c>
      <c r="H63">
        <v>1557606</v>
      </c>
      <c r="I63">
        <v>0</v>
      </c>
      <c r="J63">
        <v>90575</v>
      </c>
      <c r="K63">
        <v>0</v>
      </c>
      <c r="L63">
        <v>0</v>
      </c>
      <c r="M63">
        <v>0</v>
      </c>
      <c r="N63">
        <v>0</v>
      </c>
      <c r="O63">
        <v>0</v>
      </c>
      <c r="P63">
        <v>0</v>
      </c>
      <c r="Q63">
        <v>0</v>
      </c>
      <c r="R63">
        <v>0</v>
      </c>
      <c r="S63">
        <v>0</v>
      </c>
      <c r="T63">
        <v>0</v>
      </c>
      <c r="U63">
        <v>0</v>
      </c>
      <c r="V63">
        <v>0</v>
      </c>
      <c r="W63">
        <v>0</v>
      </c>
    </row>
    <row r="64" spans="2:30" x14ac:dyDescent="0.75">
      <c r="B64">
        <v>2016</v>
      </c>
      <c r="C64" t="str">
        <f t="shared" si="11"/>
        <v>PHEV diesel</v>
      </c>
      <c r="D64">
        <v>7</v>
      </c>
      <c r="E64">
        <v>0</v>
      </c>
      <c r="F64">
        <v>0</v>
      </c>
      <c r="G64">
        <v>0</v>
      </c>
      <c r="H64">
        <v>0</v>
      </c>
      <c r="I64">
        <v>0</v>
      </c>
      <c r="J64">
        <v>0</v>
      </c>
      <c r="K64">
        <v>0</v>
      </c>
      <c r="L64">
        <v>0</v>
      </c>
      <c r="M64">
        <v>0</v>
      </c>
      <c r="N64">
        <v>0</v>
      </c>
      <c r="O64">
        <v>0</v>
      </c>
      <c r="P64">
        <v>0</v>
      </c>
      <c r="Q64">
        <v>0</v>
      </c>
      <c r="R64">
        <v>0</v>
      </c>
      <c r="S64">
        <v>0</v>
      </c>
      <c r="T64">
        <v>0</v>
      </c>
      <c r="U64">
        <v>0</v>
      </c>
      <c r="V64">
        <v>0</v>
      </c>
      <c r="W64">
        <v>0</v>
      </c>
    </row>
    <row r="65" spans="2:23" x14ac:dyDescent="0.75">
      <c r="B65">
        <v>2016</v>
      </c>
      <c r="C65" t="str">
        <f t="shared" si="11"/>
        <v>PHEV gasoline</v>
      </c>
      <c r="D65">
        <v>8</v>
      </c>
      <c r="E65">
        <v>0</v>
      </c>
      <c r="F65">
        <v>0</v>
      </c>
      <c r="G65">
        <v>0</v>
      </c>
      <c r="H65">
        <v>0</v>
      </c>
      <c r="I65">
        <v>0</v>
      </c>
      <c r="J65">
        <v>0</v>
      </c>
      <c r="K65">
        <v>0</v>
      </c>
      <c r="L65">
        <v>0</v>
      </c>
      <c r="M65">
        <v>0</v>
      </c>
      <c r="N65">
        <v>0</v>
      </c>
      <c r="O65">
        <v>0</v>
      </c>
      <c r="P65">
        <v>0</v>
      </c>
      <c r="Q65">
        <v>0</v>
      </c>
      <c r="R65">
        <v>0</v>
      </c>
      <c r="S65">
        <v>0</v>
      </c>
      <c r="T65">
        <v>0</v>
      </c>
      <c r="U65">
        <v>0</v>
      </c>
      <c r="V65">
        <v>0</v>
      </c>
      <c r="W65">
        <v>0</v>
      </c>
    </row>
    <row r="66" spans="2:23" x14ac:dyDescent="0.75">
      <c r="B66">
        <v>2016</v>
      </c>
      <c r="C66" t="str">
        <f t="shared" si="11"/>
        <v>Fuel cell</v>
      </c>
      <c r="D66">
        <v>9</v>
      </c>
      <c r="E66">
        <v>0</v>
      </c>
      <c r="F66">
        <v>0</v>
      </c>
      <c r="G66">
        <v>0</v>
      </c>
      <c r="H66">
        <v>0</v>
      </c>
      <c r="I66">
        <v>0</v>
      </c>
      <c r="J66">
        <v>0</v>
      </c>
      <c r="K66">
        <v>0</v>
      </c>
      <c r="L66">
        <v>0</v>
      </c>
      <c r="M66">
        <v>0</v>
      </c>
      <c r="N66">
        <v>0</v>
      </c>
      <c r="O66">
        <v>0</v>
      </c>
      <c r="P66">
        <v>0</v>
      </c>
      <c r="Q66">
        <v>0</v>
      </c>
      <c r="R66">
        <v>0</v>
      </c>
      <c r="S66">
        <v>0</v>
      </c>
      <c r="T66">
        <v>0</v>
      </c>
      <c r="U66">
        <v>0</v>
      </c>
      <c r="V66">
        <v>0</v>
      </c>
      <c r="W66">
        <v>0</v>
      </c>
    </row>
    <row r="67" spans="2:23" x14ac:dyDescent="0.75">
      <c r="B67">
        <v>2017</v>
      </c>
      <c r="C67" t="str">
        <f t="shared" si="11"/>
        <v>Diesel</v>
      </c>
      <c r="D67">
        <v>1</v>
      </c>
      <c r="E67">
        <v>32811651072</v>
      </c>
      <c r="F67">
        <v>76569928</v>
      </c>
      <c r="G67">
        <v>44304506880</v>
      </c>
      <c r="H67">
        <v>2348114688</v>
      </c>
      <c r="I67">
        <v>7977647616</v>
      </c>
      <c r="J67">
        <v>14176344064</v>
      </c>
      <c r="K67">
        <v>15916547072</v>
      </c>
      <c r="L67">
        <v>14482820096</v>
      </c>
      <c r="M67">
        <v>1729491584</v>
      </c>
      <c r="N67">
        <v>1729491584</v>
      </c>
      <c r="O67">
        <v>5188474880</v>
      </c>
      <c r="P67">
        <v>24610936832</v>
      </c>
      <c r="Q67">
        <v>11524892672</v>
      </c>
      <c r="R67">
        <v>11524892672</v>
      </c>
      <c r="S67">
        <v>34701320192</v>
      </c>
      <c r="T67">
        <v>13804542976</v>
      </c>
      <c r="U67">
        <v>13804542976</v>
      </c>
      <c r="V67">
        <v>41286979584</v>
      </c>
      <c r="W67">
        <v>6775192</v>
      </c>
    </row>
    <row r="68" spans="2:23" x14ac:dyDescent="0.75">
      <c r="B68">
        <v>2017</v>
      </c>
      <c r="C68" t="str">
        <f t="shared" si="11"/>
        <v>Gasoline</v>
      </c>
      <c r="D68">
        <v>2</v>
      </c>
      <c r="E68">
        <v>44827734016</v>
      </c>
      <c r="F68">
        <v>1772521472</v>
      </c>
      <c r="G68">
        <v>8299080192</v>
      </c>
      <c r="H68">
        <v>5030804480</v>
      </c>
      <c r="I68">
        <v>9519837184</v>
      </c>
      <c r="J68">
        <v>4231507968</v>
      </c>
      <c r="K68">
        <v>5212124672</v>
      </c>
      <c r="L68">
        <v>236199856</v>
      </c>
      <c r="M68">
        <v>0</v>
      </c>
      <c r="N68">
        <v>0</v>
      </c>
      <c r="O68">
        <v>0</v>
      </c>
      <c r="P68">
        <v>23693550</v>
      </c>
      <c r="Q68">
        <v>0</v>
      </c>
      <c r="R68">
        <v>0</v>
      </c>
      <c r="S68">
        <v>0</v>
      </c>
      <c r="T68">
        <v>0</v>
      </c>
      <c r="U68">
        <v>0</v>
      </c>
      <c r="V68">
        <v>0</v>
      </c>
      <c r="W68">
        <v>0</v>
      </c>
    </row>
    <row r="69" spans="2:23" x14ac:dyDescent="0.75">
      <c r="B69">
        <v>2017</v>
      </c>
      <c r="C69" t="str">
        <f t="shared" si="11"/>
        <v>LPG</v>
      </c>
      <c r="D69">
        <v>3</v>
      </c>
      <c r="E69">
        <v>119304</v>
      </c>
      <c r="F69">
        <v>0</v>
      </c>
      <c r="G69">
        <v>1312560</v>
      </c>
      <c r="H69">
        <v>0</v>
      </c>
      <c r="I69">
        <v>6280723</v>
      </c>
      <c r="J69">
        <v>21992162</v>
      </c>
      <c r="K69">
        <v>22127978</v>
      </c>
      <c r="L69">
        <v>24295132</v>
      </c>
      <c r="M69">
        <v>0</v>
      </c>
      <c r="N69">
        <v>0</v>
      </c>
      <c r="O69">
        <v>0</v>
      </c>
      <c r="P69">
        <v>202920</v>
      </c>
      <c r="Q69">
        <v>0</v>
      </c>
      <c r="R69">
        <v>0</v>
      </c>
      <c r="S69">
        <v>0</v>
      </c>
      <c r="T69">
        <v>0</v>
      </c>
      <c r="U69">
        <v>0</v>
      </c>
      <c r="V69">
        <v>0</v>
      </c>
      <c r="W69">
        <v>0</v>
      </c>
    </row>
    <row r="70" spans="2:23" x14ac:dyDescent="0.75">
      <c r="B70">
        <v>2017</v>
      </c>
      <c r="C70" t="str">
        <f t="shared" si="11"/>
        <v>CNG</v>
      </c>
      <c r="D70">
        <v>4</v>
      </c>
      <c r="E70">
        <v>103158128</v>
      </c>
      <c r="F70">
        <v>933739</v>
      </c>
      <c r="G70">
        <v>173018</v>
      </c>
      <c r="H70">
        <v>0</v>
      </c>
      <c r="I70">
        <v>19791424</v>
      </c>
      <c r="J70">
        <v>914222</v>
      </c>
      <c r="K70">
        <v>15320760</v>
      </c>
      <c r="L70">
        <v>38967536</v>
      </c>
      <c r="M70">
        <v>6478567</v>
      </c>
      <c r="N70">
        <v>6478567</v>
      </c>
      <c r="O70">
        <v>19435702</v>
      </c>
      <c r="P70">
        <v>900560192</v>
      </c>
      <c r="Q70">
        <v>77612960</v>
      </c>
      <c r="R70">
        <v>77612960</v>
      </c>
      <c r="S70">
        <v>233691776</v>
      </c>
      <c r="T70">
        <v>92964984</v>
      </c>
      <c r="U70">
        <v>92964984</v>
      </c>
      <c r="V70">
        <v>278042048</v>
      </c>
      <c r="W70">
        <v>0</v>
      </c>
    </row>
    <row r="71" spans="2:23" x14ac:dyDescent="0.75">
      <c r="B71">
        <v>2017</v>
      </c>
      <c r="C71" t="str">
        <f t="shared" si="11"/>
        <v>Flex</v>
      </c>
      <c r="D71">
        <v>5</v>
      </c>
      <c r="E71">
        <v>11672904704</v>
      </c>
      <c r="F71">
        <v>615768064</v>
      </c>
      <c r="G71">
        <v>2047377536</v>
      </c>
      <c r="H71">
        <v>1480517888</v>
      </c>
      <c r="I71">
        <v>429228384</v>
      </c>
      <c r="J71">
        <v>0</v>
      </c>
      <c r="K71">
        <v>16629244</v>
      </c>
      <c r="L71">
        <v>0</v>
      </c>
      <c r="M71">
        <v>0</v>
      </c>
      <c r="N71">
        <v>0</v>
      </c>
      <c r="O71">
        <v>0</v>
      </c>
      <c r="P71">
        <v>0</v>
      </c>
      <c r="Q71">
        <v>0</v>
      </c>
      <c r="R71">
        <v>0</v>
      </c>
      <c r="S71">
        <v>0</v>
      </c>
      <c r="T71">
        <v>0</v>
      </c>
      <c r="U71">
        <v>0</v>
      </c>
      <c r="V71">
        <v>0</v>
      </c>
      <c r="W71">
        <v>0</v>
      </c>
    </row>
    <row r="72" spans="2:23" x14ac:dyDescent="0.75">
      <c r="B72">
        <v>2017</v>
      </c>
      <c r="C72" t="str">
        <f t="shared" si="11"/>
        <v>BEV</v>
      </c>
      <c r="D72">
        <v>6</v>
      </c>
      <c r="E72">
        <v>0</v>
      </c>
      <c r="F72">
        <v>0</v>
      </c>
      <c r="G72">
        <v>0</v>
      </c>
      <c r="H72">
        <v>1471106</v>
      </c>
      <c r="I72">
        <v>0</v>
      </c>
      <c r="J72">
        <v>864351</v>
      </c>
      <c r="K72">
        <v>266143</v>
      </c>
      <c r="L72">
        <v>0</v>
      </c>
      <c r="M72">
        <v>0</v>
      </c>
      <c r="N72">
        <v>0</v>
      </c>
      <c r="O72">
        <v>0</v>
      </c>
      <c r="P72">
        <v>22648</v>
      </c>
      <c r="Q72">
        <v>27178</v>
      </c>
      <c r="R72">
        <v>27178</v>
      </c>
      <c r="S72">
        <v>81533</v>
      </c>
      <c r="T72">
        <v>0</v>
      </c>
      <c r="U72">
        <v>0</v>
      </c>
      <c r="V72">
        <v>0</v>
      </c>
      <c r="W72">
        <v>0</v>
      </c>
    </row>
    <row r="73" spans="2:23" x14ac:dyDescent="0.75">
      <c r="B73">
        <v>2017</v>
      </c>
      <c r="C73" t="str">
        <f t="shared" si="11"/>
        <v>PHEV diesel</v>
      </c>
      <c r="D73">
        <v>7</v>
      </c>
      <c r="E73">
        <v>0</v>
      </c>
      <c r="F73">
        <v>0</v>
      </c>
      <c r="G73">
        <v>0</v>
      </c>
      <c r="H73">
        <v>0</v>
      </c>
      <c r="I73">
        <v>0</v>
      </c>
      <c r="J73">
        <v>0</v>
      </c>
      <c r="K73">
        <v>0</v>
      </c>
      <c r="L73">
        <v>0</v>
      </c>
      <c r="M73">
        <v>0</v>
      </c>
      <c r="N73">
        <v>0</v>
      </c>
      <c r="O73">
        <v>0</v>
      </c>
      <c r="P73">
        <v>0</v>
      </c>
      <c r="Q73">
        <v>0</v>
      </c>
      <c r="R73">
        <v>0</v>
      </c>
      <c r="S73">
        <v>0</v>
      </c>
      <c r="T73">
        <v>0</v>
      </c>
      <c r="U73">
        <v>0</v>
      </c>
      <c r="V73">
        <v>0</v>
      </c>
      <c r="W73">
        <v>0</v>
      </c>
    </row>
    <row r="74" spans="2:23" x14ac:dyDescent="0.75">
      <c r="B74">
        <v>2017</v>
      </c>
      <c r="C74" t="str">
        <f t="shared" si="11"/>
        <v>PHEV gasoline</v>
      </c>
      <c r="D74">
        <v>8</v>
      </c>
      <c r="E74">
        <v>0</v>
      </c>
      <c r="F74">
        <v>0</v>
      </c>
      <c r="G74">
        <v>0</v>
      </c>
      <c r="H74">
        <v>0</v>
      </c>
      <c r="I74">
        <v>0</v>
      </c>
      <c r="J74">
        <v>0</v>
      </c>
      <c r="K74">
        <v>0</v>
      </c>
      <c r="L74">
        <v>0</v>
      </c>
      <c r="M74">
        <v>0</v>
      </c>
      <c r="N74">
        <v>0</v>
      </c>
      <c r="O74">
        <v>0</v>
      </c>
      <c r="P74">
        <v>0</v>
      </c>
      <c r="Q74">
        <v>0</v>
      </c>
      <c r="R74">
        <v>0</v>
      </c>
      <c r="S74">
        <v>0</v>
      </c>
      <c r="T74">
        <v>0</v>
      </c>
      <c r="U74">
        <v>0</v>
      </c>
      <c r="V74">
        <v>0</v>
      </c>
      <c r="W74">
        <v>0</v>
      </c>
    </row>
    <row r="75" spans="2:23" x14ac:dyDescent="0.75">
      <c r="B75">
        <v>2017</v>
      </c>
      <c r="C75" t="str">
        <f t="shared" si="11"/>
        <v>Fuel cell</v>
      </c>
      <c r="D75">
        <v>9</v>
      </c>
      <c r="E75">
        <v>0</v>
      </c>
      <c r="F75">
        <v>0</v>
      </c>
      <c r="G75">
        <v>0</v>
      </c>
      <c r="H75">
        <v>0</v>
      </c>
      <c r="I75">
        <v>0</v>
      </c>
      <c r="J75">
        <v>0</v>
      </c>
      <c r="K75">
        <v>0</v>
      </c>
      <c r="L75">
        <v>0</v>
      </c>
      <c r="M75">
        <v>0</v>
      </c>
      <c r="N75">
        <v>0</v>
      </c>
      <c r="O75">
        <v>0</v>
      </c>
      <c r="P75">
        <v>0</v>
      </c>
      <c r="Q75">
        <v>0</v>
      </c>
      <c r="R75">
        <v>0</v>
      </c>
      <c r="S75">
        <v>0</v>
      </c>
      <c r="T75">
        <v>0</v>
      </c>
      <c r="U75">
        <v>0</v>
      </c>
      <c r="V75">
        <v>0</v>
      </c>
      <c r="W75">
        <v>0</v>
      </c>
    </row>
    <row r="76" spans="2:23" x14ac:dyDescent="0.75">
      <c r="B76">
        <v>2018</v>
      </c>
      <c r="C76" t="str">
        <f t="shared" si="11"/>
        <v>Diesel</v>
      </c>
      <c r="D76">
        <v>1</v>
      </c>
      <c r="E76">
        <v>33439078400</v>
      </c>
      <c r="F76">
        <v>78034088</v>
      </c>
      <c r="G76">
        <v>46035914752</v>
      </c>
      <c r="H76">
        <v>2312878336</v>
      </c>
      <c r="I76">
        <v>7693491712</v>
      </c>
      <c r="J76">
        <v>14628343808</v>
      </c>
      <c r="K76">
        <v>16421113856</v>
      </c>
      <c r="L76">
        <v>14638383104</v>
      </c>
      <c r="M76">
        <v>1717952896</v>
      </c>
      <c r="N76">
        <v>1717952896</v>
      </c>
      <c r="O76">
        <v>5153857536</v>
      </c>
      <c r="P76">
        <v>26108921856</v>
      </c>
      <c r="Q76">
        <v>11721219072</v>
      </c>
      <c r="R76">
        <v>11721219072</v>
      </c>
      <c r="S76">
        <v>35292454912</v>
      </c>
      <c r="T76">
        <v>14039700480</v>
      </c>
      <c r="U76">
        <v>14039700480</v>
      </c>
      <c r="V76">
        <v>41990307840</v>
      </c>
      <c r="W76">
        <v>6854305</v>
      </c>
    </row>
    <row r="77" spans="2:23" x14ac:dyDescent="0.75">
      <c r="B77">
        <v>2018</v>
      </c>
      <c r="C77" t="str">
        <f t="shared" si="11"/>
        <v>Gasoline</v>
      </c>
      <c r="D77">
        <v>2</v>
      </c>
      <c r="E77">
        <v>42223857664</v>
      </c>
      <c r="F77">
        <v>1669562240</v>
      </c>
      <c r="G77">
        <v>8370083840</v>
      </c>
      <c r="H77">
        <v>5039817216</v>
      </c>
      <c r="I77">
        <v>9712958464</v>
      </c>
      <c r="J77">
        <v>4440967680</v>
      </c>
      <c r="K77">
        <v>5254778880</v>
      </c>
      <c r="L77">
        <v>222187568</v>
      </c>
      <c r="M77">
        <v>0</v>
      </c>
      <c r="N77">
        <v>0</v>
      </c>
      <c r="O77">
        <v>0</v>
      </c>
      <c r="P77">
        <v>19375528</v>
      </c>
      <c r="Q77">
        <v>0</v>
      </c>
      <c r="R77">
        <v>0</v>
      </c>
      <c r="S77">
        <v>0</v>
      </c>
      <c r="T77">
        <v>0</v>
      </c>
      <c r="U77">
        <v>0</v>
      </c>
      <c r="V77">
        <v>0</v>
      </c>
      <c r="W77">
        <v>0</v>
      </c>
    </row>
    <row r="78" spans="2:23" x14ac:dyDescent="0.75">
      <c r="B78">
        <v>2018</v>
      </c>
      <c r="C78" t="str">
        <f t="shared" si="11"/>
        <v>LPG</v>
      </c>
      <c r="D78">
        <v>3</v>
      </c>
      <c r="E78">
        <v>113881</v>
      </c>
      <c r="G78">
        <v>1161003</v>
      </c>
      <c r="H78">
        <v>0</v>
      </c>
      <c r="I78">
        <v>5952121</v>
      </c>
      <c r="J78">
        <v>21607650</v>
      </c>
      <c r="K78">
        <v>21097912</v>
      </c>
      <c r="L78">
        <v>27790504</v>
      </c>
      <c r="M78">
        <v>0</v>
      </c>
      <c r="N78">
        <v>0</v>
      </c>
      <c r="O78">
        <v>0</v>
      </c>
      <c r="P78">
        <v>158901</v>
      </c>
      <c r="Q78">
        <v>0</v>
      </c>
      <c r="R78">
        <v>0</v>
      </c>
      <c r="S78">
        <v>0</v>
      </c>
      <c r="T78">
        <v>0</v>
      </c>
      <c r="U78">
        <v>0</v>
      </c>
      <c r="V78">
        <v>0</v>
      </c>
      <c r="W78">
        <v>0</v>
      </c>
    </row>
    <row r="79" spans="2:23" x14ac:dyDescent="0.75">
      <c r="B79">
        <v>2018</v>
      </c>
      <c r="C79" t="str">
        <f t="shared" si="11"/>
        <v>CNG</v>
      </c>
      <c r="D79">
        <v>4</v>
      </c>
      <c r="E79">
        <v>93512280</v>
      </c>
      <c r="F79">
        <v>850391</v>
      </c>
      <c r="G79">
        <v>564296</v>
      </c>
      <c r="H79">
        <v>289035</v>
      </c>
      <c r="I79">
        <v>21994280</v>
      </c>
      <c r="J79">
        <v>816488</v>
      </c>
      <c r="K79">
        <v>14963066</v>
      </c>
      <c r="L79">
        <v>43009028</v>
      </c>
      <c r="M79">
        <v>6113100</v>
      </c>
      <c r="N79">
        <v>6113100</v>
      </c>
      <c r="O79">
        <v>18339300</v>
      </c>
      <c r="P79">
        <v>1011967360</v>
      </c>
      <c r="Q79">
        <v>81013112</v>
      </c>
      <c r="R79">
        <v>81013112</v>
      </c>
      <c r="S79">
        <v>243929616</v>
      </c>
      <c r="T79">
        <v>97037704</v>
      </c>
      <c r="U79">
        <v>97037704</v>
      </c>
      <c r="V79">
        <v>290222848</v>
      </c>
      <c r="W79">
        <v>0</v>
      </c>
    </row>
    <row r="80" spans="2:23" x14ac:dyDescent="0.75">
      <c r="B80">
        <v>2018</v>
      </c>
      <c r="C80" t="str">
        <f t="shared" si="11"/>
        <v>Flex</v>
      </c>
      <c r="D80">
        <v>5</v>
      </c>
      <c r="E80">
        <v>13995052032</v>
      </c>
      <c r="F80">
        <v>634162880</v>
      </c>
      <c r="G80">
        <v>2365078528</v>
      </c>
      <c r="H80">
        <v>1622540032</v>
      </c>
      <c r="I80">
        <v>473028704</v>
      </c>
      <c r="J80">
        <v>0</v>
      </c>
      <c r="K80">
        <v>0</v>
      </c>
      <c r="L80">
        <v>0</v>
      </c>
      <c r="M80">
        <v>0</v>
      </c>
      <c r="N80">
        <v>0</v>
      </c>
      <c r="O80">
        <v>0</v>
      </c>
      <c r="P80">
        <v>0</v>
      </c>
      <c r="Q80">
        <v>0</v>
      </c>
      <c r="R80">
        <v>0</v>
      </c>
      <c r="S80">
        <v>0</v>
      </c>
      <c r="T80">
        <v>0</v>
      </c>
      <c r="U80">
        <v>0</v>
      </c>
      <c r="V80">
        <v>0</v>
      </c>
      <c r="W80">
        <v>0</v>
      </c>
    </row>
    <row r="81" spans="2:23" x14ac:dyDescent="0.75">
      <c r="B81">
        <v>2018</v>
      </c>
      <c r="C81" t="str">
        <f t="shared" si="11"/>
        <v>BEV</v>
      </c>
      <c r="D81">
        <v>6</v>
      </c>
      <c r="E81">
        <v>0</v>
      </c>
      <c r="F81">
        <v>0</v>
      </c>
      <c r="G81">
        <v>0</v>
      </c>
      <c r="H81">
        <v>1284285</v>
      </c>
      <c r="I81">
        <v>1067053</v>
      </c>
      <c r="J81">
        <v>1012080</v>
      </c>
      <c r="K81">
        <v>251295</v>
      </c>
      <c r="L81">
        <v>0</v>
      </c>
      <c r="M81">
        <v>0</v>
      </c>
      <c r="N81">
        <v>0</v>
      </c>
      <c r="O81">
        <v>0</v>
      </c>
      <c r="P81">
        <v>22148</v>
      </c>
      <c r="Q81">
        <v>26577</v>
      </c>
      <c r="R81">
        <v>26577</v>
      </c>
      <c r="S81">
        <v>79732</v>
      </c>
      <c r="T81">
        <v>0</v>
      </c>
      <c r="U81">
        <v>0</v>
      </c>
      <c r="V81">
        <v>0</v>
      </c>
      <c r="W81">
        <v>0</v>
      </c>
    </row>
    <row r="82" spans="2:23" x14ac:dyDescent="0.75">
      <c r="B82">
        <v>2018</v>
      </c>
      <c r="C82" t="str">
        <f t="shared" si="11"/>
        <v>PHEV diesel</v>
      </c>
      <c r="D82">
        <v>7</v>
      </c>
      <c r="E82">
        <v>0</v>
      </c>
      <c r="F82">
        <v>0</v>
      </c>
      <c r="G82">
        <v>0</v>
      </c>
      <c r="H82">
        <v>0</v>
      </c>
      <c r="I82">
        <v>0</v>
      </c>
      <c r="J82">
        <v>0</v>
      </c>
      <c r="K82">
        <v>0</v>
      </c>
      <c r="L82">
        <v>0</v>
      </c>
      <c r="M82">
        <v>0</v>
      </c>
      <c r="N82">
        <v>0</v>
      </c>
      <c r="O82">
        <v>0</v>
      </c>
      <c r="P82">
        <v>0</v>
      </c>
      <c r="Q82">
        <v>0</v>
      </c>
      <c r="R82">
        <v>0</v>
      </c>
      <c r="S82">
        <v>0</v>
      </c>
      <c r="T82">
        <v>0</v>
      </c>
      <c r="U82">
        <v>0</v>
      </c>
      <c r="V82">
        <v>0</v>
      </c>
      <c r="W82">
        <v>0</v>
      </c>
    </row>
    <row r="83" spans="2:23" x14ac:dyDescent="0.75">
      <c r="B83">
        <v>2018</v>
      </c>
      <c r="C83" t="str">
        <f t="shared" si="11"/>
        <v>PHEV gasoline</v>
      </c>
      <c r="D83">
        <v>8</v>
      </c>
      <c r="E83">
        <v>0</v>
      </c>
      <c r="F83">
        <v>0</v>
      </c>
      <c r="G83">
        <v>0</v>
      </c>
      <c r="H83">
        <v>0</v>
      </c>
      <c r="I83">
        <v>0</v>
      </c>
      <c r="J83">
        <v>0</v>
      </c>
      <c r="K83">
        <v>0</v>
      </c>
      <c r="L83">
        <v>0</v>
      </c>
      <c r="M83">
        <v>0</v>
      </c>
      <c r="N83">
        <v>0</v>
      </c>
      <c r="O83">
        <v>0</v>
      </c>
      <c r="P83">
        <v>0</v>
      </c>
      <c r="Q83">
        <v>0</v>
      </c>
      <c r="R83">
        <v>0</v>
      </c>
      <c r="S83">
        <v>0</v>
      </c>
      <c r="T83">
        <v>0</v>
      </c>
      <c r="U83">
        <v>0</v>
      </c>
      <c r="V83">
        <v>0</v>
      </c>
      <c r="W83">
        <v>0</v>
      </c>
    </row>
    <row r="84" spans="2:23" x14ac:dyDescent="0.75">
      <c r="B84">
        <v>2018</v>
      </c>
      <c r="C84" t="str">
        <f t="shared" si="11"/>
        <v>Fuel cell</v>
      </c>
      <c r="D84">
        <v>9</v>
      </c>
      <c r="E84">
        <v>0</v>
      </c>
      <c r="F84">
        <v>0</v>
      </c>
      <c r="G84">
        <v>0</v>
      </c>
      <c r="H84">
        <v>0</v>
      </c>
      <c r="I84">
        <v>0</v>
      </c>
      <c r="J84">
        <v>0</v>
      </c>
      <c r="K84">
        <v>0</v>
      </c>
      <c r="L84">
        <v>0</v>
      </c>
      <c r="M84">
        <v>0</v>
      </c>
      <c r="N84">
        <v>0</v>
      </c>
      <c r="O84">
        <v>0</v>
      </c>
      <c r="P84">
        <v>0</v>
      </c>
      <c r="Q84">
        <v>0</v>
      </c>
      <c r="R84">
        <v>0</v>
      </c>
      <c r="S84">
        <v>0</v>
      </c>
      <c r="T84">
        <v>0</v>
      </c>
      <c r="U84">
        <v>0</v>
      </c>
      <c r="V84">
        <v>0</v>
      </c>
      <c r="W84">
        <v>0</v>
      </c>
    </row>
    <row r="85" spans="2:23" x14ac:dyDescent="0.75">
      <c r="B85">
        <v>2019</v>
      </c>
      <c r="C85" t="str">
        <f t="shared" si="11"/>
        <v>Diesel</v>
      </c>
      <c r="D85">
        <v>1</v>
      </c>
      <c r="E85">
        <v>34442088448</v>
      </c>
      <c r="F85">
        <v>80374744</v>
      </c>
      <c r="G85">
        <v>44970164224</v>
      </c>
      <c r="H85">
        <v>2173359104</v>
      </c>
      <c r="I85">
        <v>6967507968</v>
      </c>
      <c r="J85">
        <v>15091208192</v>
      </c>
      <c r="K85">
        <v>16094333952</v>
      </c>
      <c r="L85">
        <v>13942651904</v>
      </c>
      <c r="M85">
        <v>1648101248</v>
      </c>
      <c r="N85">
        <v>1648101248</v>
      </c>
      <c r="O85">
        <v>4944304640</v>
      </c>
      <c r="P85">
        <v>25693448192</v>
      </c>
      <c r="Q85">
        <v>11665829888</v>
      </c>
      <c r="R85">
        <v>11665829888</v>
      </c>
      <c r="S85">
        <v>35125694464</v>
      </c>
      <c r="T85">
        <v>13973356544</v>
      </c>
      <c r="U85">
        <v>13973356544</v>
      </c>
      <c r="V85">
        <v>41791873024</v>
      </c>
      <c r="W85">
        <v>6500376</v>
      </c>
    </row>
    <row r="86" spans="2:23" x14ac:dyDescent="0.75">
      <c r="B86">
        <v>2019</v>
      </c>
      <c r="C86" t="str">
        <f t="shared" si="11"/>
        <v>Gasoline</v>
      </c>
      <c r="D86">
        <v>2</v>
      </c>
      <c r="E86">
        <v>40873254912</v>
      </c>
      <c r="F86">
        <v>1616158976</v>
      </c>
      <c r="G86">
        <v>8078728192</v>
      </c>
      <c r="H86">
        <v>4712576512</v>
      </c>
      <c r="I86">
        <v>9558893568</v>
      </c>
      <c r="J86">
        <v>4451668480</v>
      </c>
      <c r="K86">
        <v>5003247616</v>
      </c>
      <c r="L86">
        <v>195892096</v>
      </c>
      <c r="M86">
        <v>0</v>
      </c>
      <c r="N86">
        <v>0</v>
      </c>
      <c r="O86">
        <v>0</v>
      </c>
      <c r="P86">
        <v>14536650</v>
      </c>
      <c r="Q86">
        <v>0</v>
      </c>
      <c r="R86">
        <v>0</v>
      </c>
      <c r="S86">
        <v>0</v>
      </c>
      <c r="T86">
        <v>0</v>
      </c>
      <c r="U86">
        <v>0</v>
      </c>
      <c r="V86">
        <v>0</v>
      </c>
      <c r="W86">
        <v>0</v>
      </c>
    </row>
    <row r="87" spans="2:23" x14ac:dyDescent="0.75">
      <c r="B87">
        <v>2019</v>
      </c>
      <c r="C87" t="str">
        <f t="shared" si="11"/>
        <v>LPG</v>
      </c>
      <c r="D87">
        <v>3</v>
      </c>
      <c r="E87">
        <v>97511</v>
      </c>
      <c r="F87">
        <v>0</v>
      </c>
      <c r="G87">
        <v>1012323</v>
      </c>
      <c r="H87">
        <v>0</v>
      </c>
      <c r="I87">
        <v>5407472</v>
      </c>
      <c r="J87">
        <v>18948460</v>
      </c>
      <c r="K87">
        <v>17721782</v>
      </c>
      <c r="L87">
        <v>25093482</v>
      </c>
      <c r="M87">
        <v>0</v>
      </c>
      <c r="N87">
        <v>0</v>
      </c>
      <c r="O87">
        <v>0</v>
      </c>
      <c r="P87">
        <v>139982</v>
      </c>
      <c r="Q87">
        <v>0</v>
      </c>
      <c r="R87">
        <v>0</v>
      </c>
      <c r="S87">
        <v>0</v>
      </c>
      <c r="T87">
        <v>0</v>
      </c>
      <c r="U87">
        <v>0</v>
      </c>
      <c r="V87">
        <v>0</v>
      </c>
      <c r="W87">
        <v>0</v>
      </c>
    </row>
    <row r="88" spans="2:23" x14ac:dyDescent="0.75">
      <c r="B88">
        <v>2019</v>
      </c>
      <c r="C88" t="str">
        <f t="shared" si="11"/>
        <v>CNG</v>
      </c>
      <c r="D88">
        <v>4</v>
      </c>
      <c r="E88">
        <v>94042832</v>
      </c>
      <c r="F88">
        <v>978979</v>
      </c>
      <c r="G88">
        <v>1322314</v>
      </c>
      <c r="H88">
        <v>16894024</v>
      </c>
      <c r="I88">
        <v>21718650</v>
      </c>
      <c r="J88">
        <v>705719</v>
      </c>
      <c r="K88">
        <v>13523449</v>
      </c>
      <c r="L88">
        <v>39026000</v>
      </c>
      <c r="M88">
        <v>5323211</v>
      </c>
      <c r="N88">
        <v>5323211</v>
      </c>
      <c r="O88">
        <v>15969634</v>
      </c>
      <c r="P88">
        <v>1024812032</v>
      </c>
      <c r="Q88">
        <v>77649360</v>
      </c>
      <c r="R88">
        <v>77649360</v>
      </c>
      <c r="S88">
        <v>233801376</v>
      </c>
      <c r="T88">
        <v>93008592</v>
      </c>
      <c r="U88">
        <v>93008592</v>
      </c>
      <c r="V88">
        <v>278172480</v>
      </c>
      <c r="W88">
        <v>0</v>
      </c>
    </row>
    <row r="89" spans="2:23" x14ac:dyDescent="0.75">
      <c r="B89">
        <v>2019</v>
      </c>
      <c r="C89" t="str">
        <f t="shared" si="11"/>
        <v>Flex</v>
      </c>
      <c r="D89">
        <v>5</v>
      </c>
      <c r="E89">
        <v>15781909504</v>
      </c>
      <c r="F89">
        <v>683440704</v>
      </c>
      <c r="G89">
        <v>2395916544</v>
      </c>
      <c r="H89">
        <v>1681821440</v>
      </c>
      <c r="I89">
        <v>506052704</v>
      </c>
      <c r="J89">
        <v>0</v>
      </c>
      <c r="K89">
        <v>0</v>
      </c>
      <c r="L89">
        <v>0</v>
      </c>
      <c r="M89">
        <v>0</v>
      </c>
      <c r="N89">
        <v>0</v>
      </c>
      <c r="O89">
        <v>0</v>
      </c>
      <c r="P89">
        <v>0</v>
      </c>
      <c r="Q89">
        <v>0</v>
      </c>
      <c r="R89">
        <v>0</v>
      </c>
      <c r="S89">
        <v>0</v>
      </c>
      <c r="T89">
        <v>0</v>
      </c>
      <c r="U89">
        <v>0</v>
      </c>
      <c r="V89">
        <v>0</v>
      </c>
      <c r="W89">
        <v>0</v>
      </c>
    </row>
    <row r="90" spans="2:23" x14ac:dyDescent="0.75">
      <c r="B90">
        <v>2019</v>
      </c>
      <c r="C90" t="str">
        <f t="shared" si="11"/>
        <v>BEV</v>
      </c>
      <c r="D90">
        <v>6</v>
      </c>
      <c r="E90">
        <v>0</v>
      </c>
      <c r="F90">
        <v>0</v>
      </c>
      <c r="G90">
        <v>0</v>
      </c>
      <c r="H90">
        <v>1081127</v>
      </c>
      <c r="I90">
        <v>984846</v>
      </c>
      <c r="J90">
        <v>936411</v>
      </c>
      <c r="K90">
        <v>222334</v>
      </c>
      <c r="L90">
        <v>0</v>
      </c>
      <c r="M90">
        <v>0</v>
      </c>
      <c r="N90">
        <v>0</v>
      </c>
      <c r="O90">
        <v>0</v>
      </c>
      <c r="P90">
        <v>20567</v>
      </c>
      <c r="Q90">
        <v>62975</v>
      </c>
      <c r="R90">
        <v>62975</v>
      </c>
      <c r="S90">
        <v>188924</v>
      </c>
      <c r="T90">
        <v>0</v>
      </c>
      <c r="U90">
        <v>0</v>
      </c>
      <c r="V90">
        <v>0</v>
      </c>
      <c r="W90">
        <v>0</v>
      </c>
    </row>
    <row r="91" spans="2:23" x14ac:dyDescent="0.75">
      <c r="B91">
        <v>2019</v>
      </c>
      <c r="C91" t="str">
        <f t="shared" si="11"/>
        <v>PHEV diesel</v>
      </c>
      <c r="D91">
        <v>7</v>
      </c>
      <c r="E91">
        <v>0</v>
      </c>
      <c r="F91">
        <v>0</v>
      </c>
      <c r="G91">
        <v>0</v>
      </c>
      <c r="H91">
        <v>0</v>
      </c>
      <c r="I91">
        <v>0</v>
      </c>
      <c r="J91">
        <v>0</v>
      </c>
      <c r="K91">
        <v>0</v>
      </c>
      <c r="L91">
        <v>0</v>
      </c>
      <c r="M91">
        <v>0</v>
      </c>
      <c r="N91">
        <v>0</v>
      </c>
      <c r="O91">
        <v>0</v>
      </c>
      <c r="P91">
        <v>0</v>
      </c>
      <c r="Q91">
        <v>0</v>
      </c>
      <c r="R91">
        <v>0</v>
      </c>
      <c r="S91">
        <v>0</v>
      </c>
      <c r="T91">
        <v>0</v>
      </c>
      <c r="U91">
        <v>0</v>
      </c>
      <c r="V91">
        <v>0</v>
      </c>
      <c r="W91">
        <v>0</v>
      </c>
    </row>
    <row r="92" spans="2:23" x14ac:dyDescent="0.75">
      <c r="B92">
        <v>2019</v>
      </c>
      <c r="C92" t="str">
        <f t="shared" si="11"/>
        <v>PHEV gasoline</v>
      </c>
      <c r="D92">
        <v>8</v>
      </c>
      <c r="E92">
        <v>0</v>
      </c>
      <c r="F92">
        <v>0</v>
      </c>
      <c r="G92">
        <v>0</v>
      </c>
      <c r="H92">
        <v>0</v>
      </c>
      <c r="I92">
        <v>0</v>
      </c>
      <c r="J92">
        <v>0</v>
      </c>
      <c r="K92">
        <v>0</v>
      </c>
      <c r="L92">
        <v>0</v>
      </c>
      <c r="M92">
        <v>0</v>
      </c>
      <c r="N92">
        <v>0</v>
      </c>
      <c r="O92">
        <v>0</v>
      </c>
      <c r="P92">
        <v>0</v>
      </c>
      <c r="Q92">
        <v>0</v>
      </c>
      <c r="R92">
        <v>0</v>
      </c>
      <c r="S92">
        <v>0</v>
      </c>
      <c r="T92">
        <v>0</v>
      </c>
      <c r="U92">
        <v>0</v>
      </c>
      <c r="V92">
        <v>0</v>
      </c>
      <c r="W92">
        <v>0</v>
      </c>
    </row>
    <row r="93" spans="2:23" x14ac:dyDescent="0.75">
      <c r="B93">
        <v>2019</v>
      </c>
      <c r="C93" t="str">
        <f t="shared" si="11"/>
        <v>Fuel cell</v>
      </c>
      <c r="D93">
        <v>9</v>
      </c>
      <c r="E93">
        <v>0</v>
      </c>
      <c r="F93">
        <v>0</v>
      </c>
      <c r="G93">
        <v>0</v>
      </c>
      <c r="H93">
        <v>0</v>
      </c>
      <c r="I93">
        <v>0</v>
      </c>
      <c r="J93">
        <v>0</v>
      </c>
      <c r="K93">
        <v>0</v>
      </c>
      <c r="L93">
        <v>0</v>
      </c>
      <c r="M93">
        <v>0</v>
      </c>
      <c r="N93">
        <v>0</v>
      </c>
      <c r="O93">
        <v>0</v>
      </c>
      <c r="P93">
        <v>0</v>
      </c>
      <c r="Q93">
        <v>0</v>
      </c>
      <c r="R93">
        <v>0</v>
      </c>
      <c r="S93">
        <v>0</v>
      </c>
      <c r="T93">
        <v>0</v>
      </c>
      <c r="U93">
        <v>0</v>
      </c>
      <c r="V93">
        <v>0</v>
      </c>
      <c r="W93">
        <v>0</v>
      </c>
    </row>
    <row r="94" spans="2:23" x14ac:dyDescent="0.75">
      <c r="B94">
        <v>2020</v>
      </c>
      <c r="C94" t="str">
        <f t="shared" si="11"/>
        <v>Diesel</v>
      </c>
      <c r="D94">
        <v>1</v>
      </c>
      <c r="E94">
        <v>34851266560</v>
      </c>
      <c r="F94">
        <v>81329632</v>
      </c>
      <c r="G94">
        <v>47058284544</v>
      </c>
      <c r="H94">
        <v>2043767168</v>
      </c>
      <c r="I94">
        <v>6492731392</v>
      </c>
      <c r="J94">
        <v>15338158080</v>
      </c>
      <c r="K94">
        <v>15944170496</v>
      </c>
      <c r="L94">
        <v>13410359296</v>
      </c>
      <c r="M94">
        <v>1570881152</v>
      </c>
      <c r="N94">
        <v>1570881152</v>
      </c>
      <c r="O94">
        <v>4712643072</v>
      </c>
      <c r="P94">
        <v>25961977856</v>
      </c>
      <c r="Q94">
        <v>11814890496</v>
      </c>
      <c r="R94">
        <v>11814890496</v>
      </c>
      <c r="S94">
        <v>35574513664</v>
      </c>
      <c r="T94">
        <v>14151905280</v>
      </c>
      <c r="U94">
        <v>14151905280</v>
      </c>
      <c r="V94">
        <v>42325876736</v>
      </c>
      <c r="W94">
        <v>5911418</v>
      </c>
    </row>
    <row r="95" spans="2:23" x14ac:dyDescent="0.75">
      <c r="B95">
        <v>2020</v>
      </c>
      <c r="C95" t="str">
        <f t="shared" si="11"/>
        <v>Gasoline</v>
      </c>
      <c r="D95">
        <v>2</v>
      </c>
      <c r="E95">
        <v>39289163776</v>
      </c>
      <c r="F95">
        <v>1553522560</v>
      </c>
      <c r="G95">
        <v>9295748096</v>
      </c>
      <c r="H95">
        <v>4260358400</v>
      </c>
      <c r="I95">
        <v>9061608448</v>
      </c>
      <c r="J95">
        <v>4607111168</v>
      </c>
      <c r="K95">
        <v>4515621376</v>
      </c>
      <c r="L95">
        <v>170293712</v>
      </c>
      <c r="M95">
        <v>0</v>
      </c>
      <c r="N95">
        <v>0</v>
      </c>
      <c r="O95">
        <v>0</v>
      </c>
      <c r="P95">
        <v>9843962</v>
      </c>
      <c r="Q95">
        <v>0</v>
      </c>
      <c r="R95">
        <v>0</v>
      </c>
      <c r="S95">
        <v>0</v>
      </c>
      <c r="T95">
        <v>0</v>
      </c>
      <c r="U95">
        <v>0</v>
      </c>
      <c r="V95">
        <v>0</v>
      </c>
      <c r="W95">
        <v>0</v>
      </c>
    </row>
    <row r="96" spans="2:23" x14ac:dyDescent="0.75">
      <c r="B96">
        <v>2020</v>
      </c>
      <c r="C96" t="str">
        <f t="shared" ref="C96:C159" si="12">C87</f>
        <v>LPG</v>
      </c>
      <c r="D96">
        <v>3</v>
      </c>
      <c r="E96">
        <v>92890</v>
      </c>
      <c r="F96">
        <v>0</v>
      </c>
      <c r="G96">
        <v>853245</v>
      </c>
      <c r="H96">
        <v>0</v>
      </c>
      <c r="I96">
        <v>5028304</v>
      </c>
      <c r="J96">
        <v>16930702</v>
      </c>
      <c r="K96">
        <v>12954500</v>
      </c>
      <c r="L96">
        <v>24194224</v>
      </c>
      <c r="M96">
        <v>0</v>
      </c>
      <c r="N96">
        <v>0</v>
      </c>
      <c r="O96">
        <v>0</v>
      </c>
      <c r="P96">
        <v>96788</v>
      </c>
      <c r="Q96">
        <v>0</v>
      </c>
      <c r="R96">
        <v>0</v>
      </c>
      <c r="S96">
        <v>0</v>
      </c>
      <c r="T96">
        <v>0</v>
      </c>
      <c r="U96">
        <v>0</v>
      </c>
      <c r="V96">
        <v>0</v>
      </c>
      <c r="W96">
        <v>0</v>
      </c>
    </row>
    <row r="97" spans="2:23" x14ac:dyDescent="0.75">
      <c r="B97">
        <v>2020</v>
      </c>
      <c r="C97" t="str">
        <f t="shared" si="12"/>
        <v>CNG</v>
      </c>
      <c r="D97">
        <v>4</v>
      </c>
      <c r="E97">
        <v>98911888</v>
      </c>
      <c r="F97">
        <v>1575577</v>
      </c>
      <c r="G97">
        <v>1229138</v>
      </c>
      <c r="H97">
        <v>16162799</v>
      </c>
      <c r="I97">
        <v>22656504</v>
      </c>
      <c r="J97">
        <v>609147</v>
      </c>
      <c r="K97">
        <v>15287918</v>
      </c>
      <c r="L97">
        <v>39100440</v>
      </c>
      <c r="M97">
        <v>4482212</v>
      </c>
      <c r="N97">
        <v>4482212</v>
      </c>
      <c r="O97">
        <v>13446637</v>
      </c>
      <c r="P97">
        <v>1038425600</v>
      </c>
      <c r="Q97">
        <v>73148648</v>
      </c>
      <c r="R97">
        <v>73148648</v>
      </c>
      <c r="S97">
        <v>220249776</v>
      </c>
      <c r="T97">
        <v>87617616</v>
      </c>
      <c r="U97">
        <v>87617616</v>
      </c>
      <c r="V97">
        <v>262049040</v>
      </c>
      <c r="W97">
        <v>0</v>
      </c>
    </row>
    <row r="98" spans="2:23" x14ac:dyDescent="0.75">
      <c r="B98">
        <v>2020</v>
      </c>
      <c r="C98" t="str">
        <f t="shared" si="12"/>
        <v>Flex</v>
      </c>
      <c r="D98">
        <v>5</v>
      </c>
      <c r="E98">
        <v>17393020928</v>
      </c>
      <c r="F98">
        <v>1144318464</v>
      </c>
      <c r="G98">
        <v>2029934720</v>
      </c>
      <c r="H98">
        <v>1685456384</v>
      </c>
      <c r="I98">
        <v>530120736</v>
      </c>
      <c r="J98">
        <v>0</v>
      </c>
      <c r="K98">
        <v>0</v>
      </c>
      <c r="L98">
        <v>0</v>
      </c>
      <c r="M98">
        <v>0</v>
      </c>
      <c r="N98">
        <v>0</v>
      </c>
      <c r="O98">
        <v>0</v>
      </c>
      <c r="P98">
        <v>0</v>
      </c>
      <c r="Q98">
        <v>0</v>
      </c>
      <c r="R98">
        <v>0</v>
      </c>
      <c r="S98">
        <v>0</v>
      </c>
      <c r="T98">
        <v>0</v>
      </c>
      <c r="U98">
        <v>0</v>
      </c>
      <c r="V98">
        <v>0</v>
      </c>
      <c r="W98">
        <v>0</v>
      </c>
    </row>
    <row r="99" spans="2:23" x14ac:dyDescent="0.75">
      <c r="B99">
        <v>2020</v>
      </c>
      <c r="C99" t="str">
        <f t="shared" si="12"/>
        <v>BEV</v>
      </c>
      <c r="D99">
        <v>6</v>
      </c>
      <c r="E99">
        <v>0</v>
      </c>
      <c r="F99">
        <v>0</v>
      </c>
      <c r="G99">
        <v>0</v>
      </c>
      <c r="H99">
        <v>934934</v>
      </c>
      <c r="I99">
        <v>888665</v>
      </c>
      <c r="J99">
        <v>814544</v>
      </c>
      <c r="K99">
        <v>524350</v>
      </c>
      <c r="L99">
        <v>0</v>
      </c>
      <c r="M99">
        <v>0</v>
      </c>
      <c r="N99">
        <v>0</v>
      </c>
      <c r="O99">
        <v>0</v>
      </c>
      <c r="P99">
        <v>19650</v>
      </c>
      <c r="Q99">
        <v>488195</v>
      </c>
      <c r="R99">
        <v>488195</v>
      </c>
      <c r="S99">
        <v>1464586</v>
      </c>
      <c r="T99">
        <v>0</v>
      </c>
      <c r="U99">
        <v>0</v>
      </c>
      <c r="V99">
        <v>0</v>
      </c>
      <c r="W99">
        <v>0</v>
      </c>
    </row>
    <row r="100" spans="2:23" x14ac:dyDescent="0.75">
      <c r="B100">
        <v>2020</v>
      </c>
      <c r="C100" t="str">
        <f t="shared" si="12"/>
        <v>PHEV diesel</v>
      </c>
      <c r="D100">
        <v>7</v>
      </c>
      <c r="E100">
        <v>0</v>
      </c>
      <c r="F100">
        <v>0</v>
      </c>
      <c r="G100">
        <v>0</v>
      </c>
      <c r="H100">
        <v>0</v>
      </c>
      <c r="I100">
        <v>0</v>
      </c>
      <c r="J100">
        <v>0</v>
      </c>
      <c r="K100">
        <v>0</v>
      </c>
      <c r="L100">
        <v>0</v>
      </c>
      <c r="M100">
        <v>0</v>
      </c>
      <c r="N100">
        <v>0</v>
      </c>
      <c r="O100">
        <v>0</v>
      </c>
      <c r="P100">
        <v>0</v>
      </c>
      <c r="Q100">
        <v>0</v>
      </c>
      <c r="R100">
        <v>0</v>
      </c>
      <c r="S100">
        <v>0</v>
      </c>
      <c r="T100">
        <v>0</v>
      </c>
      <c r="U100">
        <v>0</v>
      </c>
      <c r="V100">
        <v>0</v>
      </c>
      <c r="W100">
        <v>0</v>
      </c>
    </row>
    <row r="101" spans="2:23" x14ac:dyDescent="0.75">
      <c r="B101">
        <v>2020</v>
      </c>
      <c r="C101" t="str">
        <f t="shared" si="12"/>
        <v>PHEV gasoline</v>
      </c>
      <c r="D101">
        <v>8</v>
      </c>
      <c r="E101">
        <v>0</v>
      </c>
      <c r="F101">
        <v>0</v>
      </c>
      <c r="G101">
        <v>0</v>
      </c>
      <c r="H101">
        <v>0</v>
      </c>
      <c r="I101">
        <v>0</v>
      </c>
      <c r="J101">
        <v>0</v>
      </c>
      <c r="K101">
        <v>0</v>
      </c>
      <c r="L101">
        <v>0</v>
      </c>
      <c r="M101">
        <v>0</v>
      </c>
      <c r="N101">
        <v>0</v>
      </c>
      <c r="O101">
        <v>0</v>
      </c>
      <c r="P101">
        <v>0</v>
      </c>
      <c r="Q101">
        <v>0</v>
      </c>
      <c r="R101">
        <v>0</v>
      </c>
      <c r="S101">
        <v>0</v>
      </c>
      <c r="T101">
        <v>0</v>
      </c>
      <c r="U101">
        <v>0</v>
      </c>
      <c r="V101">
        <v>0</v>
      </c>
      <c r="W101">
        <v>0</v>
      </c>
    </row>
    <row r="102" spans="2:23" x14ac:dyDescent="0.75">
      <c r="B102">
        <v>2020</v>
      </c>
      <c r="C102" t="str">
        <f t="shared" si="12"/>
        <v>Fuel cell</v>
      </c>
      <c r="D102">
        <v>9</v>
      </c>
      <c r="E102">
        <v>0</v>
      </c>
      <c r="F102">
        <v>0</v>
      </c>
      <c r="G102">
        <v>0</v>
      </c>
      <c r="H102">
        <v>0</v>
      </c>
      <c r="I102">
        <v>0</v>
      </c>
      <c r="J102">
        <v>0</v>
      </c>
      <c r="K102">
        <v>0</v>
      </c>
      <c r="L102">
        <v>0</v>
      </c>
      <c r="M102">
        <v>0</v>
      </c>
      <c r="N102">
        <v>0</v>
      </c>
      <c r="O102">
        <v>0</v>
      </c>
      <c r="P102">
        <v>0</v>
      </c>
      <c r="Q102">
        <v>0</v>
      </c>
      <c r="R102">
        <v>0</v>
      </c>
      <c r="S102">
        <v>0</v>
      </c>
      <c r="T102">
        <v>0</v>
      </c>
      <c r="U102">
        <v>0</v>
      </c>
      <c r="V102">
        <v>0</v>
      </c>
      <c r="W102">
        <v>0</v>
      </c>
    </row>
    <row r="103" spans="2:23" x14ac:dyDescent="0.75">
      <c r="B103">
        <v>2021</v>
      </c>
      <c r="C103" t="str">
        <f t="shared" si="12"/>
        <v>Diesel</v>
      </c>
      <c r="D103">
        <v>1</v>
      </c>
      <c r="E103">
        <v>32238739456</v>
      </c>
      <c r="F103">
        <v>75232960</v>
      </c>
      <c r="G103">
        <v>52150374400</v>
      </c>
      <c r="H103">
        <v>2080253824</v>
      </c>
      <c r="I103">
        <v>6390637056</v>
      </c>
      <c r="J103">
        <v>16102382592</v>
      </c>
      <c r="K103">
        <v>16363424768</v>
      </c>
      <c r="L103">
        <v>13426401280</v>
      </c>
      <c r="M103">
        <v>1565301632</v>
      </c>
      <c r="N103">
        <v>1565301632</v>
      </c>
      <c r="O103">
        <v>4695905792</v>
      </c>
      <c r="P103">
        <v>26896879616</v>
      </c>
      <c r="Q103">
        <v>12070248448</v>
      </c>
      <c r="R103">
        <v>12070248448</v>
      </c>
      <c r="S103">
        <v>36343386112</v>
      </c>
      <c r="T103">
        <v>14457768960</v>
      </c>
      <c r="U103">
        <v>14457768960</v>
      </c>
      <c r="V103">
        <v>43240660992</v>
      </c>
      <c r="W103">
        <v>7145296</v>
      </c>
    </row>
    <row r="104" spans="2:23" x14ac:dyDescent="0.75">
      <c r="B104">
        <v>2021</v>
      </c>
      <c r="C104" t="str">
        <f t="shared" si="12"/>
        <v>Gasoline</v>
      </c>
      <c r="D104">
        <v>2</v>
      </c>
      <c r="E104">
        <v>43038691328</v>
      </c>
      <c r="F104">
        <v>1701781376</v>
      </c>
      <c r="G104">
        <v>11048523776</v>
      </c>
      <c r="H104">
        <v>4460374528</v>
      </c>
      <c r="I104">
        <v>9569554432</v>
      </c>
      <c r="J104">
        <v>5042509824</v>
      </c>
      <c r="K104">
        <v>4697854976</v>
      </c>
      <c r="L104">
        <v>167784128</v>
      </c>
      <c r="M104">
        <v>0</v>
      </c>
      <c r="N104">
        <v>0</v>
      </c>
      <c r="O104">
        <v>0</v>
      </c>
      <c r="P104">
        <v>9417769</v>
      </c>
      <c r="Q104">
        <v>0</v>
      </c>
      <c r="R104">
        <v>0</v>
      </c>
      <c r="S104">
        <v>0</v>
      </c>
      <c r="T104">
        <v>0</v>
      </c>
      <c r="U104">
        <v>0</v>
      </c>
      <c r="V104">
        <v>0</v>
      </c>
      <c r="W104">
        <v>0</v>
      </c>
    </row>
    <row r="105" spans="2:23" x14ac:dyDescent="0.75">
      <c r="B105">
        <v>2021</v>
      </c>
      <c r="C105" t="str">
        <f t="shared" si="12"/>
        <v>LPG</v>
      </c>
      <c r="D105">
        <v>3</v>
      </c>
      <c r="E105">
        <v>79782</v>
      </c>
      <c r="F105">
        <v>0</v>
      </c>
      <c r="G105">
        <v>742892</v>
      </c>
      <c r="H105">
        <v>0</v>
      </c>
      <c r="I105">
        <v>4995683</v>
      </c>
      <c r="J105">
        <v>16194531</v>
      </c>
      <c r="K105">
        <v>12143141</v>
      </c>
      <c r="L105">
        <v>24276760</v>
      </c>
      <c r="M105">
        <v>0</v>
      </c>
      <c r="N105">
        <v>0</v>
      </c>
      <c r="O105">
        <v>0</v>
      </c>
      <c r="P105">
        <v>82051</v>
      </c>
      <c r="Q105">
        <v>0</v>
      </c>
      <c r="R105">
        <v>0</v>
      </c>
      <c r="S105">
        <v>0</v>
      </c>
      <c r="T105">
        <v>0</v>
      </c>
      <c r="U105">
        <v>0</v>
      </c>
      <c r="V105">
        <v>0</v>
      </c>
      <c r="W105">
        <v>0</v>
      </c>
    </row>
    <row r="106" spans="2:23" x14ac:dyDescent="0.75">
      <c r="B106">
        <v>2021</v>
      </c>
      <c r="C106" t="str">
        <f t="shared" si="12"/>
        <v>CNG</v>
      </c>
      <c r="D106">
        <v>4</v>
      </c>
      <c r="E106">
        <v>78615176</v>
      </c>
      <c r="F106">
        <v>1414700</v>
      </c>
      <c r="G106">
        <v>1134208</v>
      </c>
      <c r="H106">
        <v>15425993</v>
      </c>
      <c r="I106">
        <v>24158724</v>
      </c>
      <c r="J106">
        <v>458950</v>
      </c>
      <c r="K106">
        <v>16805420</v>
      </c>
      <c r="L106">
        <v>42531352</v>
      </c>
      <c r="M106">
        <v>4021149</v>
      </c>
      <c r="N106">
        <v>4021149</v>
      </c>
      <c r="O106">
        <v>12063446</v>
      </c>
      <c r="P106">
        <v>1065610944</v>
      </c>
      <c r="Q106">
        <v>81050032</v>
      </c>
      <c r="R106">
        <v>81050032</v>
      </c>
      <c r="S106">
        <v>244040752</v>
      </c>
      <c r="T106">
        <v>97081912</v>
      </c>
      <c r="U106">
        <v>97081912</v>
      </c>
      <c r="V106">
        <v>290355136</v>
      </c>
      <c r="W106">
        <v>0</v>
      </c>
    </row>
    <row r="107" spans="2:23" x14ac:dyDescent="0.75">
      <c r="B107">
        <v>2021</v>
      </c>
      <c r="C107" t="str">
        <f t="shared" si="12"/>
        <v>Flex</v>
      </c>
      <c r="D107">
        <v>5</v>
      </c>
      <c r="E107">
        <v>11495132160</v>
      </c>
      <c r="F107">
        <v>737360320</v>
      </c>
      <c r="G107">
        <v>2014102400</v>
      </c>
      <c r="H107">
        <v>1719409024</v>
      </c>
      <c r="I107">
        <v>529787104</v>
      </c>
      <c r="J107">
        <v>0</v>
      </c>
      <c r="K107">
        <v>18802</v>
      </c>
      <c r="L107">
        <v>0</v>
      </c>
      <c r="M107">
        <v>0</v>
      </c>
      <c r="N107">
        <v>0</v>
      </c>
      <c r="O107">
        <v>0</v>
      </c>
      <c r="P107">
        <v>0</v>
      </c>
      <c r="Q107">
        <v>0</v>
      </c>
      <c r="R107">
        <v>0</v>
      </c>
      <c r="S107">
        <v>0</v>
      </c>
      <c r="T107">
        <v>0</v>
      </c>
      <c r="U107">
        <v>0</v>
      </c>
      <c r="V107">
        <v>0</v>
      </c>
      <c r="W107">
        <v>0</v>
      </c>
    </row>
    <row r="108" spans="2:23" x14ac:dyDescent="0.75">
      <c r="B108">
        <v>2021</v>
      </c>
      <c r="C108" t="str">
        <f t="shared" si="12"/>
        <v>BEV</v>
      </c>
      <c r="D108">
        <v>6</v>
      </c>
      <c r="E108">
        <v>0</v>
      </c>
      <c r="F108">
        <v>0</v>
      </c>
      <c r="G108">
        <v>0</v>
      </c>
      <c r="H108">
        <v>868483</v>
      </c>
      <c r="I108">
        <v>1245019</v>
      </c>
      <c r="J108">
        <v>761304</v>
      </c>
      <c r="K108">
        <v>1534460</v>
      </c>
      <c r="L108">
        <v>0</v>
      </c>
      <c r="M108">
        <v>12559</v>
      </c>
      <c r="N108">
        <v>12559</v>
      </c>
      <c r="O108">
        <v>37678</v>
      </c>
      <c r="P108">
        <v>51672</v>
      </c>
      <c r="Q108">
        <v>647300</v>
      </c>
      <c r="R108">
        <v>647300</v>
      </c>
      <c r="S108">
        <v>1941899</v>
      </c>
      <c r="T108">
        <v>0</v>
      </c>
      <c r="U108">
        <v>0</v>
      </c>
      <c r="V108">
        <v>0</v>
      </c>
      <c r="W108">
        <v>0</v>
      </c>
    </row>
    <row r="109" spans="2:23" x14ac:dyDescent="0.75">
      <c r="B109">
        <v>2021</v>
      </c>
      <c r="C109" t="str">
        <f t="shared" si="12"/>
        <v>PHEV diesel</v>
      </c>
      <c r="D109">
        <v>7</v>
      </c>
      <c r="E109">
        <v>0</v>
      </c>
      <c r="F109">
        <v>0</v>
      </c>
      <c r="G109">
        <v>0</v>
      </c>
      <c r="H109">
        <v>0</v>
      </c>
      <c r="I109">
        <v>0</v>
      </c>
      <c r="J109">
        <v>0</v>
      </c>
      <c r="K109">
        <v>0</v>
      </c>
      <c r="L109">
        <v>0</v>
      </c>
      <c r="M109">
        <v>0</v>
      </c>
      <c r="N109">
        <v>0</v>
      </c>
      <c r="O109">
        <v>0</v>
      </c>
      <c r="P109">
        <v>0</v>
      </c>
      <c r="Q109">
        <v>0</v>
      </c>
      <c r="R109">
        <v>0</v>
      </c>
      <c r="S109">
        <v>0</v>
      </c>
      <c r="T109">
        <v>0</v>
      </c>
      <c r="U109">
        <v>0</v>
      </c>
      <c r="V109">
        <v>0</v>
      </c>
      <c r="W109">
        <v>0</v>
      </c>
    </row>
    <row r="110" spans="2:23" x14ac:dyDescent="0.75">
      <c r="B110">
        <v>2021</v>
      </c>
      <c r="C110" t="str">
        <f t="shared" si="12"/>
        <v>PHEV gasoline</v>
      </c>
      <c r="D110">
        <v>8</v>
      </c>
      <c r="E110">
        <v>0</v>
      </c>
      <c r="F110">
        <v>0</v>
      </c>
      <c r="G110">
        <v>0</v>
      </c>
      <c r="H110">
        <v>0</v>
      </c>
      <c r="I110">
        <v>0</v>
      </c>
      <c r="J110">
        <v>0</v>
      </c>
      <c r="K110">
        <v>0</v>
      </c>
      <c r="L110">
        <v>0</v>
      </c>
      <c r="M110">
        <v>0</v>
      </c>
      <c r="N110">
        <v>0</v>
      </c>
      <c r="O110">
        <v>0</v>
      </c>
      <c r="P110">
        <v>0</v>
      </c>
      <c r="Q110">
        <v>0</v>
      </c>
      <c r="R110">
        <v>0</v>
      </c>
      <c r="S110">
        <v>0</v>
      </c>
      <c r="T110">
        <v>0</v>
      </c>
      <c r="U110">
        <v>0</v>
      </c>
      <c r="V110">
        <v>0</v>
      </c>
      <c r="W110">
        <v>0</v>
      </c>
    </row>
    <row r="111" spans="2:23" x14ac:dyDescent="0.75">
      <c r="B111">
        <v>2021</v>
      </c>
      <c r="C111" t="str">
        <f t="shared" si="12"/>
        <v>Fuel cell</v>
      </c>
      <c r="D111">
        <v>9</v>
      </c>
      <c r="E111">
        <v>0</v>
      </c>
      <c r="F111">
        <v>0</v>
      </c>
      <c r="G111">
        <v>0</v>
      </c>
      <c r="H111">
        <v>0</v>
      </c>
      <c r="I111">
        <v>0</v>
      </c>
      <c r="J111">
        <v>0</v>
      </c>
      <c r="K111">
        <v>0</v>
      </c>
      <c r="L111">
        <v>0</v>
      </c>
      <c r="M111">
        <v>0</v>
      </c>
      <c r="N111">
        <v>0</v>
      </c>
      <c r="O111">
        <v>0</v>
      </c>
      <c r="P111">
        <v>0</v>
      </c>
      <c r="Q111">
        <v>0</v>
      </c>
      <c r="R111">
        <v>0</v>
      </c>
      <c r="S111">
        <v>0</v>
      </c>
      <c r="T111">
        <v>0</v>
      </c>
      <c r="U111">
        <v>0</v>
      </c>
      <c r="V111">
        <v>0</v>
      </c>
      <c r="W111">
        <v>0</v>
      </c>
    </row>
    <row r="112" spans="2:23" x14ac:dyDescent="0.75">
      <c r="B112">
        <v>2022</v>
      </c>
      <c r="C112" t="str">
        <f t="shared" si="12"/>
        <v>Diesel</v>
      </c>
      <c r="D112">
        <v>1</v>
      </c>
      <c r="E112">
        <v>34042103808</v>
      </c>
      <c r="F112">
        <v>79441312</v>
      </c>
      <c r="G112">
        <v>52191854592</v>
      </c>
      <c r="H112">
        <v>2232552960</v>
      </c>
      <c r="I112">
        <v>6911680000</v>
      </c>
      <c r="J112">
        <v>16392506368</v>
      </c>
      <c r="K112">
        <v>16265917440</v>
      </c>
      <c r="L112">
        <v>13295147008</v>
      </c>
      <c r="M112">
        <v>1565748480</v>
      </c>
      <c r="N112">
        <v>1565748480</v>
      </c>
      <c r="O112">
        <v>4697244160</v>
      </c>
      <c r="P112">
        <v>27670280192</v>
      </c>
      <c r="Q112">
        <v>12379282432</v>
      </c>
      <c r="R112">
        <v>12379173888</v>
      </c>
      <c r="S112">
        <v>37273423872</v>
      </c>
      <c r="T112">
        <v>14827807744</v>
      </c>
      <c r="U112">
        <v>14827746304</v>
      </c>
      <c r="V112">
        <v>44347289600</v>
      </c>
      <c r="W112">
        <v>7899190</v>
      </c>
    </row>
    <row r="113" spans="2:23" x14ac:dyDescent="0.75">
      <c r="B113">
        <v>2022</v>
      </c>
      <c r="C113" t="str">
        <f t="shared" si="12"/>
        <v>Gasoline</v>
      </c>
      <c r="D113">
        <v>2</v>
      </c>
      <c r="E113">
        <v>47314227200</v>
      </c>
      <c r="F113">
        <v>1870839552</v>
      </c>
      <c r="G113">
        <v>12486810624</v>
      </c>
      <c r="H113">
        <v>4373744640</v>
      </c>
      <c r="I113">
        <v>9297166336</v>
      </c>
      <c r="J113">
        <v>5348228608</v>
      </c>
      <c r="K113">
        <v>4845896704</v>
      </c>
      <c r="L113">
        <v>146678688</v>
      </c>
      <c r="M113">
        <v>190582</v>
      </c>
      <c r="N113">
        <v>190582</v>
      </c>
      <c r="O113">
        <v>571743</v>
      </c>
      <c r="P113">
        <v>11255354</v>
      </c>
      <c r="Q113">
        <v>1721165</v>
      </c>
      <c r="R113">
        <v>1721040</v>
      </c>
      <c r="S113">
        <v>5181877</v>
      </c>
      <c r="T113">
        <v>2061469</v>
      </c>
      <c r="U113">
        <v>2061397</v>
      </c>
      <c r="V113">
        <v>6165384</v>
      </c>
      <c r="W113">
        <v>0</v>
      </c>
    </row>
    <row r="114" spans="2:23" x14ac:dyDescent="0.75">
      <c r="B114">
        <v>2022</v>
      </c>
      <c r="C114" t="str">
        <f t="shared" si="12"/>
        <v>LPG</v>
      </c>
      <c r="D114">
        <v>3</v>
      </c>
      <c r="E114">
        <v>91556</v>
      </c>
      <c r="F114">
        <v>0</v>
      </c>
      <c r="G114">
        <v>584603</v>
      </c>
      <c r="H114">
        <v>0</v>
      </c>
      <c r="I114">
        <v>6058435</v>
      </c>
      <c r="J114">
        <v>17046176</v>
      </c>
      <c r="K114">
        <v>12430649</v>
      </c>
      <c r="L114">
        <v>22077064</v>
      </c>
      <c r="M114">
        <v>41027</v>
      </c>
      <c r="N114">
        <v>41059</v>
      </c>
      <c r="O114">
        <v>124026</v>
      </c>
      <c r="P114">
        <v>1052362</v>
      </c>
      <c r="Q114">
        <v>383469</v>
      </c>
      <c r="R114">
        <v>393719</v>
      </c>
      <c r="S114">
        <v>1192055</v>
      </c>
      <c r="T114">
        <v>457950</v>
      </c>
      <c r="U114">
        <v>466152</v>
      </c>
      <c r="V114">
        <v>1410802</v>
      </c>
      <c r="W114">
        <v>0</v>
      </c>
    </row>
    <row r="115" spans="2:23" x14ac:dyDescent="0.75">
      <c r="B115">
        <v>2022</v>
      </c>
      <c r="C115" t="str">
        <f t="shared" si="12"/>
        <v>CNG</v>
      </c>
      <c r="D115">
        <v>4</v>
      </c>
      <c r="E115">
        <v>75849104</v>
      </c>
      <c r="F115">
        <v>1441771</v>
      </c>
      <c r="G115">
        <v>1057739</v>
      </c>
      <c r="H115">
        <v>14358800</v>
      </c>
      <c r="I115">
        <v>22519602</v>
      </c>
      <c r="J115">
        <v>399290</v>
      </c>
      <c r="K115">
        <v>17797850</v>
      </c>
      <c r="L115">
        <v>46454224</v>
      </c>
      <c r="M115">
        <v>3516163</v>
      </c>
      <c r="N115">
        <v>3516163</v>
      </c>
      <c r="O115">
        <v>10548489</v>
      </c>
      <c r="P115">
        <v>1068381952</v>
      </c>
      <c r="Q115">
        <v>92122616</v>
      </c>
      <c r="R115">
        <v>92206472</v>
      </c>
      <c r="S115">
        <v>277759328</v>
      </c>
      <c r="T115">
        <v>110356600</v>
      </c>
      <c r="U115">
        <v>110399184</v>
      </c>
      <c r="V115">
        <v>330056224</v>
      </c>
      <c r="W115">
        <v>0</v>
      </c>
    </row>
    <row r="116" spans="2:23" x14ac:dyDescent="0.75">
      <c r="B116">
        <v>2022</v>
      </c>
      <c r="C116" t="str">
        <f t="shared" si="12"/>
        <v>Flex</v>
      </c>
      <c r="D116">
        <v>5</v>
      </c>
      <c r="E116">
        <v>11854125056</v>
      </c>
      <c r="F116">
        <v>738895744</v>
      </c>
      <c r="G116">
        <v>2094144000</v>
      </c>
      <c r="H116">
        <v>1662939136</v>
      </c>
      <c r="I116">
        <v>512664672</v>
      </c>
      <c r="J116">
        <v>22310000</v>
      </c>
      <c r="K116">
        <v>18968502</v>
      </c>
      <c r="L116">
        <v>0</v>
      </c>
      <c r="M116">
        <v>0</v>
      </c>
      <c r="N116">
        <v>0</v>
      </c>
      <c r="O116">
        <v>0</v>
      </c>
      <c r="P116">
        <v>0</v>
      </c>
      <c r="Q116">
        <v>0</v>
      </c>
      <c r="R116">
        <v>0</v>
      </c>
      <c r="S116">
        <v>0</v>
      </c>
      <c r="T116">
        <v>0</v>
      </c>
      <c r="U116">
        <v>0</v>
      </c>
      <c r="V116">
        <v>0</v>
      </c>
      <c r="W116">
        <v>0</v>
      </c>
    </row>
    <row r="117" spans="2:23" x14ac:dyDescent="0.75">
      <c r="B117">
        <v>2022</v>
      </c>
      <c r="C117" t="str">
        <f t="shared" si="12"/>
        <v>BEV</v>
      </c>
      <c r="D117">
        <v>6</v>
      </c>
      <c r="E117">
        <v>0</v>
      </c>
      <c r="F117">
        <v>0</v>
      </c>
      <c r="G117">
        <v>0</v>
      </c>
      <c r="H117">
        <v>803122</v>
      </c>
      <c r="I117">
        <v>1577041</v>
      </c>
      <c r="J117">
        <v>717032</v>
      </c>
      <c r="K117">
        <v>2508004</v>
      </c>
      <c r="L117">
        <v>0</v>
      </c>
      <c r="M117">
        <v>27566</v>
      </c>
      <c r="N117">
        <v>27566</v>
      </c>
      <c r="O117">
        <v>82698</v>
      </c>
      <c r="P117">
        <v>88314</v>
      </c>
      <c r="Q117">
        <v>807588</v>
      </c>
      <c r="R117">
        <v>807552</v>
      </c>
      <c r="S117">
        <v>2422653</v>
      </c>
      <c r="T117">
        <v>0</v>
      </c>
      <c r="U117">
        <v>0</v>
      </c>
      <c r="V117">
        <v>0</v>
      </c>
      <c r="W117">
        <v>0</v>
      </c>
    </row>
    <row r="118" spans="2:23" x14ac:dyDescent="0.75">
      <c r="B118">
        <v>2022</v>
      </c>
      <c r="C118" t="str">
        <f t="shared" si="12"/>
        <v>PHEV diesel</v>
      </c>
      <c r="D118">
        <v>7</v>
      </c>
      <c r="E118">
        <v>0</v>
      </c>
      <c r="F118">
        <v>0</v>
      </c>
      <c r="G118">
        <v>0</v>
      </c>
      <c r="H118">
        <v>0</v>
      </c>
      <c r="I118">
        <v>0</v>
      </c>
      <c r="J118">
        <v>0</v>
      </c>
      <c r="K118">
        <v>0</v>
      </c>
      <c r="L118">
        <v>0</v>
      </c>
      <c r="M118">
        <v>0</v>
      </c>
      <c r="N118">
        <v>0</v>
      </c>
      <c r="O118">
        <v>0</v>
      </c>
      <c r="P118">
        <v>0</v>
      </c>
      <c r="Q118">
        <v>0</v>
      </c>
      <c r="R118">
        <v>0</v>
      </c>
      <c r="S118">
        <v>0</v>
      </c>
      <c r="T118">
        <v>0</v>
      </c>
      <c r="U118">
        <v>0</v>
      </c>
      <c r="V118">
        <v>0</v>
      </c>
      <c r="W118">
        <v>0</v>
      </c>
    </row>
    <row r="119" spans="2:23" x14ac:dyDescent="0.75">
      <c r="B119">
        <v>2022</v>
      </c>
      <c r="C119" t="str">
        <f t="shared" si="12"/>
        <v>PHEV gasoline</v>
      </c>
      <c r="D119">
        <v>8</v>
      </c>
      <c r="E119">
        <v>0</v>
      </c>
      <c r="F119">
        <v>0</v>
      </c>
      <c r="G119">
        <v>0</v>
      </c>
      <c r="H119">
        <v>0</v>
      </c>
      <c r="I119">
        <v>0</v>
      </c>
      <c r="J119">
        <v>0</v>
      </c>
      <c r="K119">
        <v>0</v>
      </c>
      <c r="L119">
        <v>0</v>
      </c>
      <c r="M119">
        <v>0</v>
      </c>
      <c r="N119">
        <v>0</v>
      </c>
      <c r="O119">
        <v>0</v>
      </c>
      <c r="P119">
        <v>0</v>
      </c>
      <c r="Q119">
        <v>0</v>
      </c>
      <c r="R119">
        <v>0</v>
      </c>
      <c r="S119">
        <v>0</v>
      </c>
      <c r="T119">
        <v>0</v>
      </c>
      <c r="U119">
        <v>0</v>
      </c>
      <c r="V119">
        <v>0</v>
      </c>
      <c r="W119">
        <v>0</v>
      </c>
    </row>
    <row r="120" spans="2:23" x14ac:dyDescent="0.75">
      <c r="B120">
        <v>2022</v>
      </c>
      <c r="C120" t="str">
        <f t="shared" si="12"/>
        <v>Fuel cell</v>
      </c>
      <c r="D120">
        <v>9</v>
      </c>
      <c r="E120">
        <v>0</v>
      </c>
      <c r="F120">
        <v>0</v>
      </c>
      <c r="G120">
        <v>0</v>
      </c>
      <c r="H120">
        <v>0</v>
      </c>
      <c r="I120">
        <v>0</v>
      </c>
      <c r="J120">
        <v>0</v>
      </c>
      <c r="K120">
        <v>0</v>
      </c>
      <c r="L120">
        <v>0</v>
      </c>
      <c r="M120">
        <v>0</v>
      </c>
      <c r="N120">
        <v>0</v>
      </c>
      <c r="O120">
        <v>0</v>
      </c>
      <c r="P120">
        <v>0</v>
      </c>
      <c r="Q120">
        <v>0</v>
      </c>
      <c r="R120">
        <v>0</v>
      </c>
      <c r="S120">
        <v>0</v>
      </c>
      <c r="T120">
        <v>0</v>
      </c>
      <c r="U120">
        <v>0</v>
      </c>
      <c r="V120">
        <v>0</v>
      </c>
      <c r="W120">
        <v>0</v>
      </c>
    </row>
    <row r="121" spans="2:23" x14ac:dyDescent="0.75">
      <c r="B121">
        <v>2023</v>
      </c>
      <c r="C121" t="str">
        <f t="shared" si="12"/>
        <v>Diesel</v>
      </c>
      <c r="D121">
        <v>1</v>
      </c>
      <c r="E121">
        <v>34870390784</v>
      </c>
      <c r="F121">
        <v>81374240</v>
      </c>
      <c r="G121">
        <v>50900713472</v>
      </c>
      <c r="H121">
        <v>2339806720</v>
      </c>
      <c r="I121">
        <v>7244031488</v>
      </c>
      <c r="J121">
        <v>16291770368</v>
      </c>
      <c r="K121">
        <v>15820533760</v>
      </c>
      <c r="L121">
        <v>12901873664</v>
      </c>
      <c r="M121">
        <v>1533966592</v>
      </c>
      <c r="N121">
        <v>1533966336</v>
      </c>
      <c r="O121">
        <v>4601896448</v>
      </c>
      <c r="P121">
        <v>27769692160</v>
      </c>
      <c r="Q121">
        <v>12374547456</v>
      </c>
      <c r="R121">
        <v>12373823488</v>
      </c>
      <c r="S121">
        <v>37257150464</v>
      </c>
      <c r="T121">
        <v>14821901312</v>
      </c>
      <c r="U121">
        <v>14821467136</v>
      </c>
      <c r="V121">
        <v>44328534016</v>
      </c>
      <c r="W121">
        <v>8510344</v>
      </c>
    </row>
    <row r="122" spans="2:23" x14ac:dyDescent="0.75">
      <c r="B122">
        <v>2023</v>
      </c>
      <c r="C122" t="str">
        <f t="shared" si="12"/>
        <v>Gasoline</v>
      </c>
      <c r="D122">
        <v>2</v>
      </c>
      <c r="E122">
        <v>49957257216</v>
      </c>
      <c r="F122">
        <v>1975346944</v>
      </c>
      <c r="G122">
        <v>13608041472</v>
      </c>
      <c r="H122">
        <v>4177700608</v>
      </c>
      <c r="I122">
        <v>8823887872</v>
      </c>
      <c r="J122">
        <v>5519550464</v>
      </c>
      <c r="K122">
        <v>4878810112</v>
      </c>
      <c r="L122">
        <v>126127712</v>
      </c>
      <c r="M122">
        <v>368086</v>
      </c>
      <c r="N122">
        <v>368086</v>
      </c>
      <c r="O122">
        <v>1104254</v>
      </c>
      <c r="P122">
        <v>13254805</v>
      </c>
      <c r="Q122">
        <v>3325486</v>
      </c>
      <c r="R122">
        <v>3324654</v>
      </c>
      <c r="S122">
        <v>10010186</v>
      </c>
      <c r="T122">
        <v>3982870</v>
      </c>
      <c r="U122">
        <v>3982372</v>
      </c>
      <c r="V122">
        <v>11910706</v>
      </c>
      <c r="W122">
        <v>0</v>
      </c>
    </row>
    <row r="123" spans="2:23" x14ac:dyDescent="0.75">
      <c r="B123">
        <v>2023</v>
      </c>
      <c r="C123" t="str">
        <f t="shared" si="12"/>
        <v>LPG</v>
      </c>
      <c r="D123">
        <v>3</v>
      </c>
      <c r="E123">
        <v>67735</v>
      </c>
      <c r="F123">
        <v>0</v>
      </c>
      <c r="G123">
        <v>7253172</v>
      </c>
      <c r="H123">
        <v>426060</v>
      </c>
      <c r="I123">
        <v>6914858</v>
      </c>
      <c r="J123">
        <v>17373998</v>
      </c>
      <c r="K123">
        <v>12586420</v>
      </c>
      <c r="L123">
        <v>19355148</v>
      </c>
      <c r="M123">
        <v>80205</v>
      </c>
      <c r="N123">
        <v>80309</v>
      </c>
      <c r="O123">
        <v>242349</v>
      </c>
      <c r="P123">
        <v>1998151</v>
      </c>
      <c r="Q123">
        <v>751585</v>
      </c>
      <c r="R123">
        <v>772199</v>
      </c>
      <c r="S123">
        <v>2335913</v>
      </c>
      <c r="T123">
        <v>896823</v>
      </c>
      <c r="U123">
        <v>913706</v>
      </c>
      <c r="V123">
        <v>2765955</v>
      </c>
      <c r="W123">
        <v>0</v>
      </c>
    </row>
    <row r="124" spans="2:23" x14ac:dyDescent="0.75">
      <c r="B124">
        <v>2023</v>
      </c>
      <c r="C124" t="str">
        <f t="shared" si="12"/>
        <v>CNG</v>
      </c>
      <c r="D124">
        <v>4</v>
      </c>
      <c r="E124">
        <v>68013520</v>
      </c>
      <c r="F124">
        <v>1285886</v>
      </c>
      <c r="G124">
        <v>961210</v>
      </c>
      <c r="H124">
        <v>13022846</v>
      </c>
      <c r="I124">
        <v>20320752</v>
      </c>
      <c r="J124">
        <v>335434</v>
      </c>
      <c r="K124">
        <v>18103788</v>
      </c>
      <c r="L124">
        <v>48366484</v>
      </c>
      <c r="M124">
        <v>3012560</v>
      </c>
      <c r="N124">
        <v>3012560</v>
      </c>
      <c r="O124">
        <v>9037680</v>
      </c>
      <c r="P124">
        <v>1032142144</v>
      </c>
      <c r="Q124">
        <v>99589584</v>
      </c>
      <c r="R124">
        <v>100268352</v>
      </c>
      <c r="S124">
        <v>302172384</v>
      </c>
      <c r="T124">
        <v>119316520</v>
      </c>
      <c r="U124">
        <v>119712424</v>
      </c>
      <c r="V124">
        <v>357849088</v>
      </c>
      <c r="W124">
        <v>0</v>
      </c>
    </row>
    <row r="125" spans="2:23" x14ac:dyDescent="0.75">
      <c r="B125">
        <v>2023</v>
      </c>
      <c r="C125" t="str">
        <f t="shared" si="12"/>
        <v>Flex</v>
      </c>
      <c r="D125">
        <v>5</v>
      </c>
      <c r="E125">
        <v>11176316928</v>
      </c>
      <c r="F125">
        <v>682771840</v>
      </c>
      <c r="G125">
        <v>2118289408</v>
      </c>
      <c r="H125">
        <v>1553643264</v>
      </c>
      <c r="I125">
        <v>486360096</v>
      </c>
      <c r="J125">
        <v>47012592</v>
      </c>
      <c r="K125">
        <v>39693772</v>
      </c>
      <c r="L125">
        <v>0</v>
      </c>
      <c r="M125">
        <v>0</v>
      </c>
      <c r="N125">
        <v>0</v>
      </c>
      <c r="O125">
        <v>0</v>
      </c>
      <c r="P125">
        <v>0</v>
      </c>
      <c r="Q125">
        <v>0</v>
      </c>
      <c r="R125">
        <v>0</v>
      </c>
      <c r="S125">
        <v>0</v>
      </c>
      <c r="T125">
        <v>0</v>
      </c>
      <c r="U125">
        <v>0</v>
      </c>
      <c r="V125">
        <v>0</v>
      </c>
      <c r="W125">
        <v>0</v>
      </c>
    </row>
    <row r="126" spans="2:23" x14ac:dyDescent="0.75">
      <c r="B126">
        <v>2023</v>
      </c>
      <c r="C126" t="str">
        <f t="shared" si="12"/>
        <v>BEV</v>
      </c>
      <c r="D126">
        <v>6</v>
      </c>
      <c r="E126">
        <v>0</v>
      </c>
      <c r="F126">
        <v>0</v>
      </c>
      <c r="G126">
        <v>0</v>
      </c>
      <c r="H126">
        <v>726350</v>
      </c>
      <c r="I126">
        <v>1808404</v>
      </c>
      <c r="J126">
        <v>656593</v>
      </c>
      <c r="K126">
        <v>3250578</v>
      </c>
      <c r="L126">
        <v>0</v>
      </c>
      <c r="M126">
        <v>40019</v>
      </c>
      <c r="N126">
        <v>40019</v>
      </c>
      <c r="O126">
        <v>120056</v>
      </c>
      <c r="P126">
        <v>117327</v>
      </c>
      <c r="Q126">
        <v>928942</v>
      </c>
      <c r="R126">
        <v>928807</v>
      </c>
      <c r="S126">
        <v>2786411</v>
      </c>
      <c r="T126">
        <v>0</v>
      </c>
      <c r="U126">
        <v>0</v>
      </c>
      <c r="V126">
        <v>0</v>
      </c>
      <c r="W126">
        <v>0</v>
      </c>
    </row>
    <row r="127" spans="2:23" x14ac:dyDescent="0.75">
      <c r="B127">
        <v>2023</v>
      </c>
      <c r="C127" t="str">
        <f t="shared" si="12"/>
        <v>PHEV diesel</v>
      </c>
      <c r="D127">
        <v>7</v>
      </c>
      <c r="E127">
        <v>0</v>
      </c>
      <c r="F127">
        <v>0</v>
      </c>
      <c r="G127">
        <v>5393441</v>
      </c>
      <c r="H127">
        <v>434305</v>
      </c>
      <c r="I127">
        <v>0</v>
      </c>
      <c r="J127">
        <v>0</v>
      </c>
      <c r="K127">
        <v>0</v>
      </c>
      <c r="L127">
        <v>0</v>
      </c>
      <c r="M127">
        <v>0</v>
      </c>
      <c r="N127">
        <v>0</v>
      </c>
      <c r="O127">
        <v>0</v>
      </c>
      <c r="P127">
        <v>0</v>
      </c>
      <c r="Q127">
        <v>0</v>
      </c>
      <c r="R127">
        <v>0</v>
      </c>
      <c r="S127">
        <v>0</v>
      </c>
      <c r="T127">
        <v>0</v>
      </c>
      <c r="U127">
        <v>0</v>
      </c>
      <c r="V127">
        <v>0</v>
      </c>
      <c r="W127">
        <v>0</v>
      </c>
    </row>
    <row r="128" spans="2:23" x14ac:dyDescent="0.75">
      <c r="B128">
        <v>2023</v>
      </c>
      <c r="C128" t="str">
        <f t="shared" si="12"/>
        <v>PHEV gasoline</v>
      </c>
      <c r="D128">
        <v>8</v>
      </c>
      <c r="E128">
        <v>0</v>
      </c>
      <c r="F128">
        <v>0</v>
      </c>
      <c r="G128">
        <v>5322586</v>
      </c>
      <c r="H128">
        <v>333256</v>
      </c>
      <c r="I128">
        <v>0</v>
      </c>
      <c r="J128">
        <v>0</v>
      </c>
      <c r="K128">
        <v>0</v>
      </c>
      <c r="L128">
        <v>0</v>
      </c>
      <c r="M128">
        <v>0</v>
      </c>
      <c r="N128">
        <v>0</v>
      </c>
      <c r="O128">
        <v>0</v>
      </c>
      <c r="P128">
        <v>0</v>
      </c>
      <c r="Q128">
        <v>0</v>
      </c>
      <c r="R128">
        <v>0</v>
      </c>
      <c r="S128">
        <v>0</v>
      </c>
      <c r="T128">
        <v>0</v>
      </c>
      <c r="U128">
        <v>0</v>
      </c>
      <c r="V128">
        <v>0</v>
      </c>
      <c r="W128">
        <v>0</v>
      </c>
    </row>
    <row r="129" spans="2:23" x14ac:dyDescent="0.75">
      <c r="B129">
        <v>2023</v>
      </c>
      <c r="C129" t="str">
        <f t="shared" si="12"/>
        <v>Fuel cell</v>
      </c>
      <c r="D129">
        <v>9</v>
      </c>
      <c r="E129">
        <v>0</v>
      </c>
      <c r="F129">
        <v>0</v>
      </c>
      <c r="G129">
        <v>0</v>
      </c>
      <c r="H129">
        <v>0</v>
      </c>
      <c r="I129">
        <v>0</v>
      </c>
      <c r="J129">
        <v>0</v>
      </c>
      <c r="K129">
        <v>0</v>
      </c>
      <c r="L129">
        <v>0</v>
      </c>
      <c r="M129">
        <v>0</v>
      </c>
      <c r="N129">
        <v>0</v>
      </c>
      <c r="O129">
        <v>0</v>
      </c>
      <c r="P129">
        <v>0</v>
      </c>
      <c r="Q129">
        <v>0</v>
      </c>
      <c r="R129">
        <v>0</v>
      </c>
      <c r="S129">
        <v>0</v>
      </c>
      <c r="T129">
        <v>0</v>
      </c>
      <c r="U129">
        <v>0</v>
      </c>
      <c r="V129">
        <v>0</v>
      </c>
      <c r="W129">
        <v>0</v>
      </c>
    </row>
    <row r="130" spans="2:23" x14ac:dyDescent="0.75">
      <c r="B130">
        <v>2024</v>
      </c>
      <c r="C130" t="str">
        <f t="shared" si="12"/>
        <v>Diesel</v>
      </c>
      <c r="D130">
        <v>1</v>
      </c>
      <c r="E130">
        <v>35155111936</v>
      </c>
      <c r="F130">
        <v>82038664</v>
      </c>
      <c r="G130">
        <v>50131718144</v>
      </c>
      <c r="H130">
        <v>2459500800</v>
      </c>
      <c r="I130">
        <v>7569738752</v>
      </c>
      <c r="J130">
        <v>16260666368</v>
      </c>
      <c r="K130">
        <v>15489122304</v>
      </c>
      <c r="L130">
        <v>12612416512</v>
      </c>
      <c r="M130">
        <v>1513570816</v>
      </c>
      <c r="N130">
        <v>1513570304</v>
      </c>
      <c r="O130">
        <v>4540707328</v>
      </c>
      <c r="P130">
        <v>27947755520</v>
      </c>
      <c r="Q130">
        <v>12407426048</v>
      </c>
      <c r="R130">
        <v>12406077440</v>
      </c>
      <c r="S130">
        <v>37354135552</v>
      </c>
      <c r="T130">
        <v>14861331456</v>
      </c>
      <c r="U130">
        <v>14860145664</v>
      </c>
      <c r="V130">
        <v>44444266496</v>
      </c>
      <c r="W130">
        <v>9126118</v>
      </c>
    </row>
    <row r="131" spans="2:23" x14ac:dyDescent="0.75">
      <c r="B131">
        <v>2024</v>
      </c>
      <c r="C131" t="str">
        <f t="shared" si="12"/>
        <v>Gasoline</v>
      </c>
      <c r="D131">
        <v>2</v>
      </c>
      <c r="E131">
        <v>51624554496</v>
      </c>
      <c r="F131">
        <v>2041273088</v>
      </c>
      <c r="G131">
        <v>14783803392</v>
      </c>
      <c r="H131">
        <v>4008741888</v>
      </c>
      <c r="I131">
        <v>8442100736</v>
      </c>
      <c r="J131">
        <v>5694916608</v>
      </c>
      <c r="K131">
        <v>4942977024</v>
      </c>
      <c r="L131">
        <v>109601040</v>
      </c>
      <c r="M131">
        <v>535357</v>
      </c>
      <c r="N131">
        <v>535356</v>
      </c>
      <c r="O131">
        <v>1606064</v>
      </c>
      <c r="P131">
        <v>15487936</v>
      </c>
      <c r="Q131">
        <v>4837350</v>
      </c>
      <c r="R131">
        <v>4835829</v>
      </c>
      <c r="S131">
        <v>14560167</v>
      </c>
      <c r="T131">
        <v>5793829</v>
      </c>
      <c r="U131">
        <v>5792512</v>
      </c>
      <c r="V131">
        <v>17324564</v>
      </c>
      <c r="W131">
        <v>0</v>
      </c>
    </row>
    <row r="132" spans="2:23" x14ac:dyDescent="0.75">
      <c r="B132">
        <v>2024</v>
      </c>
      <c r="C132" t="str">
        <f t="shared" si="12"/>
        <v>LPG</v>
      </c>
      <c r="D132">
        <v>3</v>
      </c>
      <c r="E132">
        <v>6070335</v>
      </c>
      <c r="F132">
        <v>0</v>
      </c>
      <c r="G132">
        <v>13898037</v>
      </c>
      <c r="H132">
        <v>855117</v>
      </c>
      <c r="I132">
        <v>7722826</v>
      </c>
      <c r="J132">
        <v>17681920</v>
      </c>
      <c r="K132">
        <v>12924882</v>
      </c>
      <c r="L132">
        <v>16998494</v>
      </c>
      <c r="M132">
        <v>115742</v>
      </c>
      <c r="N132">
        <v>115987</v>
      </c>
      <c r="O132">
        <v>349324</v>
      </c>
      <c r="P132">
        <v>2856702</v>
      </c>
      <c r="Q132">
        <v>1086790</v>
      </c>
      <c r="R132">
        <v>1117140</v>
      </c>
      <c r="S132">
        <v>3373419</v>
      </c>
      <c r="T132">
        <v>1295629</v>
      </c>
      <c r="U132">
        <v>1321169</v>
      </c>
      <c r="V132">
        <v>3994776</v>
      </c>
      <c r="W132">
        <v>0</v>
      </c>
    </row>
    <row r="133" spans="2:23" x14ac:dyDescent="0.75">
      <c r="B133">
        <v>2024</v>
      </c>
      <c r="C133" t="str">
        <f t="shared" si="12"/>
        <v>CNG</v>
      </c>
      <c r="D133">
        <v>4</v>
      </c>
      <c r="E133">
        <v>63461916</v>
      </c>
      <c r="F133">
        <v>1227342</v>
      </c>
      <c r="G133">
        <v>877651</v>
      </c>
      <c r="H133">
        <v>11866512</v>
      </c>
      <c r="I133">
        <v>18272286</v>
      </c>
      <c r="J133">
        <v>281885</v>
      </c>
      <c r="K133">
        <v>18274472</v>
      </c>
      <c r="L133">
        <v>49586632</v>
      </c>
      <c r="M133">
        <v>2613384</v>
      </c>
      <c r="N133">
        <v>2613384</v>
      </c>
      <c r="O133">
        <v>7840153</v>
      </c>
      <c r="P133">
        <v>997322944</v>
      </c>
      <c r="Q133">
        <v>106459208</v>
      </c>
      <c r="R133">
        <v>107745320</v>
      </c>
      <c r="S133">
        <v>324824672</v>
      </c>
      <c r="T133">
        <v>127200832</v>
      </c>
      <c r="U133">
        <v>128331952</v>
      </c>
      <c r="V133">
        <v>383567008</v>
      </c>
      <c r="W133">
        <v>0</v>
      </c>
    </row>
    <row r="134" spans="2:23" x14ac:dyDescent="0.75">
      <c r="B134">
        <v>2024</v>
      </c>
      <c r="C134" t="str">
        <f t="shared" si="12"/>
        <v>Flex</v>
      </c>
      <c r="D134">
        <v>5</v>
      </c>
      <c r="E134">
        <v>10486717440</v>
      </c>
      <c r="F134">
        <v>615906432</v>
      </c>
      <c r="G134">
        <v>2170567680</v>
      </c>
      <c r="H134">
        <v>1450657280</v>
      </c>
      <c r="I134">
        <v>467500544</v>
      </c>
      <c r="J134">
        <v>75720984</v>
      </c>
      <c r="K134">
        <v>63218504</v>
      </c>
      <c r="L134">
        <v>0</v>
      </c>
      <c r="M134">
        <v>0</v>
      </c>
      <c r="N134">
        <v>0</v>
      </c>
      <c r="O134">
        <v>0</v>
      </c>
      <c r="P134">
        <v>0</v>
      </c>
      <c r="Q134">
        <v>0</v>
      </c>
      <c r="R134">
        <v>0</v>
      </c>
      <c r="S134">
        <v>0</v>
      </c>
      <c r="T134">
        <v>0</v>
      </c>
      <c r="U134">
        <v>0</v>
      </c>
      <c r="V134">
        <v>0</v>
      </c>
      <c r="W134">
        <v>0</v>
      </c>
    </row>
    <row r="135" spans="2:23" x14ac:dyDescent="0.75">
      <c r="B135">
        <v>2024</v>
      </c>
      <c r="C135" t="str">
        <f t="shared" si="12"/>
        <v>BEV</v>
      </c>
      <c r="D135">
        <v>6</v>
      </c>
      <c r="E135">
        <v>0</v>
      </c>
      <c r="F135">
        <v>0</v>
      </c>
      <c r="G135">
        <v>0</v>
      </c>
      <c r="H135">
        <v>664383</v>
      </c>
      <c r="I135">
        <v>1983254</v>
      </c>
      <c r="J135">
        <v>602391</v>
      </c>
      <c r="K135">
        <v>3828450</v>
      </c>
      <c r="L135">
        <v>0</v>
      </c>
      <c r="M135">
        <v>50698</v>
      </c>
      <c r="N135">
        <v>50698</v>
      </c>
      <c r="O135">
        <v>152094</v>
      </c>
      <c r="P135">
        <v>141277</v>
      </c>
      <c r="Q135">
        <v>1032735</v>
      </c>
      <c r="R135">
        <v>1032457</v>
      </c>
      <c r="S135">
        <v>3097353</v>
      </c>
      <c r="T135">
        <v>0</v>
      </c>
      <c r="U135">
        <v>0</v>
      </c>
      <c r="V135">
        <v>0</v>
      </c>
      <c r="W135">
        <v>0</v>
      </c>
    </row>
    <row r="136" spans="2:23" x14ac:dyDescent="0.75">
      <c r="B136">
        <v>2024</v>
      </c>
      <c r="C136" t="str">
        <f t="shared" si="12"/>
        <v>PHEV diesel</v>
      </c>
      <c r="D136">
        <v>7</v>
      </c>
      <c r="E136">
        <v>8997526</v>
      </c>
      <c r="F136">
        <v>211968</v>
      </c>
      <c r="G136">
        <v>10822023</v>
      </c>
      <c r="H136">
        <v>873650</v>
      </c>
      <c r="I136">
        <v>1289997</v>
      </c>
      <c r="J136">
        <v>1985274</v>
      </c>
      <c r="K136">
        <v>1561474</v>
      </c>
      <c r="L136">
        <v>331841</v>
      </c>
      <c r="M136">
        <v>0</v>
      </c>
      <c r="N136">
        <v>0</v>
      </c>
      <c r="O136">
        <v>0</v>
      </c>
      <c r="P136">
        <v>912977</v>
      </c>
      <c r="Q136">
        <v>0</v>
      </c>
      <c r="R136">
        <v>0</v>
      </c>
      <c r="S136">
        <v>0</v>
      </c>
      <c r="T136">
        <v>0</v>
      </c>
      <c r="U136">
        <v>0</v>
      </c>
      <c r="V136">
        <v>0</v>
      </c>
      <c r="W136">
        <v>0</v>
      </c>
    </row>
    <row r="137" spans="2:23" x14ac:dyDescent="0.75">
      <c r="B137">
        <v>2024</v>
      </c>
      <c r="C137" t="str">
        <f t="shared" si="12"/>
        <v>PHEV gasoline</v>
      </c>
      <c r="D137">
        <v>8</v>
      </c>
      <c r="E137">
        <v>9209535</v>
      </c>
      <c r="F137">
        <v>217584</v>
      </c>
      <c r="G137">
        <v>10824366</v>
      </c>
      <c r="H137">
        <v>689241</v>
      </c>
      <c r="I137">
        <v>1183702</v>
      </c>
      <c r="J137">
        <v>1814154</v>
      </c>
      <c r="K137">
        <v>1459313</v>
      </c>
      <c r="L137">
        <v>630020</v>
      </c>
      <c r="M137">
        <v>0</v>
      </c>
      <c r="N137">
        <v>0</v>
      </c>
      <c r="O137">
        <v>0</v>
      </c>
      <c r="P137">
        <v>2040923</v>
      </c>
      <c r="Q137">
        <v>0</v>
      </c>
      <c r="R137">
        <v>0</v>
      </c>
      <c r="S137">
        <v>0</v>
      </c>
      <c r="T137">
        <v>0</v>
      </c>
      <c r="U137">
        <v>0</v>
      </c>
      <c r="V137">
        <v>0</v>
      </c>
      <c r="W137">
        <v>0</v>
      </c>
    </row>
    <row r="138" spans="2:23" x14ac:dyDescent="0.75">
      <c r="B138">
        <v>2024</v>
      </c>
      <c r="C138" t="str">
        <f t="shared" si="12"/>
        <v>Fuel cell</v>
      </c>
      <c r="D138">
        <v>9</v>
      </c>
      <c r="E138">
        <v>0</v>
      </c>
      <c r="F138">
        <v>0</v>
      </c>
      <c r="G138">
        <v>0</v>
      </c>
      <c r="H138">
        <v>1871</v>
      </c>
      <c r="I138">
        <v>2150123</v>
      </c>
      <c r="J138">
        <v>3309828</v>
      </c>
      <c r="K138">
        <v>2628733</v>
      </c>
      <c r="L138">
        <v>393447</v>
      </c>
      <c r="M138">
        <v>50982</v>
      </c>
      <c r="N138">
        <v>50982</v>
      </c>
      <c r="O138">
        <v>152946</v>
      </c>
      <c r="P138">
        <v>1064430</v>
      </c>
      <c r="Q138">
        <v>460780</v>
      </c>
      <c r="R138">
        <v>460578</v>
      </c>
      <c r="S138">
        <v>1386748</v>
      </c>
      <c r="T138">
        <v>551937</v>
      </c>
      <c r="U138">
        <v>551696</v>
      </c>
      <c r="V138">
        <v>1650039</v>
      </c>
      <c r="W138">
        <v>0</v>
      </c>
    </row>
    <row r="139" spans="2:23" x14ac:dyDescent="0.75">
      <c r="B139">
        <v>2025</v>
      </c>
      <c r="C139" t="str">
        <f t="shared" si="12"/>
        <v>Diesel</v>
      </c>
      <c r="D139">
        <v>1</v>
      </c>
      <c r="E139">
        <v>35026407424</v>
      </c>
      <c r="F139">
        <v>81738352</v>
      </c>
      <c r="G139">
        <v>49949278208</v>
      </c>
      <c r="H139">
        <v>2600199168</v>
      </c>
      <c r="I139">
        <v>7928690688</v>
      </c>
      <c r="J139">
        <v>16358387712</v>
      </c>
      <c r="K139">
        <v>15319369728</v>
      </c>
      <c r="L139">
        <v>12460756992</v>
      </c>
      <c r="M139">
        <v>1508092672</v>
      </c>
      <c r="N139">
        <v>1508091776</v>
      </c>
      <c r="O139">
        <v>4524272640</v>
      </c>
      <c r="P139">
        <v>28308629504</v>
      </c>
      <c r="Q139">
        <v>12519644160</v>
      </c>
      <c r="R139">
        <v>12517463040</v>
      </c>
      <c r="S139">
        <v>37689389056</v>
      </c>
      <c r="T139">
        <v>14996016128</v>
      </c>
      <c r="U139">
        <v>14993822720</v>
      </c>
      <c r="V139">
        <v>44844888064</v>
      </c>
      <c r="W139">
        <v>9739533</v>
      </c>
    </row>
    <row r="140" spans="2:23" x14ac:dyDescent="0.75">
      <c r="B140">
        <v>2025</v>
      </c>
      <c r="C140" t="str">
        <f t="shared" si="12"/>
        <v>Gasoline</v>
      </c>
      <c r="D140">
        <v>2</v>
      </c>
      <c r="E140">
        <v>52948307968</v>
      </c>
      <c r="F140">
        <v>2093615104</v>
      </c>
      <c r="G140">
        <v>16058723328</v>
      </c>
      <c r="H140">
        <v>3874605568</v>
      </c>
      <c r="I140">
        <v>8136782848</v>
      </c>
      <c r="J140">
        <v>5893942784</v>
      </c>
      <c r="K140">
        <v>5038897152</v>
      </c>
      <c r="L140">
        <v>95867432</v>
      </c>
      <c r="M140">
        <v>699628</v>
      </c>
      <c r="N140">
        <v>699627</v>
      </c>
      <c r="O140">
        <v>2098878</v>
      </c>
      <c r="P140">
        <v>17985558</v>
      </c>
      <c r="Q140">
        <v>6322394</v>
      </c>
      <c r="R140">
        <v>6319940</v>
      </c>
      <c r="S140">
        <v>19028662</v>
      </c>
      <c r="T140">
        <v>7572884</v>
      </c>
      <c r="U140">
        <v>7570474</v>
      </c>
      <c r="V140">
        <v>22643052</v>
      </c>
      <c r="W140">
        <v>0</v>
      </c>
    </row>
    <row r="141" spans="2:23" x14ac:dyDescent="0.75">
      <c r="B141">
        <v>2025</v>
      </c>
      <c r="C141" t="str">
        <f t="shared" si="12"/>
        <v>LPG</v>
      </c>
      <c r="D141">
        <v>3</v>
      </c>
      <c r="E141">
        <v>12008848</v>
      </c>
      <c r="F141">
        <v>0</v>
      </c>
      <c r="G141">
        <v>20048798</v>
      </c>
      <c r="H141">
        <v>1251720</v>
      </c>
      <c r="I141">
        <v>8504854</v>
      </c>
      <c r="J141">
        <v>18025300</v>
      </c>
      <c r="K141">
        <v>13435088</v>
      </c>
      <c r="L141">
        <v>15076584</v>
      </c>
      <c r="M141">
        <v>147136</v>
      </c>
      <c r="N141">
        <v>147522</v>
      </c>
      <c r="O141">
        <v>442992</v>
      </c>
      <c r="P141">
        <v>3614275</v>
      </c>
      <c r="Q141">
        <v>1384021</v>
      </c>
      <c r="R141">
        <v>1423456</v>
      </c>
      <c r="S141">
        <v>4287410</v>
      </c>
      <c r="T141">
        <v>1648716</v>
      </c>
      <c r="U141">
        <v>1681429</v>
      </c>
      <c r="V141">
        <v>5076064</v>
      </c>
      <c r="W141">
        <v>0</v>
      </c>
    </row>
    <row r="142" spans="2:23" x14ac:dyDescent="0.75">
      <c r="B142">
        <v>2025</v>
      </c>
      <c r="C142" t="str">
        <f t="shared" si="12"/>
        <v>CNG</v>
      </c>
      <c r="D142">
        <v>4</v>
      </c>
      <c r="E142">
        <v>58830876</v>
      </c>
      <c r="F142">
        <v>1148554</v>
      </c>
      <c r="G142">
        <v>807646</v>
      </c>
      <c r="H142">
        <v>10896905</v>
      </c>
      <c r="I142">
        <v>16438770</v>
      </c>
      <c r="J142">
        <v>239561</v>
      </c>
      <c r="K142">
        <v>18416464</v>
      </c>
      <c r="L142">
        <v>50202084</v>
      </c>
      <c r="M142">
        <v>2298530</v>
      </c>
      <c r="N142">
        <v>2298530</v>
      </c>
      <c r="O142">
        <v>6895590</v>
      </c>
      <c r="P142">
        <v>968034432</v>
      </c>
      <c r="Q142">
        <v>112766056</v>
      </c>
      <c r="R142">
        <v>114868424</v>
      </c>
      <c r="S142">
        <v>346414816</v>
      </c>
      <c r="T142">
        <v>134134304</v>
      </c>
      <c r="U142">
        <v>136262432</v>
      </c>
      <c r="V142">
        <v>406430336</v>
      </c>
      <c r="W142">
        <v>0</v>
      </c>
    </row>
    <row r="143" spans="2:23" x14ac:dyDescent="0.75">
      <c r="B143">
        <v>2025</v>
      </c>
      <c r="C143" t="str">
        <f t="shared" si="12"/>
        <v>Flex</v>
      </c>
      <c r="D143">
        <v>5</v>
      </c>
      <c r="E143">
        <v>9660018688</v>
      </c>
      <c r="F143">
        <v>561444672</v>
      </c>
      <c r="G143">
        <v>2249365760</v>
      </c>
      <c r="H143">
        <v>1360366464</v>
      </c>
      <c r="I143">
        <v>456191488</v>
      </c>
      <c r="J143">
        <v>107802696</v>
      </c>
      <c r="K143">
        <v>89219112</v>
      </c>
      <c r="L143">
        <v>0</v>
      </c>
      <c r="M143">
        <v>0</v>
      </c>
      <c r="N143">
        <v>0</v>
      </c>
      <c r="O143">
        <v>0</v>
      </c>
      <c r="P143">
        <v>0</v>
      </c>
      <c r="Q143">
        <v>0</v>
      </c>
      <c r="R143">
        <v>0</v>
      </c>
      <c r="S143">
        <v>0</v>
      </c>
      <c r="T143">
        <v>0</v>
      </c>
      <c r="U143">
        <v>0</v>
      </c>
      <c r="V143">
        <v>0</v>
      </c>
      <c r="W143">
        <v>0</v>
      </c>
    </row>
    <row r="144" spans="2:23" x14ac:dyDescent="0.75">
      <c r="B144">
        <v>2025</v>
      </c>
      <c r="C144" t="str">
        <f t="shared" si="12"/>
        <v>BEV</v>
      </c>
      <c r="D144">
        <v>6</v>
      </c>
      <c r="E144">
        <v>0</v>
      </c>
      <c r="F144">
        <v>0</v>
      </c>
      <c r="G144">
        <v>0</v>
      </c>
      <c r="H144">
        <v>618075</v>
      </c>
      <c r="I144">
        <v>2120230</v>
      </c>
      <c r="J144">
        <v>555217</v>
      </c>
      <c r="K144">
        <v>4289883</v>
      </c>
      <c r="L144">
        <v>0</v>
      </c>
      <c r="M144">
        <v>60265</v>
      </c>
      <c r="N144">
        <v>60265</v>
      </c>
      <c r="O144">
        <v>180794</v>
      </c>
      <c r="P144">
        <v>161964</v>
      </c>
      <c r="Q144">
        <v>1125105</v>
      </c>
      <c r="R144">
        <v>1124632</v>
      </c>
      <c r="S144">
        <v>3373868</v>
      </c>
      <c r="T144">
        <v>0</v>
      </c>
      <c r="U144">
        <v>0</v>
      </c>
      <c r="V144">
        <v>0</v>
      </c>
      <c r="W144">
        <v>0</v>
      </c>
    </row>
    <row r="145" spans="2:23" x14ac:dyDescent="0.75">
      <c r="B145">
        <v>2025</v>
      </c>
      <c r="C145" t="str">
        <f t="shared" si="12"/>
        <v>PHEV diesel</v>
      </c>
      <c r="D145">
        <v>7</v>
      </c>
      <c r="E145">
        <v>17664440</v>
      </c>
      <c r="F145">
        <v>418260</v>
      </c>
      <c r="G145">
        <v>16470194</v>
      </c>
      <c r="H145">
        <v>1338081</v>
      </c>
      <c r="I145">
        <v>2490264</v>
      </c>
      <c r="J145">
        <v>3832485</v>
      </c>
      <c r="K145">
        <v>3017579</v>
      </c>
      <c r="L145">
        <v>648304</v>
      </c>
      <c r="M145">
        <v>0</v>
      </c>
      <c r="N145">
        <v>0</v>
      </c>
      <c r="O145">
        <v>0</v>
      </c>
      <c r="P145">
        <v>1780843</v>
      </c>
      <c r="Q145">
        <v>0</v>
      </c>
      <c r="R145">
        <v>0</v>
      </c>
      <c r="S145">
        <v>0</v>
      </c>
      <c r="T145">
        <v>0</v>
      </c>
      <c r="U145">
        <v>0</v>
      </c>
      <c r="V145">
        <v>0</v>
      </c>
      <c r="W145">
        <v>0</v>
      </c>
    </row>
    <row r="146" spans="2:23" x14ac:dyDescent="0.75">
      <c r="B146">
        <v>2025</v>
      </c>
      <c r="C146" t="str">
        <f t="shared" si="12"/>
        <v>PHEV gasoline</v>
      </c>
      <c r="D146">
        <v>8</v>
      </c>
      <c r="E146">
        <v>18387268</v>
      </c>
      <c r="F146">
        <v>437915</v>
      </c>
      <c r="G146">
        <v>16615832</v>
      </c>
      <c r="H146">
        <v>1071076</v>
      </c>
      <c r="I146">
        <v>2303570</v>
      </c>
      <c r="J146">
        <v>3530154</v>
      </c>
      <c r="K146">
        <v>2839906</v>
      </c>
      <c r="L146">
        <v>1233464</v>
      </c>
      <c r="M146">
        <v>0</v>
      </c>
      <c r="N146">
        <v>0</v>
      </c>
      <c r="O146">
        <v>0</v>
      </c>
      <c r="P146">
        <v>3988413</v>
      </c>
      <c r="Q146">
        <v>0</v>
      </c>
      <c r="R146">
        <v>0</v>
      </c>
      <c r="S146">
        <v>0</v>
      </c>
      <c r="T146">
        <v>0</v>
      </c>
      <c r="U146">
        <v>0</v>
      </c>
      <c r="V146">
        <v>0</v>
      </c>
      <c r="W146">
        <v>0</v>
      </c>
    </row>
    <row r="147" spans="2:23" x14ac:dyDescent="0.75">
      <c r="B147">
        <v>2025</v>
      </c>
      <c r="C147" t="str">
        <f t="shared" si="12"/>
        <v>Fuel cell</v>
      </c>
      <c r="D147">
        <v>9</v>
      </c>
      <c r="E147">
        <v>0</v>
      </c>
      <c r="F147">
        <v>0</v>
      </c>
      <c r="G147">
        <v>0</v>
      </c>
      <c r="H147">
        <v>3766</v>
      </c>
      <c r="I147">
        <v>4162446</v>
      </c>
      <c r="J147">
        <v>6407512</v>
      </c>
      <c r="K147">
        <v>5089924</v>
      </c>
      <c r="L147">
        <v>769750</v>
      </c>
      <c r="M147">
        <v>99719</v>
      </c>
      <c r="N147">
        <v>99719</v>
      </c>
      <c r="O147">
        <v>299158</v>
      </c>
      <c r="P147">
        <v>2083042</v>
      </c>
      <c r="Q147">
        <v>901359</v>
      </c>
      <c r="R147">
        <v>900884</v>
      </c>
      <c r="S147">
        <v>2712460</v>
      </c>
      <c r="T147">
        <v>1079741</v>
      </c>
      <c r="U147">
        <v>1079178</v>
      </c>
      <c r="V147">
        <v>3227918</v>
      </c>
      <c r="W147">
        <v>0</v>
      </c>
    </row>
    <row r="148" spans="2:23" x14ac:dyDescent="0.75">
      <c r="B148">
        <v>2026</v>
      </c>
      <c r="C148" t="str">
        <f t="shared" si="12"/>
        <v>Diesel</v>
      </c>
      <c r="D148">
        <v>1</v>
      </c>
      <c r="E148">
        <v>34998374400</v>
      </c>
      <c r="F148">
        <v>81672920</v>
      </c>
      <c r="G148">
        <v>50045718528</v>
      </c>
      <c r="H148">
        <v>2747178752</v>
      </c>
      <c r="I148">
        <v>8319133184</v>
      </c>
      <c r="J148">
        <v>16552278016</v>
      </c>
      <c r="K148">
        <v>15267982336</v>
      </c>
      <c r="L148">
        <v>12404198400</v>
      </c>
      <c r="M148">
        <v>1512018432</v>
      </c>
      <c r="N148">
        <v>1512017280</v>
      </c>
      <c r="O148">
        <v>4536058368</v>
      </c>
      <c r="P148">
        <v>28785498112</v>
      </c>
      <c r="Q148">
        <v>12680684544</v>
      </c>
      <c r="R148">
        <v>12677768192</v>
      </c>
      <c r="S148">
        <v>38171959296</v>
      </c>
      <c r="T148">
        <v>15189254144</v>
      </c>
      <c r="U148">
        <v>15185991680</v>
      </c>
      <c r="V148">
        <v>45420736512</v>
      </c>
      <c r="W148">
        <v>10316053</v>
      </c>
    </row>
    <row r="149" spans="2:23" x14ac:dyDescent="0.75">
      <c r="B149">
        <v>2026</v>
      </c>
      <c r="C149" t="str">
        <f t="shared" si="12"/>
        <v>Gasoline</v>
      </c>
      <c r="D149">
        <v>2</v>
      </c>
      <c r="E149">
        <v>54455427072</v>
      </c>
      <c r="F149">
        <v>2153207808</v>
      </c>
      <c r="G149">
        <v>17359507456</v>
      </c>
      <c r="H149">
        <v>3761434624</v>
      </c>
      <c r="I149">
        <v>7912836096</v>
      </c>
      <c r="J149">
        <v>6115730944</v>
      </c>
      <c r="K149">
        <v>5165776896</v>
      </c>
      <c r="L149">
        <v>85159808</v>
      </c>
      <c r="M149">
        <v>865430</v>
      </c>
      <c r="N149">
        <v>865428</v>
      </c>
      <c r="O149">
        <v>2596288</v>
      </c>
      <c r="P149">
        <v>20758962</v>
      </c>
      <c r="Q149">
        <v>7821734</v>
      </c>
      <c r="R149">
        <v>7818408</v>
      </c>
      <c r="S149">
        <v>23540398</v>
      </c>
      <c r="T149">
        <v>9369124</v>
      </c>
      <c r="U149">
        <v>9365517</v>
      </c>
      <c r="V149">
        <v>28012878</v>
      </c>
      <c r="W149">
        <v>0</v>
      </c>
    </row>
    <row r="150" spans="2:23" x14ac:dyDescent="0.75">
      <c r="B150">
        <v>2026</v>
      </c>
      <c r="C150" t="str">
        <f t="shared" si="12"/>
        <v>LPG</v>
      </c>
      <c r="D150">
        <v>3</v>
      </c>
      <c r="E150">
        <v>17727060</v>
      </c>
      <c r="F150">
        <v>0</v>
      </c>
      <c r="G150">
        <v>25964348</v>
      </c>
      <c r="H150">
        <v>1632571</v>
      </c>
      <c r="I150">
        <v>9317003</v>
      </c>
      <c r="J150">
        <v>18475438</v>
      </c>
      <c r="K150">
        <v>14148673</v>
      </c>
      <c r="L150">
        <v>13571259</v>
      </c>
      <c r="M150">
        <v>175563</v>
      </c>
      <c r="N150">
        <v>175998</v>
      </c>
      <c r="O150">
        <v>526453</v>
      </c>
      <c r="P150">
        <v>4292275</v>
      </c>
      <c r="Q150">
        <v>1652825</v>
      </c>
      <c r="R150">
        <v>1700405</v>
      </c>
      <c r="S150">
        <v>5104614</v>
      </c>
      <c r="T150">
        <v>1968138</v>
      </c>
      <c r="U150">
        <v>2006373</v>
      </c>
      <c r="V150">
        <v>6036316</v>
      </c>
      <c r="W150">
        <v>0</v>
      </c>
    </row>
    <row r="151" spans="2:23" x14ac:dyDescent="0.75">
      <c r="B151">
        <v>2026</v>
      </c>
      <c r="C151" t="str">
        <f t="shared" si="12"/>
        <v>CNG</v>
      </c>
      <c r="D151">
        <v>4</v>
      </c>
      <c r="E151">
        <v>52000028</v>
      </c>
      <c r="F151">
        <v>1012752</v>
      </c>
      <c r="G151">
        <v>746365</v>
      </c>
      <c r="H151">
        <v>10048127</v>
      </c>
      <c r="I151">
        <v>14755153</v>
      </c>
      <c r="J151">
        <v>207564</v>
      </c>
      <c r="K151">
        <v>18536166</v>
      </c>
      <c r="L151">
        <v>50210716</v>
      </c>
      <c r="M151">
        <v>2031120</v>
      </c>
      <c r="N151">
        <v>2031120</v>
      </c>
      <c r="O151">
        <v>6093360</v>
      </c>
      <c r="P151">
        <v>943427520</v>
      </c>
      <c r="Q151">
        <v>118267648</v>
      </c>
      <c r="R151">
        <v>121093824</v>
      </c>
      <c r="S151">
        <v>365301664</v>
      </c>
      <c r="T151">
        <v>139974528</v>
      </c>
      <c r="U151">
        <v>143167872</v>
      </c>
      <c r="V151">
        <v>426017184</v>
      </c>
      <c r="W151">
        <v>0</v>
      </c>
    </row>
    <row r="152" spans="2:23" x14ac:dyDescent="0.75">
      <c r="B152">
        <v>2026</v>
      </c>
      <c r="C152" t="str">
        <f t="shared" si="12"/>
        <v>Flex</v>
      </c>
      <c r="D152">
        <v>5</v>
      </c>
      <c r="E152">
        <v>9101523968</v>
      </c>
      <c r="F152">
        <v>509177344</v>
      </c>
      <c r="G152">
        <v>2341675008</v>
      </c>
      <c r="H152">
        <v>1279287424</v>
      </c>
      <c r="I152">
        <v>450859808</v>
      </c>
      <c r="J152">
        <v>143913072</v>
      </c>
      <c r="K152">
        <v>118561080</v>
      </c>
      <c r="L152">
        <v>0</v>
      </c>
      <c r="M152">
        <v>0</v>
      </c>
      <c r="N152">
        <v>0</v>
      </c>
      <c r="O152">
        <v>0</v>
      </c>
      <c r="P152">
        <v>0</v>
      </c>
      <c r="Q152">
        <v>0</v>
      </c>
      <c r="R152">
        <v>0</v>
      </c>
      <c r="S152">
        <v>0</v>
      </c>
      <c r="T152">
        <v>0</v>
      </c>
      <c r="U152">
        <v>0</v>
      </c>
      <c r="V152">
        <v>0</v>
      </c>
      <c r="W152">
        <v>0</v>
      </c>
    </row>
    <row r="153" spans="2:23" x14ac:dyDescent="0.75">
      <c r="B153">
        <v>2026</v>
      </c>
      <c r="C153" t="str">
        <f t="shared" si="12"/>
        <v>BEV</v>
      </c>
      <c r="D153">
        <v>6</v>
      </c>
      <c r="E153">
        <v>0</v>
      </c>
      <c r="F153">
        <v>0</v>
      </c>
      <c r="G153">
        <v>0</v>
      </c>
      <c r="H153">
        <v>583796</v>
      </c>
      <c r="I153">
        <v>2225722</v>
      </c>
      <c r="J153">
        <v>512240</v>
      </c>
      <c r="K153">
        <v>4658985</v>
      </c>
      <c r="L153">
        <v>0</v>
      </c>
      <c r="M153">
        <v>68999</v>
      </c>
      <c r="N153">
        <v>68999</v>
      </c>
      <c r="O153">
        <v>206996</v>
      </c>
      <c r="P153">
        <v>180097</v>
      </c>
      <c r="Q153">
        <v>1205735</v>
      </c>
      <c r="R153">
        <v>1205025</v>
      </c>
      <c r="S153">
        <v>3615038</v>
      </c>
      <c r="T153">
        <v>0</v>
      </c>
      <c r="U153">
        <v>0</v>
      </c>
      <c r="V153">
        <v>0</v>
      </c>
      <c r="W153">
        <v>0</v>
      </c>
    </row>
    <row r="154" spans="2:23" x14ac:dyDescent="0.75">
      <c r="B154">
        <v>2026</v>
      </c>
      <c r="C154" t="str">
        <f t="shared" si="12"/>
        <v>PHEV diesel</v>
      </c>
      <c r="D154">
        <v>7</v>
      </c>
      <c r="E154">
        <v>25911128</v>
      </c>
      <c r="F154">
        <v>613188</v>
      </c>
      <c r="G154">
        <v>22286924</v>
      </c>
      <c r="H154">
        <v>1811192</v>
      </c>
      <c r="I154">
        <v>3636179</v>
      </c>
      <c r="J154">
        <v>5596070</v>
      </c>
      <c r="K154">
        <v>4404855</v>
      </c>
      <c r="L154">
        <v>961119</v>
      </c>
      <c r="M154">
        <v>0</v>
      </c>
      <c r="N154">
        <v>0</v>
      </c>
      <c r="O154">
        <v>0</v>
      </c>
      <c r="P154">
        <v>2638743</v>
      </c>
      <c r="Q154">
        <v>0</v>
      </c>
      <c r="R154">
        <v>0</v>
      </c>
      <c r="S154">
        <v>0</v>
      </c>
      <c r="T154">
        <v>0</v>
      </c>
      <c r="U154">
        <v>0</v>
      </c>
      <c r="V154">
        <v>0</v>
      </c>
      <c r="W154">
        <v>0</v>
      </c>
    </row>
    <row r="155" spans="2:23" x14ac:dyDescent="0.75">
      <c r="B155">
        <v>2026</v>
      </c>
      <c r="C155" t="str">
        <f t="shared" si="12"/>
        <v>PHEV gasoline</v>
      </c>
      <c r="D155">
        <v>8</v>
      </c>
      <c r="E155">
        <v>27193148</v>
      </c>
      <c r="F155">
        <v>649035</v>
      </c>
      <c r="G155">
        <v>22594120</v>
      </c>
      <c r="H155">
        <v>1460190</v>
      </c>
      <c r="I155">
        <v>3378645</v>
      </c>
      <c r="J155">
        <v>5177532</v>
      </c>
      <c r="K155">
        <v>4165418</v>
      </c>
      <c r="L155">
        <v>1828947</v>
      </c>
      <c r="M155">
        <v>0</v>
      </c>
      <c r="N155">
        <v>0</v>
      </c>
      <c r="O155">
        <v>0</v>
      </c>
      <c r="P155">
        <v>5919025</v>
      </c>
      <c r="Q155">
        <v>0</v>
      </c>
      <c r="R155">
        <v>0</v>
      </c>
      <c r="S155">
        <v>0</v>
      </c>
      <c r="T155">
        <v>0</v>
      </c>
      <c r="U155">
        <v>0</v>
      </c>
      <c r="V155">
        <v>0</v>
      </c>
      <c r="W155">
        <v>0</v>
      </c>
    </row>
    <row r="156" spans="2:23" x14ac:dyDescent="0.75">
      <c r="B156">
        <v>2026</v>
      </c>
      <c r="C156" t="str">
        <f t="shared" si="12"/>
        <v>Fuel cell</v>
      </c>
      <c r="D156">
        <v>9</v>
      </c>
      <c r="E156">
        <v>0</v>
      </c>
      <c r="F156">
        <v>0</v>
      </c>
      <c r="G156">
        <v>0</v>
      </c>
      <c r="H156">
        <v>5727</v>
      </c>
      <c r="I156">
        <v>6115572</v>
      </c>
      <c r="J156">
        <v>9414026</v>
      </c>
      <c r="K156">
        <v>7478909</v>
      </c>
      <c r="L156">
        <v>1147191</v>
      </c>
      <c r="M156">
        <v>148580</v>
      </c>
      <c r="N156">
        <v>148580</v>
      </c>
      <c r="O156">
        <v>445742</v>
      </c>
      <c r="P156">
        <v>3104946</v>
      </c>
      <c r="Q156">
        <v>1343198</v>
      </c>
      <c r="R156">
        <v>1342467</v>
      </c>
      <c r="S156">
        <v>4042018</v>
      </c>
      <c r="T156">
        <v>1609074</v>
      </c>
      <c r="U156">
        <v>1608155</v>
      </c>
      <c r="V156">
        <v>4810344</v>
      </c>
      <c r="W156">
        <v>0</v>
      </c>
    </row>
    <row r="157" spans="2:23" x14ac:dyDescent="0.75">
      <c r="B157">
        <v>2027</v>
      </c>
      <c r="C157" t="str">
        <f t="shared" si="12"/>
        <v>Diesel</v>
      </c>
      <c r="D157">
        <v>1</v>
      </c>
      <c r="E157">
        <v>35218358272</v>
      </c>
      <c r="F157">
        <v>82186280</v>
      </c>
      <c r="G157">
        <v>50031370240</v>
      </c>
      <c r="H157">
        <v>2875069696</v>
      </c>
      <c r="I157">
        <v>8699660288</v>
      </c>
      <c r="J157">
        <v>16750204928</v>
      </c>
      <c r="K157">
        <v>15242436608</v>
      </c>
      <c r="L157">
        <v>12355558400</v>
      </c>
      <c r="M157">
        <v>1514392064</v>
      </c>
      <c r="N157">
        <v>1514391296</v>
      </c>
      <c r="O157">
        <v>4543184896</v>
      </c>
      <c r="P157">
        <v>29201518592</v>
      </c>
      <c r="Q157">
        <v>12810916864</v>
      </c>
      <c r="R157">
        <v>12807219200</v>
      </c>
      <c r="S157">
        <v>38562131968</v>
      </c>
      <c r="T157">
        <v>15346241536</v>
      </c>
      <c r="U157">
        <v>15341235200</v>
      </c>
      <c r="V157">
        <v>45888708608</v>
      </c>
      <c r="W157">
        <v>10792452</v>
      </c>
    </row>
    <row r="158" spans="2:23" x14ac:dyDescent="0.75">
      <c r="B158">
        <v>2027</v>
      </c>
      <c r="C158" t="str">
        <f t="shared" si="12"/>
        <v>Gasoline</v>
      </c>
      <c r="D158">
        <v>2</v>
      </c>
      <c r="E158">
        <v>56105639936</v>
      </c>
      <c r="F158">
        <v>2218458624</v>
      </c>
      <c r="G158">
        <v>18543992832</v>
      </c>
      <c r="H158">
        <v>3638861568</v>
      </c>
      <c r="I158">
        <v>7700297728</v>
      </c>
      <c r="J158">
        <v>6326215680</v>
      </c>
      <c r="K158">
        <v>5295268864</v>
      </c>
      <c r="L158">
        <v>76249504</v>
      </c>
      <c r="M158">
        <v>1029916</v>
      </c>
      <c r="N158">
        <v>1029915</v>
      </c>
      <c r="O158">
        <v>3089754</v>
      </c>
      <c r="P158">
        <v>23670502</v>
      </c>
      <c r="Q158">
        <v>9309720</v>
      </c>
      <c r="R158">
        <v>9305401</v>
      </c>
      <c r="S158">
        <v>28018090</v>
      </c>
      <c r="T158">
        <v>11152500</v>
      </c>
      <c r="U158">
        <v>11146863</v>
      </c>
      <c r="V158">
        <v>33344652</v>
      </c>
      <c r="W158">
        <v>0</v>
      </c>
    </row>
    <row r="159" spans="2:23" x14ac:dyDescent="0.75">
      <c r="B159">
        <v>2027</v>
      </c>
      <c r="C159" t="str">
        <f t="shared" si="12"/>
        <v>LPG</v>
      </c>
      <c r="D159">
        <v>3</v>
      </c>
      <c r="E159">
        <v>23666626</v>
      </c>
      <c r="F159">
        <v>0</v>
      </c>
      <c r="G159">
        <v>31499756</v>
      </c>
      <c r="H159">
        <v>1989102</v>
      </c>
      <c r="I159">
        <v>10128911</v>
      </c>
      <c r="J159">
        <v>18971838</v>
      </c>
      <c r="K159">
        <v>14940040</v>
      </c>
      <c r="L159">
        <v>12271923</v>
      </c>
      <c r="M159">
        <v>200459</v>
      </c>
      <c r="N159">
        <v>200780</v>
      </c>
      <c r="O159">
        <v>598326</v>
      </c>
      <c r="P159">
        <v>4880235</v>
      </c>
      <c r="Q159">
        <v>1887409</v>
      </c>
      <c r="R159">
        <v>1942211</v>
      </c>
      <c r="S159">
        <v>5811758</v>
      </c>
      <c r="T159">
        <v>2247732</v>
      </c>
      <c r="U159">
        <v>2288848</v>
      </c>
      <c r="V159">
        <v>6863636</v>
      </c>
      <c r="W159">
        <v>0</v>
      </c>
    </row>
    <row r="160" spans="2:23" x14ac:dyDescent="0.75">
      <c r="B160">
        <v>2027</v>
      </c>
      <c r="C160" t="str">
        <f t="shared" ref="C160:C223" si="13">C151</f>
        <v>CNG</v>
      </c>
      <c r="D160">
        <v>4</v>
      </c>
      <c r="E160">
        <v>45032108</v>
      </c>
      <c r="F160">
        <v>746570</v>
      </c>
      <c r="G160">
        <v>687895</v>
      </c>
      <c r="H160">
        <v>9240176</v>
      </c>
      <c r="I160">
        <v>13082103</v>
      </c>
      <c r="J160">
        <v>184851</v>
      </c>
      <c r="K160">
        <v>18523608</v>
      </c>
      <c r="L160">
        <v>49429860</v>
      </c>
      <c r="M160">
        <v>1776710</v>
      </c>
      <c r="N160">
        <v>1776710</v>
      </c>
      <c r="O160">
        <v>5330130</v>
      </c>
      <c r="P160">
        <v>916528832</v>
      </c>
      <c r="Q160">
        <v>122376600</v>
      </c>
      <c r="R160">
        <v>125976072</v>
      </c>
      <c r="S160">
        <v>379665216</v>
      </c>
      <c r="T160">
        <v>143457072</v>
      </c>
      <c r="U160">
        <v>148400512</v>
      </c>
      <c r="V160">
        <v>438002464</v>
      </c>
      <c r="W160">
        <v>0</v>
      </c>
    </row>
    <row r="161" spans="2:23" x14ac:dyDescent="0.75">
      <c r="B161">
        <v>2027</v>
      </c>
      <c r="C161" t="str">
        <f t="shared" si="13"/>
        <v>Flex</v>
      </c>
      <c r="D161">
        <v>5</v>
      </c>
      <c r="E161">
        <v>8608877568</v>
      </c>
      <c r="F161">
        <v>441890752</v>
      </c>
      <c r="G161">
        <v>2429999872</v>
      </c>
      <c r="H161">
        <v>1200259712</v>
      </c>
      <c r="I161">
        <v>448134112</v>
      </c>
      <c r="J161">
        <v>182653008</v>
      </c>
      <c r="K161">
        <v>150347776</v>
      </c>
      <c r="L161">
        <v>0</v>
      </c>
      <c r="M161">
        <v>0</v>
      </c>
      <c r="N161">
        <v>0</v>
      </c>
      <c r="O161">
        <v>0</v>
      </c>
      <c r="P161">
        <v>0</v>
      </c>
      <c r="Q161">
        <v>0</v>
      </c>
      <c r="R161">
        <v>0</v>
      </c>
      <c r="S161">
        <v>0</v>
      </c>
      <c r="T161">
        <v>0</v>
      </c>
      <c r="U161">
        <v>0</v>
      </c>
      <c r="V161">
        <v>0</v>
      </c>
      <c r="W161">
        <v>0</v>
      </c>
    </row>
    <row r="162" spans="2:23" x14ac:dyDescent="0.75">
      <c r="B162">
        <v>2027</v>
      </c>
      <c r="C162" t="str">
        <f t="shared" si="13"/>
        <v>BEV</v>
      </c>
      <c r="D162">
        <v>6</v>
      </c>
      <c r="E162">
        <v>0</v>
      </c>
      <c r="F162">
        <v>0</v>
      </c>
      <c r="G162">
        <v>0</v>
      </c>
      <c r="H162">
        <v>556476</v>
      </c>
      <c r="I162">
        <v>2293338</v>
      </c>
      <c r="J162">
        <v>469996</v>
      </c>
      <c r="K162">
        <v>4927678</v>
      </c>
      <c r="L162">
        <v>0</v>
      </c>
      <c r="M162">
        <v>76618</v>
      </c>
      <c r="N162">
        <v>76617</v>
      </c>
      <c r="O162">
        <v>229852</v>
      </c>
      <c r="P162">
        <v>194981</v>
      </c>
      <c r="Q162">
        <v>1267404</v>
      </c>
      <c r="R162">
        <v>1266426</v>
      </c>
      <c r="S162">
        <v>3799236</v>
      </c>
      <c r="T162">
        <v>0</v>
      </c>
      <c r="U162">
        <v>0</v>
      </c>
      <c r="V162">
        <v>0</v>
      </c>
      <c r="W162">
        <v>0</v>
      </c>
    </row>
    <row r="163" spans="2:23" x14ac:dyDescent="0.75">
      <c r="B163">
        <v>2027</v>
      </c>
      <c r="C163" t="str">
        <f t="shared" si="13"/>
        <v>PHEV diesel</v>
      </c>
      <c r="D163">
        <v>7</v>
      </c>
      <c r="E163">
        <v>34101424</v>
      </c>
      <c r="F163">
        <v>804643</v>
      </c>
      <c r="G163">
        <v>28065144</v>
      </c>
      <c r="H163">
        <v>2276590</v>
      </c>
      <c r="I163">
        <v>4745556</v>
      </c>
      <c r="J163">
        <v>7303424</v>
      </c>
      <c r="K163">
        <v>5745288</v>
      </c>
      <c r="L163">
        <v>1276376</v>
      </c>
      <c r="M163">
        <v>0</v>
      </c>
      <c r="N163">
        <v>0</v>
      </c>
      <c r="O163">
        <v>0</v>
      </c>
      <c r="P163">
        <v>3502284</v>
      </c>
      <c r="Q163">
        <v>0</v>
      </c>
      <c r="R163">
        <v>0</v>
      </c>
      <c r="S163">
        <v>0</v>
      </c>
      <c r="T163">
        <v>0</v>
      </c>
      <c r="U163">
        <v>0</v>
      </c>
      <c r="V163">
        <v>0</v>
      </c>
      <c r="W163">
        <v>0</v>
      </c>
    </row>
    <row r="164" spans="2:23" x14ac:dyDescent="0.75">
      <c r="B164">
        <v>2027</v>
      </c>
      <c r="C164" t="str">
        <f t="shared" si="13"/>
        <v>PHEV gasoline</v>
      </c>
      <c r="D164">
        <v>8</v>
      </c>
      <c r="E164">
        <v>35958364</v>
      </c>
      <c r="F164">
        <v>858212</v>
      </c>
      <c r="G164">
        <v>28433462</v>
      </c>
      <c r="H164">
        <v>1833676</v>
      </c>
      <c r="I164">
        <v>4399770</v>
      </c>
      <c r="J164">
        <v>6742428</v>
      </c>
      <c r="K164">
        <v>5427875</v>
      </c>
      <c r="L164">
        <v>2416074</v>
      </c>
      <c r="M164">
        <v>0</v>
      </c>
      <c r="N164">
        <v>0</v>
      </c>
      <c r="O164">
        <v>0</v>
      </c>
      <c r="P164">
        <v>7840118</v>
      </c>
      <c r="Q164">
        <v>0</v>
      </c>
      <c r="R164">
        <v>0</v>
      </c>
      <c r="S164">
        <v>0</v>
      </c>
      <c r="T164">
        <v>0</v>
      </c>
      <c r="U164">
        <v>0</v>
      </c>
      <c r="V164">
        <v>0</v>
      </c>
      <c r="W164">
        <v>0</v>
      </c>
    </row>
    <row r="165" spans="2:23" x14ac:dyDescent="0.75">
      <c r="B165">
        <v>2027</v>
      </c>
      <c r="C165" t="str">
        <f t="shared" si="13"/>
        <v>Fuel cell</v>
      </c>
      <c r="D165">
        <v>9</v>
      </c>
      <c r="E165">
        <v>0</v>
      </c>
      <c r="F165">
        <v>0</v>
      </c>
      <c r="G165">
        <v>0</v>
      </c>
      <c r="H165">
        <v>7670</v>
      </c>
      <c r="I165">
        <v>8026122</v>
      </c>
      <c r="J165">
        <v>12354930</v>
      </c>
      <c r="K165">
        <v>9815467</v>
      </c>
      <c r="L165">
        <v>1530082</v>
      </c>
      <c r="M165">
        <v>198124</v>
      </c>
      <c r="N165">
        <v>198124</v>
      </c>
      <c r="O165">
        <v>594376</v>
      </c>
      <c r="P165">
        <v>4142398</v>
      </c>
      <c r="Q165">
        <v>1791371</v>
      </c>
      <c r="R165">
        <v>1790343</v>
      </c>
      <c r="S165">
        <v>5390680</v>
      </c>
      <c r="T165">
        <v>2146210</v>
      </c>
      <c r="U165">
        <v>2144688</v>
      </c>
      <c r="V165">
        <v>6416227</v>
      </c>
      <c r="W165">
        <v>0</v>
      </c>
    </row>
    <row r="166" spans="2:23" x14ac:dyDescent="0.75">
      <c r="B166">
        <v>2028</v>
      </c>
      <c r="C166" t="str">
        <f t="shared" si="13"/>
        <v>Diesel</v>
      </c>
      <c r="D166">
        <v>1</v>
      </c>
      <c r="E166">
        <v>35697823744</v>
      </c>
      <c r="F166">
        <v>83305168</v>
      </c>
      <c r="G166">
        <v>50032353280</v>
      </c>
      <c r="H166">
        <v>2995851008</v>
      </c>
      <c r="I166">
        <v>9071389696</v>
      </c>
      <c r="J166">
        <v>16962542592</v>
      </c>
      <c r="K166">
        <v>15236146176</v>
      </c>
      <c r="L166">
        <v>12311238656</v>
      </c>
      <c r="M166">
        <v>1515388032</v>
      </c>
      <c r="N166">
        <v>1515387520</v>
      </c>
      <c r="O166">
        <v>4546179072</v>
      </c>
      <c r="P166">
        <v>29557157888</v>
      </c>
      <c r="Q166">
        <v>12917560320</v>
      </c>
      <c r="R166">
        <v>12912428032</v>
      </c>
      <c r="S166">
        <v>38881587200</v>
      </c>
      <c r="T166">
        <v>15474165760</v>
      </c>
      <c r="U166">
        <v>15468205056</v>
      </c>
      <c r="V166">
        <v>46270271488</v>
      </c>
      <c r="W166">
        <v>11176272</v>
      </c>
    </row>
    <row r="167" spans="2:23" x14ac:dyDescent="0.75">
      <c r="B167">
        <v>2028</v>
      </c>
      <c r="C167" t="str">
        <f t="shared" si="13"/>
        <v>Gasoline</v>
      </c>
      <c r="D167">
        <v>2</v>
      </c>
      <c r="E167">
        <v>57230499840</v>
      </c>
      <c r="F167">
        <v>2262936832</v>
      </c>
      <c r="G167">
        <v>19642368000</v>
      </c>
      <c r="H167">
        <v>3520377088</v>
      </c>
      <c r="I167">
        <v>7522848256</v>
      </c>
      <c r="J167">
        <v>6524575744</v>
      </c>
      <c r="K167">
        <v>5433614848</v>
      </c>
      <c r="L167">
        <v>68436848</v>
      </c>
      <c r="M167">
        <v>1190646</v>
      </c>
      <c r="N167">
        <v>1190646</v>
      </c>
      <c r="O167">
        <v>3571953</v>
      </c>
      <c r="P167">
        <v>26625116</v>
      </c>
      <c r="Q167">
        <v>10764910</v>
      </c>
      <c r="R167">
        <v>10758792</v>
      </c>
      <c r="S167">
        <v>32397128</v>
      </c>
      <c r="T167">
        <v>12895687</v>
      </c>
      <c r="U167">
        <v>12888828</v>
      </c>
      <c r="V167">
        <v>38556496</v>
      </c>
      <c r="W167">
        <v>0</v>
      </c>
    </row>
    <row r="168" spans="2:23" x14ac:dyDescent="0.75">
      <c r="B168">
        <v>2028</v>
      </c>
      <c r="C168" t="str">
        <f t="shared" si="13"/>
        <v>LPG</v>
      </c>
      <c r="D168">
        <v>3</v>
      </c>
      <c r="E168">
        <v>29348560</v>
      </c>
      <c r="F168">
        <v>0</v>
      </c>
      <c r="G168">
        <v>36746100</v>
      </c>
      <c r="H168">
        <v>2327904</v>
      </c>
      <c r="I168">
        <v>10951470</v>
      </c>
      <c r="J168">
        <v>19566922</v>
      </c>
      <c r="K168">
        <v>15786121</v>
      </c>
      <c r="L168">
        <v>11112353</v>
      </c>
      <c r="M168">
        <v>221704</v>
      </c>
      <c r="N168">
        <v>221860</v>
      </c>
      <c r="O168">
        <v>658874</v>
      </c>
      <c r="P168">
        <v>5381654</v>
      </c>
      <c r="Q168">
        <v>2087734</v>
      </c>
      <c r="R168">
        <v>2148308</v>
      </c>
      <c r="S168">
        <v>6410414</v>
      </c>
      <c r="T168">
        <v>2485907</v>
      </c>
      <c r="U168">
        <v>2529646</v>
      </c>
      <c r="V168">
        <v>7562440</v>
      </c>
      <c r="W168">
        <v>0</v>
      </c>
    </row>
    <row r="169" spans="2:23" x14ac:dyDescent="0.75">
      <c r="B169">
        <v>2028</v>
      </c>
      <c r="C169" t="str">
        <f t="shared" si="13"/>
        <v>CNG</v>
      </c>
      <c r="D169">
        <v>4</v>
      </c>
      <c r="E169">
        <v>40981356</v>
      </c>
      <c r="F169">
        <v>691940</v>
      </c>
      <c r="G169">
        <v>633703</v>
      </c>
      <c r="H169">
        <v>8492670</v>
      </c>
      <c r="I169">
        <v>11519440</v>
      </c>
      <c r="J169">
        <v>172211</v>
      </c>
      <c r="K169">
        <v>18440364</v>
      </c>
      <c r="L169">
        <v>48034064</v>
      </c>
      <c r="M169">
        <v>1529238</v>
      </c>
      <c r="N169">
        <v>1529238</v>
      </c>
      <c r="O169">
        <v>4587716</v>
      </c>
      <c r="P169">
        <v>889101568</v>
      </c>
      <c r="Q169">
        <v>124622688</v>
      </c>
      <c r="R169">
        <v>129660976</v>
      </c>
      <c r="S169">
        <v>388106336</v>
      </c>
      <c r="T169">
        <v>145509408</v>
      </c>
      <c r="U169">
        <v>151412512</v>
      </c>
      <c r="V169">
        <v>445248576</v>
      </c>
      <c r="W169">
        <v>0</v>
      </c>
    </row>
    <row r="170" spans="2:23" x14ac:dyDescent="0.75">
      <c r="B170">
        <v>2028</v>
      </c>
      <c r="C170" t="str">
        <f t="shared" si="13"/>
        <v>Flex</v>
      </c>
      <c r="D170">
        <v>5</v>
      </c>
      <c r="E170">
        <v>8373843968</v>
      </c>
      <c r="F170">
        <v>423548800</v>
      </c>
      <c r="G170">
        <v>2513751808</v>
      </c>
      <c r="H170">
        <v>1127987712</v>
      </c>
      <c r="I170">
        <v>448234944</v>
      </c>
      <c r="J170">
        <v>222591200</v>
      </c>
      <c r="K170">
        <v>183410752</v>
      </c>
      <c r="L170">
        <v>0</v>
      </c>
      <c r="M170">
        <v>0</v>
      </c>
      <c r="N170">
        <v>0</v>
      </c>
      <c r="O170">
        <v>0</v>
      </c>
      <c r="P170">
        <v>0</v>
      </c>
      <c r="Q170">
        <v>0</v>
      </c>
      <c r="R170">
        <v>0</v>
      </c>
      <c r="S170">
        <v>0</v>
      </c>
      <c r="T170">
        <v>0</v>
      </c>
      <c r="U170">
        <v>0</v>
      </c>
      <c r="V170">
        <v>0</v>
      </c>
      <c r="W170">
        <v>0</v>
      </c>
    </row>
    <row r="171" spans="2:23" x14ac:dyDescent="0.75">
      <c r="B171">
        <v>2028</v>
      </c>
      <c r="C171" t="str">
        <f t="shared" si="13"/>
        <v>BEV</v>
      </c>
      <c r="D171">
        <v>6</v>
      </c>
      <c r="E171">
        <v>0</v>
      </c>
      <c r="F171">
        <v>0</v>
      </c>
      <c r="G171">
        <v>0</v>
      </c>
      <c r="H171">
        <v>536220</v>
      </c>
      <c r="I171">
        <v>2328809</v>
      </c>
      <c r="J171">
        <v>430217</v>
      </c>
      <c r="K171">
        <v>5107670</v>
      </c>
      <c r="L171">
        <v>0</v>
      </c>
      <c r="M171">
        <v>83075</v>
      </c>
      <c r="N171">
        <v>83074</v>
      </c>
      <c r="O171">
        <v>249224</v>
      </c>
      <c r="P171">
        <v>206704</v>
      </c>
      <c r="Q171">
        <v>1310505</v>
      </c>
      <c r="R171">
        <v>1309195</v>
      </c>
      <c r="S171">
        <v>3927692</v>
      </c>
      <c r="T171">
        <v>0</v>
      </c>
      <c r="U171">
        <v>0</v>
      </c>
      <c r="V171">
        <v>0</v>
      </c>
      <c r="W171">
        <v>0</v>
      </c>
    </row>
    <row r="172" spans="2:23" x14ac:dyDescent="0.75">
      <c r="B172">
        <v>2028</v>
      </c>
      <c r="C172" t="str">
        <f t="shared" si="13"/>
        <v>PHEV diesel</v>
      </c>
      <c r="D172">
        <v>7</v>
      </c>
      <c r="E172">
        <v>41560020</v>
      </c>
      <c r="F172">
        <v>977578</v>
      </c>
      <c r="G172">
        <v>33818896</v>
      </c>
      <c r="H172">
        <v>2736338</v>
      </c>
      <c r="I172">
        <v>5821898</v>
      </c>
      <c r="J172">
        <v>8959844</v>
      </c>
      <c r="K172">
        <v>7039689</v>
      </c>
      <c r="L172">
        <v>1594589</v>
      </c>
      <c r="M172">
        <v>0</v>
      </c>
      <c r="N172">
        <v>0</v>
      </c>
      <c r="O172">
        <v>0</v>
      </c>
      <c r="P172">
        <v>4373214</v>
      </c>
      <c r="Q172">
        <v>0</v>
      </c>
      <c r="R172">
        <v>0</v>
      </c>
      <c r="S172">
        <v>0</v>
      </c>
      <c r="T172">
        <v>0</v>
      </c>
      <c r="U172">
        <v>0</v>
      </c>
      <c r="V172">
        <v>0</v>
      </c>
      <c r="W172">
        <v>0</v>
      </c>
    </row>
    <row r="173" spans="2:23" x14ac:dyDescent="0.75">
      <c r="B173">
        <v>2028</v>
      </c>
      <c r="C173" t="str">
        <f t="shared" si="13"/>
        <v>PHEV gasoline</v>
      </c>
      <c r="D173">
        <v>8</v>
      </c>
      <c r="E173">
        <v>43808308</v>
      </c>
      <c r="F173">
        <v>1045360</v>
      </c>
      <c r="G173">
        <v>34119856</v>
      </c>
      <c r="H173">
        <v>2192232</v>
      </c>
      <c r="I173">
        <v>5367509</v>
      </c>
      <c r="J173">
        <v>8225500</v>
      </c>
      <c r="K173">
        <v>6621911</v>
      </c>
      <c r="L173">
        <v>2992422</v>
      </c>
      <c r="M173">
        <v>0</v>
      </c>
      <c r="N173">
        <v>0</v>
      </c>
      <c r="O173">
        <v>0</v>
      </c>
      <c r="P173">
        <v>9741533</v>
      </c>
      <c r="Q173">
        <v>0</v>
      </c>
      <c r="R173">
        <v>0</v>
      </c>
      <c r="S173">
        <v>0</v>
      </c>
      <c r="T173">
        <v>0</v>
      </c>
      <c r="U173">
        <v>0</v>
      </c>
      <c r="V173">
        <v>0</v>
      </c>
      <c r="W173">
        <v>0</v>
      </c>
    </row>
    <row r="174" spans="2:23" x14ac:dyDescent="0.75">
      <c r="B174">
        <v>2028</v>
      </c>
      <c r="C174" t="str">
        <f t="shared" si="13"/>
        <v>Fuel cell</v>
      </c>
      <c r="D174">
        <v>9</v>
      </c>
      <c r="E174">
        <v>0</v>
      </c>
      <c r="F174">
        <v>0</v>
      </c>
      <c r="G174">
        <v>0</v>
      </c>
      <c r="H174">
        <v>9562</v>
      </c>
      <c r="I174">
        <v>9877571</v>
      </c>
      <c r="J174">
        <v>15204822</v>
      </c>
      <c r="K174">
        <v>12079445</v>
      </c>
      <c r="L174">
        <v>1915328</v>
      </c>
      <c r="M174">
        <v>247954</v>
      </c>
      <c r="N174">
        <v>247954</v>
      </c>
      <c r="O174">
        <v>743868</v>
      </c>
      <c r="P174">
        <v>5186714</v>
      </c>
      <c r="Q174">
        <v>2242478</v>
      </c>
      <c r="R174">
        <v>2240906</v>
      </c>
      <c r="S174">
        <v>6748186</v>
      </c>
      <c r="T174">
        <v>2686594</v>
      </c>
      <c r="U174">
        <v>2684699</v>
      </c>
      <c r="V174">
        <v>8031894</v>
      </c>
      <c r="W174">
        <v>0</v>
      </c>
    </row>
    <row r="175" spans="2:23" x14ac:dyDescent="0.75">
      <c r="B175">
        <v>2029</v>
      </c>
      <c r="C175" t="str">
        <f t="shared" si="13"/>
        <v>Diesel</v>
      </c>
      <c r="D175">
        <v>1</v>
      </c>
      <c r="E175">
        <v>36015734784</v>
      </c>
      <c r="F175">
        <v>84047048</v>
      </c>
      <c r="G175">
        <v>50105659392</v>
      </c>
      <c r="H175">
        <v>3115232000</v>
      </c>
      <c r="I175">
        <v>9400853504</v>
      </c>
      <c r="J175">
        <v>17157475328</v>
      </c>
      <c r="K175">
        <v>15219946496</v>
      </c>
      <c r="L175">
        <v>12245694464</v>
      </c>
      <c r="M175">
        <v>1512444544</v>
      </c>
      <c r="N175">
        <v>1512444800</v>
      </c>
      <c r="O175">
        <v>4537357824</v>
      </c>
      <c r="P175">
        <v>29808314368</v>
      </c>
      <c r="Q175">
        <v>12982994944</v>
      </c>
      <c r="R175">
        <v>12977354752</v>
      </c>
      <c r="S175">
        <v>39078068224</v>
      </c>
      <c r="T175">
        <v>15552738304</v>
      </c>
      <c r="U175">
        <v>15545783296</v>
      </c>
      <c r="V175">
        <v>46505160704</v>
      </c>
      <c r="W175">
        <v>11474709</v>
      </c>
    </row>
    <row r="176" spans="2:23" x14ac:dyDescent="0.75">
      <c r="B176">
        <v>2029</v>
      </c>
      <c r="C176" t="str">
        <f t="shared" si="13"/>
        <v>Gasoline</v>
      </c>
      <c r="D176">
        <v>2</v>
      </c>
      <c r="E176">
        <v>58271313920</v>
      </c>
      <c r="F176">
        <v>2304091136</v>
      </c>
      <c r="G176">
        <v>20690219008</v>
      </c>
      <c r="H176">
        <v>3414508800</v>
      </c>
      <c r="I176">
        <v>7362054144</v>
      </c>
      <c r="J176">
        <v>6705456128</v>
      </c>
      <c r="K176">
        <v>5567541248</v>
      </c>
      <c r="L176">
        <v>61370624</v>
      </c>
      <c r="M176">
        <v>1343794</v>
      </c>
      <c r="N176">
        <v>1343794</v>
      </c>
      <c r="O176">
        <v>4031404</v>
      </c>
      <c r="P176">
        <v>29511504</v>
      </c>
      <c r="Q176">
        <v>12151643</v>
      </c>
      <c r="R176">
        <v>12144708</v>
      </c>
      <c r="S176">
        <v>36571020</v>
      </c>
      <c r="T176">
        <v>14556997</v>
      </c>
      <c r="U176">
        <v>14548694</v>
      </c>
      <c r="V176">
        <v>43524272</v>
      </c>
      <c r="W176">
        <v>0</v>
      </c>
    </row>
    <row r="177" spans="2:23" x14ac:dyDescent="0.75">
      <c r="B177">
        <v>2029</v>
      </c>
      <c r="C177" t="str">
        <f t="shared" si="13"/>
        <v>LPG</v>
      </c>
      <c r="D177">
        <v>3</v>
      </c>
      <c r="E177">
        <v>34954948</v>
      </c>
      <c r="F177">
        <v>0</v>
      </c>
      <c r="G177">
        <v>41829868</v>
      </c>
      <c r="H177">
        <v>2653688</v>
      </c>
      <c r="I177">
        <v>11766269</v>
      </c>
      <c r="J177">
        <v>20253240</v>
      </c>
      <c r="K177">
        <v>16575570</v>
      </c>
      <c r="L177">
        <v>9957414</v>
      </c>
      <c r="M177">
        <v>239298</v>
      </c>
      <c r="N177">
        <v>239112</v>
      </c>
      <c r="O177">
        <v>708275</v>
      </c>
      <c r="P177">
        <v>5792224</v>
      </c>
      <c r="Q177">
        <v>2252411</v>
      </c>
      <c r="R177">
        <v>2317905</v>
      </c>
      <c r="S177">
        <v>6901347</v>
      </c>
      <c r="T177">
        <v>2682382</v>
      </c>
      <c r="U177">
        <v>2728148</v>
      </c>
      <c r="V177">
        <v>8137738</v>
      </c>
      <c r="W177">
        <v>0</v>
      </c>
    </row>
    <row r="178" spans="2:23" x14ac:dyDescent="0.75">
      <c r="B178">
        <v>2029</v>
      </c>
      <c r="C178" t="str">
        <f t="shared" si="13"/>
        <v>CNG</v>
      </c>
      <c r="D178">
        <v>4</v>
      </c>
      <c r="E178">
        <v>36867884</v>
      </c>
      <c r="F178">
        <v>634946</v>
      </c>
      <c r="G178">
        <v>584000</v>
      </c>
      <c r="H178">
        <v>7808176</v>
      </c>
      <c r="I178">
        <v>10090241</v>
      </c>
      <c r="J178">
        <v>168624</v>
      </c>
      <c r="K178">
        <v>18145278</v>
      </c>
      <c r="L178">
        <v>46147812</v>
      </c>
      <c r="M178">
        <v>1289900</v>
      </c>
      <c r="N178">
        <v>1289900</v>
      </c>
      <c r="O178">
        <v>3869700</v>
      </c>
      <c r="P178">
        <v>857732160</v>
      </c>
      <c r="Q178">
        <v>125861576</v>
      </c>
      <c r="R178">
        <v>131409112</v>
      </c>
      <c r="S178">
        <v>392424352</v>
      </c>
      <c r="T178">
        <v>146348848</v>
      </c>
      <c r="U178">
        <v>153256112</v>
      </c>
      <c r="V178">
        <v>447917280</v>
      </c>
      <c r="W178">
        <v>0</v>
      </c>
    </row>
    <row r="179" spans="2:23" x14ac:dyDescent="0.75">
      <c r="B179">
        <v>2029</v>
      </c>
      <c r="C179" t="str">
        <f t="shared" si="13"/>
        <v>Flex</v>
      </c>
      <c r="D179">
        <v>5</v>
      </c>
      <c r="E179">
        <v>8205707264</v>
      </c>
      <c r="F179">
        <v>400247808</v>
      </c>
      <c r="G179">
        <v>2599989248</v>
      </c>
      <c r="H179">
        <v>1062348608</v>
      </c>
      <c r="I179">
        <v>450698528</v>
      </c>
      <c r="J179">
        <v>263406192</v>
      </c>
      <c r="K179">
        <v>217487520</v>
      </c>
      <c r="L179">
        <v>0</v>
      </c>
      <c r="M179">
        <v>0</v>
      </c>
      <c r="N179">
        <v>0</v>
      </c>
      <c r="O179">
        <v>0</v>
      </c>
      <c r="P179">
        <v>0</v>
      </c>
      <c r="Q179">
        <v>0</v>
      </c>
      <c r="R179">
        <v>0</v>
      </c>
      <c r="S179">
        <v>0</v>
      </c>
      <c r="T179">
        <v>0</v>
      </c>
      <c r="U179">
        <v>0</v>
      </c>
      <c r="V179">
        <v>0</v>
      </c>
      <c r="W179">
        <v>0</v>
      </c>
    </row>
    <row r="180" spans="2:23" x14ac:dyDescent="0.75">
      <c r="B180">
        <v>2029</v>
      </c>
      <c r="C180" t="str">
        <f t="shared" si="13"/>
        <v>BEV</v>
      </c>
      <c r="D180">
        <v>6</v>
      </c>
      <c r="E180">
        <v>0</v>
      </c>
      <c r="F180">
        <v>0</v>
      </c>
      <c r="G180">
        <v>0</v>
      </c>
      <c r="H180">
        <v>504088</v>
      </c>
      <c r="I180">
        <v>2335526</v>
      </c>
      <c r="J180">
        <v>393846</v>
      </c>
      <c r="K180">
        <v>5206236</v>
      </c>
      <c r="L180">
        <v>0</v>
      </c>
      <c r="M180">
        <v>88264</v>
      </c>
      <c r="N180">
        <v>88264</v>
      </c>
      <c r="O180">
        <v>264792</v>
      </c>
      <c r="P180">
        <v>215189</v>
      </c>
      <c r="Q180">
        <v>1334598</v>
      </c>
      <c r="R180">
        <v>1332962</v>
      </c>
      <c r="S180">
        <v>3999151</v>
      </c>
      <c r="T180">
        <v>0</v>
      </c>
      <c r="U180">
        <v>0</v>
      </c>
      <c r="V180">
        <v>0</v>
      </c>
      <c r="W180">
        <v>0</v>
      </c>
    </row>
    <row r="181" spans="2:23" x14ac:dyDescent="0.75">
      <c r="B181">
        <v>2029</v>
      </c>
      <c r="C181" t="str">
        <f t="shared" si="13"/>
        <v>PHEV diesel</v>
      </c>
      <c r="D181">
        <v>7</v>
      </c>
      <c r="E181">
        <v>48548716</v>
      </c>
      <c r="F181">
        <v>1135937</v>
      </c>
      <c r="G181">
        <v>39624512</v>
      </c>
      <c r="H181">
        <v>3191136</v>
      </c>
      <c r="I181">
        <v>6841099</v>
      </c>
      <c r="J181">
        <v>10528238</v>
      </c>
      <c r="K181">
        <v>8265404</v>
      </c>
      <c r="L181">
        <v>1910038</v>
      </c>
      <c r="M181">
        <v>0</v>
      </c>
      <c r="N181">
        <v>0</v>
      </c>
      <c r="O181">
        <v>0</v>
      </c>
      <c r="P181">
        <v>5234466</v>
      </c>
      <c r="Q181">
        <v>0</v>
      </c>
      <c r="R181">
        <v>0</v>
      </c>
      <c r="S181">
        <v>0</v>
      </c>
      <c r="T181">
        <v>0</v>
      </c>
      <c r="U181">
        <v>0</v>
      </c>
      <c r="V181">
        <v>0</v>
      </c>
      <c r="W181">
        <v>0</v>
      </c>
    </row>
    <row r="182" spans="2:23" x14ac:dyDescent="0.75">
      <c r="B182">
        <v>2029</v>
      </c>
      <c r="C182" t="str">
        <f t="shared" si="13"/>
        <v>PHEV gasoline</v>
      </c>
      <c r="D182">
        <v>8</v>
      </c>
      <c r="E182">
        <v>50983824</v>
      </c>
      <c r="F182">
        <v>1215670</v>
      </c>
      <c r="G182">
        <v>39734108</v>
      </c>
      <c r="H182">
        <v>2540426</v>
      </c>
      <c r="I182">
        <v>6275594</v>
      </c>
      <c r="J182">
        <v>9616910</v>
      </c>
      <c r="K182">
        <v>7737115</v>
      </c>
      <c r="L182">
        <v>3550256</v>
      </c>
      <c r="M182">
        <v>0</v>
      </c>
      <c r="N182">
        <v>0</v>
      </c>
      <c r="O182">
        <v>0</v>
      </c>
      <c r="P182">
        <v>11593341</v>
      </c>
      <c r="Q182">
        <v>0</v>
      </c>
      <c r="R182">
        <v>0</v>
      </c>
      <c r="S182">
        <v>0</v>
      </c>
      <c r="T182">
        <v>0</v>
      </c>
      <c r="U182">
        <v>0</v>
      </c>
      <c r="V182">
        <v>0</v>
      </c>
      <c r="W182">
        <v>0</v>
      </c>
    </row>
    <row r="183" spans="2:23" x14ac:dyDescent="0.75">
      <c r="B183">
        <v>2029</v>
      </c>
      <c r="C183" t="str">
        <f t="shared" si="13"/>
        <v>Fuel cell</v>
      </c>
      <c r="D183">
        <v>9</v>
      </c>
      <c r="E183">
        <v>0</v>
      </c>
      <c r="F183">
        <v>0</v>
      </c>
      <c r="G183">
        <v>0</v>
      </c>
      <c r="H183">
        <v>11391</v>
      </c>
      <c r="I183">
        <v>11641179</v>
      </c>
      <c r="J183">
        <v>17919514</v>
      </c>
      <c r="K183">
        <v>14235586</v>
      </c>
      <c r="L183">
        <v>2296177</v>
      </c>
      <c r="M183">
        <v>297200</v>
      </c>
      <c r="N183">
        <v>297200</v>
      </c>
      <c r="O183">
        <v>891607</v>
      </c>
      <c r="P183">
        <v>6220548</v>
      </c>
      <c r="Q183">
        <v>2688336</v>
      </c>
      <c r="R183">
        <v>2686510</v>
      </c>
      <c r="S183">
        <v>8090168</v>
      </c>
      <c r="T183">
        <v>3220727</v>
      </c>
      <c r="U183">
        <v>3218386</v>
      </c>
      <c r="V183">
        <v>9629102</v>
      </c>
      <c r="W183">
        <v>0</v>
      </c>
    </row>
    <row r="184" spans="2:23" x14ac:dyDescent="0.75">
      <c r="B184">
        <v>2030</v>
      </c>
      <c r="C184" t="str">
        <f t="shared" si="13"/>
        <v>Diesel</v>
      </c>
      <c r="D184">
        <v>1</v>
      </c>
      <c r="E184">
        <v>36245159936</v>
      </c>
      <c r="F184">
        <v>84582408</v>
      </c>
      <c r="G184">
        <v>50371108864</v>
      </c>
      <c r="H184">
        <v>3237403136</v>
      </c>
      <c r="I184">
        <v>9699309568</v>
      </c>
      <c r="J184">
        <v>17338466304</v>
      </c>
      <c r="K184">
        <v>15206537216</v>
      </c>
      <c r="L184">
        <v>12170705920</v>
      </c>
      <c r="M184">
        <v>1507500544</v>
      </c>
      <c r="N184">
        <v>1507502208</v>
      </c>
      <c r="O184">
        <v>4522531840</v>
      </c>
      <c r="P184">
        <v>29974423552</v>
      </c>
      <c r="Q184">
        <v>13016894464</v>
      </c>
      <c r="R184">
        <v>13010767872</v>
      </c>
      <c r="S184">
        <v>39179931648</v>
      </c>
      <c r="T184">
        <v>15593614336</v>
      </c>
      <c r="U184">
        <v>15585474560</v>
      </c>
      <c r="V184">
        <v>46627672064</v>
      </c>
      <c r="W184">
        <v>11718101</v>
      </c>
    </row>
    <row r="185" spans="2:23" x14ac:dyDescent="0.75">
      <c r="B185">
        <v>2030</v>
      </c>
      <c r="C185" t="str">
        <f t="shared" si="13"/>
        <v>Gasoline</v>
      </c>
      <c r="D185">
        <v>2</v>
      </c>
      <c r="E185">
        <v>59087847424</v>
      </c>
      <c r="F185">
        <v>2336377856</v>
      </c>
      <c r="G185">
        <v>21724815360</v>
      </c>
      <c r="H185">
        <v>3333831424</v>
      </c>
      <c r="I185">
        <v>7223919616</v>
      </c>
      <c r="J185">
        <v>6865217024</v>
      </c>
      <c r="K185">
        <v>5691067392</v>
      </c>
      <c r="L185">
        <v>55955364</v>
      </c>
      <c r="M185">
        <v>1488021</v>
      </c>
      <c r="N185">
        <v>1488022</v>
      </c>
      <c r="O185">
        <v>4464095</v>
      </c>
      <c r="P185">
        <v>32295738</v>
      </c>
      <c r="Q185">
        <v>13457827</v>
      </c>
      <c r="R185">
        <v>13449952</v>
      </c>
      <c r="S185">
        <v>40502528</v>
      </c>
      <c r="T185">
        <v>16121972</v>
      </c>
      <c r="U185">
        <v>16111883</v>
      </c>
      <c r="V185">
        <v>48204152</v>
      </c>
      <c r="W185">
        <v>0</v>
      </c>
    </row>
    <row r="186" spans="2:23" x14ac:dyDescent="0.75">
      <c r="B186">
        <v>2030</v>
      </c>
      <c r="C186" t="str">
        <f t="shared" si="13"/>
        <v>LPG</v>
      </c>
      <c r="D186">
        <v>3</v>
      </c>
      <c r="E186">
        <v>41094256</v>
      </c>
      <c r="F186">
        <v>0</v>
      </c>
      <c r="G186">
        <v>46895428</v>
      </c>
      <c r="H186">
        <v>2975332</v>
      </c>
      <c r="I186">
        <v>12586226</v>
      </c>
      <c r="J186">
        <v>21068118</v>
      </c>
      <c r="K186">
        <v>17410374</v>
      </c>
      <c r="L186">
        <v>8903127</v>
      </c>
      <c r="M186">
        <v>253564</v>
      </c>
      <c r="N186">
        <v>252877</v>
      </c>
      <c r="O186">
        <v>747922</v>
      </c>
      <c r="P186">
        <v>6127313</v>
      </c>
      <c r="Q186">
        <v>2384774</v>
      </c>
      <c r="R186">
        <v>2454482</v>
      </c>
      <c r="S186">
        <v>7296202</v>
      </c>
      <c r="T186">
        <v>2841407</v>
      </c>
      <c r="U186">
        <v>2888614</v>
      </c>
      <c r="V186">
        <v>8608828</v>
      </c>
      <c r="W186">
        <v>0</v>
      </c>
    </row>
    <row r="187" spans="2:23" x14ac:dyDescent="0.75">
      <c r="B187">
        <v>2030</v>
      </c>
      <c r="C187" t="str">
        <f t="shared" si="13"/>
        <v>CNG</v>
      </c>
      <c r="D187">
        <v>4</v>
      </c>
      <c r="E187">
        <v>33253092</v>
      </c>
      <c r="F187">
        <v>584410</v>
      </c>
      <c r="G187">
        <v>539208</v>
      </c>
      <c r="H187">
        <v>7192048</v>
      </c>
      <c r="I187">
        <v>8848681</v>
      </c>
      <c r="J187">
        <v>159702</v>
      </c>
      <c r="K187">
        <v>17624778</v>
      </c>
      <c r="L187">
        <v>43974596</v>
      </c>
      <c r="M187">
        <v>1073894</v>
      </c>
      <c r="N187">
        <v>1073894</v>
      </c>
      <c r="O187">
        <v>3221681</v>
      </c>
      <c r="P187">
        <v>822803584</v>
      </c>
      <c r="Q187">
        <v>126364872</v>
      </c>
      <c r="R187">
        <v>132406616</v>
      </c>
      <c r="S187">
        <v>394184416</v>
      </c>
      <c r="T187">
        <v>146239376</v>
      </c>
      <c r="U187">
        <v>154352352</v>
      </c>
      <c r="V187">
        <v>447368992</v>
      </c>
      <c r="W187">
        <v>0</v>
      </c>
    </row>
    <row r="188" spans="2:23" x14ac:dyDescent="0.75">
      <c r="B188">
        <v>2030</v>
      </c>
      <c r="C188" t="str">
        <f t="shared" si="13"/>
        <v>Flex</v>
      </c>
      <c r="D188">
        <v>5</v>
      </c>
      <c r="E188">
        <v>8223274496</v>
      </c>
      <c r="F188">
        <v>383586592</v>
      </c>
      <c r="G188">
        <v>2687891200</v>
      </c>
      <c r="H188">
        <v>1004907904</v>
      </c>
      <c r="I188">
        <v>456848896</v>
      </c>
      <c r="J188">
        <v>305301952</v>
      </c>
      <c r="K188">
        <v>252701872</v>
      </c>
      <c r="L188">
        <v>0</v>
      </c>
      <c r="M188">
        <v>0</v>
      </c>
      <c r="N188">
        <v>0</v>
      </c>
      <c r="O188">
        <v>0</v>
      </c>
      <c r="P188">
        <v>0</v>
      </c>
      <c r="Q188">
        <v>0</v>
      </c>
      <c r="R188">
        <v>0</v>
      </c>
      <c r="S188">
        <v>0</v>
      </c>
      <c r="T188">
        <v>0</v>
      </c>
      <c r="U188">
        <v>0</v>
      </c>
      <c r="V188">
        <v>0</v>
      </c>
      <c r="W188">
        <v>0</v>
      </c>
    </row>
    <row r="189" spans="2:23" x14ac:dyDescent="0.75">
      <c r="B189">
        <v>2030</v>
      </c>
      <c r="C189" t="str">
        <f t="shared" si="13"/>
        <v>BEV</v>
      </c>
      <c r="D189">
        <v>6</v>
      </c>
      <c r="E189">
        <v>0</v>
      </c>
      <c r="F189">
        <v>0</v>
      </c>
      <c r="G189">
        <v>0</v>
      </c>
      <c r="H189">
        <v>463161</v>
      </c>
      <c r="I189">
        <v>2320366</v>
      </c>
      <c r="J189">
        <v>362010</v>
      </c>
      <c r="K189">
        <v>5239298</v>
      </c>
      <c r="L189">
        <v>0</v>
      </c>
      <c r="M189">
        <v>92236</v>
      </c>
      <c r="N189">
        <v>92235</v>
      </c>
      <c r="O189">
        <v>276709</v>
      </c>
      <c r="P189">
        <v>220749</v>
      </c>
      <c r="Q189">
        <v>1341533</v>
      </c>
      <c r="R189">
        <v>1339575</v>
      </c>
      <c r="S189">
        <v>4019187</v>
      </c>
      <c r="T189">
        <v>0</v>
      </c>
      <c r="U189">
        <v>0</v>
      </c>
      <c r="V189">
        <v>0</v>
      </c>
      <c r="W189">
        <v>0</v>
      </c>
    </row>
    <row r="190" spans="2:23" x14ac:dyDescent="0.75">
      <c r="B190">
        <v>2030</v>
      </c>
      <c r="C190" t="str">
        <f t="shared" si="13"/>
        <v>PHEV diesel</v>
      </c>
      <c r="D190">
        <v>7</v>
      </c>
      <c r="E190">
        <v>55881112</v>
      </c>
      <c r="F190">
        <v>1298347</v>
      </c>
      <c r="G190">
        <v>45583076</v>
      </c>
      <c r="H190">
        <v>3646662</v>
      </c>
      <c r="I190">
        <v>7802790</v>
      </c>
      <c r="J190">
        <v>12008066</v>
      </c>
      <c r="K190">
        <v>9430496</v>
      </c>
      <c r="L190">
        <v>2222556</v>
      </c>
      <c r="M190">
        <v>0</v>
      </c>
      <c r="N190">
        <v>0</v>
      </c>
      <c r="O190">
        <v>0</v>
      </c>
      <c r="P190">
        <v>6085243</v>
      </c>
      <c r="Q190">
        <v>0</v>
      </c>
      <c r="R190">
        <v>0</v>
      </c>
      <c r="S190">
        <v>0</v>
      </c>
      <c r="T190">
        <v>0</v>
      </c>
      <c r="U190">
        <v>0</v>
      </c>
      <c r="V190">
        <v>0</v>
      </c>
      <c r="W190">
        <v>0</v>
      </c>
    </row>
    <row r="191" spans="2:23" x14ac:dyDescent="0.75">
      <c r="B191">
        <v>2030</v>
      </c>
      <c r="C191" t="str">
        <f t="shared" si="13"/>
        <v>PHEV gasoline</v>
      </c>
      <c r="D191">
        <v>8</v>
      </c>
      <c r="E191">
        <v>58358252</v>
      </c>
      <c r="F191">
        <v>1390445</v>
      </c>
      <c r="G191">
        <v>45411808</v>
      </c>
      <c r="H191">
        <v>2890134</v>
      </c>
      <c r="I191">
        <v>7137877</v>
      </c>
      <c r="J191">
        <v>10938016</v>
      </c>
      <c r="K191">
        <v>8797987</v>
      </c>
      <c r="L191">
        <v>4093199</v>
      </c>
      <c r="M191">
        <v>0</v>
      </c>
      <c r="N191">
        <v>0</v>
      </c>
      <c r="O191">
        <v>0</v>
      </c>
      <c r="P191">
        <v>13398534</v>
      </c>
      <c r="Q191">
        <v>0</v>
      </c>
      <c r="R191">
        <v>0</v>
      </c>
      <c r="S191">
        <v>0</v>
      </c>
      <c r="T191">
        <v>0</v>
      </c>
      <c r="U191">
        <v>0</v>
      </c>
      <c r="V191">
        <v>0</v>
      </c>
      <c r="W191">
        <v>0</v>
      </c>
    </row>
    <row r="192" spans="2:23" x14ac:dyDescent="0.75">
      <c r="B192">
        <v>2030</v>
      </c>
      <c r="C192" t="str">
        <f t="shared" si="13"/>
        <v>Fuel cell</v>
      </c>
      <c r="D192">
        <v>9</v>
      </c>
      <c r="E192">
        <v>0</v>
      </c>
      <c r="F192">
        <v>0</v>
      </c>
      <c r="G192">
        <v>0</v>
      </c>
      <c r="H192">
        <v>13158</v>
      </c>
      <c r="I192">
        <v>13317574</v>
      </c>
      <c r="J192">
        <v>20499974</v>
      </c>
      <c r="K192">
        <v>16284614</v>
      </c>
      <c r="L192">
        <v>2670137</v>
      </c>
      <c r="M192">
        <v>345542</v>
      </c>
      <c r="N192">
        <v>345543</v>
      </c>
      <c r="O192">
        <v>1036638</v>
      </c>
      <c r="P192">
        <v>7237321</v>
      </c>
      <c r="Q192">
        <v>3126064</v>
      </c>
      <c r="R192">
        <v>3123939</v>
      </c>
      <c r="S192">
        <v>9407705</v>
      </c>
      <c r="T192">
        <v>3745169</v>
      </c>
      <c r="U192">
        <v>3742266</v>
      </c>
      <c r="V192">
        <v>11197390</v>
      </c>
      <c r="W192">
        <v>0</v>
      </c>
    </row>
    <row r="193" spans="2:23" x14ac:dyDescent="0.75">
      <c r="B193">
        <v>2031</v>
      </c>
      <c r="C193" t="str">
        <f t="shared" si="13"/>
        <v>Diesel</v>
      </c>
      <c r="D193">
        <v>1</v>
      </c>
      <c r="E193">
        <v>36382109696</v>
      </c>
      <c r="F193">
        <v>84902048</v>
      </c>
      <c r="G193">
        <v>50890461184</v>
      </c>
      <c r="H193">
        <v>3368632064</v>
      </c>
      <c r="I193">
        <v>9983842304</v>
      </c>
      <c r="J193">
        <v>17554186240</v>
      </c>
      <c r="K193">
        <v>15231374336</v>
      </c>
      <c r="L193">
        <v>12112591872</v>
      </c>
      <c r="M193">
        <v>1505047680</v>
      </c>
      <c r="N193">
        <v>1505050752</v>
      </c>
      <c r="O193">
        <v>4515180544</v>
      </c>
      <c r="P193">
        <v>30130798592</v>
      </c>
      <c r="Q193">
        <v>13056851968</v>
      </c>
      <c r="R193">
        <v>13050157056</v>
      </c>
      <c r="S193">
        <v>39299670016</v>
      </c>
      <c r="T193">
        <v>15641456640</v>
      </c>
      <c r="U193">
        <v>15632242688</v>
      </c>
      <c r="V193">
        <v>46772101120</v>
      </c>
      <c r="W193">
        <v>11950609</v>
      </c>
    </row>
    <row r="194" spans="2:23" x14ac:dyDescent="0.75">
      <c r="B194">
        <v>2031</v>
      </c>
      <c r="C194" t="str">
        <f t="shared" si="13"/>
        <v>Gasoline</v>
      </c>
      <c r="D194">
        <v>2</v>
      </c>
      <c r="E194">
        <v>59768840192</v>
      </c>
      <c r="F194">
        <v>2363304192</v>
      </c>
      <c r="G194">
        <v>22777753600</v>
      </c>
      <c r="H194">
        <v>3274665216</v>
      </c>
      <c r="I194">
        <v>7110323712</v>
      </c>
      <c r="J194">
        <v>7019175424</v>
      </c>
      <c r="K194">
        <v>5825670656</v>
      </c>
      <c r="L194">
        <v>51139192</v>
      </c>
      <c r="M194">
        <v>1626151</v>
      </c>
      <c r="N194">
        <v>1626154</v>
      </c>
      <c r="O194">
        <v>4878493</v>
      </c>
      <c r="P194">
        <v>35005456</v>
      </c>
      <c r="Q194">
        <v>14708733</v>
      </c>
      <c r="R194">
        <v>14699742</v>
      </c>
      <c r="S194">
        <v>44267068</v>
      </c>
      <c r="T194">
        <v>17620456</v>
      </c>
      <c r="U194">
        <v>17608604</v>
      </c>
      <c r="V194">
        <v>52686268</v>
      </c>
      <c r="W194">
        <v>0</v>
      </c>
    </row>
    <row r="195" spans="2:23" x14ac:dyDescent="0.75">
      <c r="B195">
        <v>2031</v>
      </c>
      <c r="C195" t="str">
        <f t="shared" si="13"/>
        <v>LPG</v>
      </c>
      <c r="D195">
        <v>3</v>
      </c>
      <c r="E195">
        <v>45982380</v>
      </c>
      <c r="F195">
        <v>0</v>
      </c>
      <c r="G195">
        <v>52132528</v>
      </c>
      <c r="H195">
        <v>3307850</v>
      </c>
      <c r="I195">
        <v>13470548</v>
      </c>
      <c r="J195">
        <v>22114542</v>
      </c>
      <c r="K195">
        <v>18309120</v>
      </c>
      <c r="L195">
        <v>7913184</v>
      </c>
      <c r="M195">
        <v>265929</v>
      </c>
      <c r="N195">
        <v>264584</v>
      </c>
      <c r="O195">
        <v>782163</v>
      </c>
      <c r="P195">
        <v>6419449</v>
      </c>
      <c r="Q195">
        <v>2497732</v>
      </c>
      <c r="R195">
        <v>2571250</v>
      </c>
      <c r="S195">
        <v>7636178</v>
      </c>
      <c r="T195">
        <v>2978796</v>
      </c>
      <c r="U195">
        <v>3027042</v>
      </c>
      <c r="V195">
        <v>9027112</v>
      </c>
      <c r="W195">
        <v>0</v>
      </c>
    </row>
    <row r="196" spans="2:23" x14ac:dyDescent="0.75">
      <c r="B196">
        <v>2031</v>
      </c>
      <c r="C196" t="str">
        <f t="shared" si="13"/>
        <v>CNG</v>
      </c>
      <c r="D196">
        <v>4</v>
      </c>
      <c r="E196">
        <v>29672958</v>
      </c>
      <c r="F196">
        <v>533280</v>
      </c>
      <c r="G196">
        <v>499492</v>
      </c>
      <c r="H196">
        <v>6646112</v>
      </c>
      <c r="I196">
        <v>7825429</v>
      </c>
      <c r="J196">
        <v>151639</v>
      </c>
      <c r="K196">
        <v>16999678</v>
      </c>
      <c r="L196">
        <v>41752248</v>
      </c>
      <c r="M196">
        <v>898068</v>
      </c>
      <c r="N196">
        <v>898068</v>
      </c>
      <c r="O196">
        <v>2694204</v>
      </c>
      <c r="P196">
        <v>790994304</v>
      </c>
      <c r="Q196">
        <v>126939680</v>
      </c>
      <c r="R196">
        <v>133563584</v>
      </c>
      <c r="S196">
        <v>396560480</v>
      </c>
      <c r="T196">
        <v>146519648</v>
      </c>
      <c r="U196">
        <v>155733472</v>
      </c>
      <c r="V196">
        <v>446881536</v>
      </c>
      <c r="W196">
        <v>0</v>
      </c>
    </row>
    <row r="197" spans="2:23" x14ac:dyDescent="0.75">
      <c r="B197">
        <v>2031</v>
      </c>
      <c r="C197" t="str">
        <f t="shared" si="13"/>
        <v>Flex</v>
      </c>
      <c r="D197">
        <v>5</v>
      </c>
      <c r="E197">
        <v>8254796800</v>
      </c>
      <c r="F197">
        <v>367453344</v>
      </c>
      <c r="G197">
        <v>2784538624</v>
      </c>
      <c r="H197">
        <v>956133952</v>
      </c>
      <c r="I197">
        <v>467533280</v>
      </c>
      <c r="J197">
        <v>350583776</v>
      </c>
      <c r="K197">
        <v>290867520</v>
      </c>
      <c r="L197">
        <v>0</v>
      </c>
      <c r="M197">
        <v>0</v>
      </c>
      <c r="N197">
        <v>0</v>
      </c>
      <c r="O197">
        <v>0</v>
      </c>
      <c r="P197">
        <v>0</v>
      </c>
      <c r="Q197">
        <v>0</v>
      </c>
      <c r="R197">
        <v>0</v>
      </c>
      <c r="S197">
        <v>0</v>
      </c>
      <c r="T197">
        <v>0</v>
      </c>
      <c r="U197">
        <v>0</v>
      </c>
      <c r="V197">
        <v>0</v>
      </c>
      <c r="W197">
        <v>0</v>
      </c>
    </row>
    <row r="198" spans="2:23" x14ac:dyDescent="0.75">
      <c r="B198">
        <v>2031</v>
      </c>
      <c r="C198" t="str">
        <f t="shared" si="13"/>
        <v>BEV</v>
      </c>
      <c r="D198">
        <v>6</v>
      </c>
      <c r="E198">
        <v>0</v>
      </c>
      <c r="F198">
        <v>0</v>
      </c>
      <c r="G198">
        <v>0</v>
      </c>
      <c r="H198">
        <v>425400</v>
      </c>
      <c r="I198">
        <v>2292748</v>
      </c>
      <c r="J198">
        <v>335676</v>
      </c>
      <c r="K198">
        <v>5229661</v>
      </c>
      <c r="L198">
        <v>0</v>
      </c>
      <c r="M198">
        <v>95189</v>
      </c>
      <c r="N198">
        <v>95189</v>
      </c>
      <c r="O198">
        <v>285571</v>
      </c>
      <c r="P198">
        <v>223942</v>
      </c>
      <c r="Q198">
        <v>1334835</v>
      </c>
      <c r="R198">
        <v>1332555</v>
      </c>
      <c r="S198">
        <v>3998356</v>
      </c>
      <c r="T198">
        <v>0</v>
      </c>
      <c r="U198">
        <v>0</v>
      </c>
      <c r="V198">
        <v>0</v>
      </c>
      <c r="W198">
        <v>0</v>
      </c>
    </row>
    <row r="199" spans="2:23" x14ac:dyDescent="0.75">
      <c r="B199">
        <v>2031</v>
      </c>
      <c r="C199" t="str">
        <f t="shared" si="13"/>
        <v>PHEV diesel</v>
      </c>
      <c r="D199">
        <v>7</v>
      </c>
      <c r="E199">
        <v>60795548</v>
      </c>
      <c r="F199">
        <v>1400681</v>
      </c>
      <c r="G199">
        <v>51848560</v>
      </c>
      <c r="H199">
        <v>4116013</v>
      </c>
      <c r="I199">
        <v>8745539</v>
      </c>
      <c r="J199">
        <v>13458722</v>
      </c>
      <c r="K199">
        <v>10581566</v>
      </c>
      <c r="L199">
        <v>2539410</v>
      </c>
      <c r="M199">
        <v>0</v>
      </c>
      <c r="N199">
        <v>0</v>
      </c>
      <c r="O199">
        <v>0</v>
      </c>
      <c r="P199">
        <v>6943050</v>
      </c>
      <c r="Q199">
        <v>0</v>
      </c>
      <c r="R199">
        <v>0</v>
      </c>
      <c r="S199">
        <v>0</v>
      </c>
      <c r="T199">
        <v>0</v>
      </c>
      <c r="U199">
        <v>0</v>
      </c>
      <c r="V199">
        <v>0</v>
      </c>
      <c r="W199">
        <v>0</v>
      </c>
    </row>
    <row r="200" spans="2:23" x14ac:dyDescent="0.75">
      <c r="B200">
        <v>2031</v>
      </c>
      <c r="C200" t="str">
        <f t="shared" si="13"/>
        <v>PHEV gasoline</v>
      </c>
      <c r="D200">
        <v>8</v>
      </c>
      <c r="E200">
        <v>63157304</v>
      </c>
      <c r="F200">
        <v>1503946</v>
      </c>
      <c r="G200">
        <v>51374708</v>
      </c>
      <c r="H200">
        <v>3260283</v>
      </c>
      <c r="I200">
        <v>8008412</v>
      </c>
      <c r="J200">
        <v>12271787</v>
      </c>
      <c r="K200">
        <v>9871388</v>
      </c>
      <c r="L200">
        <v>4639660</v>
      </c>
      <c r="M200">
        <v>0</v>
      </c>
      <c r="N200">
        <v>0</v>
      </c>
      <c r="O200">
        <v>0</v>
      </c>
      <c r="P200">
        <v>15203944</v>
      </c>
      <c r="Q200">
        <v>0</v>
      </c>
      <c r="R200">
        <v>0</v>
      </c>
      <c r="S200">
        <v>0</v>
      </c>
      <c r="T200">
        <v>0</v>
      </c>
      <c r="U200">
        <v>0</v>
      </c>
      <c r="V200">
        <v>0</v>
      </c>
      <c r="W200">
        <v>0</v>
      </c>
    </row>
    <row r="201" spans="2:23" x14ac:dyDescent="0.75">
      <c r="B201">
        <v>2031</v>
      </c>
      <c r="C201" t="str">
        <f t="shared" si="13"/>
        <v>Fuel cell</v>
      </c>
      <c r="D201">
        <v>9</v>
      </c>
      <c r="E201">
        <v>0</v>
      </c>
      <c r="F201">
        <v>0</v>
      </c>
      <c r="G201">
        <v>0</v>
      </c>
      <c r="H201">
        <v>14880</v>
      </c>
      <c r="I201">
        <v>14966430</v>
      </c>
      <c r="J201">
        <v>23038084</v>
      </c>
      <c r="K201">
        <v>18299574</v>
      </c>
      <c r="L201">
        <v>3044147</v>
      </c>
      <c r="M201">
        <v>393883</v>
      </c>
      <c r="N201">
        <v>393884</v>
      </c>
      <c r="O201">
        <v>1181663</v>
      </c>
      <c r="P201">
        <v>8254414</v>
      </c>
      <c r="Q201">
        <v>3563735</v>
      </c>
      <c r="R201">
        <v>3561248</v>
      </c>
      <c r="S201">
        <v>10724887</v>
      </c>
      <c r="T201">
        <v>4269454</v>
      </c>
      <c r="U201">
        <v>4265986</v>
      </c>
      <c r="V201">
        <v>12765557</v>
      </c>
      <c r="W201">
        <v>0</v>
      </c>
    </row>
    <row r="202" spans="2:23" x14ac:dyDescent="0.75">
      <c r="B202">
        <v>2032</v>
      </c>
      <c r="C202" t="str">
        <f t="shared" si="13"/>
        <v>Diesel</v>
      </c>
      <c r="D202">
        <v>1</v>
      </c>
      <c r="E202">
        <v>36492169216</v>
      </c>
      <c r="F202">
        <v>85158872</v>
      </c>
      <c r="G202">
        <v>51618922496</v>
      </c>
      <c r="H202">
        <v>3507386368</v>
      </c>
      <c r="I202">
        <v>10297058304</v>
      </c>
      <c r="J202">
        <v>17842575360</v>
      </c>
      <c r="K202">
        <v>15317183488</v>
      </c>
      <c r="L202">
        <v>12089344000</v>
      </c>
      <c r="M202">
        <v>1507418240</v>
      </c>
      <c r="N202">
        <v>1507423232</v>
      </c>
      <c r="O202">
        <v>4522297856</v>
      </c>
      <c r="P202">
        <v>30344929280</v>
      </c>
      <c r="Q202">
        <v>13129108480</v>
      </c>
      <c r="R202">
        <v>13121833984</v>
      </c>
      <c r="S202">
        <v>39516454912</v>
      </c>
      <c r="T202">
        <v>15727839232</v>
      </c>
      <c r="U202">
        <v>15717551104</v>
      </c>
      <c r="V202">
        <v>47031799808</v>
      </c>
      <c r="W202">
        <v>12202189</v>
      </c>
    </row>
    <row r="203" spans="2:23" x14ac:dyDescent="0.75">
      <c r="B203">
        <v>2032</v>
      </c>
      <c r="C203" t="str">
        <f t="shared" si="13"/>
        <v>Gasoline</v>
      </c>
      <c r="D203">
        <v>2</v>
      </c>
      <c r="E203">
        <v>60399099904</v>
      </c>
      <c r="F203">
        <v>2388225280</v>
      </c>
      <c r="G203">
        <v>23887364096</v>
      </c>
      <c r="H203">
        <v>3238382592</v>
      </c>
      <c r="I203">
        <v>7041754112</v>
      </c>
      <c r="J203">
        <v>7208061952</v>
      </c>
      <c r="K203">
        <v>5977367040</v>
      </c>
      <c r="L203">
        <v>46753488</v>
      </c>
      <c r="M203">
        <v>1760550</v>
      </c>
      <c r="N203">
        <v>1760556</v>
      </c>
      <c r="O203">
        <v>5281702</v>
      </c>
      <c r="P203">
        <v>37676084</v>
      </c>
      <c r="Q203">
        <v>15925554</v>
      </c>
      <c r="R203">
        <v>15915394</v>
      </c>
      <c r="S203">
        <v>47928832</v>
      </c>
      <c r="T203">
        <v>19077998</v>
      </c>
      <c r="U203">
        <v>19064284</v>
      </c>
      <c r="V203">
        <v>57045944</v>
      </c>
      <c r="W203">
        <v>0</v>
      </c>
    </row>
    <row r="204" spans="2:23" x14ac:dyDescent="0.75">
      <c r="B204">
        <v>2032</v>
      </c>
      <c r="C204" t="str">
        <f t="shared" si="13"/>
        <v>LPG</v>
      </c>
      <c r="D204">
        <v>3</v>
      </c>
      <c r="E204">
        <v>51499232</v>
      </c>
      <c r="F204">
        <v>0</v>
      </c>
      <c r="G204">
        <v>57622188</v>
      </c>
      <c r="H204">
        <v>3660477</v>
      </c>
      <c r="I204">
        <v>14478113</v>
      </c>
      <c r="J204">
        <v>23489422</v>
      </c>
      <c r="K204">
        <v>19385570</v>
      </c>
      <c r="L204">
        <v>6971766</v>
      </c>
      <c r="M204">
        <v>277608</v>
      </c>
      <c r="N204">
        <v>275370</v>
      </c>
      <c r="O204">
        <v>814449</v>
      </c>
      <c r="P204">
        <v>6699308</v>
      </c>
      <c r="Q204">
        <v>2602139</v>
      </c>
      <c r="R204">
        <v>2679383</v>
      </c>
      <c r="S204">
        <v>7953375</v>
      </c>
      <c r="T204">
        <v>3108216</v>
      </c>
      <c r="U204">
        <v>3155988</v>
      </c>
      <c r="V204">
        <v>9436927</v>
      </c>
      <c r="W204">
        <v>0</v>
      </c>
    </row>
    <row r="205" spans="2:23" x14ac:dyDescent="0.75">
      <c r="B205">
        <v>2032</v>
      </c>
      <c r="C205" t="str">
        <f t="shared" si="13"/>
        <v>CNG</v>
      </c>
      <c r="D205">
        <v>4</v>
      </c>
      <c r="E205">
        <v>26267172</v>
      </c>
      <c r="F205">
        <v>483138</v>
      </c>
      <c r="G205">
        <v>464095</v>
      </c>
      <c r="H205">
        <v>6159912</v>
      </c>
      <c r="I205">
        <v>7025198</v>
      </c>
      <c r="J205">
        <v>144366</v>
      </c>
      <c r="K205">
        <v>16310226</v>
      </c>
      <c r="L205">
        <v>39647528</v>
      </c>
      <c r="M205">
        <v>772884</v>
      </c>
      <c r="N205">
        <v>772884</v>
      </c>
      <c r="O205">
        <v>2318651</v>
      </c>
      <c r="P205">
        <v>766102592</v>
      </c>
      <c r="Q205">
        <v>128368600</v>
      </c>
      <c r="R205">
        <v>135590496</v>
      </c>
      <c r="S205">
        <v>401688160</v>
      </c>
      <c r="T205">
        <v>147961296</v>
      </c>
      <c r="U205">
        <v>158286192</v>
      </c>
      <c r="V205">
        <v>449830432</v>
      </c>
      <c r="W205">
        <v>0</v>
      </c>
    </row>
    <row r="206" spans="2:23" x14ac:dyDescent="0.75">
      <c r="B206">
        <v>2032</v>
      </c>
      <c r="C206" t="str">
        <f t="shared" si="13"/>
        <v>Flex</v>
      </c>
      <c r="D206">
        <v>5</v>
      </c>
      <c r="E206">
        <v>8320614400</v>
      </c>
      <c r="F206">
        <v>353100992</v>
      </c>
      <c r="G206">
        <v>2886847488</v>
      </c>
      <c r="H206">
        <v>916062080</v>
      </c>
      <c r="I206">
        <v>484437728</v>
      </c>
      <c r="J206">
        <v>401053664</v>
      </c>
      <c r="K206">
        <v>333390080</v>
      </c>
      <c r="L206">
        <v>0</v>
      </c>
      <c r="M206">
        <v>0</v>
      </c>
      <c r="N206">
        <v>0</v>
      </c>
      <c r="O206">
        <v>0</v>
      </c>
      <c r="P206">
        <v>0</v>
      </c>
      <c r="Q206">
        <v>0</v>
      </c>
      <c r="R206">
        <v>0</v>
      </c>
      <c r="S206">
        <v>0</v>
      </c>
      <c r="T206">
        <v>0</v>
      </c>
      <c r="U206">
        <v>0</v>
      </c>
      <c r="V206">
        <v>0</v>
      </c>
      <c r="W206">
        <v>0</v>
      </c>
    </row>
    <row r="207" spans="2:23" x14ac:dyDescent="0.75">
      <c r="B207">
        <v>2032</v>
      </c>
      <c r="C207" t="str">
        <f t="shared" si="13"/>
        <v>BEV</v>
      </c>
      <c r="D207">
        <v>6</v>
      </c>
      <c r="E207">
        <v>0</v>
      </c>
      <c r="F207">
        <v>0</v>
      </c>
      <c r="G207">
        <v>0</v>
      </c>
      <c r="H207">
        <v>391862</v>
      </c>
      <c r="I207">
        <v>2258353</v>
      </c>
      <c r="J207">
        <v>315219</v>
      </c>
      <c r="K207">
        <v>5191567</v>
      </c>
      <c r="L207">
        <v>0</v>
      </c>
      <c r="M207">
        <v>97213</v>
      </c>
      <c r="N207">
        <v>97213</v>
      </c>
      <c r="O207">
        <v>291644</v>
      </c>
      <c r="P207">
        <v>225033</v>
      </c>
      <c r="Q207">
        <v>1316491</v>
      </c>
      <c r="R207">
        <v>1313889</v>
      </c>
      <c r="S207">
        <v>3942610</v>
      </c>
      <c r="T207">
        <v>0</v>
      </c>
      <c r="U207">
        <v>0</v>
      </c>
      <c r="V207">
        <v>0</v>
      </c>
      <c r="W207">
        <v>0</v>
      </c>
    </row>
    <row r="208" spans="2:23" x14ac:dyDescent="0.75">
      <c r="B208">
        <v>2032</v>
      </c>
      <c r="C208" t="str">
        <f t="shared" si="13"/>
        <v>PHEV diesel</v>
      </c>
      <c r="D208">
        <v>7</v>
      </c>
      <c r="E208">
        <v>65980804</v>
      </c>
      <c r="F208">
        <v>1508458</v>
      </c>
      <c r="G208">
        <v>58546996</v>
      </c>
      <c r="H208">
        <v>4613226</v>
      </c>
      <c r="I208">
        <v>9720642</v>
      </c>
      <c r="J208">
        <v>14959153</v>
      </c>
      <c r="K208">
        <v>11780622</v>
      </c>
      <c r="L208">
        <v>2869815</v>
      </c>
      <c r="M208">
        <v>0</v>
      </c>
      <c r="N208">
        <v>0</v>
      </c>
      <c r="O208">
        <v>0</v>
      </c>
      <c r="P208">
        <v>7830860</v>
      </c>
      <c r="Q208">
        <v>0</v>
      </c>
      <c r="R208">
        <v>0</v>
      </c>
      <c r="S208">
        <v>0</v>
      </c>
      <c r="T208">
        <v>0</v>
      </c>
      <c r="U208">
        <v>0</v>
      </c>
      <c r="V208">
        <v>0</v>
      </c>
      <c r="W208">
        <v>0</v>
      </c>
    </row>
    <row r="209" spans="2:23" x14ac:dyDescent="0.75">
      <c r="B209">
        <v>2032</v>
      </c>
      <c r="C209" t="str">
        <f t="shared" si="13"/>
        <v>PHEV gasoline</v>
      </c>
      <c r="D209">
        <v>8</v>
      </c>
      <c r="E209">
        <v>68155672</v>
      </c>
      <c r="F209">
        <v>1622891</v>
      </c>
      <c r="G209">
        <v>57768380</v>
      </c>
      <c r="H209">
        <v>3666564</v>
      </c>
      <c r="I209">
        <v>8941158</v>
      </c>
      <c r="J209">
        <v>13701051</v>
      </c>
      <c r="K209">
        <v>11023589</v>
      </c>
      <c r="L209">
        <v>5204833</v>
      </c>
      <c r="M209">
        <v>0</v>
      </c>
      <c r="N209">
        <v>0</v>
      </c>
      <c r="O209">
        <v>0</v>
      </c>
      <c r="P209">
        <v>17051084</v>
      </c>
      <c r="Q209">
        <v>0</v>
      </c>
      <c r="R209">
        <v>0</v>
      </c>
      <c r="S209">
        <v>0</v>
      </c>
      <c r="T209">
        <v>0</v>
      </c>
      <c r="U209">
        <v>0</v>
      </c>
      <c r="V209">
        <v>0</v>
      </c>
      <c r="W209">
        <v>0</v>
      </c>
    </row>
    <row r="210" spans="2:23" x14ac:dyDescent="0.75">
      <c r="B210">
        <v>2032</v>
      </c>
      <c r="C210" t="str">
        <f t="shared" si="13"/>
        <v>Fuel cell</v>
      </c>
      <c r="D210">
        <v>9</v>
      </c>
      <c r="E210">
        <v>0</v>
      </c>
      <c r="F210">
        <v>0</v>
      </c>
      <c r="G210">
        <v>0</v>
      </c>
      <c r="H210">
        <v>16564</v>
      </c>
      <c r="I210">
        <v>16660609</v>
      </c>
      <c r="J210">
        <v>25646000</v>
      </c>
      <c r="K210">
        <v>20369698</v>
      </c>
      <c r="L210">
        <v>3425469</v>
      </c>
      <c r="M210">
        <v>443164</v>
      </c>
      <c r="N210">
        <v>443166</v>
      </c>
      <c r="O210">
        <v>1329508</v>
      </c>
      <c r="P210">
        <v>9290936</v>
      </c>
      <c r="Q210">
        <v>4009793</v>
      </c>
      <c r="R210">
        <v>4006915</v>
      </c>
      <c r="S210">
        <v>12067248</v>
      </c>
      <c r="T210">
        <v>4803748</v>
      </c>
      <c r="U210">
        <v>4799670</v>
      </c>
      <c r="V210">
        <v>14363654</v>
      </c>
      <c r="W210">
        <v>0</v>
      </c>
    </row>
    <row r="211" spans="2:23" x14ac:dyDescent="0.75">
      <c r="B211">
        <v>2033</v>
      </c>
      <c r="C211" t="str">
        <f t="shared" si="13"/>
        <v>Diesel</v>
      </c>
      <c r="D211">
        <v>1</v>
      </c>
      <c r="E211">
        <v>36710547456</v>
      </c>
      <c r="F211">
        <v>85668456</v>
      </c>
      <c r="G211">
        <v>52243566592</v>
      </c>
      <c r="H211">
        <v>3635132160</v>
      </c>
      <c r="I211">
        <v>10569455616</v>
      </c>
      <c r="J211">
        <v>18093004800</v>
      </c>
      <c r="K211">
        <v>15383557120</v>
      </c>
      <c r="L211">
        <v>12044192768</v>
      </c>
      <c r="M211">
        <v>1506898944</v>
      </c>
      <c r="N211">
        <v>1506906752</v>
      </c>
      <c r="O211">
        <v>4520744448</v>
      </c>
      <c r="P211">
        <v>30480257024</v>
      </c>
      <c r="Q211">
        <v>13173400576</v>
      </c>
      <c r="R211">
        <v>13165549568</v>
      </c>
      <c r="S211">
        <v>39648829440</v>
      </c>
      <c r="T211">
        <v>15780668416</v>
      </c>
      <c r="U211">
        <v>15769324544</v>
      </c>
      <c r="V211">
        <v>47191142400</v>
      </c>
      <c r="W211">
        <v>12426002</v>
      </c>
    </row>
    <row r="212" spans="2:23" x14ac:dyDescent="0.75">
      <c r="B212">
        <v>2033</v>
      </c>
      <c r="C212" t="str">
        <f t="shared" si="13"/>
        <v>Gasoline</v>
      </c>
      <c r="D212">
        <v>2</v>
      </c>
      <c r="E212">
        <v>61129768960</v>
      </c>
      <c r="F212">
        <v>2417116160</v>
      </c>
      <c r="G212">
        <v>24923742208</v>
      </c>
      <c r="H212">
        <v>3209771776</v>
      </c>
      <c r="I212">
        <v>6970289152</v>
      </c>
      <c r="J212">
        <v>7381611008</v>
      </c>
      <c r="K212">
        <v>6101923328</v>
      </c>
      <c r="L212">
        <v>42927676</v>
      </c>
      <c r="M212">
        <v>1881152</v>
      </c>
      <c r="N212">
        <v>1881160</v>
      </c>
      <c r="O212">
        <v>5643515</v>
      </c>
      <c r="P212">
        <v>40076288</v>
      </c>
      <c r="Q212">
        <v>17016800</v>
      </c>
      <c r="R212">
        <v>17005462</v>
      </c>
      <c r="S212">
        <v>51212376</v>
      </c>
      <c r="T212">
        <v>20385076</v>
      </c>
      <c r="U212">
        <v>20369466</v>
      </c>
      <c r="V212">
        <v>60955804</v>
      </c>
      <c r="W212">
        <v>0</v>
      </c>
    </row>
    <row r="213" spans="2:23" x14ac:dyDescent="0.75">
      <c r="B213">
        <v>2033</v>
      </c>
      <c r="C213" t="str">
        <f t="shared" si="13"/>
        <v>LPG</v>
      </c>
      <c r="D213">
        <v>3</v>
      </c>
      <c r="E213">
        <v>57961424</v>
      </c>
      <c r="F213">
        <v>0</v>
      </c>
      <c r="G213">
        <v>63062828</v>
      </c>
      <c r="H213">
        <v>4020824</v>
      </c>
      <c r="I213">
        <v>15573501</v>
      </c>
      <c r="J213">
        <v>25136666</v>
      </c>
      <c r="K213">
        <v>20619028</v>
      </c>
      <c r="L213">
        <v>6196108</v>
      </c>
      <c r="M213">
        <v>287750</v>
      </c>
      <c r="N213">
        <v>284466</v>
      </c>
      <c r="O213">
        <v>842613</v>
      </c>
      <c r="P213">
        <v>6945614</v>
      </c>
      <c r="Q213">
        <v>2690436</v>
      </c>
      <c r="R213">
        <v>2770756</v>
      </c>
      <c r="S213">
        <v>8226875</v>
      </c>
      <c r="T213">
        <v>3220288</v>
      </c>
      <c r="U213">
        <v>3265620</v>
      </c>
      <c r="V213">
        <v>9805688</v>
      </c>
      <c r="W213">
        <v>0</v>
      </c>
    </row>
    <row r="214" spans="2:23" x14ac:dyDescent="0.75">
      <c r="B214">
        <v>2033</v>
      </c>
      <c r="C214" t="str">
        <f t="shared" si="13"/>
        <v>CNG</v>
      </c>
      <c r="D214">
        <v>4</v>
      </c>
      <c r="E214">
        <v>23270334</v>
      </c>
      <c r="F214">
        <v>435682</v>
      </c>
      <c r="G214">
        <v>430053</v>
      </c>
      <c r="H214">
        <v>5662166</v>
      </c>
      <c r="I214">
        <v>6337909</v>
      </c>
      <c r="J214">
        <v>137084</v>
      </c>
      <c r="K214">
        <v>15493066</v>
      </c>
      <c r="L214">
        <v>37584200</v>
      </c>
      <c r="M214">
        <v>700169</v>
      </c>
      <c r="N214">
        <v>700169</v>
      </c>
      <c r="O214">
        <v>2100506</v>
      </c>
      <c r="P214">
        <v>746037248</v>
      </c>
      <c r="Q214">
        <v>130648400</v>
      </c>
      <c r="R214">
        <v>138471744</v>
      </c>
      <c r="S214">
        <v>409592032</v>
      </c>
      <c r="T214">
        <v>150489696</v>
      </c>
      <c r="U214">
        <v>161915136</v>
      </c>
      <c r="V214">
        <v>456022656</v>
      </c>
      <c r="W214">
        <v>0</v>
      </c>
    </row>
    <row r="215" spans="2:23" x14ac:dyDescent="0.75">
      <c r="B215">
        <v>2033</v>
      </c>
      <c r="C215" t="str">
        <f t="shared" si="13"/>
        <v>Flex</v>
      </c>
      <c r="D215">
        <v>5</v>
      </c>
      <c r="E215">
        <v>8436980736</v>
      </c>
      <c r="F215">
        <v>341268928</v>
      </c>
      <c r="G215">
        <v>2984487168</v>
      </c>
      <c r="H215">
        <v>872952768</v>
      </c>
      <c r="I215">
        <v>503940480</v>
      </c>
      <c r="J215">
        <v>455765216</v>
      </c>
      <c r="K215">
        <v>379328992</v>
      </c>
      <c r="L215">
        <v>0</v>
      </c>
      <c r="M215">
        <v>0</v>
      </c>
      <c r="N215">
        <v>0</v>
      </c>
      <c r="O215">
        <v>0</v>
      </c>
      <c r="P215">
        <v>0</v>
      </c>
      <c r="Q215">
        <v>0</v>
      </c>
      <c r="R215">
        <v>0</v>
      </c>
      <c r="S215">
        <v>0</v>
      </c>
      <c r="T215">
        <v>0</v>
      </c>
      <c r="U215">
        <v>0</v>
      </c>
      <c r="V215">
        <v>0</v>
      </c>
      <c r="W215">
        <v>0</v>
      </c>
    </row>
    <row r="216" spans="2:23" x14ac:dyDescent="0.75">
      <c r="B216">
        <v>2033</v>
      </c>
      <c r="C216" t="str">
        <f t="shared" si="13"/>
        <v>BEV</v>
      </c>
      <c r="D216">
        <v>6</v>
      </c>
      <c r="E216">
        <v>0</v>
      </c>
      <c r="F216">
        <v>0</v>
      </c>
      <c r="G216">
        <v>0</v>
      </c>
      <c r="H216">
        <v>329806</v>
      </c>
      <c r="I216">
        <v>2208409</v>
      </c>
      <c r="J216">
        <v>299493</v>
      </c>
      <c r="K216">
        <v>5104848</v>
      </c>
      <c r="L216">
        <v>0</v>
      </c>
      <c r="M216">
        <v>97792</v>
      </c>
      <c r="N216">
        <v>97793</v>
      </c>
      <c r="O216">
        <v>293383</v>
      </c>
      <c r="P216">
        <v>222954</v>
      </c>
      <c r="Q216">
        <v>1281222</v>
      </c>
      <c r="R216">
        <v>1278315</v>
      </c>
      <c r="S216">
        <v>3836146</v>
      </c>
      <c r="T216">
        <v>0</v>
      </c>
      <c r="U216">
        <v>0</v>
      </c>
      <c r="V216">
        <v>0</v>
      </c>
      <c r="W216">
        <v>0</v>
      </c>
    </row>
    <row r="217" spans="2:23" x14ac:dyDescent="0.75">
      <c r="B217">
        <v>2033</v>
      </c>
      <c r="C217" t="str">
        <f t="shared" si="13"/>
        <v>PHEV diesel</v>
      </c>
      <c r="D217">
        <v>7</v>
      </c>
      <c r="E217">
        <v>71693840</v>
      </c>
      <c r="F217">
        <v>1629861</v>
      </c>
      <c r="G217">
        <v>65396544</v>
      </c>
      <c r="H217">
        <v>5124509</v>
      </c>
      <c r="I217">
        <v>10702845</v>
      </c>
      <c r="J217">
        <v>16470508</v>
      </c>
      <c r="K217">
        <v>12996259</v>
      </c>
      <c r="L217">
        <v>3200956</v>
      </c>
      <c r="M217">
        <v>0</v>
      </c>
      <c r="N217">
        <v>0</v>
      </c>
      <c r="O217">
        <v>0</v>
      </c>
      <c r="P217">
        <v>8711397</v>
      </c>
      <c r="Q217">
        <v>0</v>
      </c>
      <c r="R217">
        <v>0</v>
      </c>
      <c r="S217">
        <v>0</v>
      </c>
      <c r="T217">
        <v>0</v>
      </c>
      <c r="U217">
        <v>0</v>
      </c>
      <c r="V217">
        <v>0</v>
      </c>
      <c r="W217">
        <v>0</v>
      </c>
    </row>
    <row r="218" spans="2:23" x14ac:dyDescent="0.75">
      <c r="B218">
        <v>2033</v>
      </c>
      <c r="C218" t="str">
        <f t="shared" si="13"/>
        <v>PHEV gasoline</v>
      </c>
      <c r="D218">
        <v>8</v>
      </c>
      <c r="E218">
        <v>73718432</v>
      </c>
      <c r="F218">
        <v>1758542</v>
      </c>
      <c r="G218">
        <v>64390128</v>
      </c>
      <c r="H218">
        <v>4100192</v>
      </c>
      <c r="I218">
        <v>9924321</v>
      </c>
      <c r="J218">
        <v>15207959</v>
      </c>
      <c r="K218">
        <v>12241652</v>
      </c>
      <c r="L218">
        <v>5765959</v>
      </c>
      <c r="M218">
        <v>0</v>
      </c>
      <c r="N218">
        <v>0</v>
      </c>
      <c r="O218">
        <v>0</v>
      </c>
      <c r="P218">
        <v>18856650</v>
      </c>
      <c r="Q218">
        <v>0</v>
      </c>
      <c r="R218">
        <v>0</v>
      </c>
      <c r="S218">
        <v>0</v>
      </c>
      <c r="T218">
        <v>0</v>
      </c>
      <c r="U218">
        <v>0</v>
      </c>
      <c r="V218">
        <v>0</v>
      </c>
      <c r="W218">
        <v>0</v>
      </c>
    </row>
    <row r="219" spans="2:23" x14ac:dyDescent="0.75">
      <c r="B219">
        <v>2033</v>
      </c>
      <c r="C219" t="str">
        <f t="shared" si="13"/>
        <v>Fuel cell</v>
      </c>
      <c r="D219">
        <v>9</v>
      </c>
      <c r="E219">
        <v>0</v>
      </c>
      <c r="F219">
        <v>0</v>
      </c>
      <c r="G219">
        <v>0</v>
      </c>
      <c r="H219">
        <v>18114</v>
      </c>
      <c r="I219">
        <v>18342216</v>
      </c>
      <c r="J219">
        <v>28234612</v>
      </c>
      <c r="K219">
        <v>22424470</v>
      </c>
      <c r="L219">
        <v>3794974</v>
      </c>
      <c r="M219">
        <v>490914</v>
      </c>
      <c r="N219">
        <v>490917</v>
      </c>
      <c r="O219">
        <v>1472762</v>
      </c>
      <c r="P219">
        <v>10294698</v>
      </c>
      <c r="Q219">
        <v>4441740</v>
      </c>
      <c r="R219">
        <v>4438456</v>
      </c>
      <c r="S219">
        <v>13367053</v>
      </c>
      <c r="T219">
        <v>5321124</v>
      </c>
      <c r="U219">
        <v>5316404</v>
      </c>
      <c r="V219">
        <v>15911203</v>
      </c>
      <c r="W219">
        <v>0</v>
      </c>
    </row>
    <row r="220" spans="2:23" x14ac:dyDescent="0.75">
      <c r="B220">
        <v>2034</v>
      </c>
      <c r="C220" t="str">
        <f t="shared" si="13"/>
        <v>Diesel</v>
      </c>
      <c r="D220">
        <v>1</v>
      </c>
      <c r="E220">
        <v>36906868736</v>
      </c>
      <c r="F220">
        <v>86126592</v>
      </c>
      <c r="G220">
        <v>52906369024</v>
      </c>
      <c r="H220">
        <v>3759336192</v>
      </c>
      <c r="I220">
        <v>10821494784</v>
      </c>
      <c r="J220">
        <v>18335559680</v>
      </c>
      <c r="K220">
        <v>15445805056</v>
      </c>
      <c r="L220">
        <v>11992471552</v>
      </c>
      <c r="M220">
        <v>1506113664</v>
      </c>
      <c r="N220">
        <v>1506124032</v>
      </c>
      <c r="O220">
        <v>4518391296</v>
      </c>
      <c r="P220">
        <v>30585112576</v>
      </c>
      <c r="Q220">
        <v>13210275840</v>
      </c>
      <c r="R220">
        <v>13201845248</v>
      </c>
      <c r="S220">
        <v>39758729216</v>
      </c>
      <c r="T220">
        <v>15824656384</v>
      </c>
      <c r="U220">
        <v>15812249600</v>
      </c>
      <c r="V220">
        <v>47323951104</v>
      </c>
      <c r="W220">
        <v>12642420</v>
      </c>
    </row>
    <row r="221" spans="2:23" x14ac:dyDescent="0.75">
      <c r="B221">
        <v>2034</v>
      </c>
      <c r="C221" t="str">
        <f t="shared" si="13"/>
        <v>Gasoline</v>
      </c>
      <c r="D221">
        <v>2</v>
      </c>
      <c r="E221">
        <v>61788573696</v>
      </c>
      <c r="F221">
        <v>2443165952</v>
      </c>
      <c r="G221">
        <v>25922281472</v>
      </c>
      <c r="H221">
        <v>3188352512</v>
      </c>
      <c r="I221">
        <v>6913271296</v>
      </c>
      <c r="J221">
        <v>7548213248</v>
      </c>
      <c r="K221">
        <v>6217139200</v>
      </c>
      <c r="L221">
        <v>39705316</v>
      </c>
      <c r="M221">
        <v>1988515</v>
      </c>
      <c r="N221">
        <v>1988526</v>
      </c>
      <c r="O221">
        <v>5965613</v>
      </c>
      <c r="P221">
        <v>42211712</v>
      </c>
      <c r="Q221">
        <v>17987328</v>
      </c>
      <c r="R221">
        <v>17974828</v>
      </c>
      <c r="S221">
        <v>54132440</v>
      </c>
      <c r="T221">
        <v>21547580</v>
      </c>
      <c r="U221">
        <v>21530028</v>
      </c>
      <c r="V221">
        <v>64433476</v>
      </c>
      <c r="W221">
        <v>0</v>
      </c>
    </row>
    <row r="222" spans="2:23" x14ac:dyDescent="0.75">
      <c r="B222">
        <v>2034</v>
      </c>
      <c r="C222" t="str">
        <f t="shared" si="13"/>
        <v>LPG</v>
      </c>
      <c r="D222">
        <v>3</v>
      </c>
      <c r="E222">
        <v>65369784</v>
      </c>
      <c r="F222">
        <v>0</v>
      </c>
      <c r="G222">
        <v>68559240</v>
      </c>
      <c r="H222">
        <v>4390952</v>
      </c>
      <c r="I222">
        <v>16685643</v>
      </c>
      <c r="J222">
        <v>27015968</v>
      </c>
      <c r="K222">
        <v>22018630</v>
      </c>
      <c r="L222">
        <v>5658188</v>
      </c>
      <c r="M222">
        <v>296648</v>
      </c>
      <c r="N222">
        <v>292181</v>
      </c>
      <c r="O222">
        <v>867599</v>
      </c>
      <c r="P222">
        <v>7164871</v>
      </c>
      <c r="Q222">
        <v>2765765</v>
      </c>
      <c r="R222">
        <v>2848974</v>
      </c>
      <c r="S222">
        <v>8466346</v>
      </c>
      <c r="T222">
        <v>3318540</v>
      </c>
      <c r="U222">
        <v>3359562</v>
      </c>
      <c r="V222">
        <v>10130266</v>
      </c>
      <c r="W222">
        <v>0</v>
      </c>
    </row>
    <row r="223" spans="2:23" x14ac:dyDescent="0.75">
      <c r="B223">
        <v>2034</v>
      </c>
      <c r="C223" t="str">
        <f t="shared" si="13"/>
        <v>CNG</v>
      </c>
      <c r="D223">
        <v>4</v>
      </c>
      <c r="E223">
        <v>20690898</v>
      </c>
      <c r="F223">
        <v>395172</v>
      </c>
      <c r="G223">
        <v>398070</v>
      </c>
      <c r="H223">
        <v>5143502</v>
      </c>
      <c r="I223">
        <v>5727934</v>
      </c>
      <c r="J223">
        <v>130098</v>
      </c>
      <c r="K223">
        <v>14602316</v>
      </c>
      <c r="L223">
        <v>35729036</v>
      </c>
      <c r="M223">
        <v>651927</v>
      </c>
      <c r="N223">
        <v>651927</v>
      </c>
      <c r="O223">
        <v>1955782</v>
      </c>
      <c r="P223">
        <v>732659904</v>
      </c>
      <c r="Q223">
        <v>134084296</v>
      </c>
      <c r="R223">
        <v>142513712</v>
      </c>
      <c r="S223">
        <v>421119744</v>
      </c>
      <c r="T223">
        <v>154373632</v>
      </c>
      <c r="U223">
        <v>166918688</v>
      </c>
      <c r="V223">
        <v>466348640</v>
      </c>
      <c r="W223">
        <v>0</v>
      </c>
    </row>
    <row r="224" spans="2:23" x14ac:dyDescent="0.75">
      <c r="B224">
        <v>2034</v>
      </c>
      <c r="C224" t="str">
        <f t="shared" ref="C224:C287" si="14">C215</f>
        <v>Flex</v>
      </c>
      <c r="D224">
        <v>5</v>
      </c>
      <c r="E224">
        <v>8595805184</v>
      </c>
      <c r="F224">
        <v>332787680</v>
      </c>
      <c r="G224">
        <v>3065193728</v>
      </c>
      <c r="H224">
        <v>828794368</v>
      </c>
      <c r="I224">
        <v>528971776</v>
      </c>
      <c r="J224">
        <v>514111776</v>
      </c>
      <c r="K224">
        <v>427952960</v>
      </c>
      <c r="L224">
        <v>0</v>
      </c>
      <c r="M224">
        <v>0</v>
      </c>
      <c r="N224">
        <v>0</v>
      </c>
      <c r="O224">
        <v>0</v>
      </c>
      <c r="P224">
        <v>0</v>
      </c>
      <c r="Q224">
        <v>0</v>
      </c>
      <c r="R224">
        <v>0</v>
      </c>
      <c r="S224">
        <v>0</v>
      </c>
      <c r="T224">
        <v>0</v>
      </c>
      <c r="U224">
        <v>0</v>
      </c>
      <c r="V224">
        <v>0</v>
      </c>
      <c r="W224">
        <v>0</v>
      </c>
    </row>
    <row r="225" spans="2:23" x14ac:dyDescent="0.75">
      <c r="B225">
        <v>2034</v>
      </c>
      <c r="C225" t="str">
        <f t="shared" si="14"/>
        <v>BEV</v>
      </c>
      <c r="D225">
        <v>6</v>
      </c>
      <c r="E225">
        <v>0</v>
      </c>
      <c r="F225">
        <v>0</v>
      </c>
      <c r="G225">
        <v>0</v>
      </c>
      <c r="H225">
        <v>259797</v>
      </c>
      <c r="I225">
        <v>2149899</v>
      </c>
      <c r="J225">
        <v>275278</v>
      </c>
      <c r="K225">
        <v>4985042</v>
      </c>
      <c r="L225">
        <v>0</v>
      </c>
      <c r="M225">
        <v>97113</v>
      </c>
      <c r="N225">
        <v>97113</v>
      </c>
      <c r="O225">
        <v>291346</v>
      </c>
      <c r="P225">
        <v>218317</v>
      </c>
      <c r="Q225">
        <v>1233986</v>
      </c>
      <c r="R225">
        <v>1230796</v>
      </c>
      <c r="S225">
        <v>3693846</v>
      </c>
      <c r="T225">
        <v>0</v>
      </c>
      <c r="U225">
        <v>0</v>
      </c>
      <c r="V225">
        <v>0</v>
      </c>
      <c r="W225">
        <v>0</v>
      </c>
    </row>
    <row r="226" spans="2:23" x14ac:dyDescent="0.75">
      <c r="B226">
        <v>2034</v>
      </c>
      <c r="C226" t="str">
        <f t="shared" si="14"/>
        <v>PHEV diesel</v>
      </c>
      <c r="D226">
        <v>7</v>
      </c>
      <c r="E226">
        <v>77868072</v>
      </c>
      <c r="F226">
        <v>1763800</v>
      </c>
      <c r="G226">
        <v>72581200</v>
      </c>
      <c r="H226">
        <v>5665830</v>
      </c>
      <c r="I226">
        <v>11702709</v>
      </c>
      <c r="J226">
        <v>18009034</v>
      </c>
      <c r="K226">
        <v>14238862</v>
      </c>
      <c r="L226">
        <v>3531373</v>
      </c>
      <c r="M226">
        <v>0</v>
      </c>
      <c r="N226">
        <v>0</v>
      </c>
      <c r="O226">
        <v>0</v>
      </c>
      <c r="P226">
        <v>9582852</v>
      </c>
      <c r="Q226">
        <v>0</v>
      </c>
      <c r="R226">
        <v>0</v>
      </c>
      <c r="S226">
        <v>0</v>
      </c>
      <c r="T226">
        <v>0</v>
      </c>
      <c r="U226">
        <v>0</v>
      </c>
      <c r="V226">
        <v>0</v>
      </c>
      <c r="W226">
        <v>0</v>
      </c>
    </row>
    <row r="227" spans="2:23" x14ac:dyDescent="0.75">
      <c r="B227">
        <v>2034</v>
      </c>
      <c r="C227" t="str">
        <f t="shared" si="14"/>
        <v>PHEV gasoline</v>
      </c>
      <c r="D227">
        <v>8</v>
      </c>
      <c r="E227">
        <v>79839456</v>
      </c>
      <c r="F227">
        <v>1910410</v>
      </c>
      <c r="G227">
        <v>71455552</v>
      </c>
      <c r="H227">
        <v>4574500</v>
      </c>
      <c r="I227">
        <v>10969490</v>
      </c>
      <c r="J227">
        <v>16810308</v>
      </c>
      <c r="K227">
        <v>13541377</v>
      </c>
      <c r="L227">
        <v>6319572</v>
      </c>
      <c r="M227">
        <v>0</v>
      </c>
      <c r="N227">
        <v>0</v>
      </c>
      <c r="O227">
        <v>0</v>
      </c>
      <c r="P227">
        <v>20613424</v>
      </c>
      <c r="Q227">
        <v>0</v>
      </c>
      <c r="R227">
        <v>0</v>
      </c>
      <c r="S227">
        <v>0</v>
      </c>
      <c r="T227">
        <v>0</v>
      </c>
      <c r="U227">
        <v>0</v>
      </c>
      <c r="V227">
        <v>0</v>
      </c>
      <c r="W227">
        <v>0</v>
      </c>
    </row>
    <row r="228" spans="2:23" x14ac:dyDescent="0.75">
      <c r="B228">
        <v>2034</v>
      </c>
      <c r="C228" t="str">
        <f t="shared" si="14"/>
        <v>Fuel cell</v>
      </c>
      <c r="D228">
        <v>9</v>
      </c>
      <c r="E228">
        <v>0</v>
      </c>
      <c r="F228">
        <v>0</v>
      </c>
      <c r="G228">
        <v>0</v>
      </c>
      <c r="H228">
        <v>19556</v>
      </c>
      <c r="I228">
        <v>20040332</v>
      </c>
      <c r="J228">
        <v>30848654</v>
      </c>
      <c r="K228">
        <v>24499986</v>
      </c>
      <c r="L228">
        <v>4151647</v>
      </c>
      <c r="M228">
        <v>537007</v>
      </c>
      <c r="N228">
        <v>537011</v>
      </c>
      <c r="O228">
        <v>1611043</v>
      </c>
      <c r="P228">
        <v>11262696</v>
      </c>
      <c r="Q228">
        <v>4858355</v>
      </c>
      <c r="R228">
        <v>4854653</v>
      </c>
      <c r="S228">
        <v>14620658</v>
      </c>
      <c r="T228">
        <v>5820141</v>
      </c>
      <c r="U228">
        <v>5814744</v>
      </c>
      <c r="V228">
        <v>17403914</v>
      </c>
      <c r="W228">
        <v>0</v>
      </c>
    </row>
    <row r="229" spans="2:23" x14ac:dyDescent="0.75">
      <c r="B229">
        <v>2035</v>
      </c>
      <c r="C229" t="str">
        <f t="shared" si="14"/>
        <v>Diesel</v>
      </c>
      <c r="D229">
        <v>1</v>
      </c>
      <c r="E229">
        <v>37102444544</v>
      </c>
      <c r="F229">
        <v>86583016</v>
      </c>
      <c r="G229">
        <v>53647134720</v>
      </c>
      <c r="H229">
        <v>3883896576</v>
      </c>
      <c r="I229">
        <v>11069174784</v>
      </c>
      <c r="J229">
        <v>18591832064</v>
      </c>
      <c r="K229">
        <v>15533385728</v>
      </c>
      <c r="L229">
        <v>11953166336</v>
      </c>
      <c r="M229">
        <v>1506997760</v>
      </c>
      <c r="N229">
        <v>1507011328</v>
      </c>
      <c r="O229">
        <v>4521046528</v>
      </c>
      <c r="P229">
        <v>30697730048</v>
      </c>
      <c r="Q229">
        <v>13254319104</v>
      </c>
      <c r="R229">
        <v>13245305856</v>
      </c>
      <c r="S229">
        <v>39890038784</v>
      </c>
      <c r="T229">
        <v>15877301248</v>
      </c>
      <c r="U229">
        <v>15863661568</v>
      </c>
      <c r="V229">
        <v>47482535936</v>
      </c>
      <c r="W229">
        <v>12841677</v>
      </c>
    </row>
    <row r="230" spans="2:23" x14ac:dyDescent="0.75">
      <c r="B230">
        <v>2035</v>
      </c>
      <c r="C230" t="str">
        <f t="shared" si="14"/>
        <v>Gasoline</v>
      </c>
      <c r="D230">
        <v>2</v>
      </c>
      <c r="E230">
        <v>62380089344</v>
      </c>
      <c r="F230">
        <v>2466555136</v>
      </c>
      <c r="G230">
        <v>26911021056</v>
      </c>
      <c r="H230">
        <v>3171275264</v>
      </c>
      <c r="I230">
        <v>6861964288</v>
      </c>
      <c r="J230">
        <v>7722867200</v>
      </c>
      <c r="K230">
        <v>6332526080</v>
      </c>
      <c r="L230">
        <v>37183896</v>
      </c>
      <c r="M230">
        <v>2083248</v>
      </c>
      <c r="N230">
        <v>2083263</v>
      </c>
      <c r="O230">
        <v>6249818</v>
      </c>
      <c r="P230">
        <v>44092008</v>
      </c>
      <c r="Q230">
        <v>18842586</v>
      </c>
      <c r="R230">
        <v>18828938</v>
      </c>
      <c r="S230">
        <v>56705400</v>
      </c>
      <c r="T230">
        <v>22572052</v>
      </c>
      <c r="U230">
        <v>22552366</v>
      </c>
      <c r="V230">
        <v>67498504</v>
      </c>
      <c r="W230">
        <v>0</v>
      </c>
    </row>
    <row r="231" spans="2:23" x14ac:dyDescent="0.75">
      <c r="B231">
        <v>2035</v>
      </c>
      <c r="C231" t="str">
        <f t="shared" si="14"/>
        <v>LPG</v>
      </c>
      <c r="D231">
        <v>3</v>
      </c>
      <c r="E231">
        <v>73911824</v>
      </c>
      <c r="F231">
        <v>0</v>
      </c>
      <c r="G231">
        <v>74274360</v>
      </c>
      <c r="H231">
        <v>4775968</v>
      </c>
      <c r="I231">
        <v>17839506</v>
      </c>
      <c r="J231">
        <v>28856944</v>
      </c>
      <c r="K231">
        <v>23469840</v>
      </c>
      <c r="L231">
        <v>5309205</v>
      </c>
      <c r="M231">
        <v>304604</v>
      </c>
      <c r="N231">
        <v>298840</v>
      </c>
      <c r="O231">
        <v>890320</v>
      </c>
      <c r="P231">
        <v>7359854</v>
      </c>
      <c r="Q231">
        <v>2831101</v>
      </c>
      <c r="R231">
        <v>2916384</v>
      </c>
      <c r="S231">
        <v>8680813</v>
      </c>
      <c r="T231">
        <v>3406126</v>
      </c>
      <c r="U231">
        <v>3440326</v>
      </c>
      <c r="V231">
        <v>10421090</v>
      </c>
      <c r="W231">
        <v>0</v>
      </c>
    </row>
    <row r="232" spans="2:23" x14ac:dyDescent="0.75">
      <c r="B232">
        <v>2035</v>
      </c>
      <c r="C232" t="str">
        <f t="shared" si="14"/>
        <v>CNG</v>
      </c>
      <c r="D232">
        <v>4</v>
      </c>
      <c r="E232">
        <v>18450686</v>
      </c>
      <c r="F232">
        <v>355162</v>
      </c>
      <c r="G232">
        <v>368216</v>
      </c>
      <c r="H232">
        <v>4594197</v>
      </c>
      <c r="I232">
        <v>5205725</v>
      </c>
      <c r="J232">
        <v>116954</v>
      </c>
      <c r="K232">
        <v>13675417</v>
      </c>
      <c r="L232">
        <v>34120620</v>
      </c>
      <c r="M232">
        <v>614350</v>
      </c>
      <c r="N232">
        <v>614350</v>
      </c>
      <c r="O232">
        <v>1843048</v>
      </c>
      <c r="P232">
        <v>726170432</v>
      </c>
      <c r="Q232">
        <v>138564544</v>
      </c>
      <c r="R232">
        <v>147609040</v>
      </c>
      <c r="S232">
        <v>435934528</v>
      </c>
      <c r="T232">
        <v>159437312</v>
      </c>
      <c r="U232">
        <v>173281536</v>
      </c>
      <c r="V232">
        <v>480330784</v>
      </c>
      <c r="W232">
        <v>0</v>
      </c>
    </row>
    <row r="233" spans="2:23" x14ac:dyDescent="0.75">
      <c r="B233">
        <v>2035</v>
      </c>
      <c r="C233" t="str">
        <f t="shared" si="14"/>
        <v>Flex</v>
      </c>
      <c r="D233">
        <v>5</v>
      </c>
      <c r="E233">
        <v>8788544512</v>
      </c>
      <c r="F233">
        <v>325686752</v>
      </c>
      <c r="G233">
        <v>3137530112</v>
      </c>
      <c r="H233">
        <v>781986560</v>
      </c>
      <c r="I233">
        <v>558083392</v>
      </c>
      <c r="J233">
        <v>576464000</v>
      </c>
      <c r="K233">
        <v>479290976</v>
      </c>
      <c r="L233">
        <v>0</v>
      </c>
      <c r="M233">
        <v>0</v>
      </c>
      <c r="N233">
        <v>0</v>
      </c>
      <c r="O233">
        <v>0</v>
      </c>
      <c r="P233">
        <v>0</v>
      </c>
      <c r="Q233">
        <v>0</v>
      </c>
      <c r="R233">
        <v>0</v>
      </c>
      <c r="S233">
        <v>0</v>
      </c>
      <c r="T233">
        <v>0</v>
      </c>
      <c r="U233">
        <v>0</v>
      </c>
      <c r="V233">
        <v>0</v>
      </c>
      <c r="W233">
        <v>0</v>
      </c>
    </row>
    <row r="234" spans="2:23" x14ac:dyDescent="0.75">
      <c r="B234">
        <v>2035</v>
      </c>
      <c r="C234" t="str">
        <f t="shared" si="14"/>
        <v>BEV</v>
      </c>
      <c r="D234">
        <v>6</v>
      </c>
      <c r="E234">
        <v>0</v>
      </c>
      <c r="F234">
        <v>0</v>
      </c>
      <c r="G234">
        <v>0</v>
      </c>
      <c r="H234">
        <v>204505</v>
      </c>
      <c r="I234">
        <v>2087702</v>
      </c>
      <c r="J234">
        <v>264999</v>
      </c>
      <c r="K234">
        <v>4843272</v>
      </c>
      <c r="L234">
        <v>0</v>
      </c>
      <c r="M234">
        <v>95341</v>
      </c>
      <c r="N234">
        <v>95342</v>
      </c>
      <c r="O234">
        <v>286033</v>
      </c>
      <c r="P234">
        <v>211668</v>
      </c>
      <c r="Q234">
        <v>1179326</v>
      </c>
      <c r="R234">
        <v>1175877</v>
      </c>
      <c r="S234">
        <v>3529337</v>
      </c>
      <c r="T234">
        <v>0</v>
      </c>
      <c r="U234">
        <v>0</v>
      </c>
      <c r="V234">
        <v>0</v>
      </c>
      <c r="W234">
        <v>0</v>
      </c>
    </row>
    <row r="235" spans="2:23" x14ac:dyDescent="0.75">
      <c r="B235">
        <v>2035</v>
      </c>
      <c r="C235" t="str">
        <f t="shared" si="14"/>
        <v>PHEV diesel</v>
      </c>
      <c r="D235">
        <v>7</v>
      </c>
      <c r="E235">
        <v>84555624</v>
      </c>
      <c r="F235">
        <v>1910439</v>
      </c>
      <c r="G235">
        <v>80303320</v>
      </c>
      <c r="H235">
        <v>6249250</v>
      </c>
      <c r="I235">
        <v>12727633</v>
      </c>
      <c r="J235">
        <v>19586112</v>
      </c>
      <c r="K235">
        <v>15510637</v>
      </c>
      <c r="L235">
        <v>3858202</v>
      </c>
      <c r="M235">
        <v>0</v>
      </c>
      <c r="N235">
        <v>0</v>
      </c>
      <c r="O235">
        <v>0</v>
      </c>
      <c r="P235">
        <v>10440871</v>
      </c>
      <c r="Q235">
        <v>0</v>
      </c>
      <c r="R235">
        <v>0</v>
      </c>
      <c r="S235">
        <v>0</v>
      </c>
      <c r="T235">
        <v>0</v>
      </c>
      <c r="U235">
        <v>0</v>
      </c>
      <c r="V235">
        <v>0</v>
      </c>
      <c r="W235">
        <v>0</v>
      </c>
    </row>
    <row r="236" spans="2:23" x14ac:dyDescent="0.75">
      <c r="B236">
        <v>2035</v>
      </c>
      <c r="C236" t="str">
        <f t="shared" si="14"/>
        <v>PHEV gasoline</v>
      </c>
      <c r="D236">
        <v>8</v>
      </c>
      <c r="E236">
        <v>86668432</v>
      </c>
      <c r="F236">
        <v>2079601</v>
      </c>
      <c r="G236">
        <v>79217392</v>
      </c>
      <c r="H236">
        <v>5099287</v>
      </c>
      <c r="I236">
        <v>12084469</v>
      </c>
      <c r="J236">
        <v>18519850</v>
      </c>
      <c r="K236">
        <v>14928397</v>
      </c>
      <c r="L236">
        <v>6859418</v>
      </c>
      <c r="M236">
        <v>0</v>
      </c>
      <c r="N236">
        <v>0</v>
      </c>
      <c r="O236">
        <v>0</v>
      </c>
      <c r="P236">
        <v>22317114</v>
      </c>
      <c r="Q236">
        <v>0</v>
      </c>
      <c r="R236">
        <v>0</v>
      </c>
      <c r="S236">
        <v>0</v>
      </c>
      <c r="T236">
        <v>0</v>
      </c>
      <c r="U236">
        <v>0</v>
      </c>
      <c r="V236">
        <v>0</v>
      </c>
      <c r="W236">
        <v>0</v>
      </c>
    </row>
    <row r="237" spans="2:23" x14ac:dyDescent="0.75">
      <c r="B237">
        <v>2035</v>
      </c>
      <c r="C237" t="str">
        <f t="shared" si="14"/>
        <v>Fuel cell</v>
      </c>
      <c r="D237">
        <v>9</v>
      </c>
      <c r="E237">
        <v>0</v>
      </c>
      <c r="F237">
        <v>0</v>
      </c>
      <c r="G237">
        <v>0</v>
      </c>
      <c r="H237">
        <v>20907</v>
      </c>
      <c r="I237">
        <v>21789268</v>
      </c>
      <c r="J237">
        <v>33540956</v>
      </c>
      <c r="K237">
        <v>26638904</v>
      </c>
      <c r="L237">
        <v>4495080</v>
      </c>
      <c r="M237">
        <v>581391</v>
      </c>
      <c r="N237">
        <v>581396</v>
      </c>
      <c r="O237">
        <v>1744198</v>
      </c>
      <c r="P237">
        <v>12193678</v>
      </c>
      <c r="Q237">
        <v>5259146</v>
      </c>
      <c r="R237">
        <v>5255013</v>
      </c>
      <c r="S237">
        <v>15826560</v>
      </c>
      <c r="T237">
        <v>6300216</v>
      </c>
      <c r="U237">
        <v>6294052</v>
      </c>
      <c r="V237">
        <v>18840028</v>
      </c>
      <c r="W237">
        <v>0</v>
      </c>
    </row>
    <row r="238" spans="2:23" x14ac:dyDescent="0.75">
      <c r="B238">
        <v>2036</v>
      </c>
      <c r="C238" t="str">
        <f t="shared" si="14"/>
        <v>Diesel</v>
      </c>
      <c r="D238">
        <v>1</v>
      </c>
      <c r="E238">
        <v>37320110080</v>
      </c>
      <c r="F238">
        <v>87090992</v>
      </c>
      <c r="G238">
        <v>54321111040</v>
      </c>
      <c r="H238">
        <v>4001583104</v>
      </c>
      <c r="I238">
        <v>11291480064</v>
      </c>
      <c r="J238">
        <v>18827782144</v>
      </c>
      <c r="K238">
        <v>15616135168</v>
      </c>
      <c r="L238">
        <v>11902756864</v>
      </c>
      <c r="M238">
        <v>1506172160</v>
      </c>
      <c r="N238">
        <v>1506188416</v>
      </c>
      <c r="O238">
        <v>4518571520</v>
      </c>
      <c r="P238">
        <v>30754607104</v>
      </c>
      <c r="Q238">
        <v>13276499968</v>
      </c>
      <c r="R238">
        <v>13266793472</v>
      </c>
      <c r="S238">
        <v>39955083264</v>
      </c>
      <c r="T238">
        <v>15903833088</v>
      </c>
      <c r="U238">
        <v>15888745472</v>
      </c>
      <c r="V238">
        <v>47562891264</v>
      </c>
      <c r="W238">
        <v>12991660</v>
      </c>
    </row>
    <row r="239" spans="2:23" x14ac:dyDescent="0.75">
      <c r="B239">
        <v>2036</v>
      </c>
      <c r="C239" t="str">
        <f t="shared" si="14"/>
        <v>Gasoline</v>
      </c>
      <c r="D239">
        <v>2</v>
      </c>
      <c r="E239">
        <v>62942822400</v>
      </c>
      <c r="F239">
        <v>2488806144</v>
      </c>
      <c r="G239">
        <v>27852750848</v>
      </c>
      <c r="H239">
        <v>3151029248</v>
      </c>
      <c r="I239">
        <v>6795924480</v>
      </c>
      <c r="J239">
        <v>7883902976</v>
      </c>
      <c r="K239">
        <v>6433223168</v>
      </c>
      <c r="L239">
        <v>34806844</v>
      </c>
      <c r="M239">
        <v>2160761</v>
      </c>
      <c r="N239">
        <v>2160780</v>
      </c>
      <c r="O239">
        <v>6482364</v>
      </c>
      <c r="P239">
        <v>45623172</v>
      </c>
      <c r="Q239">
        <v>19541036</v>
      </c>
      <c r="R239">
        <v>19526158</v>
      </c>
      <c r="S239">
        <v>58805848</v>
      </c>
      <c r="T239">
        <v>23408708</v>
      </c>
      <c r="U239">
        <v>23386674</v>
      </c>
      <c r="V239">
        <v>70002024</v>
      </c>
      <c r="W239">
        <v>0</v>
      </c>
    </row>
    <row r="240" spans="2:23" x14ac:dyDescent="0.75">
      <c r="B240">
        <v>2036</v>
      </c>
      <c r="C240" t="str">
        <f t="shared" si="14"/>
        <v>LPG</v>
      </c>
      <c r="D240">
        <v>3</v>
      </c>
      <c r="E240">
        <v>83845968</v>
      </c>
      <c r="F240">
        <v>0</v>
      </c>
      <c r="G240">
        <v>80180152</v>
      </c>
      <c r="H240">
        <v>5171292</v>
      </c>
      <c r="I240">
        <v>19072486</v>
      </c>
      <c r="J240">
        <v>30804248</v>
      </c>
      <c r="K240">
        <v>25003216</v>
      </c>
      <c r="L240">
        <v>5024766</v>
      </c>
      <c r="M240">
        <v>310898</v>
      </c>
      <c r="N240">
        <v>303778</v>
      </c>
      <c r="O240">
        <v>908639</v>
      </c>
      <c r="P240">
        <v>7512206</v>
      </c>
      <c r="Q240">
        <v>2880080</v>
      </c>
      <c r="R240">
        <v>2966801</v>
      </c>
      <c r="S240">
        <v>8850352</v>
      </c>
      <c r="T240">
        <v>3475040</v>
      </c>
      <c r="U240">
        <v>3500962</v>
      </c>
      <c r="V240">
        <v>10650698</v>
      </c>
      <c r="W240">
        <v>0</v>
      </c>
    </row>
    <row r="241" spans="2:23" x14ac:dyDescent="0.75">
      <c r="B241">
        <v>2036</v>
      </c>
      <c r="C241" t="str">
        <f t="shared" si="14"/>
        <v>CNG</v>
      </c>
      <c r="D241">
        <v>4</v>
      </c>
      <c r="E241">
        <v>16606911</v>
      </c>
      <c r="F241">
        <v>321737</v>
      </c>
      <c r="G241">
        <v>339591</v>
      </c>
      <c r="H241">
        <v>4028292</v>
      </c>
      <c r="I241">
        <v>4729960</v>
      </c>
      <c r="J241">
        <v>105401</v>
      </c>
      <c r="K241">
        <v>12734174</v>
      </c>
      <c r="L241">
        <v>32617588</v>
      </c>
      <c r="M241">
        <v>584257</v>
      </c>
      <c r="N241">
        <v>584257</v>
      </c>
      <c r="O241">
        <v>1752772</v>
      </c>
      <c r="P241">
        <v>724389120</v>
      </c>
      <c r="Q241">
        <v>143550304</v>
      </c>
      <c r="R241">
        <v>153320080</v>
      </c>
      <c r="S241">
        <v>452710528</v>
      </c>
      <c r="T241">
        <v>165059408</v>
      </c>
      <c r="U241">
        <v>180425120</v>
      </c>
      <c r="V241">
        <v>496092160</v>
      </c>
      <c r="W241">
        <v>0</v>
      </c>
    </row>
    <row r="242" spans="2:23" x14ac:dyDescent="0.75">
      <c r="B242">
        <v>2036</v>
      </c>
      <c r="C242" t="str">
        <f t="shared" si="14"/>
        <v>Flex</v>
      </c>
      <c r="D242">
        <v>5</v>
      </c>
      <c r="E242">
        <v>9037549568</v>
      </c>
      <c r="F242">
        <v>321681888</v>
      </c>
      <c r="G242">
        <v>3194650112</v>
      </c>
      <c r="H242">
        <v>731778816</v>
      </c>
      <c r="I242">
        <v>585753728</v>
      </c>
      <c r="J242">
        <v>639484928</v>
      </c>
      <c r="K242">
        <v>531255616</v>
      </c>
      <c r="L242">
        <v>0</v>
      </c>
      <c r="M242">
        <v>0</v>
      </c>
      <c r="N242">
        <v>0</v>
      </c>
      <c r="O242">
        <v>0</v>
      </c>
      <c r="P242">
        <v>0</v>
      </c>
      <c r="Q242">
        <v>0</v>
      </c>
      <c r="R242">
        <v>0</v>
      </c>
      <c r="S242">
        <v>0</v>
      </c>
      <c r="T242">
        <v>0</v>
      </c>
      <c r="U242">
        <v>0</v>
      </c>
      <c r="V242">
        <v>0</v>
      </c>
      <c r="W242">
        <v>0</v>
      </c>
    </row>
    <row r="243" spans="2:23" x14ac:dyDescent="0.75">
      <c r="B243">
        <v>2036</v>
      </c>
      <c r="C243" t="str">
        <f t="shared" si="14"/>
        <v>BEV</v>
      </c>
      <c r="D243">
        <v>6</v>
      </c>
      <c r="E243">
        <v>0</v>
      </c>
      <c r="F243">
        <v>0</v>
      </c>
      <c r="G243">
        <v>0</v>
      </c>
      <c r="H243">
        <v>160503</v>
      </c>
      <c r="I243">
        <v>2020962</v>
      </c>
      <c r="J243">
        <v>228348</v>
      </c>
      <c r="K243">
        <v>4664240</v>
      </c>
      <c r="L243">
        <v>0</v>
      </c>
      <c r="M243">
        <v>92450</v>
      </c>
      <c r="N243">
        <v>92451</v>
      </c>
      <c r="O243">
        <v>277360</v>
      </c>
      <c r="P243">
        <v>202065</v>
      </c>
      <c r="Q243">
        <v>1118172</v>
      </c>
      <c r="R243">
        <v>1114502</v>
      </c>
      <c r="S243">
        <v>3345439</v>
      </c>
      <c r="T243">
        <v>0</v>
      </c>
      <c r="U243">
        <v>0</v>
      </c>
      <c r="V243">
        <v>0</v>
      </c>
      <c r="W243">
        <v>0</v>
      </c>
    </row>
    <row r="244" spans="2:23" x14ac:dyDescent="0.75">
      <c r="B244">
        <v>2036</v>
      </c>
      <c r="C244" t="str">
        <f t="shared" si="14"/>
        <v>PHEV diesel</v>
      </c>
      <c r="D244">
        <v>7</v>
      </c>
      <c r="E244">
        <v>91858432</v>
      </c>
      <c r="F244">
        <v>2073934</v>
      </c>
      <c r="G244">
        <v>88546392</v>
      </c>
      <c r="H244">
        <v>6878482</v>
      </c>
      <c r="I244">
        <v>13765960</v>
      </c>
      <c r="J244">
        <v>21183790</v>
      </c>
      <c r="K244">
        <v>16802684</v>
      </c>
      <c r="L244">
        <v>4174444</v>
      </c>
      <c r="M244">
        <v>0</v>
      </c>
      <c r="N244">
        <v>0</v>
      </c>
      <c r="O244">
        <v>0</v>
      </c>
      <c r="P244">
        <v>11265121</v>
      </c>
      <c r="Q244">
        <v>0</v>
      </c>
      <c r="R244">
        <v>0</v>
      </c>
      <c r="S244">
        <v>0</v>
      </c>
      <c r="T244">
        <v>0</v>
      </c>
      <c r="U244">
        <v>0</v>
      </c>
      <c r="V244">
        <v>0</v>
      </c>
      <c r="W244">
        <v>0</v>
      </c>
    </row>
    <row r="245" spans="2:23" x14ac:dyDescent="0.75">
      <c r="B245">
        <v>2036</v>
      </c>
      <c r="C245" t="str">
        <f t="shared" si="14"/>
        <v>PHEV gasoline</v>
      </c>
      <c r="D245">
        <v>8</v>
      </c>
      <c r="E245">
        <v>94416392</v>
      </c>
      <c r="F245">
        <v>2273185</v>
      </c>
      <c r="G245">
        <v>87671136</v>
      </c>
      <c r="H245">
        <v>5679887</v>
      </c>
      <c r="I245">
        <v>13265912</v>
      </c>
      <c r="J245">
        <v>20331744</v>
      </c>
      <c r="K245">
        <v>16401896</v>
      </c>
      <c r="L245">
        <v>7370980</v>
      </c>
      <c r="M245">
        <v>0</v>
      </c>
      <c r="N245">
        <v>0</v>
      </c>
      <c r="O245">
        <v>0</v>
      </c>
      <c r="P245">
        <v>23912688</v>
      </c>
      <c r="Q245">
        <v>0</v>
      </c>
      <c r="R245">
        <v>0</v>
      </c>
      <c r="S245">
        <v>0</v>
      </c>
      <c r="T245">
        <v>0</v>
      </c>
      <c r="U245">
        <v>0</v>
      </c>
      <c r="V245">
        <v>0</v>
      </c>
      <c r="W245">
        <v>0</v>
      </c>
    </row>
    <row r="246" spans="2:23" x14ac:dyDescent="0.75">
      <c r="B246">
        <v>2036</v>
      </c>
      <c r="C246" t="str">
        <f t="shared" si="14"/>
        <v>Fuel cell</v>
      </c>
      <c r="D246">
        <v>9</v>
      </c>
      <c r="E246">
        <v>0</v>
      </c>
      <c r="F246">
        <v>0</v>
      </c>
      <c r="G246">
        <v>0</v>
      </c>
      <c r="H246">
        <v>22125</v>
      </c>
      <c r="I246">
        <v>23564610</v>
      </c>
      <c r="J246">
        <v>36273888</v>
      </c>
      <c r="K246">
        <v>28809754</v>
      </c>
      <c r="L246">
        <v>4812797</v>
      </c>
      <c r="M246">
        <v>622458</v>
      </c>
      <c r="N246">
        <v>622464</v>
      </c>
      <c r="O246">
        <v>1867400</v>
      </c>
      <c r="P246">
        <v>13053685</v>
      </c>
      <c r="Q246">
        <v>5629526</v>
      </c>
      <c r="R246">
        <v>5624914</v>
      </c>
      <c r="S246">
        <v>16940726</v>
      </c>
      <c r="T246">
        <v>6743874</v>
      </c>
      <c r="U246">
        <v>6736834</v>
      </c>
      <c r="V246">
        <v>20167290</v>
      </c>
      <c r="W246">
        <v>0</v>
      </c>
    </row>
    <row r="247" spans="2:23" x14ac:dyDescent="0.75">
      <c r="B247">
        <v>2037</v>
      </c>
      <c r="C247" t="str">
        <f t="shared" si="14"/>
        <v>Diesel</v>
      </c>
      <c r="D247">
        <v>1</v>
      </c>
      <c r="E247">
        <v>37527642112</v>
      </c>
      <c r="F247">
        <v>87575248</v>
      </c>
      <c r="G247">
        <v>55082610688</v>
      </c>
      <c r="H247">
        <v>4121764352</v>
      </c>
      <c r="I247">
        <v>11520657408</v>
      </c>
      <c r="J247">
        <v>19092621312</v>
      </c>
      <c r="K247">
        <v>15740999680</v>
      </c>
      <c r="L247">
        <v>11878183936</v>
      </c>
      <c r="M247">
        <v>1508136320</v>
      </c>
      <c r="N247">
        <v>1508156288</v>
      </c>
      <c r="O247">
        <v>4524464640</v>
      </c>
      <c r="P247">
        <v>30850177024</v>
      </c>
      <c r="Q247">
        <v>13319036928</v>
      </c>
      <c r="R247">
        <v>13308310528</v>
      </c>
      <c r="S247">
        <v>40080474112</v>
      </c>
      <c r="T247">
        <v>15954638848</v>
      </c>
      <c r="U247">
        <v>15937851392</v>
      </c>
      <c r="V247">
        <v>47715835904</v>
      </c>
      <c r="W247">
        <v>13129167</v>
      </c>
    </row>
    <row r="248" spans="2:23" x14ac:dyDescent="0.75">
      <c r="B248">
        <v>2037</v>
      </c>
      <c r="C248" t="str">
        <f t="shared" si="14"/>
        <v>Gasoline</v>
      </c>
      <c r="D248">
        <v>2</v>
      </c>
      <c r="E248">
        <v>63434850304</v>
      </c>
      <c r="F248">
        <v>2508261632</v>
      </c>
      <c r="G248">
        <v>28829497344</v>
      </c>
      <c r="H248">
        <v>3135130112</v>
      </c>
      <c r="I248">
        <v>6766918656</v>
      </c>
      <c r="J248">
        <v>8056512000</v>
      </c>
      <c r="K248">
        <v>6545469952</v>
      </c>
      <c r="L248">
        <v>33038212</v>
      </c>
      <c r="M248">
        <v>2228538</v>
      </c>
      <c r="N248">
        <v>2228562</v>
      </c>
      <c r="O248">
        <v>6685700</v>
      </c>
      <c r="P248">
        <v>46967220</v>
      </c>
      <c r="Q248">
        <v>20150390</v>
      </c>
      <c r="R248">
        <v>20133964</v>
      </c>
      <c r="S248">
        <v>60637088</v>
      </c>
      <c r="T248">
        <v>24138478</v>
      </c>
      <c r="U248">
        <v>24113832</v>
      </c>
      <c r="V248">
        <v>72186096</v>
      </c>
      <c r="W248">
        <v>0</v>
      </c>
    </row>
    <row r="249" spans="2:23" x14ac:dyDescent="0.75">
      <c r="B249">
        <v>2037</v>
      </c>
      <c r="C249" t="str">
        <f t="shared" si="14"/>
        <v>LPG</v>
      </c>
      <c r="D249">
        <v>3</v>
      </c>
      <c r="E249">
        <v>95399224</v>
      </c>
      <c r="F249">
        <v>0</v>
      </c>
      <c r="G249">
        <v>86603888</v>
      </c>
      <c r="H249">
        <v>5597913</v>
      </c>
      <c r="I249">
        <v>20480726</v>
      </c>
      <c r="J249">
        <v>32985036</v>
      </c>
      <c r="K249">
        <v>26727700</v>
      </c>
      <c r="L249">
        <v>4860388</v>
      </c>
      <c r="M249">
        <v>316467</v>
      </c>
      <c r="N249">
        <v>307964</v>
      </c>
      <c r="O249">
        <v>925222</v>
      </c>
      <c r="P249">
        <v>7643859</v>
      </c>
      <c r="Q249">
        <v>2921781</v>
      </c>
      <c r="R249">
        <v>3009630</v>
      </c>
      <c r="S249">
        <v>9001978</v>
      </c>
      <c r="T249">
        <v>3535708</v>
      </c>
      <c r="U249">
        <v>3552472</v>
      </c>
      <c r="V249">
        <v>10851704</v>
      </c>
      <c r="W249">
        <v>0</v>
      </c>
    </row>
    <row r="250" spans="2:23" x14ac:dyDescent="0.75">
      <c r="B250">
        <v>2037</v>
      </c>
      <c r="C250" t="str">
        <f t="shared" si="14"/>
        <v>CNG</v>
      </c>
      <c r="D250">
        <v>4</v>
      </c>
      <c r="E250">
        <v>14898547</v>
      </c>
      <c r="F250">
        <v>288551</v>
      </c>
      <c r="G250">
        <v>307898</v>
      </c>
      <c r="H250">
        <v>3436141</v>
      </c>
      <c r="I250">
        <v>4368696</v>
      </c>
      <c r="J250">
        <v>96067</v>
      </c>
      <c r="K250">
        <v>11842700</v>
      </c>
      <c r="L250">
        <v>31301740</v>
      </c>
      <c r="M250">
        <v>561019</v>
      </c>
      <c r="N250">
        <v>561019</v>
      </c>
      <c r="O250">
        <v>1683058</v>
      </c>
      <c r="P250">
        <v>729974848</v>
      </c>
      <c r="Q250">
        <v>149244368</v>
      </c>
      <c r="R250">
        <v>160067984</v>
      </c>
      <c r="S250">
        <v>472550496</v>
      </c>
      <c r="T250">
        <v>171644640</v>
      </c>
      <c r="U250">
        <v>188795024</v>
      </c>
      <c r="V250">
        <v>514754944</v>
      </c>
      <c r="W250">
        <v>0</v>
      </c>
    </row>
    <row r="251" spans="2:23" x14ac:dyDescent="0.75">
      <c r="B251">
        <v>2037</v>
      </c>
      <c r="C251" t="str">
        <f t="shared" si="14"/>
        <v>Flex</v>
      </c>
      <c r="D251">
        <v>5</v>
      </c>
      <c r="E251">
        <v>9313930240</v>
      </c>
      <c r="F251">
        <v>320030848</v>
      </c>
      <c r="G251">
        <v>3255244800</v>
      </c>
      <c r="H251">
        <v>678723072</v>
      </c>
      <c r="I251">
        <v>617863424</v>
      </c>
      <c r="J251">
        <v>704671744</v>
      </c>
      <c r="K251">
        <v>585086464</v>
      </c>
      <c r="L251">
        <v>0</v>
      </c>
      <c r="M251">
        <v>0</v>
      </c>
      <c r="N251">
        <v>0</v>
      </c>
      <c r="O251">
        <v>0</v>
      </c>
      <c r="P251">
        <v>0</v>
      </c>
      <c r="Q251">
        <v>0</v>
      </c>
      <c r="R251">
        <v>0</v>
      </c>
      <c r="S251">
        <v>0</v>
      </c>
      <c r="T251">
        <v>0</v>
      </c>
      <c r="U251">
        <v>0</v>
      </c>
      <c r="V251">
        <v>0</v>
      </c>
      <c r="W251">
        <v>0</v>
      </c>
    </row>
    <row r="252" spans="2:23" x14ac:dyDescent="0.75">
      <c r="B252">
        <v>2037</v>
      </c>
      <c r="C252" t="str">
        <f t="shared" si="14"/>
        <v>BEV</v>
      </c>
      <c r="D252">
        <v>6</v>
      </c>
      <c r="E252">
        <v>0</v>
      </c>
      <c r="F252">
        <v>0</v>
      </c>
      <c r="G252">
        <v>0</v>
      </c>
      <c r="H252">
        <v>125968</v>
      </c>
      <c r="I252">
        <v>1904299</v>
      </c>
      <c r="J252">
        <v>215000</v>
      </c>
      <c r="K252">
        <v>4490830</v>
      </c>
      <c r="L252">
        <v>0</v>
      </c>
      <c r="M252">
        <v>88975</v>
      </c>
      <c r="N252">
        <v>88977</v>
      </c>
      <c r="O252">
        <v>266938</v>
      </c>
      <c r="P252">
        <v>191106</v>
      </c>
      <c r="Q252">
        <v>1059903</v>
      </c>
      <c r="R252">
        <v>1056037</v>
      </c>
      <c r="S252">
        <v>3170250</v>
      </c>
      <c r="T252">
        <v>0</v>
      </c>
      <c r="U252">
        <v>0</v>
      </c>
      <c r="V252">
        <v>0</v>
      </c>
      <c r="W252">
        <v>0</v>
      </c>
    </row>
    <row r="253" spans="2:23" x14ac:dyDescent="0.75">
      <c r="B253">
        <v>2037</v>
      </c>
      <c r="C253" t="str">
        <f t="shared" si="14"/>
        <v>PHEV diesel</v>
      </c>
      <c r="D253">
        <v>7</v>
      </c>
      <c r="E253">
        <v>99811888</v>
      </c>
      <c r="F253">
        <v>2254766</v>
      </c>
      <c r="G253">
        <v>97708264</v>
      </c>
      <c r="H253">
        <v>7582567</v>
      </c>
      <c r="I253">
        <v>14865772</v>
      </c>
      <c r="J253">
        <v>22876068</v>
      </c>
      <c r="K253">
        <v>18174562</v>
      </c>
      <c r="L253">
        <v>4492084</v>
      </c>
      <c r="M253">
        <v>0</v>
      </c>
      <c r="N253">
        <v>0</v>
      </c>
      <c r="O253">
        <v>0</v>
      </c>
      <c r="P253">
        <v>12088623</v>
      </c>
      <c r="Q253">
        <v>0</v>
      </c>
      <c r="R253">
        <v>0</v>
      </c>
      <c r="S253">
        <v>0</v>
      </c>
      <c r="T253">
        <v>0</v>
      </c>
      <c r="U253">
        <v>0</v>
      </c>
      <c r="V253">
        <v>0</v>
      </c>
      <c r="W253">
        <v>0</v>
      </c>
    </row>
    <row r="254" spans="2:23" x14ac:dyDescent="0.75">
      <c r="B254">
        <v>2037</v>
      </c>
      <c r="C254" t="str">
        <f t="shared" si="14"/>
        <v>PHEV gasoline</v>
      </c>
      <c r="D254">
        <v>8</v>
      </c>
      <c r="E254">
        <v>103103776</v>
      </c>
      <c r="F254">
        <v>2490958</v>
      </c>
      <c r="G254">
        <v>97252488</v>
      </c>
      <c r="H254">
        <v>6340818</v>
      </c>
      <c r="I254">
        <v>14567560</v>
      </c>
      <c r="J254">
        <v>22328266</v>
      </c>
      <c r="K254">
        <v>18031178</v>
      </c>
      <c r="L254">
        <v>7875680</v>
      </c>
      <c r="M254">
        <v>0</v>
      </c>
      <c r="N254">
        <v>0</v>
      </c>
      <c r="O254">
        <v>0</v>
      </c>
      <c r="P254">
        <v>25471520</v>
      </c>
      <c r="Q254">
        <v>0</v>
      </c>
      <c r="R254">
        <v>0</v>
      </c>
      <c r="S254">
        <v>0</v>
      </c>
      <c r="T254">
        <v>0</v>
      </c>
      <c r="U254">
        <v>0</v>
      </c>
      <c r="V254">
        <v>0</v>
      </c>
      <c r="W254">
        <v>0</v>
      </c>
    </row>
    <row r="255" spans="2:23" x14ac:dyDescent="0.75">
      <c r="B255">
        <v>2037</v>
      </c>
      <c r="C255" t="str">
        <f t="shared" si="14"/>
        <v>Fuel cell</v>
      </c>
      <c r="D255">
        <v>9</v>
      </c>
      <c r="E255">
        <v>0</v>
      </c>
      <c r="F255">
        <v>0</v>
      </c>
      <c r="G255">
        <v>0</v>
      </c>
      <c r="H255">
        <v>23269</v>
      </c>
      <c r="I255">
        <v>25462032</v>
      </c>
      <c r="J255">
        <v>39194736</v>
      </c>
      <c r="K255">
        <v>31129454</v>
      </c>
      <c r="L255">
        <v>5118237</v>
      </c>
      <c r="M255">
        <v>661949</v>
      </c>
      <c r="N255">
        <v>661957</v>
      </c>
      <c r="O255">
        <v>1985874</v>
      </c>
      <c r="P255">
        <v>13878963</v>
      </c>
      <c r="Q255">
        <v>5985256</v>
      </c>
      <c r="R255">
        <v>5980023</v>
      </c>
      <c r="S255">
        <v>18010378</v>
      </c>
      <c r="T255">
        <v>7169922</v>
      </c>
      <c r="U255">
        <v>7161872</v>
      </c>
      <c r="V255">
        <v>21441968</v>
      </c>
      <c r="W255">
        <v>0</v>
      </c>
    </row>
    <row r="256" spans="2:23" x14ac:dyDescent="0.75">
      <c r="B256">
        <v>2038</v>
      </c>
      <c r="C256" t="str">
        <f t="shared" si="14"/>
        <v>Diesel</v>
      </c>
      <c r="D256">
        <v>1</v>
      </c>
      <c r="E256">
        <v>37781696512</v>
      </c>
      <c r="F256">
        <v>88168112</v>
      </c>
      <c r="G256">
        <v>55866261504</v>
      </c>
      <c r="H256">
        <v>4240283392</v>
      </c>
      <c r="I256">
        <v>11740822528</v>
      </c>
      <c r="J256">
        <v>19353059328</v>
      </c>
      <c r="K256">
        <v>15873900544</v>
      </c>
      <c r="L256">
        <v>11855799296</v>
      </c>
      <c r="M256">
        <v>1510600960</v>
      </c>
      <c r="N256">
        <v>1510623616</v>
      </c>
      <c r="O256">
        <v>4531857920</v>
      </c>
      <c r="P256">
        <v>30937526272</v>
      </c>
      <c r="Q256">
        <v>13364829184</v>
      </c>
      <c r="R256">
        <v>13352753152</v>
      </c>
      <c r="S256">
        <v>40214601728</v>
      </c>
      <c r="T256">
        <v>16009290752</v>
      </c>
      <c r="U256">
        <v>15990497280</v>
      </c>
      <c r="V256">
        <v>47880269824</v>
      </c>
      <c r="W256">
        <v>13234496</v>
      </c>
    </row>
    <row r="257" spans="2:23" x14ac:dyDescent="0.75">
      <c r="B257">
        <v>2038</v>
      </c>
      <c r="C257" t="str">
        <f t="shared" si="14"/>
        <v>Gasoline</v>
      </c>
      <c r="D257">
        <v>2</v>
      </c>
      <c r="E257">
        <v>63929454592</v>
      </c>
      <c r="F257">
        <v>2527817472</v>
      </c>
      <c r="G257">
        <v>29792157696</v>
      </c>
      <c r="H257">
        <v>3115598336</v>
      </c>
      <c r="I257">
        <v>6722814464</v>
      </c>
      <c r="J257">
        <v>8221107200</v>
      </c>
      <c r="K257">
        <v>6639592960</v>
      </c>
      <c r="L257">
        <v>31483816</v>
      </c>
      <c r="M257">
        <v>2285665</v>
      </c>
      <c r="N257">
        <v>2285694</v>
      </c>
      <c r="O257">
        <v>6857084</v>
      </c>
      <c r="P257">
        <v>48097384</v>
      </c>
      <c r="Q257">
        <v>20662298</v>
      </c>
      <c r="R257">
        <v>20644000</v>
      </c>
      <c r="S257">
        <v>62173776</v>
      </c>
      <c r="T257">
        <v>24751416</v>
      </c>
      <c r="U257">
        <v>24723836</v>
      </c>
      <c r="V257">
        <v>74020920</v>
      </c>
      <c r="W257">
        <v>0</v>
      </c>
    </row>
    <row r="258" spans="2:23" x14ac:dyDescent="0.75">
      <c r="B258">
        <v>2038</v>
      </c>
      <c r="C258" t="str">
        <f t="shared" si="14"/>
        <v>LPG</v>
      </c>
      <c r="D258">
        <v>3</v>
      </c>
      <c r="E258">
        <v>108978304</v>
      </c>
      <c r="F258">
        <v>0</v>
      </c>
      <c r="G258">
        <v>93529936</v>
      </c>
      <c r="H258">
        <v>6054560</v>
      </c>
      <c r="I258">
        <v>22043230</v>
      </c>
      <c r="J258">
        <v>35372732</v>
      </c>
      <c r="K258">
        <v>28627598</v>
      </c>
      <c r="L258">
        <v>4700987</v>
      </c>
      <c r="M258">
        <v>320804</v>
      </c>
      <c r="N258">
        <v>310942</v>
      </c>
      <c r="O258">
        <v>938508</v>
      </c>
      <c r="P258">
        <v>7743230</v>
      </c>
      <c r="Q258">
        <v>2951888</v>
      </c>
      <c r="R258">
        <v>3040465</v>
      </c>
      <c r="S258">
        <v>9121833</v>
      </c>
      <c r="T258">
        <v>3582590</v>
      </c>
      <c r="U258">
        <v>3588906</v>
      </c>
      <c r="V258">
        <v>11007676</v>
      </c>
      <c r="W258">
        <v>0</v>
      </c>
    </row>
    <row r="259" spans="2:23" x14ac:dyDescent="0.75">
      <c r="B259">
        <v>2038</v>
      </c>
      <c r="C259" t="str">
        <f t="shared" si="14"/>
        <v>CNG</v>
      </c>
      <c r="D259">
        <v>4</v>
      </c>
      <c r="E259">
        <v>13447620</v>
      </c>
      <c r="F259">
        <v>256821</v>
      </c>
      <c r="G259">
        <v>279384</v>
      </c>
      <c r="H259">
        <v>2886346</v>
      </c>
      <c r="I259">
        <v>4062296</v>
      </c>
      <c r="J259">
        <v>88284</v>
      </c>
      <c r="K259">
        <v>11007640</v>
      </c>
      <c r="L259">
        <v>30119600</v>
      </c>
      <c r="M259">
        <v>539484</v>
      </c>
      <c r="N259">
        <v>539484</v>
      </c>
      <c r="O259">
        <v>1618453</v>
      </c>
      <c r="P259">
        <v>741051200</v>
      </c>
      <c r="Q259">
        <v>155373616</v>
      </c>
      <c r="R259">
        <v>167587024</v>
      </c>
      <c r="S259">
        <v>494770432</v>
      </c>
      <c r="T259">
        <v>178832416</v>
      </c>
      <c r="U259">
        <v>198078592</v>
      </c>
      <c r="V259">
        <v>535239648</v>
      </c>
      <c r="W259">
        <v>0</v>
      </c>
    </row>
    <row r="260" spans="2:23" x14ac:dyDescent="0.75">
      <c r="B260">
        <v>2038</v>
      </c>
      <c r="C260" t="str">
        <f t="shared" si="14"/>
        <v>Flex</v>
      </c>
      <c r="D260">
        <v>5</v>
      </c>
      <c r="E260">
        <v>9631010816</v>
      </c>
      <c r="F260">
        <v>320315328</v>
      </c>
      <c r="G260">
        <v>3303339776</v>
      </c>
      <c r="H260">
        <v>622995712</v>
      </c>
      <c r="I260">
        <v>650437184</v>
      </c>
      <c r="J260">
        <v>770592576</v>
      </c>
      <c r="K260">
        <v>639577472</v>
      </c>
      <c r="L260">
        <v>0</v>
      </c>
      <c r="M260">
        <v>0</v>
      </c>
      <c r="N260">
        <v>0</v>
      </c>
      <c r="O260">
        <v>0</v>
      </c>
      <c r="P260">
        <v>0</v>
      </c>
      <c r="Q260">
        <v>0</v>
      </c>
      <c r="R260">
        <v>0</v>
      </c>
      <c r="S260">
        <v>0</v>
      </c>
      <c r="T260">
        <v>0</v>
      </c>
      <c r="U260">
        <v>0</v>
      </c>
      <c r="V260">
        <v>0</v>
      </c>
      <c r="W260">
        <v>0</v>
      </c>
    </row>
    <row r="261" spans="2:23" x14ac:dyDescent="0.75">
      <c r="B261">
        <v>2038</v>
      </c>
      <c r="C261" t="str">
        <f t="shared" si="14"/>
        <v>BEV</v>
      </c>
      <c r="D261">
        <v>6</v>
      </c>
      <c r="E261">
        <v>0</v>
      </c>
      <c r="F261">
        <v>0</v>
      </c>
      <c r="G261">
        <v>0</v>
      </c>
      <c r="H261">
        <v>98722</v>
      </c>
      <c r="I261">
        <v>1830780</v>
      </c>
      <c r="J261">
        <v>204474</v>
      </c>
      <c r="K261">
        <v>4318291</v>
      </c>
      <c r="L261">
        <v>0</v>
      </c>
      <c r="M261">
        <v>85103</v>
      </c>
      <c r="N261">
        <v>85105</v>
      </c>
      <c r="O261">
        <v>255321</v>
      </c>
      <c r="P261">
        <v>179973</v>
      </c>
      <c r="Q261">
        <v>1002743</v>
      </c>
      <c r="R261">
        <v>998712</v>
      </c>
      <c r="S261">
        <v>2998454</v>
      </c>
      <c r="T261">
        <v>0</v>
      </c>
      <c r="U261">
        <v>0</v>
      </c>
      <c r="V261">
        <v>0</v>
      </c>
      <c r="W261">
        <v>0</v>
      </c>
    </row>
    <row r="262" spans="2:23" x14ac:dyDescent="0.75">
      <c r="B262">
        <v>2038</v>
      </c>
      <c r="C262" t="str">
        <f t="shared" si="14"/>
        <v>PHEV diesel</v>
      </c>
      <c r="D262">
        <v>7</v>
      </c>
      <c r="E262">
        <v>108645176</v>
      </c>
      <c r="F262">
        <v>2456526</v>
      </c>
      <c r="G262">
        <v>107861016</v>
      </c>
      <c r="H262">
        <v>8364909</v>
      </c>
      <c r="I262">
        <v>16018647</v>
      </c>
      <c r="J262">
        <v>24650010</v>
      </c>
      <c r="K262">
        <v>19611538</v>
      </c>
      <c r="L262">
        <v>4806112</v>
      </c>
      <c r="M262">
        <v>0</v>
      </c>
      <c r="N262">
        <v>0</v>
      </c>
      <c r="O262">
        <v>0</v>
      </c>
      <c r="P262">
        <v>12898495</v>
      </c>
      <c r="Q262">
        <v>0</v>
      </c>
      <c r="R262">
        <v>0</v>
      </c>
      <c r="S262">
        <v>0</v>
      </c>
      <c r="T262">
        <v>0</v>
      </c>
      <c r="U262">
        <v>0</v>
      </c>
      <c r="V262">
        <v>0</v>
      </c>
      <c r="W262">
        <v>0</v>
      </c>
    </row>
    <row r="263" spans="2:23" x14ac:dyDescent="0.75">
      <c r="B263">
        <v>2038</v>
      </c>
      <c r="C263" t="str">
        <f t="shared" si="14"/>
        <v>PHEV gasoline</v>
      </c>
      <c r="D263">
        <v>8</v>
      </c>
      <c r="E263">
        <v>112997384</v>
      </c>
      <c r="F263">
        <v>2737928</v>
      </c>
      <c r="G263">
        <v>108060224</v>
      </c>
      <c r="H263">
        <v>7084250</v>
      </c>
      <c r="I263">
        <v>15985751</v>
      </c>
      <c r="J263">
        <v>24503768</v>
      </c>
      <c r="K263">
        <v>19805116</v>
      </c>
      <c r="L263">
        <v>8363383</v>
      </c>
      <c r="M263">
        <v>0</v>
      </c>
      <c r="N263">
        <v>0</v>
      </c>
      <c r="O263">
        <v>0</v>
      </c>
      <c r="P263">
        <v>26967376</v>
      </c>
      <c r="Q263">
        <v>0</v>
      </c>
      <c r="R263">
        <v>0</v>
      </c>
      <c r="S263">
        <v>0</v>
      </c>
      <c r="T263">
        <v>0</v>
      </c>
      <c r="U263">
        <v>0</v>
      </c>
      <c r="V263">
        <v>0</v>
      </c>
      <c r="W263">
        <v>0</v>
      </c>
    </row>
    <row r="264" spans="2:23" x14ac:dyDescent="0.75">
      <c r="B264">
        <v>2038</v>
      </c>
      <c r="C264" t="str">
        <f t="shared" si="14"/>
        <v>Fuel cell</v>
      </c>
      <c r="D264">
        <v>9</v>
      </c>
      <c r="E264">
        <v>0</v>
      </c>
      <c r="F264">
        <v>0</v>
      </c>
      <c r="G264">
        <v>0</v>
      </c>
      <c r="H264">
        <v>24314</v>
      </c>
      <c r="I264">
        <v>27480616</v>
      </c>
      <c r="J264">
        <v>42302080</v>
      </c>
      <c r="K264">
        <v>33596952</v>
      </c>
      <c r="L264">
        <v>5406216</v>
      </c>
      <c r="M264">
        <v>699196</v>
      </c>
      <c r="N264">
        <v>699206</v>
      </c>
      <c r="O264">
        <v>2097618</v>
      </c>
      <c r="P264">
        <v>14655255</v>
      </c>
      <c r="Q264">
        <v>6320238</v>
      </c>
      <c r="R264">
        <v>6314232</v>
      </c>
      <c r="S264">
        <v>19017066</v>
      </c>
      <c r="T264">
        <v>7571083</v>
      </c>
      <c r="U264">
        <v>7561852</v>
      </c>
      <c r="V264">
        <v>22642284</v>
      </c>
      <c r="W264">
        <v>0</v>
      </c>
    </row>
    <row r="265" spans="2:23" x14ac:dyDescent="0.75">
      <c r="B265">
        <v>2039</v>
      </c>
      <c r="C265" t="str">
        <f t="shared" si="14"/>
        <v>Diesel</v>
      </c>
      <c r="D265">
        <v>1</v>
      </c>
      <c r="E265">
        <v>38081662976</v>
      </c>
      <c r="F265">
        <v>88868136</v>
      </c>
      <c r="G265">
        <v>56685731840</v>
      </c>
      <c r="H265">
        <v>4357380608</v>
      </c>
      <c r="I265">
        <v>11950119936</v>
      </c>
      <c r="J265">
        <v>19620311040</v>
      </c>
      <c r="K265">
        <v>16010595328</v>
      </c>
      <c r="L265">
        <v>11827319808</v>
      </c>
      <c r="M265">
        <v>1511483008</v>
      </c>
      <c r="N265">
        <v>1511508736</v>
      </c>
      <c r="O265">
        <v>4534502400</v>
      </c>
      <c r="P265">
        <v>31000020992</v>
      </c>
      <c r="Q265">
        <v>13402054656</v>
      </c>
      <c r="R265">
        <v>13388451840</v>
      </c>
      <c r="S265">
        <v>40322338816</v>
      </c>
      <c r="T265">
        <v>16053851136</v>
      </c>
      <c r="U265">
        <v>16032698368</v>
      </c>
      <c r="V265">
        <v>48014475264</v>
      </c>
      <c r="W265">
        <v>13310591</v>
      </c>
    </row>
    <row r="266" spans="2:23" x14ac:dyDescent="0.75">
      <c r="B266">
        <v>2039</v>
      </c>
      <c r="C266" t="str">
        <f t="shared" si="14"/>
        <v>Gasoline</v>
      </c>
      <c r="D266">
        <v>2</v>
      </c>
      <c r="E266">
        <v>64448774144</v>
      </c>
      <c r="F266">
        <v>2548352000</v>
      </c>
      <c r="G266">
        <v>30716844032</v>
      </c>
      <c r="H266">
        <v>3095930624</v>
      </c>
      <c r="I266">
        <v>6724854784</v>
      </c>
      <c r="J266">
        <v>8383196160</v>
      </c>
      <c r="K266">
        <v>6746996736</v>
      </c>
      <c r="L266">
        <v>30210304</v>
      </c>
      <c r="M266">
        <v>2335248</v>
      </c>
      <c r="N266">
        <v>2335282</v>
      </c>
      <c r="O266">
        <v>7005835</v>
      </c>
      <c r="P266">
        <v>49077844</v>
      </c>
      <c r="Q266">
        <v>21104612</v>
      </c>
      <c r="R266">
        <v>21084252</v>
      </c>
      <c r="S266">
        <v>63500188</v>
      </c>
      <c r="T266">
        <v>25281146</v>
      </c>
      <c r="U266">
        <v>25250224</v>
      </c>
      <c r="V266">
        <v>75606952</v>
      </c>
      <c r="W266">
        <v>0</v>
      </c>
    </row>
    <row r="267" spans="2:23" x14ac:dyDescent="0.75">
      <c r="B267">
        <v>2039</v>
      </c>
      <c r="C267" t="str">
        <f t="shared" si="14"/>
        <v>LPG</v>
      </c>
      <c r="D267">
        <v>3</v>
      </c>
      <c r="E267">
        <v>124914920</v>
      </c>
      <c r="F267">
        <v>0</v>
      </c>
      <c r="G267">
        <v>101065880</v>
      </c>
      <c r="H267">
        <v>6549268</v>
      </c>
      <c r="I267">
        <v>23775944</v>
      </c>
      <c r="J267">
        <v>38003704</v>
      </c>
      <c r="K267">
        <v>30731708</v>
      </c>
      <c r="L267">
        <v>4620794</v>
      </c>
      <c r="M267">
        <v>324057</v>
      </c>
      <c r="N267">
        <v>312968</v>
      </c>
      <c r="O267">
        <v>949045</v>
      </c>
      <c r="P267">
        <v>7814063</v>
      </c>
      <c r="Q267">
        <v>2972680</v>
      </c>
      <c r="R267">
        <v>3061653</v>
      </c>
      <c r="S267">
        <v>9215973</v>
      </c>
      <c r="T267">
        <v>3617830</v>
      </c>
      <c r="U267">
        <v>3613869</v>
      </c>
      <c r="V267">
        <v>11125138</v>
      </c>
      <c r="W267">
        <v>0</v>
      </c>
    </row>
    <row r="268" spans="2:23" x14ac:dyDescent="0.75">
      <c r="B268">
        <v>2039</v>
      </c>
      <c r="C268" t="str">
        <f t="shared" si="14"/>
        <v>CNG</v>
      </c>
      <c r="D268">
        <v>4</v>
      </c>
      <c r="E268">
        <v>12094986</v>
      </c>
      <c r="F268">
        <v>229485</v>
      </c>
      <c r="G268">
        <v>253650</v>
      </c>
      <c r="H268">
        <v>2384768</v>
      </c>
      <c r="I268">
        <v>3821125</v>
      </c>
      <c r="J268">
        <v>81707</v>
      </c>
      <c r="K268">
        <v>10253842</v>
      </c>
      <c r="L268">
        <v>29116508</v>
      </c>
      <c r="M268">
        <v>517902</v>
      </c>
      <c r="N268">
        <v>517902</v>
      </c>
      <c r="O268">
        <v>1553705</v>
      </c>
      <c r="P268">
        <v>756278336</v>
      </c>
      <c r="Q268">
        <v>162127696</v>
      </c>
      <c r="R268">
        <v>175909712</v>
      </c>
      <c r="S268">
        <v>519475712</v>
      </c>
      <c r="T268">
        <v>186623280</v>
      </c>
      <c r="U268">
        <v>208319296</v>
      </c>
      <c r="V268">
        <v>557555328</v>
      </c>
      <c r="W268">
        <v>0</v>
      </c>
    </row>
    <row r="269" spans="2:23" x14ac:dyDescent="0.75">
      <c r="B269">
        <v>2039</v>
      </c>
      <c r="C269" t="str">
        <f t="shared" si="14"/>
        <v>Flex</v>
      </c>
      <c r="D269">
        <v>5</v>
      </c>
      <c r="E269">
        <v>9974356992</v>
      </c>
      <c r="F269">
        <v>322382176</v>
      </c>
      <c r="G269">
        <v>3353029632</v>
      </c>
      <c r="H269">
        <v>564867712</v>
      </c>
      <c r="I269">
        <v>683224064</v>
      </c>
      <c r="J269">
        <v>837167040</v>
      </c>
      <c r="K269">
        <v>694627008</v>
      </c>
      <c r="L269">
        <v>0</v>
      </c>
      <c r="M269">
        <v>0</v>
      </c>
      <c r="N269">
        <v>0</v>
      </c>
      <c r="O269">
        <v>0</v>
      </c>
      <c r="P269">
        <v>0</v>
      </c>
      <c r="Q269">
        <v>0</v>
      </c>
      <c r="R269">
        <v>0</v>
      </c>
      <c r="S269">
        <v>0</v>
      </c>
      <c r="T269">
        <v>0</v>
      </c>
      <c r="U269">
        <v>0</v>
      </c>
      <c r="V269">
        <v>0</v>
      </c>
      <c r="W269">
        <v>0</v>
      </c>
    </row>
    <row r="270" spans="2:23" x14ac:dyDescent="0.75">
      <c r="B270">
        <v>2039</v>
      </c>
      <c r="C270" t="str">
        <f t="shared" si="14"/>
        <v>BEV</v>
      </c>
      <c r="D270">
        <v>6</v>
      </c>
      <c r="E270">
        <v>0</v>
      </c>
      <c r="F270">
        <v>0</v>
      </c>
      <c r="G270">
        <v>0</v>
      </c>
      <c r="H270">
        <v>77261</v>
      </c>
      <c r="I270">
        <v>1758985</v>
      </c>
      <c r="J270">
        <v>193974</v>
      </c>
      <c r="K270">
        <v>4136576</v>
      </c>
      <c r="L270">
        <v>0</v>
      </c>
      <c r="M270">
        <v>81215</v>
      </c>
      <c r="N270">
        <v>81218</v>
      </c>
      <c r="O270">
        <v>243661</v>
      </c>
      <c r="P270">
        <v>169985</v>
      </c>
      <c r="Q270">
        <v>936781</v>
      </c>
      <c r="R270">
        <v>932617</v>
      </c>
      <c r="S270">
        <v>2800313</v>
      </c>
      <c r="T270">
        <v>0</v>
      </c>
      <c r="U270">
        <v>0</v>
      </c>
      <c r="V270">
        <v>0</v>
      </c>
      <c r="W270">
        <v>0</v>
      </c>
    </row>
    <row r="271" spans="2:23" x14ac:dyDescent="0.75">
      <c r="B271">
        <v>2039</v>
      </c>
      <c r="C271" t="str">
        <f t="shared" si="14"/>
        <v>PHEV diesel</v>
      </c>
      <c r="D271">
        <v>7</v>
      </c>
      <c r="E271">
        <v>118524296</v>
      </c>
      <c r="F271">
        <v>2682096</v>
      </c>
      <c r="G271">
        <v>119141872</v>
      </c>
      <c r="H271">
        <v>9235951</v>
      </c>
      <c r="I271">
        <v>17239578</v>
      </c>
      <c r="J271">
        <v>26528720</v>
      </c>
      <c r="K271">
        <v>21131224</v>
      </c>
      <c r="L271">
        <v>5120708</v>
      </c>
      <c r="M271">
        <v>0</v>
      </c>
      <c r="N271">
        <v>0</v>
      </c>
      <c r="O271">
        <v>0</v>
      </c>
      <c r="P271">
        <v>13706517</v>
      </c>
      <c r="Q271">
        <v>0</v>
      </c>
      <c r="R271">
        <v>0</v>
      </c>
      <c r="S271">
        <v>0</v>
      </c>
      <c r="T271">
        <v>0</v>
      </c>
      <c r="U271">
        <v>0</v>
      </c>
      <c r="V271">
        <v>0</v>
      </c>
      <c r="W271">
        <v>0</v>
      </c>
    </row>
    <row r="272" spans="2:23" x14ac:dyDescent="0.75">
      <c r="B272">
        <v>2039</v>
      </c>
      <c r="C272" t="str">
        <f t="shared" si="14"/>
        <v>PHEV gasoline</v>
      </c>
      <c r="D272">
        <v>8</v>
      </c>
      <c r="E272">
        <v>124264072</v>
      </c>
      <c r="F272">
        <v>3017414</v>
      </c>
      <c r="G272">
        <v>120273504</v>
      </c>
      <c r="H272">
        <v>7922031</v>
      </c>
      <c r="I272">
        <v>17547180</v>
      </c>
      <c r="J272">
        <v>26899098</v>
      </c>
      <c r="K272">
        <v>21757832</v>
      </c>
      <c r="L272">
        <v>8842894</v>
      </c>
      <c r="M272">
        <v>0</v>
      </c>
      <c r="N272">
        <v>0</v>
      </c>
      <c r="O272">
        <v>0</v>
      </c>
      <c r="P272">
        <v>28426838</v>
      </c>
      <c r="Q272">
        <v>0</v>
      </c>
      <c r="R272">
        <v>0</v>
      </c>
      <c r="S272">
        <v>0</v>
      </c>
      <c r="T272">
        <v>0</v>
      </c>
      <c r="U272">
        <v>0</v>
      </c>
      <c r="V272">
        <v>0</v>
      </c>
      <c r="W272">
        <v>0</v>
      </c>
    </row>
    <row r="273" spans="2:23" x14ac:dyDescent="0.75">
      <c r="B273">
        <v>2039</v>
      </c>
      <c r="C273" t="str">
        <f t="shared" si="14"/>
        <v>Fuel cell</v>
      </c>
      <c r="D273">
        <v>9</v>
      </c>
      <c r="E273">
        <v>0</v>
      </c>
      <c r="F273">
        <v>0</v>
      </c>
      <c r="G273">
        <v>0</v>
      </c>
      <c r="H273">
        <v>25256</v>
      </c>
      <c r="I273">
        <v>29650520</v>
      </c>
      <c r="J273">
        <v>45642356</v>
      </c>
      <c r="K273">
        <v>36249180</v>
      </c>
      <c r="L273">
        <v>5680075</v>
      </c>
      <c r="M273">
        <v>734638</v>
      </c>
      <c r="N273">
        <v>734650</v>
      </c>
      <c r="O273">
        <v>2203943</v>
      </c>
      <c r="P273">
        <v>15391436</v>
      </c>
      <c r="Q273">
        <v>6638312</v>
      </c>
      <c r="R273">
        <v>6631422</v>
      </c>
      <c r="S273">
        <v>19972470</v>
      </c>
      <c r="T273">
        <v>7952049</v>
      </c>
      <c r="U273">
        <v>7941422</v>
      </c>
      <c r="V273">
        <v>23782242</v>
      </c>
      <c r="W273">
        <v>0</v>
      </c>
    </row>
    <row r="274" spans="2:23" x14ac:dyDescent="0.75">
      <c r="B274">
        <v>2040</v>
      </c>
      <c r="C274" t="str">
        <f t="shared" si="14"/>
        <v>Diesel</v>
      </c>
      <c r="D274">
        <v>1</v>
      </c>
      <c r="E274">
        <v>38371160064</v>
      </c>
      <c r="F274">
        <v>89543720</v>
      </c>
      <c r="G274">
        <v>57602576384</v>
      </c>
      <c r="H274">
        <v>4476658688</v>
      </c>
      <c r="I274">
        <v>12160556032</v>
      </c>
      <c r="J274">
        <v>19907028992</v>
      </c>
      <c r="K274">
        <v>16172221440</v>
      </c>
      <c r="L274">
        <v>11811274752</v>
      </c>
      <c r="M274">
        <v>1513213056</v>
      </c>
      <c r="N274">
        <v>1513241472</v>
      </c>
      <c r="O274">
        <v>4539689984</v>
      </c>
      <c r="P274">
        <v>31074867200</v>
      </c>
      <c r="Q274">
        <v>13445633024</v>
      </c>
      <c r="R274">
        <v>13430475776</v>
      </c>
      <c r="S274">
        <v>40448925696</v>
      </c>
      <c r="T274">
        <v>16106090496</v>
      </c>
      <c r="U274">
        <v>16082383872</v>
      </c>
      <c r="V274">
        <v>48171642880</v>
      </c>
      <c r="W274">
        <v>13386520</v>
      </c>
    </row>
    <row r="275" spans="2:23" x14ac:dyDescent="0.75">
      <c r="B275">
        <v>2040</v>
      </c>
      <c r="C275" t="str">
        <f t="shared" si="14"/>
        <v>Gasoline</v>
      </c>
      <c r="D275">
        <v>2</v>
      </c>
      <c r="E275">
        <v>64890748928</v>
      </c>
      <c r="F275">
        <v>2565828352</v>
      </c>
      <c r="G275">
        <v>31655063552</v>
      </c>
      <c r="H275">
        <v>3079402496</v>
      </c>
      <c r="I275">
        <v>6704829952</v>
      </c>
      <c r="J275">
        <v>8561364992</v>
      </c>
      <c r="K275">
        <v>6858353664</v>
      </c>
      <c r="L275">
        <v>29038706</v>
      </c>
      <c r="M275">
        <v>2384688</v>
      </c>
      <c r="N275">
        <v>2384726</v>
      </c>
      <c r="O275">
        <v>7154154</v>
      </c>
      <c r="P275">
        <v>50058616</v>
      </c>
      <c r="Q275">
        <v>21544090</v>
      </c>
      <c r="R275">
        <v>21521592</v>
      </c>
      <c r="S275">
        <v>64817592</v>
      </c>
      <c r="T275">
        <v>25807530</v>
      </c>
      <c r="U275">
        <v>25772986</v>
      </c>
      <c r="V275">
        <v>77182976</v>
      </c>
      <c r="W275">
        <v>0</v>
      </c>
    </row>
    <row r="276" spans="2:23" x14ac:dyDescent="0.75">
      <c r="B276">
        <v>2040</v>
      </c>
      <c r="C276" t="str">
        <f t="shared" si="14"/>
        <v>LPG</v>
      </c>
      <c r="D276">
        <v>3</v>
      </c>
      <c r="E276">
        <v>143274656</v>
      </c>
      <c r="F276">
        <v>0</v>
      </c>
      <c r="G276">
        <v>109423408</v>
      </c>
      <c r="H276">
        <v>7094528</v>
      </c>
      <c r="I276">
        <v>25709260</v>
      </c>
      <c r="J276">
        <v>40933540</v>
      </c>
      <c r="K276">
        <v>33085582</v>
      </c>
      <c r="L276">
        <v>4559714</v>
      </c>
      <c r="M276">
        <v>327079</v>
      </c>
      <c r="N276">
        <v>314877</v>
      </c>
      <c r="O276">
        <v>958824</v>
      </c>
      <c r="P276">
        <v>7879864</v>
      </c>
      <c r="Q276">
        <v>2992070</v>
      </c>
      <c r="R276">
        <v>3081434</v>
      </c>
      <c r="S276">
        <v>9308377</v>
      </c>
      <c r="T276">
        <v>3650404</v>
      </c>
      <c r="U276">
        <v>3636698</v>
      </c>
      <c r="V276">
        <v>11234227</v>
      </c>
      <c r="W276">
        <v>0</v>
      </c>
    </row>
    <row r="277" spans="2:23" x14ac:dyDescent="0.75">
      <c r="B277">
        <v>2040</v>
      </c>
      <c r="C277" t="str">
        <f t="shared" si="14"/>
        <v>CNG</v>
      </c>
      <c r="D277">
        <v>4</v>
      </c>
      <c r="E277">
        <v>11004233</v>
      </c>
      <c r="F277">
        <v>213121</v>
      </c>
      <c r="G277">
        <v>200226</v>
      </c>
      <c r="H277">
        <v>1905190</v>
      </c>
      <c r="I277">
        <v>3580274</v>
      </c>
      <c r="J277">
        <v>76193</v>
      </c>
      <c r="K277">
        <v>9560670</v>
      </c>
      <c r="L277">
        <v>28348240</v>
      </c>
      <c r="M277">
        <v>497104</v>
      </c>
      <c r="N277">
        <v>497104</v>
      </c>
      <c r="O277">
        <v>1491313</v>
      </c>
      <c r="P277">
        <v>775561920</v>
      </c>
      <c r="Q277">
        <v>169897696</v>
      </c>
      <c r="R277">
        <v>185275872</v>
      </c>
      <c r="S277">
        <v>547471616</v>
      </c>
      <c r="T277">
        <v>195570992</v>
      </c>
      <c r="U277">
        <v>219917824</v>
      </c>
      <c r="V277">
        <v>583344448</v>
      </c>
      <c r="W277">
        <v>0</v>
      </c>
    </row>
    <row r="278" spans="2:23" x14ac:dyDescent="0.75">
      <c r="B278">
        <v>2040</v>
      </c>
      <c r="C278" t="str">
        <f t="shared" si="14"/>
        <v>Flex</v>
      </c>
      <c r="D278">
        <v>5</v>
      </c>
      <c r="E278">
        <v>10326636544</v>
      </c>
      <c r="F278">
        <v>326631776</v>
      </c>
      <c r="G278">
        <v>3412713728</v>
      </c>
      <c r="H278">
        <v>508675520</v>
      </c>
      <c r="I278">
        <v>720766848</v>
      </c>
      <c r="J278">
        <v>905126016</v>
      </c>
      <c r="K278">
        <v>750825728</v>
      </c>
      <c r="L278">
        <v>0</v>
      </c>
      <c r="M278">
        <v>0</v>
      </c>
      <c r="N278">
        <v>0</v>
      </c>
      <c r="O278">
        <v>0</v>
      </c>
      <c r="P278">
        <v>0</v>
      </c>
      <c r="Q278">
        <v>0</v>
      </c>
      <c r="R278">
        <v>0</v>
      </c>
      <c r="S278">
        <v>0</v>
      </c>
      <c r="T278">
        <v>0</v>
      </c>
      <c r="U278">
        <v>0</v>
      </c>
      <c r="V278">
        <v>0</v>
      </c>
      <c r="W278">
        <v>0</v>
      </c>
    </row>
    <row r="279" spans="2:23" x14ac:dyDescent="0.75">
      <c r="B279">
        <v>2040</v>
      </c>
      <c r="C279" t="str">
        <f t="shared" si="14"/>
        <v>BEV</v>
      </c>
      <c r="D279">
        <v>6</v>
      </c>
      <c r="E279">
        <v>0</v>
      </c>
      <c r="F279">
        <v>0</v>
      </c>
      <c r="G279">
        <v>0</v>
      </c>
      <c r="H279">
        <v>68823</v>
      </c>
      <c r="I279">
        <v>1673816</v>
      </c>
      <c r="J279">
        <v>183859</v>
      </c>
      <c r="K279">
        <v>3933088</v>
      </c>
      <c r="L279">
        <v>0</v>
      </c>
      <c r="M279">
        <v>77200</v>
      </c>
      <c r="N279">
        <v>77203</v>
      </c>
      <c r="O279">
        <v>231614</v>
      </c>
      <c r="P279">
        <v>159454</v>
      </c>
      <c r="Q279">
        <v>869318</v>
      </c>
      <c r="R279">
        <v>865046</v>
      </c>
      <c r="S279">
        <v>2597713</v>
      </c>
      <c r="T279">
        <v>0</v>
      </c>
      <c r="U279">
        <v>0</v>
      </c>
      <c r="V279">
        <v>0</v>
      </c>
      <c r="W279">
        <v>0</v>
      </c>
    </row>
    <row r="280" spans="2:23" x14ac:dyDescent="0.75">
      <c r="B280">
        <v>2040</v>
      </c>
      <c r="C280" t="str">
        <f t="shared" si="14"/>
        <v>PHEV diesel</v>
      </c>
      <c r="D280">
        <v>7</v>
      </c>
      <c r="E280">
        <v>129285472</v>
      </c>
      <c r="F280">
        <v>2927334</v>
      </c>
      <c r="G280">
        <v>131873192</v>
      </c>
      <c r="H280">
        <v>10220495</v>
      </c>
      <c r="I280">
        <v>18571178</v>
      </c>
      <c r="J280">
        <v>28577756</v>
      </c>
      <c r="K280">
        <v>22785888</v>
      </c>
      <c r="L280">
        <v>5449789</v>
      </c>
      <c r="M280">
        <v>0</v>
      </c>
      <c r="N280">
        <v>0</v>
      </c>
      <c r="O280">
        <v>0</v>
      </c>
      <c r="P280">
        <v>14550067</v>
      </c>
      <c r="Q280">
        <v>0</v>
      </c>
      <c r="R280">
        <v>0</v>
      </c>
      <c r="S280">
        <v>0</v>
      </c>
      <c r="T280">
        <v>0</v>
      </c>
      <c r="U280">
        <v>0</v>
      </c>
      <c r="V280">
        <v>0</v>
      </c>
      <c r="W280">
        <v>0</v>
      </c>
    </row>
    <row r="281" spans="2:23" x14ac:dyDescent="0.75">
      <c r="B281">
        <v>2040</v>
      </c>
      <c r="C281" t="str">
        <f t="shared" si="14"/>
        <v>PHEV gasoline</v>
      </c>
      <c r="D281">
        <v>8</v>
      </c>
      <c r="E281">
        <v>136775248</v>
      </c>
      <c r="F281">
        <v>3325859</v>
      </c>
      <c r="G281">
        <v>134225232</v>
      </c>
      <c r="H281">
        <v>8875897</v>
      </c>
      <c r="I281">
        <v>19301674</v>
      </c>
      <c r="J281">
        <v>29590620</v>
      </c>
      <c r="K281">
        <v>23952130</v>
      </c>
      <c r="L281">
        <v>9337614</v>
      </c>
      <c r="M281">
        <v>0</v>
      </c>
      <c r="N281">
        <v>0</v>
      </c>
      <c r="O281">
        <v>0</v>
      </c>
      <c r="P281">
        <v>29925614</v>
      </c>
      <c r="Q281">
        <v>0</v>
      </c>
      <c r="R281">
        <v>0</v>
      </c>
      <c r="S281">
        <v>0</v>
      </c>
      <c r="T281">
        <v>0</v>
      </c>
      <c r="U281">
        <v>0</v>
      </c>
      <c r="V281">
        <v>0</v>
      </c>
      <c r="W281">
        <v>0</v>
      </c>
    </row>
    <row r="282" spans="2:23" x14ac:dyDescent="0.75">
      <c r="B282">
        <v>2040</v>
      </c>
      <c r="C282" t="str">
        <f t="shared" si="14"/>
        <v>Fuel cell</v>
      </c>
      <c r="D282">
        <v>9</v>
      </c>
      <c r="E282">
        <v>0</v>
      </c>
      <c r="F282">
        <v>0</v>
      </c>
      <c r="G282">
        <v>0</v>
      </c>
      <c r="H282">
        <v>26130</v>
      </c>
      <c r="I282">
        <v>32049526</v>
      </c>
      <c r="J282">
        <v>49335308</v>
      </c>
      <c r="K282">
        <v>39181296</v>
      </c>
      <c r="L282">
        <v>5953770</v>
      </c>
      <c r="M282">
        <v>770083</v>
      </c>
      <c r="N282">
        <v>770096</v>
      </c>
      <c r="O282">
        <v>2310278</v>
      </c>
      <c r="P282">
        <v>16125094</v>
      </c>
      <c r="Q282">
        <v>6955738</v>
      </c>
      <c r="R282">
        <v>6947892</v>
      </c>
      <c r="S282">
        <v>20925638</v>
      </c>
      <c r="T282">
        <v>8332268</v>
      </c>
      <c r="U282">
        <v>8320060</v>
      </c>
      <c r="V282">
        <v>24919988</v>
      </c>
      <c r="W282">
        <v>0</v>
      </c>
    </row>
    <row r="283" spans="2:23" x14ac:dyDescent="0.75">
      <c r="B283">
        <v>2041</v>
      </c>
      <c r="C283" t="str">
        <f t="shared" si="14"/>
        <v>Diesel</v>
      </c>
      <c r="D283">
        <v>1</v>
      </c>
      <c r="E283">
        <v>38704193536</v>
      </c>
      <c r="F283">
        <v>90320896</v>
      </c>
      <c r="G283">
        <v>58532261888</v>
      </c>
      <c r="H283">
        <v>4596962816</v>
      </c>
      <c r="I283">
        <v>12366635008</v>
      </c>
      <c r="J283">
        <v>20200087552</v>
      </c>
      <c r="K283">
        <v>16332931072</v>
      </c>
      <c r="L283">
        <v>11799315456</v>
      </c>
      <c r="M283">
        <v>1514493440</v>
      </c>
      <c r="N283">
        <v>1514524032</v>
      </c>
      <c r="O283">
        <v>4543530496</v>
      </c>
      <c r="P283">
        <v>31146676224</v>
      </c>
      <c r="Q283">
        <v>13485825024</v>
      </c>
      <c r="R283">
        <v>13469266944</v>
      </c>
      <c r="S283">
        <v>40565743616</v>
      </c>
      <c r="T283">
        <v>16154478592</v>
      </c>
      <c r="U283">
        <v>16128192512</v>
      </c>
      <c r="V283">
        <v>48317231104</v>
      </c>
      <c r="W283">
        <v>13460125</v>
      </c>
    </row>
    <row r="284" spans="2:23" x14ac:dyDescent="0.75">
      <c r="B284">
        <v>2041</v>
      </c>
      <c r="C284" t="str">
        <f t="shared" si="14"/>
        <v>Gasoline</v>
      </c>
      <c r="D284">
        <v>2</v>
      </c>
      <c r="E284">
        <v>65427070976</v>
      </c>
      <c r="F284">
        <v>2587035136</v>
      </c>
      <c r="G284">
        <v>32596217856</v>
      </c>
      <c r="H284">
        <v>3072687104</v>
      </c>
      <c r="I284">
        <v>6707060736</v>
      </c>
      <c r="J284">
        <v>8739922944</v>
      </c>
      <c r="K284">
        <v>6967411712</v>
      </c>
      <c r="L284">
        <v>28292588</v>
      </c>
      <c r="M284">
        <v>2427937</v>
      </c>
      <c r="N284">
        <v>2427979</v>
      </c>
      <c r="O284">
        <v>7283900</v>
      </c>
      <c r="P284">
        <v>50912264</v>
      </c>
      <c r="Q284">
        <v>21926018</v>
      </c>
      <c r="R284">
        <v>21901452</v>
      </c>
      <c r="S284">
        <v>65961740</v>
      </c>
      <c r="T284">
        <v>26265174</v>
      </c>
      <c r="U284">
        <v>26226868</v>
      </c>
      <c r="V284">
        <v>78553360</v>
      </c>
      <c r="W284">
        <v>0</v>
      </c>
    </row>
    <row r="285" spans="2:23" x14ac:dyDescent="0.75">
      <c r="B285">
        <v>2041</v>
      </c>
      <c r="C285" t="str">
        <f t="shared" si="14"/>
        <v>LPG</v>
      </c>
      <c r="D285">
        <v>3</v>
      </c>
      <c r="E285">
        <v>164674000</v>
      </c>
      <c r="F285">
        <v>0</v>
      </c>
      <c r="G285">
        <v>118602784</v>
      </c>
      <c r="H285">
        <v>7690936</v>
      </c>
      <c r="I285">
        <v>27839564</v>
      </c>
      <c r="J285">
        <v>44160728</v>
      </c>
      <c r="K285">
        <v>35689384</v>
      </c>
      <c r="L285">
        <v>4490240</v>
      </c>
      <c r="M285">
        <v>330643</v>
      </c>
      <c r="N285">
        <v>317441</v>
      </c>
      <c r="O285">
        <v>970271</v>
      </c>
      <c r="P285">
        <v>7959424</v>
      </c>
      <c r="Q285">
        <v>3017210</v>
      </c>
      <c r="R285">
        <v>3107174</v>
      </c>
      <c r="S285">
        <v>9419479</v>
      </c>
      <c r="T285">
        <v>3688910</v>
      </c>
      <c r="U285">
        <v>3666445</v>
      </c>
      <c r="V285">
        <v>11361782</v>
      </c>
      <c r="W285">
        <v>0</v>
      </c>
    </row>
    <row r="286" spans="2:23" x14ac:dyDescent="0.75">
      <c r="B286">
        <v>2041</v>
      </c>
      <c r="C286" t="str">
        <f t="shared" si="14"/>
        <v>CNG</v>
      </c>
      <c r="D286">
        <v>4</v>
      </c>
      <c r="E286">
        <v>10020806</v>
      </c>
      <c r="F286">
        <v>197330</v>
      </c>
      <c r="G286">
        <v>157948</v>
      </c>
      <c r="H286">
        <v>1525491</v>
      </c>
      <c r="I286">
        <v>3303523</v>
      </c>
      <c r="J286">
        <v>71516</v>
      </c>
      <c r="K286">
        <v>8895149</v>
      </c>
      <c r="L286">
        <v>27783654</v>
      </c>
      <c r="M286">
        <v>476909</v>
      </c>
      <c r="N286">
        <v>476909</v>
      </c>
      <c r="O286">
        <v>1430726</v>
      </c>
      <c r="P286">
        <v>798376256</v>
      </c>
      <c r="Q286">
        <v>178694960</v>
      </c>
      <c r="R286">
        <v>195514336</v>
      </c>
      <c r="S286">
        <v>578185664</v>
      </c>
      <c r="T286">
        <v>205574704</v>
      </c>
      <c r="U286">
        <v>232596832</v>
      </c>
      <c r="V286">
        <v>612314240</v>
      </c>
      <c r="W286">
        <v>0</v>
      </c>
    </row>
    <row r="287" spans="2:23" x14ac:dyDescent="0.75">
      <c r="B287">
        <v>2041</v>
      </c>
      <c r="C287" t="str">
        <f t="shared" si="14"/>
        <v>Flex</v>
      </c>
      <c r="D287">
        <v>5</v>
      </c>
      <c r="E287">
        <v>10696328192</v>
      </c>
      <c r="F287">
        <v>331235360</v>
      </c>
      <c r="G287">
        <v>3481128960</v>
      </c>
      <c r="H287">
        <v>458363424</v>
      </c>
      <c r="I287">
        <v>758249408</v>
      </c>
      <c r="J287">
        <v>972630400</v>
      </c>
      <c r="K287">
        <v>806603968</v>
      </c>
      <c r="L287">
        <v>0</v>
      </c>
      <c r="M287">
        <v>0</v>
      </c>
      <c r="N287">
        <v>0</v>
      </c>
      <c r="O287">
        <v>0</v>
      </c>
      <c r="P287">
        <v>0</v>
      </c>
      <c r="Q287">
        <v>0</v>
      </c>
      <c r="R287">
        <v>0</v>
      </c>
      <c r="S287">
        <v>0</v>
      </c>
      <c r="T287">
        <v>0</v>
      </c>
      <c r="U287">
        <v>0</v>
      </c>
      <c r="V287">
        <v>0</v>
      </c>
      <c r="W287">
        <v>0</v>
      </c>
    </row>
    <row r="288" spans="2:23" x14ac:dyDescent="0.75">
      <c r="B288">
        <v>2041</v>
      </c>
      <c r="C288" t="str">
        <f t="shared" ref="C288:C351" si="15">C279</f>
        <v>BEV</v>
      </c>
      <c r="D288">
        <v>6</v>
      </c>
      <c r="E288">
        <v>0</v>
      </c>
      <c r="F288">
        <v>0</v>
      </c>
      <c r="G288">
        <v>0</v>
      </c>
      <c r="H288">
        <v>67283</v>
      </c>
      <c r="I288">
        <v>1589793</v>
      </c>
      <c r="J288">
        <v>174097</v>
      </c>
      <c r="K288">
        <v>3732670</v>
      </c>
      <c r="L288">
        <v>0</v>
      </c>
      <c r="M288">
        <v>72811</v>
      </c>
      <c r="N288">
        <v>72814</v>
      </c>
      <c r="O288">
        <v>218449</v>
      </c>
      <c r="P288">
        <v>148220</v>
      </c>
      <c r="Q288">
        <v>812532</v>
      </c>
      <c r="R288">
        <v>808181</v>
      </c>
      <c r="S288">
        <v>2427190</v>
      </c>
      <c r="T288">
        <v>0</v>
      </c>
      <c r="U288">
        <v>0</v>
      </c>
      <c r="V288">
        <v>0</v>
      </c>
      <c r="W288">
        <v>0</v>
      </c>
    </row>
    <row r="289" spans="2:23" x14ac:dyDescent="0.75">
      <c r="B289">
        <v>2041</v>
      </c>
      <c r="C289" t="str">
        <f t="shared" si="15"/>
        <v>PHEV diesel</v>
      </c>
      <c r="D289">
        <v>7</v>
      </c>
      <c r="E289">
        <v>141365696</v>
      </c>
      <c r="F289">
        <v>3202061</v>
      </c>
      <c r="G289">
        <v>146039520</v>
      </c>
      <c r="H289">
        <v>11316951</v>
      </c>
      <c r="I289">
        <v>20022916</v>
      </c>
      <c r="J289">
        <v>30811662</v>
      </c>
      <c r="K289">
        <v>24587070</v>
      </c>
      <c r="L289">
        <v>5799539</v>
      </c>
      <c r="M289">
        <v>0</v>
      </c>
      <c r="N289">
        <v>0</v>
      </c>
      <c r="O289">
        <v>0</v>
      </c>
      <c r="P289">
        <v>15445866</v>
      </c>
      <c r="Q289">
        <v>0</v>
      </c>
      <c r="R289">
        <v>0</v>
      </c>
      <c r="S289">
        <v>0</v>
      </c>
      <c r="T289">
        <v>0</v>
      </c>
      <c r="U289">
        <v>0</v>
      </c>
      <c r="V289">
        <v>0</v>
      </c>
      <c r="W289">
        <v>0</v>
      </c>
    </row>
    <row r="290" spans="2:23" x14ac:dyDescent="0.75">
      <c r="B290">
        <v>2041</v>
      </c>
      <c r="C290" t="str">
        <f t="shared" si="15"/>
        <v>PHEV gasoline</v>
      </c>
      <c r="D290">
        <v>8</v>
      </c>
      <c r="E290">
        <v>150988960</v>
      </c>
      <c r="F290">
        <v>3674614</v>
      </c>
      <c r="G290">
        <v>149910864</v>
      </c>
      <c r="H290">
        <v>9945409</v>
      </c>
      <c r="I290">
        <v>21266870</v>
      </c>
      <c r="J290">
        <v>32605372</v>
      </c>
      <c r="K290">
        <v>26409726</v>
      </c>
      <c r="L290">
        <v>9857740</v>
      </c>
      <c r="M290">
        <v>0</v>
      </c>
      <c r="N290">
        <v>0</v>
      </c>
      <c r="O290">
        <v>0</v>
      </c>
      <c r="P290">
        <v>31496466</v>
      </c>
      <c r="Q290">
        <v>0</v>
      </c>
      <c r="R290">
        <v>0</v>
      </c>
      <c r="S290">
        <v>0</v>
      </c>
      <c r="T290">
        <v>0</v>
      </c>
      <c r="U290">
        <v>0</v>
      </c>
      <c r="V290">
        <v>0</v>
      </c>
      <c r="W290">
        <v>0</v>
      </c>
    </row>
    <row r="291" spans="2:23" x14ac:dyDescent="0.75">
      <c r="B291">
        <v>2041</v>
      </c>
      <c r="C291" t="str">
        <f t="shared" si="15"/>
        <v>Fuel cell</v>
      </c>
      <c r="D291">
        <v>9</v>
      </c>
      <c r="E291">
        <v>0</v>
      </c>
      <c r="F291">
        <v>0</v>
      </c>
      <c r="G291">
        <v>0</v>
      </c>
      <c r="H291">
        <v>26913</v>
      </c>
      <c r="I291">
        <v>34697136</v>
      </c>
      <c r="J291">
        <v>53410960</v>
      </c>
      <c r="K291">
        <v>42417196</v>
      </c>
      <c r="L291">
        <v>6232748</v>
      </c>
      <c r="M291">
        <v>806242</v>
      </c>
      <c r="N291">
        <v>806258</v>
      </c>
      <c r="O291">
        <v>2418758</v>
      </c>
      <c r="P291">
        <v>16870688</v>
      </c>
      <c r="Q291">
        <v>7278831</v>
      </c>
      <c r="R291">
        <v>7270014</v>
      </c>
      <c r="S291">
        <v>21895774</v>
      </c>
      <c r="T291">
        <v>8719364</v>
      </c>
      <c r="U291">
        <v>8705428</v>
      </c>
      <c r="V291">
        <v>26078310</v>
      </c>
      <c r="W291">
        <v>0</v>
      </c>
    </row>
    <row r="292" spans="2:23" x14ac:dyDescent="0.75">
      <c r="B292">
        <v>2042</v>
      </c>
      <c r="C292" t="str">
        <f t="shared" si="15"/>
        <v>Diesel</v>
      </c>
      <c r="D292">
        <v>1</v>
      </c>
      <c r="E292">
        <v>39081381888</v>
      </c>
      <c r="F292">
        <v>91201112</v>
      </c>
      <c r="G292">
        <v>59498127360</v>
      </c>
      <c r="H292">
        <v>4717921280</v>
      </c>
      <c r="I292">
        <v>12568782848</v>
      </c>
      <c r="J292">
        <v>20491675648</v>
      </c>
      <c r="K292">
        <v>16512993280</v>
      </c>
      <c r="L292">
        <v>11797785600</v>
      </c>
      <c r="M292">
        <v>1517447168</v>
      </c>
      <c r="N292">
        <v>1517479808</v>
      </c>
      <c r="O292">
        <v>4552387072</v>
      </c>
      <c r="P292">
        <v>31231162368</v>
      </c>
      <c r="Q292">
        <v>13533084672</v>
      </c>
      <c r="R292">
        <v>13515279360</v>
      </c>
      <c r="S292">
        <v>40703909888</v>
      </c>
      <c r="T292">
        <v>16211497984</v>
      </c>
      <c r="U292">
        <v>16182626304</v>
      </c>
      <c r="V292">
        <v>48488570880</v>
      </c>
      <c r="W292">
        <v>13537213</v>
      </c>
    </row>
    <row r="293" spans="2:23" x14ac:dyDescent="0.75">
      <c r="B293">
        <v>2042</v>
      </c>
      <c r="C293" t="str">
        <f t="shared" si="15"/>
        <v>Gasoline</v>
      </c>
      <c r="D293">
        <v>2</v>
      </c>
      <c r="E293">
        <v>66002268160</v>
      </c>
      <c r="F293">
        <v>2609777920</v>
      </c>
      <c r="G293">
        <v>33516095488</v>
      </c>
      <c r="H293">
        <v>3067204352</v>
      </c>
      <c r="I293">
        <v>6715879936</v>
      </c>
      <c r="J293">
        <v>8919220224</v>
      </c>
      <c r="K293">
        <v>7082674176</v>
      </c>
      <c r="L293">
        <v>27201046</v>
      </c>
      <c r="M293">
        <v>2462496</v>
      </c>
      <c r="N293">
        <v>2462542</v>
      </c>
      <c r="O293">
        <v>7387576</v>
      </c>
      <c r="P293">
        <v>51581584</v>
      </c>
      <c r="Q293">
        <v>22227796</v>
      </c>
      <c r="R293">
        <v>22201224</v>
      </c>
      <c r="S293">
        <v>66864296</v>
      </c>
      <c r="T293">
        <v>26627014</v>
      </c>
      <c r="U293">
        <v>26584790</v>
      </c>
      <c r="V293">
        <v>79637120</v>
      </c>
      <c r="W293">
        <v>0</v>
      </c>
    </row>
    <row r="294" spans="2:23" x14ac:dyDescent="0.75">
      <c r="B294">
        <v>2042</v>
      </c>
      <c r="C294" t="str">
        <f t="shared" si="15"/>
        <v>LPG</v>
      </c>
      <c r="D294">
        <v>3</v>
      </c>
      <c r="E294">
        <v>189258816</v>
      </c>
      <c r="F294">
        <v>0</v>
      </c>
      <c r="G294">
        <v>128634416</v>
      </c>
      <c r="H294">
        <v>8339257</v>
      </c>
      <c r="I294">
        <v>30119954</v>
      </c>
      <c r="J294">
        <v>47616396</v>
      </c>
      <c r="K294">
        <v>38487136</v>
      </c>
      <c r="L294">
        <v>4425369</v>
      </c>
      <c r="M294">
        <v>334035</v>
      </c>
      <c r="N294">
        <v>319937</v>
      </c>
      <c r="O294">
        <v>981203</v>
      </c>
      <c r="P294">
        <v>8036543</v>
      </c>
      <c r="Q294">
        <v>3042031</v>
      </c>
      <c r="R294">
        <v>3131990</v>
      </c>
      <c r="S294">
        <v>9529518</v>
      </c>
      <c r="T294">
        <v>3725412</v>
      </c>
      <c r="U294">
        <v>3695076</v>
      </c>
      <c r="V294">
        <v>11483022</v>
      </c>
      <c r="W294">
        <v>0</v>
      </c>
    </row>
    <row r="295" spans="2:23" x14ac:dyDescent="0.75">
      <c r="B295">
        <v>2042</v>
      </c>
      <c r="C295" t="str">
        <f t="shared" si="15"/>
        <v>CNG</v>
      </c>
      <c r="D295">
        <v>4</v>
      </c>
      <c r="E295">
        <v>9129453</v>
      </c>
      <c r="F295">
        <v>182170</v>
      </c>
      <c r="G295">
        <v>124491</v>
      </c>
      <c r="H295">
        <v>1248872</v>
      </c>
      <c r="I295">
        <v>3067072</v>
      </c>
      <c r="J295">
        <v>67536</v>
      </c>
      <c r="K295">
        <v>8293663</v>
      </c>
      <c r="L295">
        <v>27405294</v>
      </c>
      <c r="M295">
        <v>457331</v>
      </c>
      <c r="N295">
        <v>457331</v>
      </c>
      <c r="O295">
        <v>1371994</v>
      </c>
      <c r="P295">
        <v>823775616</v>
      </c>
      <c r="Q295">
        <v>188432096</v>
      </c>
      <c r="R295">
        <v>206544032</v>
      </c>
      <c r="S295">
        <v>611649216</v>
      </c>
      <c r="T295">
        <v>216553408</v>
      </c>
      <c r="U295">
        <v>246258640</v>
      </c>
      <c r="V295">
        <v>644276160</v>
      </c>
      <c r="W295">
        <v>0</v>
      </c>
    </row>
    <row r="296" spans="2:23" x14ac:dyDescent="0.75">
      <c r="B296">
        <v>2042</v>
      </c>
      <c r="C296" t="str">
        <f t="shared" si="15"/>
        <v>Flex</v>
      </c>
      <c r="D296">
        <v>5</v>
      </c>
      <c r="E296">
        <v>11069336576</v>
      </c>
      <c r="F296">
        <v>336156096</v>
      </c>
      <c r="G296">
        <v>3557417984</v>
      </c>
      <c r="H296">
        <v>412750016</v>
      </c>
      <c r="I296">
        <v>795879168</v>
      </c>
      <c r="J296">
        <v>1039948928</v>
      </c>
      <c r="K296">
        <v>862205824</v>
      </c>
      <c r="L296">
        <v>0</v>
      </c>
      <c r="M296">
        <v>0</v>
      </c>
      <c r="N296">
        <v>0</v>
      </c>
      <c r="O296">
        <v>0</v>
      </c>
      <c r="P296">
        <v>0</v>
      </c>
      <c r="Q296">
        <v>0</v>
      </c>
      <c r="R296">
        <v>0</v>
      </c>
      <c r="S296">
        <v>0</v>
      </c>
      <c r="T296">
        <v>0</v>
      </c>
      <c r="U296">
        <v>0</v>
      </c>
      <c r="V296">
        <v>0</v>
      </c>
      <c r="W296">
        <v>0</v>
      </c>
    </row>
    <row r="297" spans="2:23" x14ac:dyDescent="0.75">
      <c r="B297">
        <v>2042</v>
      </c>
      <c r="C297" t="str">
        <f t="shared" si="15"/>
        <v>BEV</v>
      </c>
      <c r="D297">
        <v>6</v>
      </c>
      <c r="E297">
        <v>0</v>
      </c>
      <c r="F297">
        <v>0</v>
      </c>
      <c r="G297">
        <v>0</v>
      </c>
      <c r="H297">
        <v>65729</v>
      </c>
      <c r="I297">
        <v>1509028</v>
      </c>
      <c r="J297">
        <v>164730</v>
      </c>
      <c r="K297">
        <v>3540740</v>
      </c>
      <c r="L297">
        <v>0</v>
      </c>
      <c r="M297">
        <v>68327</v>
      </c>
      <c r="N297">
        <v>68331</v>
      </c>
      <c r="O297">
        <v>204998</v>
      </c>
      <c r="P297">
        <v>136980</v>
      </c>
      <c r="Q297">
        <v>767322</v>
      </c>
      <c r="R297">
        <v>762919</v>
      </c>
      <c r="S297">
        <v>2291441</v>
      </c>
      <c r="T297">
        <v>0</v>
      </c>
      <c r="U297">
        <v>0</v>
      </c>
      <c r="V297">
        <v>0</v>
      </c>
      <c r="W297">
        <v>0</v>
      </c>
    </row>
    <row r="298" spans="2:23" x14ac:dyDescent="0.75">
      <c r="B298">
        <v>2042</v>
      </c>
      <c r="C298" t="str">
        <f t="shared" si="15"/>
        <v>PHEV diesel</v>
      </c>
      <c r="D298">
        <v>7</v>
      </c>
      <c r="E298">
        <v>154673344</v>
      </c>
      <c r="F298">
        <v>3504458</v>
      </c>
      <c r="G298">
        <v>161554912</v>
      </c>
      <c r="H298">
        <v>12517912</v>
      </c>
      <c r="I298">
        <v>21605152</v>
      </c>
      <c r="J298">
        <v>33246366</v>
      </c>
      <c r="K298">
        <v>26547436</v>
      </c>
      <c r="L298">
        <v>6179100</v>
      </c>
      <c r="M298">
        <v>0</v>
      </c>
      <c r="N298">
        <v>0</v>
      </c>
      <c r="O298">
        <v>0</v>
      </c>
      <c r="P298">
        <v>16418896</v>
      </c>
      <c r="Q298">
        <v>0</v>
      </c>
      <c r="R298">
        <v>0</v>
      </c>
      <c r="S298">
        <v>0</v>
      </c>
      <c r="T298">
        <v>0</v>
      </c>
      <c r="U298">
        <v>0</v>
      </c>
      <c r="V298">
        <v>0</v>
      </c>
      <c r="W298">
        <v>0</v>
      </c>
    </row>
    <row r="299" spans="2:23" x14ac:dyDescent="0.75">
      <c r="B299">
        <v>2042</v>
      </c>
      <c r="C299" t="str">
        <f t="shared" si="15"/>
        <v>PHEV gasoline</v>
      </c>
      <c r="D299">
        <v>8</v>
      </c>
      <c r="E299">
        <v>166803648</v>
      </c>
      <c r="F299">
        <v>4061882</v>
      </c>
      <c r="G299">
        <v>167267968</v>
      </c>
      <c r="H299">
        <v>11126952</v>
      </c>
      <c r="I299">
        <v>23460400</v>
      </c>
      <c r="J299">
        <v>35970244</v>
      </c>
      <c r="K299">
        <v>29152330</v>
      </c>
      <c r="L299">
        <v>10418653</v>
      </c>
      <c r="M299">
        <v>0</v>
      </c>
      <c r="N299">
        <v>0</v>
      </c>
      <c r="O299">
        <v>0</v>
      </c>
      <c r="P299">
        <v>33189230</v>
      </c>
      <c r="Q299">
        <v>0</v>
      </c>
      <c r="R299">
        <v>0</v>
      </c>
      <c r="S299">
        <v>0</v>
      </c>
      <c r="T299">
        <v>0</v>
      </c>
      <c r="U299">
        <v>0</v>
      </c>
      <c r="V299">
        <v>0</v>
      </c>
      <c r="W299">
        <v>0</v>
      </c>
    </row>
    <row r="300" spans="2:23" x14ac:dyDescent="0.75">
      <c r="B300">
        <v>2042</v>
      </c>
      <c r="C300" t="str">
        <f t="shared" si="15"/>
        <v>Fuel cell</v>
      </c>
      <c r="D300">
        <v>9</v>
      </c>
      <c r="E300">
        <v>0</v>
      </c>
      <c r="F300">
        <v>0</v>
      </c>
      <c r="G300">
        <v>0</v>
      </c>
      <c r="H300">
        <v>27597</v>
      </c>
      <c r="I300">
        <v>37613388</v>
      </c>
      <c r="J300">
        <v>57900156</v>
      </c>
      <c r="K300">
        <v>45981412</v>
      </c>
      <c r="L300">
        <v>6526166</v>
      </c>
      <c r="M300">
        <v>844309</v>
      </c>
      <c r="N300">
        <v>844327</v>
      </c>
      <c r="O300">
        <v>2532958</v>
      </c>
      <c r="P300">
        <v>17652898</v>
      </c>
      <c r="Q300">
        <v>7618295</v>
      </c>
      <c r="R300">
        <v>7608466</v>
      </c>
      <c r="S300">
        <v>22914920</v>
      </c>
      <c r="T300">
        <v>9126158</v>
      </c>
      <c r="U300">
        <v>9110323</v>
      </c>
      <c r="V300">
        <v>27295522</v>
      </c>
      <c r="W300">
        <v>0</v>
      </c>
    </row>
    <row r="301" spans="2:23" x14ac:dyDescent="0.75">
      <c r="B301">
        <v>2043</v>
      </c>
      <c r="C301" t="str">
        <f t="shared" si="15"/>
        <v>Diesel</v>
      </c>
      <c r="D301">
        <v>1</v>
      </c>
      <c r="E301">
        <v>39464554496</v>
      </c>
      <c r="F301">
        <v>92095264</v>
      </c>
      <c r="G301">
        <v>60474298368</v>
      </c>
      <c r="H301">
        <v>4829250560</v>
      </c>
      <c r="I301">
        <v>12780187648</v>
      </c>
      <c r="J301">
        <v>20782628864</v>
      </c>
      <c r="K301">
        <v>16702840832</v>
      </c>
      <c r="L301">
        <v>11799034880</v>
      </c>
      <c r="M301">
        <v>1520026240</v>
      </c>
      <c r="N301">
        <v>1520060800</v>
      </c>
      <c r="O301">
        <v>4560123392</v>
      </c>
      <c r="P301">
        <v>31300526080</v>
      </c>
      <c r="Q301">
        <v>13572484096</v>
      </c>
      <c r="R301">
        <v>13553478656</v>
      </c>
      <c r="S301">
        <v>40818429952</v>
      </c>
      <c r="T301">
        <v>16259288064</v>
      </c>
      <c r="U301">
        <v>16227910656</v>
      </c>
      <c r="V301">
        <v>48631844864</v>
      </c>
      <c r="W301">
        <v>13610875</v>
      </c>
    </row>
    <row r="302" spans="2:23" x14ac:dyDescent="0.75">
      <c r="B302">
        <v>2043</v>
      </c>
      <c r="C302" t="str">
        <f t="shared" si="15"/>
        <v>Gasoline</v>
      </c>
      <c r="D302">
        <v>2</v>
      </c>
      <c r="E302">
        <v>66561007616</v>
      </c>
      <c r="F302">
        <v>2631872256</v>
      </c>
      <c r="G302">
        <v>34331242496</v>
      </c>
      <c r="H302">
        <v>3075124480</v>
      </c>
      <c r="I302">
        <v>6736301056</v>
      </c>
      <c r="J302">
        <v>9091620864</v>
      </c>
      <c r="K302">
        <v>7202115584</v>
      </c>
      <c r="L302">
        <v>26183098</v>
      </c>
      <c r="M302">
        <v>2490695</v>
      </c>
      <c r="N302">
        <v>2490745</v>
      </c>
      <c r="O302">
        <v>7472172</v>
      </c>
      <c r="P302">
        <v>52114348</v>
      </c>
      <c r="Q302">
        <v>22470444</v>
      </c>
      <c r="R302">
        <v>22441832</v>
      </c>
      <c r="S302">
        <v>67588512</v>
      </c>
      <c r="T302">
        <v>26918250</v>
      </c>
      <c r="U302">
        <v>26872052</v>
      </c>
      <c r="V302">
        <v>80509240</v>
      </c>
      <c r="W302">
        <v>0</v>
      </c>
    </row>
    <row r="303" spans="2:23" x14ac:dyDescent="0.75">
      <c r="B303">
        <v>2043</v>
      </c>
      <c r="C303" t="str">
        <f t="shared" si="15"/>
        <v>LPG</v>
      </c>
      <c r="D303">
        <v>3</v>
      </c>
      <c r="E303">
        <v>216943088</v>
      </c>
      <c r="F303">
        <v>0</v>
      </c>
      <c r="G303">
        <v>139461712</v>
      </c>
      <c r="H303">
        <v>9038589</v>
      </c>
      <c r="I303">
        <v>32534072</v>
      </c>
      <c r="J303">
        <v>51276184</v>
      </c>
      <c r="K303">
        <v>41458544</v>
      </c>
      <c r="L303">
        <v>4360932</v>
      </c>
      <c r="M303">
        <v>337141</v>
      </c>
      <c r="N303">
        <v>322259</v>
      </c>
      <c r="O303">
        <v>991320</v>
      </c>
      <c r="P303">
        <v>8107258</v>
      </c>
      <c r="Q303">
        <v>3064674</v>
      </c>
      <c r="R303">
        <v>3154636</v>
      </c>
      <c r="S303">
        <v>9631616</v>
      </c>
      <c r="T303">
        <v>3758513</v>
      </c>
      <c r="U303">
        <v>3721156</v>
      </c>
      <c r="V303">
        <v>11594155</v>
      </c>
      <c r="W303">
        <v>0</v>
      </c>
    </row>
    <row r="304" spans="2:23" x14ac:dyDescent="0.75">
      <c r="B304">
        <v>2043</v>
      </c>
      <c r="C304" t="str">
        <f t="shared" si="15"/>
        <v>CNG</v>
      </c>
      <c r="D304">
        <v>4</v>
      </c>
      <c r="E304">
        <v>8312646</v>
      </c>
      <c r="F304">
        <v>167562</v>
      </c>
      <c r="G304">
        <v>97908</v>
      </c>
      <c r="H304">
        <v>1050210</v>
      </c>
      <c r="I304">
        <v>2835288</v>
      </c>
      <c r="J304">
        <v>62984</v>
      </c>
      <c r="K304">
        <v>7573241</v>
      </c>
      <c r="L304">
        <v>27193588</v>
      </c>
      <c r="M304">
        <v>437897</v>
      </c>
      <c r="N304">
        <v>437897</v>
      </c>
      <c r="O304">
        <v>1313692</v>
      </c>
      <c r="P304">
        <v>850982336</v>
      </c>
      <c r="Q304">
        <v>198951920</v>
      </c>
      <c r="R304">
        <v>218311488</v>
      </c>
      <c r="S304">
        <v>647472192</v>
      </c>
      <c r="T304">
        <v>228309104</v>
      </c>
      <c r="U304">
        <v>260625984</v>
      </c>
      <c r="V304">
        <v>679034752</v>
      </c>
      <c r="W304">
        <v>0</v>
      </c>
    </row>
    <row r="305" spans="2:23" x14ac:dyDescent="0.75">
      <c r="B305">
        <v>2043</v>
      </c>
      <c r="C305" t="str">
        <f t="shared" si="15"/>
        <v>Flex</v>
      </c>
      <c r="D305">
        <v>5</v>
      </c>
      <c r="E305">
        <v>11427390464</v>
      </c>
      <c r="F305">
        <v>340909888</v>
      </c>
      <c r="G305">
        <v>3641914880</v>
      </c>
      <c r="H305">
        <v>372333504</v>
      </c>
      <c r="I305">
        <v>833141120</v>
      </c>
      <c r="J305">
        <v>1106446336</v>
      </c>
      <c r="K305">
        <v>917102784</v>
      </c>
      <c r="L305">
        <v>0</v>
      </c>
      <c r="M305">
        <v>0</v>
      </c>
      <c r="N305">
        <v>0</v>
      </c>
      <c r="O305">
        <v>0</v>
      </c>
      <c r="P305">
        <v>0</v>
      </c>
      <c r="Q305">
        <v>0</v>
      </c>
      <c r="R305">
        <v>0</v>
      </c>
      <c r="S305">
        <v>0</v>
      </c>
      <c r="T305">
        <v>0</v>
      </c>
      <c r="U305">
        <v>0</v>
      </c>
      <c r="V305">
        <v>0</v>
      </c>
      <c r="W305">
        <v>0</v>
      </c>
    </row>
    <row r="306" spans="2:23" x14ac:dyDescent="0.75">
      <c r="B306">
        <v>2043</v>
      </c>
      <c r="C306" t="str">
        <f t="shared" si="15"/>
        <v>BEV</v>
      </c>
      <c r="D306">
        <v>6</v>
      </c>
      <c r="E306">
        <v>0</v>
      </c>
      <c r="F306">
        <v>0</v>
      </c>
      <c r="G306">
        <v>0</v>
      </c>
      <c r="H306">
        <v>64082</v>
      </c>
      <c r="I306">
        <v>1430105</v>
      </c>
      <c r="J306">
        <v>155619</v>
      </c>
      <c r="K306">
        <v>3353838</v>
      </c>
      <c r="L306">
        <v>0</v>
      </c>
      <c r="M306">
        <v>64310</v>
      </c>
      <c r="N306">
        <v>64315</v>
      </c>
      <c r="O306">
        <v>192948</v>
      </c>
      <c r="P306">
        <v>127144</v>
      </c>
      <c r="Q306">
        <v>719865</v>
      </c>
      <c r="R306">
        <v>715441</v>
      </c>
      <c r="S306">
        <v>2149006</v>
      </c>
      <c r="T306">
        <v>0</v>
      </c>
      <c r="U306">
        <v>0</v>
      </c>
      <c r="V306">
        <v>0</v>
      </c>
      <c r="W306">
        <v>0</v>
      </c>
    </row>
    <row r="307" spans="2:23" x14ac:dyDescent="0.75">
      <c r="B307">
        <v>2043</v>
      </c>
      <c r="C307" t="str">
        <f t="shared" si="15"/>
        <v>PHEV diesel</v>
      </c>
      <c r="D307">
        <v>7</v>
      </c>
      <c r="E307">
        <v>169010880</v>
      </c>
      <c r="F307">
        <v>3829658</v>
      </c>
      <c r="G307">
        <v>178136336</v>
      </c>
      <c r="H307">
        <v>13801033</v>
      </c>
      <c r="I307">
        <v>23245646</v>
      </c>
      <c r="J307">
        <v>35770672</v>
      </c>
      <c r="K307">
        <v>28579766</v>
      </c>
      <c r="L307">
        <v>6578452</v>
      </c>
      <c r="M307">
        <v>0</v>
      </c>
      <c r="N307">
        <v>0</v>
      </c>
      <c r="O307">
        <v>0</v>
      </c>
      <c r="P307">
        <v>17441314</v>
      </c>
      <c r="Q307">
        <v>0</v>
      </c>
      <c r="R307">
        <v>0</v>
      </c>
      <c r="S307">
        <v>0</v>
      </c>
      <c r="T307">
        <v>0</v>
      </c>
      <c r="U307">
        <v>0</v>
      </c>
      <c r="V307">
        <v>0</v>
      </c>
      <c r="W307">
        <v>0</v>
      </c>
    </row>
    <row r="308" spans="2:23" x14ac:dyDescent="0.75">
      <c r="B308">
        <v>2043</v>
      </c>
      <c r="C308" t="str">
        <f t="shared" si="15"/>
        <v>PHEV gasoline</v>
      </c>
      <c r="D308">
        <v>8</v>
      </c>
      <c r="E308">
        <v>183997568</v>
      </c>
      <c r="F308">
        <v>4482011</v>
      </c>
      <c r="G308">
        <v>186025984</v>
      </c>
      <c r="H308">
        <v>12403289</v>
      </c>
      <c r="I308">
        <v>25827036</v>
      </c>
      <c r="J308">
        <v>39600528</v>
      </c>
      <c r="K308">
        <v>32111614</v>
      </c>
      <c r="L308">
        <v>10999392</v>
      </c>
      <c r="M308">
        <v>0</v>
      </c>
      <c r="N308">
        <v>0</v>
      </c>
      <c r="O308">
        <v>0</v>
      </c>
      <c r="P308">
        <v>34934956</v>
      </c>
      <c r="Q308">
        <v>0</v>
      </c>
      <c r="R308">
        <v>0</v>
      </c>
      <c r="S308">
        <v>0</v>
      </c>
      <c r="T308">
        <v>0</v>
      </c>
      <c r="U308">
        <v>0</v>
      </c>
      <c r="V308">
        <v>0</v>
      </c>
      <c r="W308">
        <v>0</v>
      </c>
    </row>
    <row r="309" spans="2:23" x14ac:dyDescent="0.75">
      <c r="B309">
        <v>2043</v>
      </c>
      <c r="C309" t="str">
        <f t="shared" si="15"/>
        <v>Fuel cell</v>
      </c>
      <c r="D309">
        <v>9</v>
      </c>
      <c r="E309">
        <v>0</v>
      </c>
      <c r="F309">
        <v>0</v>
      </c>
      <c r="G309">
        <v>0</v>
      </c>
      <c r="H309">
        <v>28094</v>
      </c>
      <c r="I309">
        <v>40679764</v>
      </c>
      <c r="J309">
        <v>62620468</v>
      </c>
      <c r="K309">
        <v>49729060</v>
      </c>
      <c r="L309">
        <v>6820452</v>
      </c>
      <c r="M309">
        <v>882532</v>
      </c>
      <c r="N309">
        <v>882552</v>
      </c>
      <c r="O309">
        <v>2647626</v>
      </c>
      <c r="P309">
        <v>18434780</v>
      </c>
      <c r="Q309">
        <v>7958215</v>
      </c>
      <c r="R309">
        <v>7947288</v>
      </c>
      <c r="S309">
        <v>23935104</v>
      </c>
      <c r="T309">
        <v>9533609</v>
      </c>
      <c r="U309">
        <v>9515726</v>
      </c>
      <c r="V309">
        <v>28514506</v>
      </c>
      <c r="W309">
        <v>0</v>
      </c>
    </row>
    <row r="310" spans="2:23" x14ac:dyDescent="0.75">
      <c r="B310">
        <v>2044</v>
      </c>
      <c r="C310" t="str">
        <f t="shared" si="15"/>
        <v>Diesel</v>
      </c>
      <c r="D310">
        <v>1</v>
      </c>
      <c r="E310">
        <v>39867744256</v>
      </c>
      <c r="F310">
        <v>93036152</v>
      </c>
      <c r="G310">
        <v>61443018752</v>
      </c>
      <c r="H310">
        <v>4932390912</v>
      </c>
      <c r="I310">
        <v>12986513408</v>
      </c>
      <c r="J310">
        <v>21059983360</v>
      </c>
      <c r="K310">
        <v>16888810496</v>
      </c>
      <c r="L310">
        <v>11794240512</v>
      </c>
      <c r="M310">
        <v>1521414784</v>
      </c>
      <c r="N310">
        <v>1521450752</v>
      </c>
      <c r="O310">
        <v>4564287488</v>
      </c>
      <c r="P310">
        <v>31338987520</v>
      </c>
      <c r="Q310">
        <v>13596387328</v>
      </c>
      <c r="R310">
        <v>13576233984</v>
      </c>
      <c r="S310">
        <v>40886345728</v>
      </c>
      <c r="T310">
        <v>16288562176</v>
      </c>
      <c r="U310">
        <v>16254738432</v>
      </c>
      <c r="V310">
        <v>48719601664</v>
      </c>
      <c r="W310">
        <v>13671004</v>
      </c>
    </row>
    <row r="311" spans="2:23" x14ac:dyDescent="0.75">
      <c r="B311">
        <v>2044</v>
      </c>
      <c r="C311" t="str">
        <f t="shared" si="15"/>
        <v>Gasoline</v>
      </c>
      <c r="D311">
        <v>2</v>
      </c>
      <c r="E311">
        <v>67085185024</v>
      </c>
      <c r="F311">
        <v>2652597248</v>
      </c>
      <c r="G311">
        <v>35077898240</v>
      </c>
      <c r="H311">
        <v>3083395328</v>
      </c>
      <c r="I311">
        <v>6759108096</v>
      </c>
      <c r="J311">
        <v>9253878784</v>
      </c>
      <c r="K311">
        <v>7320802816</v>
      </c>
      <c r="L311">
        <v>25436744</v>
      </c>
      <c r="M311">
        <v>2519751</v>
      </c>
      <c r="N311">
        <v>2519805</v>
      </c>
      <c r="O311">
        <v>7559336</v>
      </c>
      <c r="P311">
        <v>52663652</v>
      </c>
      <c r="Q311">
        <v>22719324</v>
      </c>
      <c r="R311">
        <v>22688652</v>
      </c>
      <c r="S311">
        <v>68331272</v>
      </c>
      <c r="T311">
        <v>27217016</v>
      </c>
      <c r="U311">
        <v>27166794</v>
      </c>
      <c r="V311">
        <v>81403784</v>
      </c>
      <c r="W311">
        <v>0</v>
      </c>
    </row>
    <row r="312" spans="2:23" x14ac:dyDescent="0.75">
      <c r="B312">
        <v>2044</v>
      </c>
      <c r="C312" t="str">
        <f t="shared" si="15"/>
        <v>LPG</v>
      </c>
      <c r="D312">
        <v>3</v>
      </c>
      <c r="E312">
        <v>247895424</v>
      </c>
      <c r="F312">
        <v>0</v>
      </c>
      <c r="G312">
        <v>150905760</v>
      </c>
      <c r="H312">
        <v>9778638</v>
      </c>
      <c r="I312">
        <v>35023972</v>
      </c>
      <c r="J312">
        <v>55052776</v>
      </c>
      <c r="K312">
        <v>44532260</v>
      </c>
      <c r="L312">
        <v>4295602</v>
      </c>
      <c r="M312">
        <v>339768</v>
      </c>
      <c r="N312">
        <v>324218</v>
      </c>
      <c r="O312">
        <v>1000059</v>
      </c>
      <c r="P312">
        <v>8166511</v>
      </c>
      <c r="Q312">
        <v>3083254</v>
      </c>
      <c r="R312">
        <v>3173257</v>
      </c>
      <c r="S312">
        <v>9718780</v>
      </c>
      <c r="T312">
        <v>3786025</v>
      </c>
      <c r="U312">
        <v>3742445</v>
      </c>
      <c r="V312">
        <v>11687721</v>
      </c>
      <c r="W312">
        <v>0</v>
      </c>
    </row>
    <row r="313" spans="2:23" x14ac:dyDescent="0.75">
      <c r="B313">
        <v>2044</v>
      </c>
      <c r="C313" t="str">
        <f t="shared" si="15"/>
        <v>CNG</v>
      </c>
      <c r="D313">
        <v>4</v>
      </c>
      <c r="E313">
        <v>7564956</v>
      </c>
      <c r="F313">
        <v>154519</v>
      </c>
      <c r="G313">
        <v>78335</v>
      </c>
      <c r="H313">
        <v>922910</v>
      </c>
      <c r="I313">
        <v>2633960</v>
      </c>
      <c r="J313">
        <v>44204</v>
      </c>
      <c r="K313">
        <v>6817236</v>
      </c>
      <c r="L313">
        <v>27168752</v>
      </c>
      <c r="M313">
        <v>418853</v>
      </c>
      <c r="N313">
        <v>418853</v>
      </c>
      <c r="O313">
        <v>1256559</v>
      </c>
      <c r="P313">
        <v>879328320</v>
      </c>
      <c r="Q313">
        <v>210050560</v>
      </c>
      <c r="R313">
        <v>230613232</v>
      </c>
      <c r="S313">
        <v>685000256</v>
      </c>
      <c r="T313">
        <v>240745568</v>
      </c>
      <c r="U313">
        <v>275609248</v>
      </c>
      <c r="V313">
        <v>715940288</v>
      </c>
      <c r="W313">
        <v>0</v>
      </c>
    </row>
    <row r="314" spans="2:23" x14ac:dyDescent="0.75">
      <c r="B314">
        <v>2044</v>
      </c>
      <c r="C314" t="str">
        <f t="shared" si="15"/>
        <v>Flex</v>
      </c>
      <c r="D314">
        <v>5</v>
      </c>
      <c r="E314">
        <v>11769112576</v>
      </c>
      <c r="F314">
        <v>345774496</v>
      </c>
      <c r="G314">
        <v>3728726528</v>
      </c>
      <c r="H314">
        <v>341757664</v>
      </c>
      <c r="I314">
        <v>868300416</v>
      </c>
      <c r="J314">
        <v>1170051584</v>
      </c>
      <c r="K314">
        <v>969614912</v>
      </c>
      <c r="L314">
        <v>0</v>
      </c>
      <c r="M314">
        <v>0</v>
      </c>
      <c r="N314">
        <v>0</v>
      </c>
      <c r="O314">
        <v>0</v>
      </c>
      <c r="P314">
        <v>0</v>
      </c>
      <c r="Q314">
        <v>0</v>
      </c>
      <c r="R314">
        <v>0</v>
      </c>
      <c r="S314">
        <v>0</v>
      </c>
      <c r="T314">
        <v>0</v>
      </c>
      <c r="U314">
        <v>0</v>
      </c>
      <c r="V314">
        <v>0</v>
      </c>
      <c r="W314">
        <v>0</v>
      </c>
    </row>
    <row r="315" spans="2:23" x14ac:dyDescent="0.75">
      <c r="B315">
        <v>2044</v>
      </c>
      <c r="C315" t="str">
        <f t="shared" si="15"/>
        <v>BEV</v>
      </c>
      <c r="D315">
        <v>6</v>
      </c>
      <c r="E315">
        <v>0</v>
      </c>
      <c r="F315">
        <v>0</v>
      </c>
      <c r="G315">
        <v>0</v>
      </c>
      <c r="H315">
        <v>51828</v>
      </c>
      <c r="I315">
        <v>1353374</v>
      </c>
      <c r="J315">
        <v>146883</v>
      </c>
      <c r="K315">
        <v>3172538</v>
      </c>
      <c r="L315">
        <v>0</v>
      </c>
      <c r="M315">
        <v>60630</v>
      </c>
      <c r="N315">
        <v>60635</v>
      </c>
      <c r="O315">
        <v>181909</v>
      </c>
      <c r="P315">
        <v>118341</v>
      </c>
      <c r="Q315">
        <v>676404</v>
      </c>
      <c r="R315">
        <v>671988</v>
      </c>
      <c r="S315">
        <v>2018609</v>
      </c>
      <c r="T315">
        <v>0</v>
      </c>
      <c r="U315">
        <v>0</v>
      </c>
      <c r="V315">
        <v>0</v>
      </c>
      <c r="W315">
        <v>0</v>
      </c>
    </row>
    <row r="316" spans="2:23" x14ac:dyDescent="0.75">
      <c r="B316">
        <v>2044</v>
      </c>
      <c r="C316" t="str">
        <f t="shared" si="15"/>
        <v>PHEV diesel</v>
      </c>
      <c r="D316">
        <v>7</v>
      </c>
      <c r="E316">
        <v>184290368</v>
      </c>
      <c r="F316">
        <v>4175902</v>
      </c>
      <c r="G316">
        <v>195677664</v>
      </c>
      <c r="H316">
        <v>15157966</v>
      </c>
      <c r="I316">
        <v>24978926</v>
      </c>
      <c r="J316">
        <v>38437636</v>
      </c>
      <c r="K316">
        <v>30725326</v>
      </c>
      <c r="L316">
        <v>6992026</v>
      </c>
      <c r="M316">
        <v>0</v>
      </c>
      <c r="N316">
        <v>0</v>
      </c>
      <c r="O316">
        <v>0</v>
      </c>
      <c r="P316">
        <v>18498174</v>
      </c>
      <c r="Q316">
        <v>0</v>
      </c>
      <c r="R316">
        <v>0</v>
      </c>
      <c r="S316">
        <v>0</v>
      </c>
      <c r="T316">
        <v>0</v>
      </c>
      <c r="U316">
        <v>0</v>
      </c>
      <c r="V316">
        <v>0</v>
      </c>
      <c r="W316">
        <v>0</v>
      </c>
    </row>
    <row r="317" spans="2:23" x14ac:dyDescent="0.75">
      <c r="B317">
        <v>2044</v>
      </c>
      <c r="C317" t="str">
        <f t="shared" si="15"/>
        <v>PHEV gasoline</v>
      </c>
      <c r="D317">
        <v>8</v>
      </c>
      <c r="E317">
        <v>202483968</v>
      </c>
      <c r="F317">
        <v>4933010</v>
      </c>
      <c r="G317">
        <v>206004480</v>
      </c>
      <c r="H317">
        <v>13704581</v>
      </c>
      <c r="I317">
        <v>28377392</v>
      </c>
      <c r="J317">
        <v>43512688</v>
      </c>
      <c r="K317">
        <v>35300552</v>
      </c>
      <c r="L317">
        <v>11583931</v>
      </c>
      <c r="M317">
        <v>0</v>
      </c>
      <c r="N317">
        <v>0</v>
      </c>
      <c r="O317">
        <v>0</v>
      </c>
      <c r="P317">
        <v>36687236</v>
      </c>
      <c r="Q317">
        <v>0</v>
      </c>
      <c r="R317">
        <v>0</v>
      </c>
      <c r="S317">
        <v>0</v>
      </c>
      <c r="T317">
        <v>0</v>
      </c>
      <c r="U317">
        <v>0</v>
      </c>
      <c r="V317">
        <v>0</v>
      </c>
      <c r="W317">
        <v>0</v>
      </c>
    </row>
    <row r="318" spans="2:23" x14ac:dyDescent="0.75">
      <c r="B318">
        <v>2044</v>
      </c>
      <c r="C318" t="str">
        <f t="shared" si="15"/>
        <v>Fuel cell</v>
      </c>
      <c r="D318">
        <v>9</v>
      </c>
      <c r="E318">
        <v>0</v>
      </c>
      <c r="F318">
        <v>0</v>
      </c>
      <c r="G318">
        <v>0</v>
      </c>
      <c r="H318">
        <v>28392</v>
      </c>
      <c r="I318">
        <v>43950040</v>
      </c>
      <c r="J318">
        <v>67654608</v>
      </c>
      <c r="K318">
        <v>53725784</v>
      </c>
      <c r="L318">
        <v>7109466</v>
      </c>
      <c r="M318">
        <v>920122</v>
      </c>
      <c r="N318">
        <v>920144</v>
      </c>
      <c r="O318">
        <v>2760398</v>
      </c>
      <c r="P318">
        <v>19199762</v>
      </c>
      <c r="Q318">
        <v>8291424</v>
      </c>
      <c r="R318">
        <v>8279320</v>
      </c>
      <c r="S318">
        <v>24934806</v>
      </c>
      <c r="T318">
        <v>9933076</v>
      </c>
      <c r="U318">
        <v>9912983</v>
      </c>
      <c r="V318">
        <v>29709616</v>
      </c>
      <c r="W318">
        <v>0</v>
      </c>
    </row>
    <row r="319" spans="2:23" x14ac:dyDescent="0.75">
      <c r="B319">
        <v>2045</v>
      </c>
      <c r="C319" t="str">
        <f t="shared" si="15"/>
        <v>Diesel</v>
      </c>
      <c r="D319">
        <v>1</v>
      </c>
      <c r="E319">
        <v>40261918720</v>
      </c>
      <c r="F319">
        <v>93956024</v>
      </c>
      <c r="G319">
        <v>62464266240</v>
      </c>
      <c r="H319">
        <v>5033920000</v>
      </c>
      <c r="I319">
        <v>13177268224</v>
      </c>
      <c r="J319">
        <v>21298642944</v>
      </c>
      <c r="K319">
        <v>17055164416</v>
      </c>
      <c r="L319">
        <v>11773282304</v>
      </c>
      <c r="M319">
        <v>1520661120</v>
      </c>
      <c r="N319">
        <v>1520697984</v>
      </c>
      <c r="O319">
        <v>4562022912</v>
      </c>
      <c r="P319">
        <v>31325489152</v>
      </c>
      <c r="Q319">
        <v>13595995136</v>
      </c>
      <c r="R319">
        <v>13574761472</v>
      </c>
      <c r="S319">
        <v>40881291264</v>
      </c>
      <c r="T319">
        <v>16288742400</v>
      </c>
      <c r="U319">
        <v>16252623872</v>
      </c>
      <c r="V319">
        <v>48720285696</v>
      </c>
      <c r="W319">
        <v>13698105</v>
      </c>
    </row>
    <row r="320" spans="2:23" x14ac:dyDescent="0.75">
      <c r="B320">
        <v>2045</v>
      </c>
      <c r="C320" t="str">
        <f t="shared" si="15"/>
        <v>Gasoline</v>
      </c>
      <c r="D320">
        <v>2</v>
      </c>
      <c r="E320">
        <v>67565350912</v>
      </c>
      <c r="F320">
        <v>2671583744</v>
      </c>
      <c r="G320">
        <v>35793985536</v>
      </c>
      <c r="H320">
        <v>3101700864</v>
      </c>
      <c r="I320">
        <v>6777144832</v>
      </c>
      <c r="J320">
        <v>9396129792</v>
      </c>
      <c r="K320">
        <v>7428531200</v>
      </c>
      <c r="L320">
        <v>24901852</v>
      </c>
      <c r="M320">
        <v>2545378</v>
      </c>
      <c r="N320">
        <v>2545436</v>
      </c>
      <c r="O320">
        <v>7636214</v>
      </c>
      <c r="P320">
        <v>53140044</v>
      </c>
      <c r="Q320">
        <v>22935998</v>
      </c>
      <c r="R320">
        <v>22903272</v>
      </c>
      <c r="S320">
        <v>68976984</v>
      </c>
      <c r="T320">
        <v>27477272</v>
      </c>
      <c r="U320">
        <v>27423050</v>
      </c>
      <c r="V320">
        <v>82183016</v>
      </c>
      <c r="W320">
        <v>0</v>
      </c>
    </row>
    <row r="321" spans="2:23" x14ac:dyDescent="0.75">
      <c r="B321">
        <v>2045</v>
      </c>
      <c r="C321" t="str">
        <f t="shared" si="15"/>
        <v>LPG</v>
      </c>
      <c r="D321">
        <v>3</v>
      </c>
      <c r="E321">
        <v>281946816</v>
      </c>
      <c r="F321">
        <v>0</v>
      </c>
      <c r="G321">
        <v>163259600</v>
      </c>
      <c r="H321">
        <v>10578808</v>
      </c>
      <c r="I321">
        <v>37528488</v>
      </c>
      <c r="J321">
        <v>58853816</v>
      </c>
      <c r="K321">
        <v>47631888</v>
      </c>
      <c r="L321">
        <v>4229836</v>
      </c>
      <c r="M321">
        <v>341818</v>
      </c>
      <c r="N321">
        <v>325719</v>
      </c>
      <c r="O321">
        <v>1007160</v>
      </c>
      <c r="P321">
        <v>8210580</v>
      </c>
      <c r="Q321">
        <v>3096771</v>
      </c>
      <c r="R321">
        <v>3186881</v>
      </c>
      <c r="S321">
        <v>9786398</v>
      </c>
      <c r="T321">
        <v>3806834</v>
      </c>
      <c r="U321">
        <v>3757817</v>
      </c>
      <c r="V321">
        <v>11759607</v>
      </c>
      <c r="W321">
        <v>0</v>
      </c>
    </row>
    <row r="322" spans="2:23" x14ac:dyDescent="0.75">
      <c r="B322">
        <v>2045</v>
      </c>
      <c r="C322" t="str">
        <f t="shared" si="15"/>
        <v>CNG</v>
      </c>
      <c r="D322">
        <v>4</v>
      </c>
      <c r="E322">
        <v>6880312</v>
      </c>
      <c r="F322">
        <v>140704</v>
      </c>
      <c r="G322">
        <v>62860</v>
      </c>
      <c r="H322">
        <v>836117</v>
      </c>
      <c r="I322">
        <v>2458934</v>
      </c>
      <c r="J322">
        <v>31018</v>
      </c>
      <c r="K322">
        <v>6185470</v>
      </c>
      <c r="L322">
        <v>27307650</v>
      </c>
      <c r="M322">
        <v>400627</v>
      </c>
      <c r="N322">
        <v>400627</v>
      </c>
      <c r="O322">
        <v>1201881</v>
      </c>
      <c r="P322">
        <v>907495552</v>
      </c>
      <c r="Q322">
        <v>221449680</v>
      </c>
      <c r="R322">
        <v>243151696</v>
      </c>
      <c r="S322">
        <v>723302336</v>
      </c>
      <c r="T322">
        <v>253558704</v>
      </c>
      <c r="U322">
        <v>290839200</v>
      </c>
      <c r="V322">
        <v>754062080</v>
      </c>
      <c r="W322">
        <v>0</v>
      </c>
    </row>
    <row r="323" spans="2:23" x14ac:dyDescent="0.75">
      <c r="B323">
        <v>2045</v>
      </c>
      <c r="C323" t="str">
        <f t="shared" si="15"/>
        <v>Flex</v>
      </c>
      <c r="D323">
        <v>5</v>
      </c>
      <c r="E323">
        <v>12077605888</v>
      </c>
      <c r="F323">
        <v>349536128</v>
      </c>
      <c r="G323">
        <v>3812899584</v>
      </c>
      <c r="H323">
        <v>318592960</v>
      </c>
      <c r="I323">
        <v>900565696</v>
      </c>
      <c r="J323">
        <v>1229203712</v>
      </c>
      <c r="K323">
        <v>1018485568</v>
      </c>
      <c r="L323">
        <v>0</v>
      </c>
      <c r="M323">
        <v>0</v>
      </c>
      <c r="N323">
        <v>0</v>
      </c>
      <c r="O323">
        <v>0</v>
      </c>
      <c r="P323">
        <v>0</v>
      </c>
      <c r="Q323">
        <v>0</v>
      </c>
      <c r="R323">
        <v>0</v>
      </c>
      <c r="S323">
        <v>0</v>
      </c>
      <c r="T323">
        <v>0</v>
      </c>
      <c r="U323">
        <v>0</v>
      </c>
      <c r="V323">
        <v>0</v>
      </c>
      <c r="W323">
        <v>0</v>
      </c>
    </row>
    <row r="324" spans="2:23" x14ac:dyDescent="0.75">
      <c r="B324">
        <v>2045</v>
      </c>
      <c r="C324" t="str">
        <f t="shared" si="15"/>
        <v>BEV</v>
      </c>
      <c r="D324">
        <v>6</v>
      </c>
      <c r="E324">
        <v>0</v>
      </c>
      <c r="F324">
        <v>0</v>
      </c>
      <c r="G324">
        <v>0</v>
      </c>
      <c r="H324">
        <v>36368</v>
      </c>
      <c r="I324">
        <v>1279625</v>
      </c>
      <c r="J324">
        <v>138694</v>
      </c>
      <c r="K324">
        <v>2998416</v>
      </c>
      <c r="L324">
        <v>0</v>
      </c>
      <c r="M324">
        <v>57206</v>
      </c>
      <c r="N324">
        <v>57212</v>
      </c>
      <c r="O324">
        <v>171637</v>
      </c>
      <c r="P324">
        <v>110333</v>
      </c>
      <c r="Q324">
        <v>636078</v>
      </c>
      <c r="R324">
        <v>631694</v>
      </c>
      <c r="S324">
        <v>1897660</v>
      </c>
      <c r="T324">
        <v>0</v>
      </c>
      <c r="U324">
        <v>0</v>
      </c>
      <c r="V324">
        <v>0</v>
      </c>
      <c r="W324">
        <v>0</v>
      </c>
    </row>
    <row r="325" spans="2:23" x14ac:dyDescent="0.75">
      <c r="B325">
        <v>2045</v>
      </c>
      <c r="C325" t="str">
        <f t="shared" si="15"/>
        <v>PHEV diesel</v>
      </c>
      <c r="D325">
        <v>7</v>
      </c>
      <c r="E325">
        <v>200241024</v>
      </c>
      <c r="F325">
        <v>4537464</v>
      </c>
      <c r="G325">
        <v>214330336</v>
      </c>
      <c r="H325">
        <v>16600121</v>
      </c>
      <c r="I325">
        <v>26774980</v>
      </c>
      <c r="J325">
        <v>41201264</v>
      </c>
      <c r="K325">
        <v>32947346</v>
      </c>
      <c r="L325">
        <v>7426150</v>
      </c>
      <c r="M325">
        <v>0</v>
      </c>
      <c r="N325">
        <v>0</v>
      </c>
      <c r="O325">
        <v>0</v>
      </c>
      <c r="P325">
        <v>19607442</v>
      </c>
      <c r="Q325">
        <v>0</v>
      </c>
      <c r="R325">
        <v>0</v>
      </c>
      <c r="S325">
        <v>0</v>
      </c>
      <c r="T325">
        <v>0</v>
      </c>
      <c r="U325">
        <v>0</v>
      </c>
      <c r="V325">
        <v>0</v>
      </c>
      <c r="W325">
        <v>0</v>
      </c>
    </row>
    <row r="326" spans="2:23" x14ac:dyDescent="0.75">
      <c r="B326">
        <v>2045</v>
      </c>
      <c r="C326" t="str">
        <f t="shared" si="15"/>
        <v>PHEV gasoline</v>
      </c>
      <c r="D326">
        <v>8</v>
      </c>
      <c r="E326">
        <v>221870016</v>
      </c>
      <c r="F326">
        <v>5405864</v>
      </c>
      <c r="G326">
        <v>227320288</v>
      </c>
      <c r="H326">
        <v>15093868</v>
      </c>
      <c r="I326">
        <v>31059140</v>
      </c>
      <c r="J326">
        <v>47626160</v>
      </c>
      <c r="K326">
        <v>38653776</v>
      </c>
      <c r="L326">
        <v>12179327</v>
      </c>
      <c r="M326">
        <v>0</v>
      </c>
      <c r="N326">
        <v>0</v>
      </c>
      <c r="O326">
        <v>0</v>
      </c>
      <c r="P326">
        <v>38473180</v>
      </c>
      <c r="Q326">
        <v>0</v>
      </c>
      <c r="R326">
        <v>0</v>
      </c>
      <c r="S326">
        <v>0</v>
      </c>
      <c r="T326">
        <v>0</v>
      </c>
      <c r="U326">
        <v>0</v>
      </c>
      <c r="V326">
        <v>0</v>
      </c>
      <c r="W326">
        <v>0</v>
      </c>
    </row>
    <row r="327" spans="2:23" x14ac:dyDescent="0.75">
      <c r="B327">
        <v>2045</v>
      </c>
      <c r="C327" t="str">
        <f t="shared" si="15"/>
        <v>Fuel cell</v>
      </c>
      <c r="D327">
        <v>9</v>
      </c>
      <c r="E327">
        <v>0</v>
      </c>
      <c r="F327">
        <v>0</v>
      </c>
      <c r="G327">
        <v>0</v>
      </c>
      <c r="H327">
        <v>28517</v>
      </c>
      <c r="I327">
        <v>47364504</v>
      </c>
      <c r="J327">
        <v>72910776</v>
      </c>
      <c r="K327">
        <v>57898636</v>
      </c>
      <c r="L327">
        <v>7401920</v>
      </c>
      <c r="M327">
        <v>958214</v>
      </c>
      <c r="N327">
        <v>958237</v>
      </c>
      <c r="O327">
        <v>2874671</v>
      </c>
      <c r="P327">
        <v>19971630</v>
      </c>
      <c r="Q327">
        <v>8628149</v>
      </c>
      <c r="R327">
        <v>8614796</v>
      </c>
      <c r="S327">
        <v>25944830</v>
      </c>
      <c r="T327">
        <v>10336803</v>
      </c>
      <c r="U327">
        <v>10314363</v>
      </c>
      <c r="V327">
        <v>30917454</v>
      </c>
      <c r="W327">
        <v>0</v>
      </c>
    </row>
    <row r="328" spans="2:23" x14ac:dyDescent="0.75">
      <c r="B328">
        <v>2046</v>
      </c>
      <c r="C328" t="str">
        <f t="shared" si="15"/>
        <v>Diesel</v>
      </c>
      <c r="D328">
        <v>1</v>
      </c>
      <c r="E328">
        <v>40640131072</v>
      </c>
      <c r="F328">
        <v>94838624</v>
      </c>
      <c r="G328">
        <v>63669190656</v>
      </c>
      <c r="H328">
        <v>5146326016</v>
      </c>
      <c r="I328">
        <v>13377891328</v>
      </c>
      <c r="J328">
        <v>21541398528</v>
      </c>
      <c r="K328">
        <v>17232035840</v>
      </c>
      <c r="L328">
        <v>11759467520</v>
      </c>
      <c r="M328">
        <v>1520020992</v>
      </c>
      <c r="N328">
        <v>1520059136</v>
      </c>
      <c r="O328">
        <v>4560100352</v>
      </c>
      <c r="P328">
        <v>31320256512</v>
      </c>
      <c r="Q328">
        <v>13595127808</v>
      </c>
      <c r="R328">
        <v>13572822016</v>
      </c>
      <c r="S328">
        <v>40874831872</v>
      </c>
      <c r="T328">
        <v>16288361472</v>
      </c>
      <c r="U328">
        <v>16249979904</v>
      </c>
      <c r="V328">
        <v>48719261696</v>
      </c>
      <c r="W328">
        <v>13712468</v>
      </c>
    </row>
    <row r="329" spans="2:23" x14ac:dyDescent="0.75">
      <c r="B329">
        <v>2046</v>
      </c>
      <c r="C329" t="str">
        <f t="shared" si="15"/>
        <v>Gasoline</v>
      </c>
      <c r="D329">
        <v>2</v>
      </c>
      <c r="E329">
        <v>68027883520</v>
      </c>
      <c r="F329">
        <v>2689872896</v>
      </c>
      <c r="G329">
        <v>36565872640</v>
      </c>
      <c r="H329">
        <v>3135252992</v>
      </c>
      <c r="I329">
        <v>6801847808</v>
      </c>
      <c r="J329">
        <v>9539361792</v>
      </c>
      <c r="K329">
        <v>7541739520</v>
      </c>
      <c r="L329">
        <v>24540642</v>
      </c>
      <c r="M329">
        <v>2572761</v>
      </c>
      <c r="N329">
        <v>2572822</v>
      </c>
      <c r="O329">
        <v>7718360</v>
      </c>
      <c r="P329">
        <v>53650372</v>
      </c>
      <c r="Q329">
        <v>23167212</v>
      </c>
      <c r="R329">
        <v>23132370</v>
      </c>
      <c r="S329">
        <v>69666256</v>
      </c>
      <c r="T329">
        <v>27755008</v>
      </c>
      <c r="U329">
        <v>27696696</v>
      </c>
      <c r="V329">
        <v>83014392</v>
      </c>
      <c r="W329">
        <v>0</v>
      </c>
    </row>
    <row r="330" spans="2:23" x14ac:dyDescent="0.75">
      <c r="B330">
        <v>2046</v>
      </c>
      <c r="C330" t="str">
        <f t="shared" si="15"/>
        <v>LPG</v>
      </c>
      <c r="D330">
        <v>3</v>
      </c>
      <c r="E330">
        <v>319278560</v>
      </c>
      <c r="F330">
        <v>0</v>
      </c>
      <c r="G330">
        <v>176972544</v>
      </c>
      <c r="H330">
        <v>11469175</v>
      </c>
      <c r="I330">
        <v>40104572</v>
      </c>
      <c r="J330">
        <v>62770228</v>
      </c>
      <c r="K330">
        <v>50829184</v>
      </c>
      <c r="L330">
        <v>4172833</v>
      </c>
      <c r="M330">
        <v>344070</v>
      </c>
      <c r="N330">
        <v>327496</v>
      </c>
      <c r="O330">
        <v>1014979</v>
      </c>
      <c r="P330">
        <v>8257909</v>
      </c>
      <c r="Q330">
        <v>3112159</v>
      </c>
      <c r="R330">
        <v>3202696</v>
      </c>
      <c r="S330">
        <v>9856404</v>
      </c>
      <c r="T330">
        <v>3829602</v>
      </c>
      <c r="U330">
        <v>3775390</v>
      </c>
      <c r="V330">
        <v>11836400</v>
      </c>
      <c r="W330">
        <v>0</v>
      </c>
    </row>
    <row r="331" spans="2:23" x14ac:dyDescent="0.75">
      <c r="B331">
        <v>2046</v>
      </c>
      <c r="C331" t="str">
        <f t="shared" si="15"/>
        <v>CNG</v>
      </c>
      <c r="D331">
        <v>4</v>
      </c>
      <c r="E331">
        <v>6230944</v>
      </c>
      <c r="F331">
        <v>128241</v>
      </c>
      <c r="G331">
        <v>50739</v>
      </c>
      <c r="H331">
        <v>769684</v>
      </c>
      <c r="I331">
        <v>2303987</v>
      </c>
      <c r="J331">
        <v>21808</v>
      </c>
      <c r="K331">
        <v>5661007</v>
      </c>
      <c r="L331">
        <v>27470590</v>
      </c>
      <c r="M331">
        <v>368177</v>
      </c>
      <c r="N331">
        <v>368177</v>
      </c>
      <c r="O331">
        <v>1104532</v>
      </c>
      <c r="P331">
        <v>936825152</v>
      </c>
      <c r="Q331">
        <v>233542112</v>
      </c>
      <c r="R331">
        <v>256381344</v>
      </c>
      <c r="S331">
        <v>763684736</v>
      </c>
      <c r="T331">
        <v>267199488</v>
      </c>
      <c r="U331">
        <v>306870944</v>
      </c>
      <c r="V331">
        <v>794694208</v>
      </c>
      <c r="W331">
        <v>0</v>
      </c>
    </row>
    <row r="332" spans="2:23" x14ac:dyDescent="0.75">
      <c r="B332">
        <v>2046</v>
      </c>
      <c r="C332" t="str">
        <f t="shared" si="15"/>
        <v>Flex</v>
      </c>
      <c r="D332">
        <v>5</v>
      </c>
      <c r="E332">
        <v>12359656448</v>
      </c>
      <c r="F332">
        <v>353259456</v>
      </c>
      <c r="G332">
        <v>3901440768</v>
      </c>
      <c r="H332">
        <v>301606112</v>
      </c>
      <c r="I332">
        <v>931120128</v>
      </c>
      <c r="J332">
        <v>1286195968</v>
      </c>
      <c r="K332">
        <v>1065628032</v>
      </c>
      <c r="L332">
        <v>0</v>
      </c>
      <c r="M332">
        <v>0</v>
      </c>
      <c r="N332">
        <v>0</v>
      </c>
      <c r="O332">
        <v>0</v>
      </c>
      <c r="P332">
        <v>0</v>
      </c>
      <c r="Q332">
        <v>0</v>
      </c>
      <c r="R332">
        <v>0</v>
      </c>
      <c r="S332">
        <v>0</v>
      </c>
      <c r="T332">
        <v>0</v>
      </c>
      <c r="U332">
        <v>0</v>
      </c>
      <c r="V332">
        <v>0</v>
      </c>
      <c r="W332">
        <v>0</v>
      </c>
    </row>
    <row r="333" spans="2:23" x14ac:dyDescent="0.75">
      <c r="B333">
        <v>2046</v>
      </c>
      <c r="C333" t="str">
        <f t="shared" si="15"/>
        <v>BEV</v>
      </c>
      <c r="D333">
        <v>6</v>
      </c>
      <c r="E333">
        <v>0</v>
      </c>
      <c r="F333">
        <v>0</v>
      </c>
      <c r="G333">
        <v>0</v>
      </c>
      <c r="H333">
        <v>25570</v>
      </c>
      <c r="I333">
        <v>1211398</v>
      </c>
      <c r="J333">
        <v>131376</v>
      </c>
      <c r="K333">
        <v>2837209</v>
      </c>
      <c r="L333">
        <v>0</v>
      </c>
      <c r="M333">
        <v>54114</v>
      </c>
      <c r="N333">
        <v>54119</v>
      </c>
      <c r="O333">
        <v>162359</v>
      </c>
      <c r="P333">
        <v>103209</v>
      </c>
      <c r="Q333">
        <v>599708</v>
      </c>
      <c r="R333">
        <v>595368</v>
      </c>
      <c r="S333">
        <v>1788599</v>
      </c>
      <c r="T333">
        <v>0</v>
      </c>
      <c r="U333">
        <v>0</v>
      </c>
      <c r="V333">
        <v>0</v>
      </c>
      <c r="W333">
        <v>0</v>
      </c>
    </row>
    <row r="334" spans="2:23" x14ac:dyDescent="0.75">
      <c r="B334">
        <v>2046</v>
      </c>
      <c r="C334" t="str">
        <f t="shared" si="15"/>
        <v>PHEV diesel</v>
      </c>
      <c r="D334">
        <v>7</v>
      </c>
      <c r="E334">
        <v>216830624</v>
      </c>
      <c r="F334">
        <v>4913146</v>
      </c>
      <c r="G334">
        <v>234267200</v>
      </c>
      <c r="H334">
        <v>18140316</v>
      </c>
      <c r="I334">
        <v>28681910</v>
      </c>
      <c r="J334">
        <v>44135604</v>
      </c>
      <c r="K334">
        <v>35305128</v>
      </c>
      <c r="L334">
        <v>7913172</v>
      </c>
      <c r="M334">
        <v>0</v>
      </c>
      <c r="N334">
        <v>0</v>
      </c>
      <c r="O334">
        <v>0</v>
      </c>
      <c r="P334">
        <v>20855474</v>
      </c>
      <c r="Q334">
        <v>0</v>
      </c>
      <c r="R334">
        <v>0</v>
      </c>
      <c r="S334">
        <v>0</v>
      </c>
      <c r="T334">
        <v>0</v>
      </c>
      <c r="U334">
        <v>0</v>
      </c>
      <c r="V334">
        <v>0</v>
      </c>
      <c r="W334">
        <v>0</v>
      </c>
    </row>
    <row r="335" spans="2:23" x14ac:dyDescent="0.75">
      <c r="B335">
        <v>2046</v>
      </c>
      <c r="C335" t="str">
        <f t="shared" si="15"/>
        <v>PHEV gasoline</v>
      </c>
      <c r="D335">
        <v>8</v>
      </c>
      <c r="E335">
        <v>242055744</v>
      </c>
      <c r="F335">
        <v>5897696</v>
      </c>
      <c r="G335">
        <v>250124000</v>
      </c>
      <c r="H335">
        <v>16581534</v>
      </c>
      <c r="I335">
        <v>33915412</v>
      </c>
      <c r="J335">
        <v>52007100</v>
      </c>
      <c r="K335">
        <v>42224996</v>
      </c>
      <c r="L335">
        <v>12835629</v>
      </c>
      <c r="M335">
        <v>0</v>
      </c>
      <c r="N335">
        <v>0</v>
      </c>
      <c r="O335">
        <v>0</v>
      </c>
      <c r="P335">
        <v>40453976</v>
      </c>
      <c r="Q335">
        <v>0</v>
      </c>
      <c r="R335">
        <v>0</v>
      </c>
      <c r="S335">
        <v>0</v>
      </c>
      <c r="T335">
        <v>0</v>
      </c>
      <c r="U335">
        <v>0</v>
      </c>
      <c r="V335">
        <v>0</v>
      </c>
      <c r="W335">
        <v>0</v>
      </c>
    </row>
    <row r="336" spans="2:23" x14ac:dyDescent="0.75">
      <c r="B336">
        <v>2046</v>
      </c>
      <c r="C336" t="str">
        <f t="shared" si="15"/>
        <v>Fuel cell</v>
      </c>
      <c r="D336">
        <v>9</v>
      </c>
      <c r="E336">
        <v>0</v>
      </c>
      <c r="F336">
        <v>0</v>
      </c>
      <c r="G336">
        <v>0</v>
      </c>
      <c r="H336">
        <v>28533</v>
      </c>
      <c r="I336">
        <v>51005352</v>
      </c>
      <c r="J336">
        <v>78515464</v>
      </c>
      <c r="K336">
        <v>62348024</v>
      </c>
      <c r="L336">
        <v>7732689</v>
      </c>
      <c r="M336">
        <v>1001315</v>
      </c>
      <c r="N336">
        <v>1001341</v>
      </c>
      <c r="O336">
        <v>3003976</v>
      </c>
      <c r="P336">
        <v>20844226</v>
      </c>
      <c r="Q336">
        <v>9008979</v>
      </c>
      <c r="R336">
        <v>8994260</v>
      </c>
      <c r="S336">
        <v>27087278</v>
      </c>
      <c r="T336">
        <v>10793421</v>
      </c>
      <c r="U336">
        <v>10768419</v>
      </c>
      <c r="V336">
        <v>32283438</v>
      </c>
      <c r="W336">
        <v>0</v>
      </c>
    </row>
    <row r="337" spans="2:23" x14ac:dyDescent="0.75">
      <c r="B337">
        <v>2047</v>
      </c>
      <c r="C337" t="str">
        <f t="shared" si="15"/>
        <v>Diesel</v>
      </c>
      <c r="D337">
        <v>1</v>
      </c>
      <c r="E337">
        <v>41063763968</v>
      </c>
      <c r="F337">
        <v>95827216</v>
      </c>
      <c r="G337">
        <v>64975142912</v>
      </c>
      <c r="H337">
        <v>5263271424</v>
      </c>
      <c r="I337">
        <v>13589626880</v>
      </c>
      <c r="J337">
        <v>21801113600</v>
      </c>
      <c r="K337">
        <v>17418733568</v>
      </c>
      <c r="L337">
        <v>11749122048</v>
      </c>
      <c r="M337">
        <v>1519372288</v>
      </c>
      <c r="N337">
        <v>1519411328</v>
      </c>
      <c r="O337">
        <v>4558151680</v>
      </c>
      <c r="P337">
        <v>31317288960</v>
      </c>
      <c r="Q337">
        <v>13593837568</v>
      </c>
      <c r="R337">
        <v>13570449408</v>
      </c>
      <c r="S337">
        <v>40867115008</v>
      </c>
      <c r="T337">
        <v>16287468544</v>
      </c>
      <c r="U337">
        <v>16246841344</v>
      </c>
      <c r="V337">
        <v>48716664832</v>
      </c>
      <c r="W337">
        <v>13729347</v>
      </c>
    </row>
    <row r="338" spans="2:23" x14ac:dyDescent="0.75">
      <c r="B338">
        <v>2047</v>
      </c>
      <c r="C338" t="str">
        <f t="shared" si="15"/>
        <v>Gasoline</v>
      </c>
      <c r="D338">
        <v>2</v>
      </c>
      <c r="E338">
        <v>68592615424</v>
      </c>
      <c r="F338">
        <v>2712203520</v>
      </c>
      <c r="G338">
        <v>37355909120</v>
      </c>
      <c r="H338">
        <v>3176895232</v>
      </c>
      <c r="I338">
        <v>6832007168</v>
      </c>
      <c r="J338">
        <v>9685299200</v>
      </c>
      <c r="K338">
        <v>7656768512</v>
      </c>
      <c r="L338">
        <v>24283128</v>
      </c>
      <c r="M338">
        <v>2600368</v>
      </c>
      <c r="N338">
        <v>2600431</v>
      </c>
      <c r="O338">
        <v>7801177</v>
      </c>
      <c r="P338">
        <v>54158616</v>
      </c>
      <c r="Q338">
        <v>23399026</v>
      </c>
      <c r="R338">
        <v>23362086</v>
      </c>
      <c r="S338">
        <v>70357184</v>
      </c>
      <c r="T338">
        <v>28033540</v>
      </c>
      <c r="U338">
        <v>27971072</v>
      </c>
      <c r="V338">
        <v>83848008</v>
      </c>
      <c r="W338">
        <v>0</v>
      </c>
    </row>
    <row r="339" spans="2:23" x14ac:dyDescent="0.75">
      <c r="B339">
        <v>2047</v>
      </c>
      <c r="C339" t="str">
        <f t="shared" si="15"/>
        <v>LPG</v>
      </c>
      <c r="D339">
        <v>3</v>
      </c>
      <c r="E339">
        <v>360234944</v>
      </c>
      <c r="F339">
        <v>0</v>
      </c>
      <c r="G339">
        <v>191827600</v>
      </c>
      <c r="H339">
        <v>12435976</v>
      </c>
      <c r="I339">
        <v>42738120</v>
      </c>
      <c r="J339">
        <v>66779876</v>
      </c>
      <c r="K339">
        <v>54104392</v>
      </c>
      <c r="L339">
        <v>4121991</v>
      </c>
      <c r="M339">
        <v>346485</v>
      </c>
      <c r="N339">
        <v>329501</v>
      </c>
      <c r="O339">
        <v>1023491</v>
      </c>
      <c r="P339">
        <v>8307380</v>
      </c>
      <c r="Q339">
        <v>3128915</v>
      </c>
      <c r="R339">
        <v>3220213</v>
      </c>
      <c r="S339">
        <v>9927465</v>
      </c>
      <c r="T339">
        <v>3853830</v>
      </c>
      <c r="U339">
        <v>3794972</v>
      </c>
      <c r="V339">
        <v>11916393</v>
      </c>
      <c r="W339">
        <v>0</v>
      </c>
    </row>
    <row r="340" spans="2:23" x14ac:dyDescent="0.75">
      <c r="B340">
        <v>2047</v>
      </c>
      <c r="C340" t="str">
        <f t="shared" si="15"/>
        <v>CNG</v>
      </c>
      <c r="D340">
        <v>4</v>
      </c>
      <c r="E340">
        <v>5457170</v>
      </c>
      <c r="F340">
        <v>106099</v>
      </c>
      <c r="G340">
        <v>49748</v>
      </c>
      <c r="H340">
        <v>719373</v>
      </c>
      <c r="I340">
        <v>2072869</v>
      </c>
      <c r="J340">
        <v>15345</v>
      </c>
      <c r="K340">
        <v>5206674</v>
      </c>
      <c r="L340">
        <v>27730386</v>
      </c>
      <c r="M340">
        <v>336356</v>
      </c>
      <c r="N340">
        <v>336356</v>
      </c>
      <c r="O340">
        <v>1009069</v>
      </c>
      <c r="P340">
        <v>967295296</v>
      </c>
      <c r="Q340">
        <v>246376208</v>
      </c>
      <c r="R340">
        <v>270361024</v>
      </c>
      <c r="S340">
        <v>806312960</v>
      </c>
      <c r="T340">
        <v>281740768</v>
      </c>
      <c r="U340">
        <v>323786176</v>
      </c>
      <c r="V340">
        <v>838053440</v>
      </c>
      <c r="W340">
        <v>0</v>
      </c>
    </row>
    <row r="341" spans="2:23" x14ac:dyDescent="0.75">
      <c r="B341">
        <v>2047</v>
      </c>
      <c r="C341" t="str">
        <f t="shared" si="15"/>
        <v>Flex</v>
      </c>
      <c r="D341">
        <v>5</v>
      </c>
      <c r="E341">
        <v>12615723008</v>
      </c>
      <c r="F341">
        <v>355458336</v>
      </c>
      <c r="G341">
        <v>3989176320</v>
      </c>
      <c r="H341">
        <v>290381216</v>
      </c>
      <c r="I341">
        <v>960349696</v>
      </c>
      <c r="J341">
        <v>1341641088</v>
      </c>
      <c r="K341">
        <v>1111528704</v>
      </c>
      <c r="L341">
        <v>0</v>
      </c>
      <c r="M341">
        <v>0</v>
      </c>
      <c r="N341">
        <v>0</v>
      </c>
      <c r="O341">
        <v>0</v>
      </c>
      <c r="P341">
        <v>0</v>
      </c>
      <c r="Q341">
        <v>0</v>
      </c>
      <c r="R341">
        <v>0</v>
      </c>
      <c r="S341">
        <v>0</v>
      </c>
      <c r="T341">
        <v>0</v>
      </c>
      <c r="U341">
        <v>0</v>
      </c>
      <c r="V341">
        <v>0</v>
      </c>
      <c r="W341">
        <v>0</v>
      </c>
    </row>
    <row r="342" spans="2:23" x14ac:dyDescent="0.75">
      <c r="B342">
        <v>2047</v>
      </c>
      <c r="C342" t="str">
        <f t="shared" si="15"/>
        <v>BEV</v>
      </c>
      <c r="D342">
        <v>6</v>
      </c>
      <c r="E342">
        <v>0</v>
      </c>
      <c r="F342">
        <v>0</v>
      </c>
      <c r="G342">
        <v>0</v>
      </c>
      <c r="H342">
        <v>17992</v>
      </c>
      <c r="I342">
        <v>1147264</v>
      </c>
      <c r="J342">
        <v>124772</v>
      </c>
      <c r="K342">
        <v>2685480</v>
      </c>
      <c r="L342">
        <v>0</v>
      </c>
      <c r="M342">
        <v>51255</v>
      </c>
      <c r="N342">
        <v>51261</v>
      </c>
      <c r="O342">
        <v>153783</v>
      </c>
      <c r="P342">
        <v>96734</v>
      </c>
      <c r="Q342">
        <v>566172</v>
      </c>
      <c r="R342">
        <v>561889</v>
      </c>
      <c r="S342">
        <v>1688058</v>
      </c>
      <c r="T342">
        <v>0</v>
      </c>
      <c r="U342">
        <v>0</v>
      </c>
      <c r="V342">
        <v>0</v>
      </c>
      <c r="W342">
        <v>0</v>
      </c>
    </row>
    <row r="343" spans="2:23" x14ac:dyDescent="0.75">
      <c r="B343">
        <v>2047</v>
      </c>
      <c r="C343" t="str">
        <f t="shared" si="15"/>
        <v>PHEV diesel</v>
      </c>
      <c r="D343">
        <v>7</v>
      </c>
      <c r="E343">
        <v>234171456</v>
      </c>
      <c r="F343">
        <v>5305960</v>
      </c>
      <c r="G343">
        <v>255136880</v>
      </c>
      <c r="H343">
        <v>19751410</v>
      </c>
      <c r="I343">
        <v>30696724</v>
      </c>
      <c r="J343">
        <v>47236084</v>
      </c>
      <c r="K343">
        <v>37795484</v>
      </c>
      <c r="L343">
        <v>8447040</v>
      </c>
      <c r="M343">
        <v>0</v>
      </c>
      <c r="N343">
        <v>0</v>
      </c>
      <c r="O343">
        <v>0</v>
      </c>
      <c r="P343">
        <v>22224638</v>
      </c>
      <c r="Q343">
        <v>0</v>
      </c>
      <c r="R343">
        <v>0</v>
      </c>
      <c r="S343">
        <v>0</v>
      </c>
      <c r="T343">
        <v>0</v>
      </c>
      <c r="U343">
        <v>0</v>
      </c>
      <c r="V343">
        <v>0</v>
      </c>
      <c r="W343">
        <v>0</v>
      </c>
    </row>
    <row r="344" spans="2:23" x14ac:dyDescent="0.75">
      <c r="B344">
        <v>2047</v>
      </c>
      <c r="C344" t="str">
        <f t="shared" si="15"/>
        <v>PHEV gasoline</v>
      </c>
      <c r="D344">
        <v>8</v>
      </c>
      <c r="E344">
        <v>263079600</v>
      </c>
      <c r="F344">
        <v>6410029</v>
      </c>
      <c r="G344">
        <v>274049984</v>
      </c>
      <c r="H344">
        <v>18147648</v>
      </c>
      <c r="I344">
        <v>36949572</v>
      </c>
      <c r="J344">
        <v>56660568</v>
      </c>
      <c r="K344">
        <v>46018156</v>
      </c>
      <c r="L344">
        <v>13535021</v>
      </c>
      <c r="M344">
        <v>0</v>
      </c>
      <c r="N344">
        <v>0</v>
      </c>
      <c r="O344">
        <v>0</v>
      </c>
      <c r="P344">
        <v>42569612</v>
      </c>
      <c r="Q344">
        <v>0</v>
      </c>
      <c r="R344">
        <v>0</v>
      </c>
      <c r="S344">
        <v>0</v>
      </c>
      <c r="T344">
        <v>0</v>
      </c>
      <c r="U344">
        <v>0</v>
      </c>
      <c r="V344">
        <v>0</v>
      </c>
      <c r="W344">
        <v>0</v>
      </c>
    </row>
    <row r="345" spans="2:23" x14ac:dyDescent="0.75">
      <c r="B345">
        <v>2047</v>
      </c>
      <c r="C345" t="str">
        <f t="shared" si="15"/>
        <v>Fuel cell</v>
      </c>
      <c r="D345">
        <v>9</v>
      </c>
      <c r="E345">
        <v>0</v>
      </c>
      <c r="F345">
        <v>0</v>
      </c>
      <c r="G345">
        <v>0</v>
      </c>
      <c r="H345">
        <v>28329</v>
      </c>
      <c r="I345">
        <v>54867228</v>
      </c>
      <c r="J345">
        <v>84460520</v>
      </c>
      <c r="K345">
        <v>67067508</v>
      </c>
      <c r="L345">
        <v>8093198</v>
      </c>
      <c r="M345">
        <v>1048330</v>
      </c>
      <c r="N345">
        <v>1048358</v>
      </c>
      <c r="O345">
        <v>3145019</v>
      </c>
      <c r="P345">
        <v>21794174</v>
      </c>
      <c r="Q345">
        <v>9423795</v>
      </c>
      <c r="R345">
        <v>9407594</v>
      </c>
      <c r="S345">
        <v>28331644</v>
      </c>
      <c r="T345">
        <v>11290812</v>
      </c>
      <c r="U345">
        <v>11263008</v>
      </c>
      <c r="V345">
        <v>33771352</v>
      </c>
      <c r="W345">
        <v>0</v>
      </c>
    </row>
    <row r="346" spans="2:23" x14ac:dyDescent="0.75">
      <c r="B346">
        <v>2048</v>
      </c>
      <c r="C346" t="str">
        <f t="shared" si="15"/>
        <v>Diesel</v>
      </c>
      <c r="D346">
        <v>1</v>
      </c>
      <c r="E346">
        <v>41540239360</v>
      </c>
      <c r="F346">
        <v>96939136</v>
      </c>
      <c r="G346">
        <v>66250563584</v>
      </c>
      <c r="H346">
        <v>5374380032</v>
      </c>
      <c r="I346">
        <v>13798319104</v>
      </c>
      <c r="J346">
        <v>22054053888</v>
      </c>
      <c r="K346">
        <v>17604773888</v>
      </c>
      <c r="L346">
        <v>11733846016</v>
      </c>
      <c r="M346">
        <v>1518167168</v>
      </c>
      <c r="N346">
        <v>1518206592</v>
      </c>
      <c r="O346">
        <v>4554532352</v>
      </c>
      <c r="P346">
        <v>31293302784</v>
      </c>
      <c r="Q346">
        <v>13583413248</v>
      </c>
      <c r="R346">
        <v>13558964224</v>
      </c>
      <c r="S346">
        <v>40831926272</v>
      </c>
      <c r="T346">
        <v>16275625984</v>
      </c>
      <c r="U346">
        <v>16232793088</v>
      </c>
      <c r="V346">
        <v>48681328640</v>
      </c>
      <c r="W346">
        <v>13744756</v>
      </c>
    </row>
    <row r="347" spans="2:23" x14ac:dyDescent="0.75">
      <c r="B347">
        <v>2048</v>
      </c>
      <c r="C347" t="str">
        <f t="shared" si="15"/>
        <v>Gasoline</v>
      </c>
      <c r="D347">
        <v>2</v>
      </c>
      <c r="E347">
        <v>69245345792</v>
      </c>
      <c r="F347">
        <v>2738012160</v>
      </c>
      <c r="G347">
        <v>38095745024</v>
      </c>
      <c r="H347">
        <v>3218137856</v>
      </c>
      <c r="I347">
        <v>6861704192</v>
      </c>
      <c r="J347">
        <v>9825216512</v>
      </c>
      <c r="K347">
        <v>7766374912</v>
      </c>
      <c r="L347">
        <v>24101932</v>
      </c>
      <c r="M347">
        <v>2625356</v>
      </c>
      <c r="N347">
        <v>2625421</v>
      </c>
      <c r="O347">
        <v>7876135</v>
      </c>
      <c r="P347">
        <v>54610160</v>
      </c>
      <c r="Q347">
        <v>23605802</v>
      </c>
      <c r="R347">
        <v>23566782</v>
      </c>
      <c r="S347">
        <v>70972688</v>
      </c>
      <c r="T347">
        <v>28282170</v>
      </c>
      <c r="U347">
        <v>28215522</v>
      </c>
      <c r="V347">
        <v>84592096</v>
      </c>
      <c r="W347">
        <v>0</v>
      </c>
    </row>
    <row r="348" spans="2:23" x14ac:dyDescent="0.75">
      <c r="B348">
        <v>2048</v>
      </c>
      <c r="C348" t="str">
        <f t="shared" si="15"/>
        <v>LPG</v>
      </c>
      <c r="D348">
        <v>3</v>
      </c>
      <c r="E348">
        <v>404465184</v>
      </c>
      <c r="F348">
        <v>0</v>
      </c>
      <c r="G348">
        <v>207418512</v>
      </c>
      <c r="H348">
        <v>13449435</v>
      </c>
      <c r="I348">
        <v>45378324</v>
      </c>
      <c r="J348">
        <v>70803864</v>
      </c>
      <c r="K348">
        <v>57391852</v>
      </c>
      <c r="L348">
        <v>4066260</v>
      </c>
      <c r="M348">
        <v>348782</v>
      </c>
      <c r="N348">
        <v>331451</v>
      </c>
      <c r="O348">
        <v>1031687</v>
      </c>
      <c r="P348">
        <v>8352313</v>
      </c>
      <c r="Q348">
        <v>3144373</v>
      </c>
      <c r="R348">
        <v>3236748</v>
      </c>
      <c r="S348">
        <v>9991982</v>
      </c>
      <c r="T348">
        <v>3876393</v>
      </c>
      <c r="U348">
        <v>3813494</v>
      </c>
      <c r="V348">
        <v>11989827</v>
      </c>
      <c r="W348">
        <v>0</v>
      </c>
    </row>
    <row r="349" spans="2:23" x14ac:dyDescent="0.75">
      <c r="B349">
        <v>2048</v>
      </c>
      <c r="C349" t="str">
        <f t="shared" si="15"/>
        <v>CNG</v>
      </c>
      <c r="D349">
        <v>4</v>
      </c>
      <c r="E349">
        <v>4507372</v>
      </c>
      <c r="F349">
        <v>93391</v>
      </c>
      <c r="G349">
        <v>48691</v>
      </c>
      <c r="H349">
        <v>654190</v>
      </c>
      <c r="I349">
        <v>1779181</v>
      </c>
      <c r="J349">
        <v>10789</v>
      </c>
      <c r="K349">
        <v>4807707</v>
      </c>
      <c r="L349">
        <v>28093072</v>
      </c>
      <c r="M349">
        <v>274716</v>
      </c>
      <c r="N349">
        <v>274716</v>
      </c>
      <c r="O349">
        <v>824148</v>
      </c>
      <c r="P349">
        <v>997525952</v>
      </c>
      <c r="Q349">
        <v>259706800</v>
      </c>
      <c r="R349">
        <v>284825472</v>
      </c>
      <c r="S349">
        <v>850411392</v>
      </c>
      <c r="T349">
        <v>296893984</v>
      </c>
      <c r="U349">
        <v>341286720</v>
      </c>
      <c r="V349">
        <v>883260928</v>
      </c>
      <c r="W349">
        <v>0</v>
      </c>
    </row>
    <row r="350" spans="2:23" x14ac:dyDescent="0.75">
      <c r="B350">
        <v>2048</v>
      </c>
      <c r="C350" t="str">
        <f t="shared" si="15"/>
        <v>Flex</v>
      </c>
      <c r="D350">
        <v>5</v>
      </c>
      <c r="E350">
        <v>12866760704</v>
      </c>
      <c r="F350">
        <v>357246432</v>
      </c>
      <c r="G350">
        <v>4071622144</v>
      </c>
      <c r="H350">
        <v>281194304</v>
      </c>
      <c r="I350">
        <v>986673536</v>
      </c>
      <c r="J350">
        <v>1394601472</v>
      </c>
      <c r="K350">
        <v>1155390336</v>
      </c>
      <c r="L350">
        <v>0</v>
      </c>
      <c r="M350">
        <v>0</v>
      </c>
      <c r="N350">
        <v>0</v>
      </c>
      <c r="O350">
        <v>0</v>
      </c>
      <c r="P350">
        <v>0</v>
      </c>
      <c r="Q350">
        <v>0</v>
      </c>
      <c r="R350">
        <v>0</v>
      </c>
      <c r="S350">
        <v>0</v>
      </c>
      <c r="T350">
        <v>0</v>
      </c>
      <c r="U350">
        <v>0</v>
      </c>
      <c r="V350">
        <v>0</v>
      </c>
      <c r="W350">
        <v>0</v>
      </c>
    </row>
    <row r="351" spans="2:23" x14ac:dyDescent="0.75">
      <c r="B351">
        <v>2048</v>
      </c>
      <c r="C351" t="str">
        <f t="shared" si="15"/>
        <v>BEV</v>
      </c>
      <c r="D351">
        <v>6</v>
      </c>
      <c r="E351">
        <v>0</v>
      </c>
      <c r="F351">
        <v>0</v>
      </c>
      <c r="G351">
        <v>0</v>
      </c>
      <c r="H351">
        <v>12650</v>
      </c>
      <c r="I351">
        <v>1085599</v>
      </c>
      <c r="J351">
        <v>118706</v>
      </c>
      <c r="K351">
        <v>2539366</v>
      </c>
      <c r="L351">
        <v>0</v>
      </c>
      <c r="M351">
        <v>48543</v>
      </c>
      <c r="N351">
        <v>48549</v>
      </c>
      <c r="O351">
        <v>145647</v>
      </c>
      <c r="P351">
        <v>90712</v>
      </c>
      <c r="Q351">
        <v>534463</v>
      </c>
      <c r="R351">
        <v>530254</v>
      </c>
      <c r="S351">
        <v>1593032</v>
      </c>
      <c r="T351">
        <v>0</v>
      </c>
      <c r="U351">
        <v>0</v>
      </c>
      <c r="V351">
        <v>0</v>
      </c>
      <c r="W351">
        <v>0</v>
      </c>
    </row>
    <row r="352" spans="2:23" x14ac:dyDescent="0.75">
      <c r="B352">
        <v>2048</v>
      </c>
      <c r="C352" t="str">
        <f t="shared" ref="C352:C372" si="16">C343</f>
        <v>PHEV diesel</v>
      </c>
      <c r="D352">
        <v>7</v>
      </c>
      <c r="E352">
        <v>252026800</v>
      </c>
      <c r="F352">
        <v>5710552</v>
      </c>
      <c r="G352">
        <v>276342016</v>
      </c>
      <c r="H352">
        <v>21385134</v>
      </c>
      <c r="I352">
        <v>32788310</v>
      </c>
      <c r="J352">
        <v>50454668</v>
      </c>
      <c r="K352">
        <v>40380036</v>
      </c>
      <c r="L352">
        <v>9022395</v>
      </c>
      <c r="M352">
        <v>0</v>
      </c>
      <c r="N352">
        <v>0</v>
      </c>
      <c r="O352">
        <v>0</v>
      </c>
      <c r="P352">
        <v>23700330</v>
      </c>
      <c r="Q352">
        <v>0</v>
      </c>
      <c r="R352">
        <v>0</v>
      </c>
      <c r="S352">
        <v>0</v>
      </c>
      <c r="T352">
        <v>0</v>
      </c>
      <c r="U352">
        <v>0</v>
      </c>
      <c r="V352">
        <v>0</v>
      </c>
      <c r="W352">
        <v>0</v>
      </c>
    </row>
    <row r="353" spans="2:23" x14ac:dyDescent="0.75">
      <c r="B353">
        <v>2048</v>
      </c>
      <c r="C353" t="str">
        <f t="shared" si="16"/>
        <v>PHEV gasoline</v>
      </c>
      <c r="D353">
        <v>8</v>
      </c>
      <c r="E353">
        <v>284681536</v>
      </c>
      <c r="F353">
        <v>6936575</v>
      </c>
      <c r="G353">
        <v>298444896</v>
      </c>
      <c r="H353">
        <v>19749616</v>
      </c>
      <c r="I353">
        <v>40120008</v>
      </c>
      <c r="J353">
        <v>61523196</v>
      </c>
      <c r="K353">
        <v>49981556</v>
      </c>
      <c r="L353">
        <v>14261142</v>
      </c>
      <c r="M353">
        <v>0</v>
      </c>
      <c r="N353">
        <v>0</v>
      </c>
      <c r="O353">
        <v>0</v>
      </c>
      <c r="P353">
        <v>44768900</v>
      </c>
      <c r="Q353">
        <v>0</v>
      </c>
      <c r="R353">
        <v>0</v>
      </c>
      <c r="S353">
        <v>0</v>
      </c>
      <c r="T353">
        <v>0</v>
      </c>
      <c r="U353">
        <v>0</v>
      </c>
      <c r="V353">
        <v>0</v>
      </c>
      <c r="W353">
        <v>0</v>
      </c>
    </row>
    <row r="354" spans="2:23" x14ac:dyDescent="0.75">
      <c r="B354">
        <v>2048</v>
      </c>
      <c r="C354" t="str">
        <f t="shared" si="16"/>
        <v>Fuel cell</v>
      </c>
      <c r="D354">
        <v>9</v>
      </c>
      <c r="E354">
        <v>0</v>
      </c>
      <c r="F354">
        <v>0</v>
      </c>
      <c r="G354">
        <v>0</v>
      </c>
      <c r="H354">
        <v>27881</v>
      </c>
      <c r="I354">
        <v>58892172</v>
      </c>
      <c r="J354">
        <v>90656584</v>
      </c>
      <c r="K354">
        <v>71986216</v>
      </c>
      <c r="L354">
        <v>8478637</v>
      </c>
      <c r="M354">
        <v>1098651</v>
      </c>
      <c r="N354">
        <v>1098680</v>
      </c>
      <c r="O354">
        <v>3295978</v>
      </c>
      <c r="P354">
        <v>22808372</v>
      </c>
      <c r="Q354">
        <v>9866934</v>
      </c>
      <c r="R354">
        <v>9849144</v>
      </c>
      <c r="S354">
        <v>29660916</v>
      </c>
      <c r="T354">
        <v>11822211</v>
      </c>
      <c r="U354">
        <v>11791362</v>
      </c>
      <c r="V354">
        <v>35360964</v>
      </c>
      <c r="W354">
        <v>0</v>
      </c>
    </row>
    <row r="355" spans="2:23" x14ac:dyDescent="0.75">
      <c r="B355">
        <v>2049</v>
      </c>
      <c r="C355" t="str">
        <f t="shared" si="16"/>
        <v>Diesel</v>
      </c>
      <c r="D355">
        <v>1</v>
      </c>
      <c r="E355">
        <v>41994448896</v>
      </c>
      <c r="F355">
        <v>97999088</v>
      </c>
      <c r="G355">
        <v>67597561856</v>
      </c>
      <c r="H355">
        <v>5489756160</v>
      </c>
      <c r="I355">
        <v>14018990080</v>
      </c>
      <c r="J355">
        <v>22320558080</v>
      </c>
      <c r="K355">
        <v>17803921408</v>
      </c>
      <c r="L355">
        <v>11726381056</v>
      </c>
      <c r="M355">
        <v>1517908480</v>
      </c>
      <c r="N355">
        <v>1517948672</v>
      </c>
      <c r="O355">
        <v>4553752576</v>
      </c>
      <c r="P355">
        <v>31285778432</v>
      </c>
      <c r="Q355">
        <v>13579081728</v>
      </c>
      <c r="R355">
        <v>13553555456</v>
      </c>
      <c r="S355">
        <v>40815079424</v>
      </c>
      <c r="T355">
        <v>16271080448</v>
      </c>
      <c r="U355">
        <v>16226024448</v>
      </c>
      <c r="V355">
        <v>48667824128</v>
      </c>
      <c r="W355">
        <v>13758281</v>
      </c>
    </row>
    <row r="356" spans="2:23" x14ac:dyDescent="0.75">
      <c r="B356">
        <v>2049</v>
      </c>
      <c r="C356" t="str">
        <f t="shared" si="16"/>
        <v>Gasoline</v>
      </c>
      <c r="D356">
        <v>2</v>
      </c>
      <c r="E356">
        <v>69863473152</v>
      </c>
      <c r="F356">
        <v>2762453248</v>
      </c>
      <c r="G356">
        <v>38854520832</v>
      </c>
      <c r="H356">
        <v>3266153216</v>
      </c>
      <c r="I356">
        <v>6901674496</v>
      </c>
      <c r="J356">
        <v>9967935488</v>
      </c>
      <c r="K356">
        <v>7882119680</v>
      </c>
      <c r="L356">
        <v>23937190</v>
      </c>
      <c r="M356">
        <v>2651317</v>
      </c>
      <c r="N356">
        <v>2651384</v>
      </c>
      <c r="O356">
        <v>7954014</v>
      </c>
      <c r="P356">
        <v>55079532</v>
      </c>
      <c r="Q356">
        <v>23819936</v>
      </c>
      <c r="R356">
        <v>23778810</v>
      </c>
      <c r="S356">
        <v>71610240</v>
      </c>
      <c r="T356">
        <v>28539694</v>
      </c>
      <c r="U356">
        <v>28468802</v>
      </c>
      <c r="V356">
        <v>85362696</v>
      </c>
      <c r="W356">
        <v>0</v>
      </c>
    </row>
    <row r="357" spans="2:23" x14ac:dyDescent="0.75">
      <c r="B357">
        <v>2049</v>
      </c>
      <c r="C357" t="str">
        <f t="shared" si="16"/>
        <v>LPG</v>
      </c>
      <c r="D357">
        <v>3</v>
      </c>
      <c r="E357">
        <v>450743584</v>
      </c>
      <c r="F357">
        <v>0</v>
      </c>
      <c r="G357">
        <v>223953728</v>
      </c>
      <c r="H357">
        <v>14525096</v>
      </c>
      <c r="I357">
        <v>48044892</v>
      </c>
      <c r="J357">
        <v>74517904</v>
      </c>
      <c r="K357">
        <v>60569812</v>
      </c>
      <c r="L357">
        <v>3958214</v>
      </c>
      <c r="M357">
        <v>351345</v>
      </c>
      <c r="N357">
        <v>333699</v>
      </c>
      <c r="O357">
        <v>1040543</v>
      </c>
      <c r="P357">
        <v>8402555</v>
      </c>
      <c r="Q357">
        <v>3162048</v>
      </c>
      <c r="R357">
        <v>3255881</v>
      </c>
      <c r="S357">
        <v>10061668</v>
      </c>
      <c r="T357">
        <v>3901626</v>
      </c>
      <c r="U357">
        <v>3835266</v>
      </c>
      <c r="V357">
        <v>12070719</v>
      </c>
      <c r="W357">
        <v>0</v>
      </c>
    </row>
    <row r="358" spans="2:23" x14ac:dyDescent="0.75">
      <c r="B358">
        <v>2049</v>
      </c>
      <c r="C358" t="str">
        <f t="shared" si="16"/>
        <v>CNG</v>
      </c>
      <c r="D358">
        <v>4</v>
      </c>
      <c r="E358">
        <v>3667994</v>
      </c>
      <c r="F358">
        <v>70418</v>
      </c>
      <c r="G358">
        <v>47640</v>
      </c>
      <c r="H358">
        <v>578021</v>
      </c>
      <c r="I358">
        <v>1512303</v>
      </c>
      <c r="J358">
        <v>7590</v>
      </c>
      <c r="K358">
        <v>4447159</v>
      </c>
      <c r="L358">
        <v>28614454</v>
      </c>
      <c r="M358">
        <v>210764</v>
      </c>
      <c r="N358">
        <v>210764</v>
      </c>
      <c r="O358">
        <v>632292</v>
      </c>
      <c r="P358">
        <v>1029052160</v>
      </c>
      <c r="Q358">
        <v>273813568</v>
      </c>
      <c r="R358">
        <v>300084416</v>
      </c>
      <c r="S358">
        <v>896893696</v>
      </c>
      <c r="T358">
        <v>312979680</v>
      </c>
      <c r="U358">
        <v>359745344</v>
      </c>
      <c r="V358">
        <v>931254272</v>
      </c>
      <c r="W358">
        <v>0</v>
      </c>
    </row>
    <row r="359" spans="2:23" x14ac:dyDescent="0.75">
      <c r="B359">
        <v>2049</v>
      </c>
      <c r="C359" t="str">
        <f t="shared" si="16"/>
        <v>Flex</v>
      </c>
      <c r="D359">
        <v>5</v>
      </c>
      <c r="E359">
        <v>13096079360</v>
      </c>
      <c r="F359">
        <v>359851392</v>
      </c>
      <c r="G359">
        <v>4150428160</v>
      </c>
      <c r="H359">
        <v>274739232</v>
      </c>
      <c r="I359">
        <v>1012681152</v>
      </c>
      <c r="J359">
        <v>1446793984</v>
      </c>
      <c r="K359">
        <v>1198635264</v>
      </c>
      <c r="L359">
        <v>0</v>
      </c>
      <c r="M359">
        <v>0</v>
      </c>
      <c r="N359">
        <v>0</v>
      </c>
      <c r="O359">
        <v>0</v>
      </c>
      <c r="P359">
        <v>0</v>
      </c>
      <c r="Q359">
        <v>0</v>
      </c>
      <c r="R359">
        <v>0</v>
      </c>
      <c r="S359">
        <v>0</v>
      </c>
      <c r="T359">
        <v>0</v>
      </c>
      <c r="U359">
        <v>0</v>
      </c>
      <c r="V359">
        <v>0</v>
      </c>
      <c r="W359">
        <v>0</v>
      </c>
    </row>
    <row r="360" spans="2:23" x14ac:dyDescent="0.75">
      <c r="B360">
        <v>2049</v>
      </c>
      <c r="C360" t="str">
        <f t="shared" si="16"/>
        <v>BEV</v>
      </c>
      <c r="D360">
        <v>6</v>
      </c>
      <c r="E360">
        <v>0</v>
      </c>
      <c r="F360">
        <v>0</v>
      </c>
      <c r="G360">
        <v>0</v>
      </c>
      <c r="H360">
        <v>8899</v>
      </c>
      <c r="I360">
        <v>1028069</v>
      </c>
      <c r="J360">
        <v>105602</v>
      </c>
      <c r="K360">
        <v>2402695</v>
      </c>
      <c r="L360">
        <v>0</v>
      </c>
      <c r="M360">
        <v>46042</v>
      </c>
      <c r="N360">
        <v>46048</v>
      </c>
      <c r="O360">
        <v>138142</v>
      </c>
      <c r="P360">
        <v>85247</v>
      </c>
      <c r="Q360">
        <v>505287</v>
      </c>
      <c r="R360">
        <v>501161</v>
      </c>
      <c r="S360">
        <v>1505623</v>
      </c>
      <c r="T360">
        <v>0</v>
      </c>
      <c r="U360">
        <v>0</v>
      </c>
      <c r="V360">
        <v>0</v>
      </c>
      <c r="W360">
        <v>0</v>
      </c>
    </row>
    <row r="361" spans="2:23" x14ac:dyDescent="0.75">
      <c r="B361">
        <v>2049</v>
      </c>
      <c r="C361" t="str">
        <f t="shared" si="16"/>
        <v>PHEV diesel</v>
      </c>
      <c r="D361">
        <v>7</v>
      </c>
      <c r="E361">
        <v>269716512</v>
      </c>
      <c r="F361">
        <v>6111182</v>
      </c>
      <c r="G361">
        <v>298212416</v>
      </c>
      <c r="H361">
        <v>23069868</v>
      </c>
      <c r="I361">
        <v>34978756</v>
      </c>
      <c r="J361">
        <v>53825372</v>
      </c>
      <c r="K361">
        <v>43085628</v>
      </c>
      <c r="L361">
        <v>9651013</v>
      </c>
      <c r="M361">
        <v>0</v>
      </c>
      <c r="N361">
        <v>0</v>
      </c>
      <c r="O361">
        <v>0</v>
      </c>
      <c r="P361">
        <v>25313012</v>
      </c>
      <c r="Q361">
        <v>0</v>
      </c>
      <c r="R361">
        <v>0</v>
      </c>
      <c r="S361">
        <v>0</v>
      </c>
      <c r="T361">
        <v>0</v>
      </c>
      <c r="U361">
        <v>0</v>
      </c>
      <c r="V361">
        <v>0</v>
      </c>
      <c r="W361">
        <v>0</v>
      </c>
    </row>
    <row r="362" spans="2:23" x14ac:dyDescent="0.75">
      <c r="B362">
        <v>2049</v>
      </c>
      <c r="C362" t="str">
        <f t="shared" si="16"/>
        <v>PHEV gasoline</v>
      </c>
      <c r="D362">
        <v>8</v>
      </c>
      <c r="E362">
        <v>306056320</v>
      </c>
      <c r="F362">
        <v>7453409</v>
      </c>
      <c r="G362">
        <v>323640640</v>
      </c>
      <c r="H362">
        <v>21415958</v>
      </c>
      <c r="I362">
        <v>43442736</v>
      </c>
      <c r="J362">
        <v>66619528</v>
      </c>
      <c r="K362">
        <v>54134376</v>
      </c>
      <c r="L362">
        <v>15025736</v>
      </c>
      <c r="M362">
        <v>0</v>
      </c>
      <c r="N362">
        <v>0</v>
      </c>
      <c r="O362">
        <v>0</v>
      </c>
      <c r="P362">
        <v>47089224</v>
      </c>
      <c r="Q362">
        <v>0</v>
      </c>
      <c r="R362">
        <v>0</v>
      </c>
      <c r="S362">
        <v>0</v>
      </c>
      <c r="T362">
        <v>0</v>
      </c>
      <c r="U362">
        <v>0</v>
      </c>
      <c r="V362">
        <v>0</v>
      </c>
      <c r="W362">
        <v>0</v>
      </c>
    </row>
    <row r="363" spans="2:23" x14ac:dyDescent="0.75">
      <c r="B363">
        <v>2049</v>
      </c>
      <c r="C363" t="str">
        <f t="shared" si="16"/>
        <v>Fuel cell</v>
      </c>
      <c r="D363">
        <v>9</v>
      </c>
      <c r="E363">
        <v>0</v>
      </c>
      <c r="F363">
        <v>0</v>
      </c>
      <c r="G363">
        <v>0</v>
      </c>
      <c r="H363">
        <v>27265</v>
      </c>
      <c r="I363">
        <v>63114428</v>
      </c>
      <c r="J363">
        <v>97156336</v>
      </c>
      <c r="K363">
        <v>77145936</v>
      </c>
      <c r="L363">
        <v>8902254</v>
      </c>
      <c r="M363">
        <v>1153997</v>
      </c>
      <c r="N363">
        <v>1154028</v>
      </c>
      <c r="O363">
        <v>3462015</v>
      </c>
      <c r="P363">
        <v>23922240</v>
      </c>
      <c r="Q363">
        <v>10353715</v>
      </c>
      <c r="R363">
        <v>10334178</v>
      </c>
      <c r="S363">
        <v>31121096</v>
      </c>
      <c r="T363">
        <v>12405965</v>
      </c>
      <c r="U363">
        <v>12371779</v>
      </c>
      <c r="V363">
        <v>37107144</v>
      </c>
      <c r="W363">
        <v>0</v>
      </c>
    </row>
    <row r="364" spans="2:23" x14ac:dyDescent="0.75">
      <c r="B364">
        <v>2050</v>
      </c>
      <c r="C364" t="str">
        <f t="shared" si="16"/>
        <v>Diesel</v>
      </c>
      <c r="D364">
        <v>1</v>
      </c>
      <c r="E364">
        <v>42441756672</v>
      </c>
      <c r="F364">
        <v>99042928</v>
      </c>
      <c r="G364">
        <v>69161254912</v>
      </c>
      <c r="H364">
        <v>5622621184</v>
      </c>
      <c r="I364">
        <v>14281223168</v>
      </c>
      <c r="J364">
        <v>22642663424</v>
      </c>
      <c r="K364">
        <v>18053793792</v>
      </c>
      <c r="L364">
        <v>11751362560</v>
      </c>
      <c r="M364">
        <v>1521709568</v>
      </c>
      <c r="N364">
        <v>1521750528</v>
      </c>
      <c r="O364">
        <v>4565153792</v>
      </c>
      <c r="P364">
        <v>31358248960</v>
      </c>
      <c r="Q364">
        <v>13607924736</v>
      </c>
      <c r="R364">
        <v>13581250560</v>
      </c>
      <c r="S364">
        <v>40897933312</v>
      </c>
      <c r="T364">
        <v>16306273280</v>
      </c>
      <c r="U364">
        <v>16258876416</v>
      </c>
      <c r="V364">
        <v>48773185536</v>
      </c>
      <c r="W364">
        <v>13817684</v>
      </c>
    </row>
    <row r="365" spans="2:23" x14ac:dyDescent="0.75">
      <c r="B365">
        <v>2050</v>
      </c>
      <c r="C365" t="str">
        <f t="shared" si="16"/>
        <v>Gasoline</v>
      </c>
      <c r="D365">
        <v>2</v>
      </c>
      <c r="E365">
        <v>70507552768</v>
      </c>
      <c r="F365">
        <v>2787920640</v>
      </c>
      <c r="G365">
        <v>39735164928</v>
      </c>
      <c r="H365">
        <v>3321719040</v>
      </c>
      <c r="I365">
        <v>6955802624</v>
      </c>
      <c r="J365">
        <v>10135337984</v>
      </c>
      <c r="K365">
        <v>8015852544</v>
      </c>
      <c r="L365">
        <v>23840520</v>
      </c>
      <c r="M365">
        <v>2683666</v>
      </c>
      <c r="N365">
        <v>2683735</v>
      </c>
      <c r="O365">
        <v>8051059</v>
      </c>
      <c r="P365">
        <v>55678896</v>
      </c>
      <c r="Q365">
        <v>24090066</v>
      </c>
      <c r="R365">
        <v>24046714</v>
      </c>
      <c r="S365">
        <v>72416088</v>
      </c>
      <c r="T365">
        <v>28864326</v>
      </c>
      <c r="U365">
        <v>28789040</v>
      </c>
      <c r="V365">
        <v>86333952</v>
      </c>
      <c r="W365">
        <v>0</v>
      </c>
    </row>
    <row r="366" spans="2:23" x14ac:dyDescent="0.75">
      <c r="B366">
        <v>2050</v>
      </c>
      <c r="C366" t="str">
        <f t="shared" si="16"/>
        <v>LPG</v>
      </c>
      <c r="D366">
        <v>3</v>
      </c>
      <c r="E366">
        <v>499103456</v>
      </c>
      <c r="F366">
        <v>0</v>
      </c>
      <c r="G366">
        <v>241908208</v>
      </c>
      <c r="H366">
        <v>15694498</v>
      </c>
      <c r="I366">
        <v>50755596</v>
      </c>
      <c r="J366">
        <v>78536640</v>
      </c>
      <c r="K366">
        <v>63947752</v>
      </c>
      <c r="L366">
        <v>3792952</v>
      </c>
      <c r="M366">
        <v>354905</v>
      </c>
      <c r="N366">
        <v>336929</v>
      </c>
      <c r="O366">
        <v>1052204</v>
      </c>
      <c r="P366">
        <v>8475706</v>
      </c>
      <c r="Q366">
        <v>3188518</v>
      </c>
      <c r="R366">
        <v>3284310</v>
      </c>
      <c r="S366">
        <v>10157478</v>
      </c>
      <c r="T366">
        <v>3937614</v>
      </c>
      <c r="U366">
        <v>3868243</v>
      </c>
      <c r="V366">
        <v>12185483</v>
      </c>
      <c r="W366">
        <v>0</v>
      </c>
    </row>
    <row r="367" spans="2:23" x14ac:dyDescent="0.75">
      <c r="B367">
        <v>2050</v>
      </c>
      <c r="C367" t="str">
        <f t="shared" si="16"/>
        <v>CNG</v>
      </c>
      <c r="D367">
        <v>4</v>
      </c>
      <c r="E367">
        <v>2862786</v>
      </c>
      <c r="F367">
        <v>62385</v>
      </c>
      <c r="G367">
        <v>44886</v>
      </c>
      <c r="H367">
        <v>483878</v>
      </c>
      <c r="I367">
        <v>1301386</v>
      </c>
      <c r="J367">
        <v>5354</v>
      </c>
      <c r="K367">
        <v>4134096</v>
      </c>
      <c r="L367">
        <v>29328064</v>
      </c>
      <c r="M367">
        <v>159926</v>
      </c>
      <c r="N367">
        <v>159926</v>
      </c>
      <c r="O367">
        <v>479777</v>
      </c>
      <c r="P367">
        <v>1063825216</v>
      </c>
      <c r="Q367">
        <v>289426464</v>
      </c>
      <c r="R367">
        <v>316920800</v>
      </c>
      <c r="S367">
        <v>948105920</v>
      </c>
      <c r="T367">
        <v>330841984</v>
      </c>
      <c r="U367">
        <v>380102080</v>
      </c>
      <c r="V367">
        <v>984540160</v>
      </c>
      <c r="W367">
        <v>0</v>
      </c>
    </row>
    <row r="368" spans="2:23" x14ac:dyDescent="0.75">
      <c r="B368">
        <v>2050</v>
      </c>
      <c r="C368" t="str">
        <f t="shared" si="16"/>
        <v>Flex</v>
      </c>
      <c r="D368">
        <v>5</v>
      </c>
      <c r="E368">
        <v>13312119808</v>
      </c>
      <c r="F368">
        <v>362179584</v>
      </c>
      <c r="G368">
        <v>4236061184</v>
      </c>
      <c r="H368">
        <v>270150144</v>
      </c>
      <c r="I368">
        <v>1039980608</v>
      </c>
      <c r="J368">
        <v>1500753024</v>
      </c>
      <c r="K368">
        <v>1243395968</v>
      </c>
      <c r="L368">
        <v>0</v>
      </c>
      <c r="M368">
        <v>0</v>
      </c>
      <c r="N368">
        <v>0</v>
      </c>
      <c r="O368">
        <v>0</v>
      </c>
      <c r="P368">
        <v>0</v>
      </c>
      <c r="Q368">
        <v>0</v>
      </c>
      <c r="R368">
        <v>0</v>
      </c>
      <c r="S368">
        <v>0</v>
      </c>
      <c r="T368">
        <v>0</v>
      </c>
      <c r="U368">
        <v>0</v>
      </c>
      <c r="V368">
        <v>0</v>
      </c>
      <c r="W368">
        <v>0</v>
      </c>
    </row>
    <row r="369" spans="2:23" x14ac:dyDescent="0.75">
      <c r="B369">
        <v>2050</v>
      </c>
      <c r="C369" t="str">
        <f t="shared" si="16"/>
        <v>BEV</v>
      </c>
      <c r="D369">
        <v>6</v>
      </c>
      <c r="E369">
        <v>0</v>
      </c>
      <c r="F369">
        <v>0</v>
      </c>
      <c r="G369">
        <v>0</v>
      </c>
      <c r="H369">
        <v>6277</v>
      </c>
      <c r="I369">
        <v>976387</v>
      </c>
      <c r="J369">
        <v>94583</v>
      </c>
      <c r="K369">
        <v>2279372</v>
      </c>
      <c r="L369">
        <v>0</v>
      </c>
      <c r="M369">
        <v>43816</v>
      </c>
      <c r="N369">
        <v>43822</v>
      </c>
      <c r="O369">
        <v>131465</v>
      </c>
      <c r="P369">
        <v>80434</v>
      </c>
      <c r="Q369">
        <v>479350</v>
      </c>
      <c r="R369">
        <v>475304</v>
      </c>
      <c r="S369">
        <v>1427926</v>
      </c>
      <c r="T369">
        <v>0</v>
      </c>
      <c r="U369">
        <v>0</v>
      </c>
      <c r="V369">
        <v>0</v>
      </c>
      <c r="W369">
        <v>0</v>
      </c>
    </row>
    <row r="370" spans="2:23" x14ac:dyDescent="0.75">
      <c r="B370">
        <v>2050</v>
      </c>
      <c r="C370" t="str">
        <f t="shared" si="16"/>
        <v>PHEV diesel</v>
      </c>
      <c r="D370">
        <v>7</v>
      </c>
      <c r="E370">
        <v>287385152</v>
      </c>
      <c r="F370">
        <v>6511497</v>
      </c>
      <c r="G370">
        <v>321347648</v>
      </c>
      <c r="H370">
        <v>24852676</v>
      </c>
      <c r="I370">
        <v>37332744</v>
      </c>
      <c r="J370">
        <v>57447832</v>
      </c>
      <c r="K370">
        <v>45991992</v>
      </c>
      <c r="L370">
        <v>10355170</v>
      </c>
      <c r="M370">
        <v>0</v>
      </c>
      <c r="N370">
        <v>0</v>
      </c>
      <c r="O370">
        <v>0</v>
      </c>
      <c r="P370">
        <v>27120476</v>
      </c>
      <c r="Q370">
        <v>0</v>
      </c>
      <c r="R370">
        <v>0</v>
      </c>
      <c r="S370">
        <v>0</v>
      </c>
      <c r="T370">
        <v>0</v>
      </c>
      <c r="U370">
        <v>0</v>
      </c>
      <c r="V370">
        <v>0</v>
      </c>
      <c r="W370">
        <v>0</v>
      </c>
    </row>
    <row r="371" spans="2:23" x14ac:dyDescent="0.75">
      <c r="B371">
        <v>2050</v>
      </c>
      <c r="C371" t="str">
        <f t="shared" si="16"/>
        <v>PHEV gasoline</v>
      </c>
      <c r="D371">
        <v>8</v>
      </c>
      <c r="E371">
        <v>327330208</v>
      </c>
      <c r="F371">
        <v>7969732</v>
      </c>
      <c r="G371">
        <v>350234304</v>
      </c>
      <c r="H371">
        <v>23188194</v>
      </c>
      <c r="I371">
        <v>46958280</v>
      </c>
      <c r="J371">
        <v>72011312</v>
      </c>
      <c r="K371">
        <v>58555096</v>
      </c>
      <c r="L371">
        <v>15855444</v>
      </c>
      <c r="M371">
        <v>0</v>
      </c>
      <c r="N371">
        <v>0</v>
      </c>
      <c r="O371">
        <v>0</v>
      </c>
      <c r="P371">
        <v>49609628</v>
      </c>
      <c r="Q371">
        <v>0</v>
      </c>
      <c r="R371">
        <v>0</v>
      </c>
      <c r="S371">
        <v>0</v>
      </c>
      <c r="T371">
        <v>0</v>
      </c>
      <c r="U371">
        <v>0</v>
      </c>
      <c r="V371">
        <v>0</v>
      </c>
      <c r="W371">
        <v>0</v>
      </c>
    </row>
    <row r="372" spans="2:23" x14ac:dyDescent="0.75">
      <c r="B372">
        <v>2050</v>
      </c>
      <c r="C372" t="str">
        <f t="shared" si="16"/>
        <v>Fuel cell</v>
      </c>
      <c r="D372">
        <v>9</v>
      </c>
      <c r="E372">
        <v>0</v>
      </c>
      <c r="F372">
        <v>0</v>
      </c>
      <c r="G372">
        <v>0</v>
      </c>
      <c r="H372">
        <v>26557</v>
      </c>
      <c r="I372">
        <v>67647448</v>
      </c>
      <c r="J372">
        <v>104134440</v>
      </c>
      <c r="K372">
        <v>82685296</v>
      </c>
      <c r="L372">
        <v>9386373</v>
      </c>
      <c r="M372">
        <v>1217271</v>
      </c>
      <c r="N372">
        <v>1217305</v>
      </c>
      <c r="O372">
        <v>3651839</v>
      </c>
      <c r="P372">
        <v>25195466</v>
      </c>
      <c r="Q372">
        <v>10909962</v>
      </c>
      <c r="R372">
        <v>10888471</v>
      </c>
      <c r="S372">
        <v>32789802</v>
      </c>
      <c r="T372">
        <v>13073003</v>
      </c>
      <c r="U372">
        <v>13035101</v>
      </c>
      <c r="V372">
        <v>39102420</v>
      </c>
      <c r="W372">
        <v>0</v>
      </c>
    </row>
  </sheetData>
  <phoneticPr fontId="5"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EA5AF-1D3C-41E8-9256-12B8B76D942A}">
  <sheetPr codeName="Sheet3">
    <pageSetUpPr fitToPage="1"/>
  </sheetPr>
  <dimension ref="A1:BI149"/>
  <sheetViews>
    <sheetView topLeftCell="B128" workbookViewId="0">
      <selection activeCell="H148" sqref="H148:J149"/>
    </sheetView>
  </sheetViews>
  <sheetFormatPr defaultColWidth="9.40625" defaultRowHeight="14.75" outlineLevelCol="1" x14ac:dyDescent="0.75"/>
  <cols>
    <col min="1" max="2" width="28.26953125" customWidth="1"/>
    <col min="3" max="3" width="32.40625" bestFit="1" customWidth="1"/>
    <col min="4" max="10" width="14.7265625" customWidth="1"/>
    <col min="11" max="11" width="12.26953125" style="115" customWidth="1"/>
    <col min="12" max="12" width="23.1328125" style="114" bestFit="1" customWidth="1"/>
    <col min="13" max="13" width="17.54296875" style="114" customWidth="1" outlineLevel="1"/>
    <col min="14" max="14" width="16.26953125" style="115" customWidth="1"/>
    <col min="15" max="16" width="10.40625" style="115" customWidth="1"/>
    <col min="17" max="17" width="16.54296875" style="114" customWidth="1"/>
    <col min="18" max="18" width="6.40625" style="118" customWidth="1"/>
    <col min="19" max="19" width="27.54296875" style="122" hidden="1" customWidth="1"/>
    <col min="20" max="20" width="15.40625" style="114" customWidth="1"/>
    <col min="21" max="21" width="8" style="114" customWidth="1"/>
    <col min="22" max="22" width="8" style="114" hidden="1" customWidth="1" outlineLevel="1"/>
    <col min="23" max="23" width="11.54296875" style="121" customWidth="1" collapsed="1"/>
    <col min="24" max="27" width="11.54296875" style="121" customWidth="1"/>
    <col min="28" max="28" width="11.54296875" style="120" customWidth="1"/>
    <col min="29" max="29" width="9" style="119" hidden="1" customWidth="1" outlineLevel="1"/>
    <col min="30" max="30" width="8.54296875" style="114" customWidth="1" collapsed="1"/>
    <col min="31" max="31" width="11" style="114" customWidth="1"/>
    <col min="32" max="32" width="11.1328125" style="115" customWidth="1"/>
    <col min="33" max="34" width="12.40625" style="115" customWidth="1"/>
    <col min="35" max="35" width="8.54296875" style="115" customWidth="1"/>
    <col min="36" max="36" width="13.54296875" style="118" customWidth="1"/>
    <col min="37" max="37" width="12.40625" style="118" customWidth="1"/>
    <col min="38" max="38" width="9.40625" style="118" customWidth="1"/>
    <col min="39" max="39" width="15.54296875" style="118" customWidth="1"/>
    <col min="40" max="40" width="12.40625" style="118" customWidth="1"/>
    <col min="41" max="41" width="11" style="118" customWidth="1"/>
    <col min="42" max="42" width="9.54296875" style="118" customWidth="1"/>
    <col min="43" max="43" width="9.40625" style="118" customWidth="1"/>
    <col min="44" max="44" width="15.54296875" style="115" customWidth="1"/>
    <col min="45" max="45" width="15.54296875" style="118" customWidth="1"/>
    <col min="46" max="46" width="15.54296875" style="115" customWidth="1"/>
    <col min="47" max="47" width="10.54296875" style="117" hidden="1" customWidth="1"/>
    <col min="48" max="49" width="11.40625" style="117" hidden="1" customWidth="1"/>
    <col min="50" max="50" width="10.54296875" style="117" hidden="1" customWidth="1"/>
    <col min="51" max="51" width="11.40625" style="117" hidden="1" customWidth="1"/>
    <col min="52" max="52" width="11.54296875" style="117" hidden="1" customWidth="1"/>
    <col min="53" max="53" width="14.40625" style="116" hidden="1" customWidth="1"/>
    <col min="54" max="54" width="11.54296875" style="117" hidden="1" customWidth="1"/>
    <col min="55" max="55" width="13.40625" style="116" hidden="1" customWidth="1"/>
    <col min="56" max="56" width="12.40625" style="115" customWidth="1"/>
    <col min="57" max="57" width="11.54296875" style="115" customWidth="1"/>
    <col min="58" max="115" width="9.40625" style="114"/>
    <col min="116" max="117" width="9.40625" style="114" customWidth="1"/>
    <col min="118" max="16384" width="9.40625" style="114"/>
  </cols>
  <sheetData>
    <row r="1" spans="1:61" ht="15.5" thickBot="1" x14ac:dyDescent="0.9">
      <c r="A1" s="1" t="s">
        <v>1329</v>
      </c>
      <c r="K1" s="212">
        <v>2027</v>
      </c>
      <c r="L1" s="211" t="s">
        <v>814</v>
      </c>
      <c r="M1" s="193"/>
      <c r="N1" s="192"/>
      <c r="O1" s="192"/>
      <c r="P1" s="192"/>
      <c r="Q1" s="193"/>
      <c r="R1" s="198"/>
      <c r="S1" s="197"/>
      <c r="T1" s="193"/>
      <c r="U1" s="193"/>
      <c r="V1" s="193"/>
      <c r="W1" s="196"/>
      <c r="X1" s="196"/>
      <c r="Y1" s="196"/>
      <c r="Z1" s="196"/>
      <c r="AA1" s="196"/>
      <c r="AB1" s="195"/>
      <c r="AC1" s="194"/>
      <c r="AF1" s="114"/>
      <c r="AG1" s="114"/>
      <c r="AH1" s="192"/>
      <c r="AI1" s="209"/>
      <c r="AJ1" s="114"/>
      <c r="AK1" s="210"/>
      <c r="AL1" s="188"/>
      <c r="AM1" s="188"/>
      <c r="AN1" s="188"/>
      <c r="AO1" s="188"/>
      <c r="AP1" s="188"/>
      <c r="AQ1" s="188"/>
      <c r="AR1" s="188"/>
      <c r="AS1" s="188"/>
      <c r="AT1" s="188"/>
      <c r="AU1" s="186"/>
      <c r="AV1" s="186"/>
      <c r="AW1" s="186"/>
      <c r="AX1" s="186"/>
      <c r="AY1" s="186"/>
      <c r="AZ1" s="185"/>
      <c r="BA1" s="184"/>
      <c r="BB1" s="184"/>
      <c r="BC1" s="184"/>
      <c r="BD1" s="183"/>
      <c r="BE1" s="183"/>
    </row>
    <row r="2" spans="1:61" ht="12.75" hidden="1" customHeight="1" thickBot="1" x14ac:dyDescent="0.9">
      <c r="K2" s="192"/>
      <c r="L2" s="193"/>
      <c r="M2" s="193" t="s">
        <v>813</v>
      </c>
      <c r="N2" s="192"/>
      <c r="O2" s="192"/>
      <c r="P2" s="192"/>
      <c r="Q2" s="193"/>
      <c r="R2" s="198"/>
      <c r="S2" s="197"/>
      <c r="T2" s="193"/>
      <c r="U2" s="193"/>
      <c r="V2" s="193"/>
      <c r="W2" s="196"/>
      <c r="X2" s="196"/>
      <c r="Y2" s="196"/>
      <c r="Z2" s="196"/>
      <c r="AA2" s="196"/>
      <c r="AB2" s="195"/>
      <c r="AC2" s="194"/>
      <c r="AD2" s="193"/>
      <c r="AE2" s="193"/>
      <c r="AF2" s="192"/>
      <c r="AG2" s="192"/>
      <c r="AH2" s="192"/>
      <c r="AI2" s="209"/>
      <c r="AJ2" s="208"/>
      <c r="AK2" s="207"/>
      <c r="AL2" s="188" t="s">
        <v>813</v>
      </c>
      <c r="AM2" s="188" t="s">
        <v>813</v>
      </c>
      <c r="AN2" s="188" t="s">
        <v>813</v>
      </c>
      <c r="AO2" s="188" t="s">
        <v>813</v>
      </c>
      <c r="AP2" s="188"/>
      <c r="AQ2" s="188"/>
      <c r="AR2" s="188"/>
      <c r="AS2" s="188"/>
      <c r="AT2" s="188"/>
      <c r="AU2" s="186"/>
      <c r="AV2" s="186"/>
      <c r="AW2" s="186"/>
      <c r="AX2" s="186"/>
      <c r="AY2" s="186"/>
      <c r="AZ2" s="186"/>
      <c r="BA2" s="186"/>
      <c r="BB2" s="186"/>
      <c r="BC2" s="186"/>
      <c r="BD2" s="183"/>
      <c r="BE2" s="183"/>
    </row>
    <row r="3" spans="1:61" s="200" customFormat="1" ht="60" x14ac:dyDescent="0.75">
      <c r="A3" s="213" t="s">
        <v>977</v>
      </c>
      <c r="B3" s="214" t="s">
        <v>1328</v>
      </c>
      <c r="C3" s="214" t="s">
        <v>1330</v>
      </c>
      <c r="D3" s="214" t="s">
        <v>1304</v>
      </c>
      <c r="E3" s="214" t="s">
        <v>1155</v>
      </c>
      <c r="F3" s="214" t="s">
        <v>1156</v>
      </c>
      <c r="G3" s="214" t="s">
        <v>1157</v>
      </c>
      <c r="H3" s="214" t="s">
        <v>1158</v>
      </c>
      <c r="I3" s="214" t="s">
        <v>1301</v>
      </c>
      <c r="J3" s="214" t="s">
        <v>1302</v>
      </c>
      <c r="K3" s="214" t="s">
        <v>1303</v>
      </c>
      <c r="L3" s="214" t="s">
        <v>1295</v>
      </c>
      <c r="M3" s="214" t="s">
        <v>1296</v>
      </c>
      <c r="N3" s="214" t="s">
        <v>1297</v>
      </c>
      <c r="P3" s="204" t="s">
        <v>773</v>
      </c>
      <c r="Q3" s="203" t="s">
        <v>772</v>
      </c>
      <c r="R3" s="203" t="s">
        <v>771</v>
      </c>
      <c r="S3" s="203" t="s">
        <v>770</v>
      </c>
      <c r="T3" s="203" t="s">
        <v>769</v>
      </c>
      <c r="U3" s="203" t="s">
        <v>812</v>
      </c>
      <c r="V3" s="203" t="s">
        <v>767</v>
      </c>
      <c r="W3" s="203" t="s">
        <v>766</v>
      </c>
      <c r="X3" s="203" t="s">
        <v>811</v>
      </c>
      <c r="Y3" s="203" t="s">
        <v>764</v>
      </c>
      <c r="Z3" s="203" t="s">
        <v>763</v>
      </c>
      <c r="AA3" s="203" t="s">
        <v>810</v>
      </c>
      <c r="AB3" s="203" t="s">
        <v>809</v>
      </c>
      <c r="AC3" s="203" t="s">
        <v>808</v>
      </c>
      <c r="AD3" s="203" t="s">
        <v>807</v>
      </c>
      <c r="AE3" s="203" t="s">
        <v>806</v>
      </c>
      <c r="AF3" s="203" t="s">
        <v>805</v>
      </c>
      <c r="AG3" s="206" t="s">
        <v>804</v>
      </c>
      <c r="AH3" s="203" t="s">
        <v>803</v>
      </c>
      <c r="AI3" s="203" t="s">
        <v>802</v>
      </c>
      <c r="AJ3" s="203" t="s">
        <v>801</v>
      </c>
      <c r="AK3" s="203" t="s">
        <v>800</v>
      </c>
      <c r="AL3" s="203" t="s">
        <v>799</v>
      </c>
      <c r="AM3" s="205" t="s">
        <v>798</v>
      </c>
      <c r="AN3" s="204" t="s">
        <v>797</v>
      </c>
      <c r="AO3" s="203" t="s">
        <v>796</v>
      </c>
      <c r="AP3" s="202" t="s">
        <v>795</v>
      </c>
      <c r="AQ3" s="204" t="s">
        <v>794</v>
      </c>
      <c r="AR3" s="202" t="s">
        <v>793</v>
      </c>
      <c r="AS3" s="203" t="s">
        <v>792</v>
      </c>
      <c r="AT3" s="203" t="s">
        <v>791</v>
      </c>
      <c r="AU3" s="202" t="s">
        <v>790</v>
      </c>
      <c r="AV3" s="204" t="s">
        <v>789</v>
      </c>
      <c r="AW3" s="203" t="s">
        <v>788</v>
      </c>
      <c r="AX3" s="202" t="s">
        <v>787</v>
      </c>
      <c r="BE3" s="201"/>
      <c r="BF3" s="201"/>
      <c r="BG3" s="201"/>
      <c r="BH3" s="201"/>
      <c r="BI3" s="201"/>
    </row>
    <row r="4" spans="1:61" x14ac:dyDescent="0.75">
      <c r="K4"/>
      <c r="L4"/>
      <c r="M4"/>
      <c r="N4"/>
      <c r="O4" s="192"/>
      <c r="P4" s="199"/>
      <c r="Q4" s="193"/>
      <c r="R4" s="192"/>
      <c r="S4" s="192"/>
      <c r="T4" s="192"/>
      <c r="U4" s="193"/>
      <c r="V4" s="198"/>
      <c r="W4" s="197"/>
      <c r="X4" s="193"/>
      <c r="Y4" s="193"/>
      <c r="Z4" s="193"/>
      <c r="AA4" s="196"/>
      <c r="AB4" s="196"/>
      <c r="AC4" s="196"/>
      <c r="AD4" s="196"/>
      <c r="AE4" s="196"/>
      <c r="AF4" s="195"/>
      <c r="AG4" s="194"/>
      <c r="AH4" s="193"/>
      <c r="AI4" s="193"/>
      <c r="AJ4" s="192"/>
      <c r="AK4" s="192"/>
      <c r="AL4" s="192"/>
      <c r="AM4" s="191"/>
      <c r="AN4" s="190"/>
      <c r="AP4" s="187"/>
      <c r="AQ4" s="189"/>
      <c r="AR4" s="187"/>
      <c r="AS4" s="188"/>
      <c r="AT4" s="188"/>
      <c r="AU4" s="187"/>
      <c r="AV4" s="189"/>
      <c r="AW4" s="188"/>
      <c r="AX4" s="187"/>
      <c r="AY4" s="186"/>
      <c r="AZ4" s="186"/>
      <c r="BA4" s="186"/>
      <c r="BB4" s="186"/>
      <c r="BC4" s="186"/>
      <c r="BD4" s="185"/>
      <c r="BE4" s="184"/>
      <c r="BF4" s="184"/>
      <c r="BG4" s="184"/>
      <c r="BH4" s="183"/>
      <c r="BI4" s="183"/>
    </row>
    <row r="5" spans="1:61" s="175" customFormat="1" ht="15.5" thickBot="1" x14ac:dyDescent="0.9">
      <c r="A5"/>
      <c r="B5"/>
      <c r="C5"/>
      <c r="D5"/>
      <c r="E5"/>
      <c r="F5"/>
      <c r="G5"/>
      <c r="H5"/>
      <c r="I5"/>
      <c r="J5"/>
      <c r="K5"/>
      <c r="L5"/>
      <c r="M5"/>
      <c r="N5"/>
      <c r="O5" s="175" t="s">
        <v>815</v>
      </c>
      <c r="P5" s="179"/>
      <c r="Q5" s="178"/>
      <c r="R5" s="178"/>
      <c r="S5" s="178"/>
      <c r="T5" s="178"/>
      <c r="U5" s="178"/>
      <c r="V5" s="178"/>
      <c r="W5" s="178"/>
      <c r="X5" s="178"/>
      <c r="Y5" s="178" t="s">
        <v>786</v>
      </c>
      <c r="Z5" s="178"/>
      <c r="AA5" s="182" t="s">
        <v>786</v>
      </c>
      <c r="AB5" s="182" t="s">
        <v>785</v>
      </c>
      <c r="AC5" s="182" t="s">
        <v>784</v>
      </c>
      <c r="AD5" s="182" t="s">
        <v>783</v>
      </c>
      <c r="AE5" s="182" t="s">
        <v>783</v>
      </c>
      <c r="AF5" s="182" t="s">
        <v>782</v>
      </c>
      <c r="AG5" s="181" t="s">
        <v>781</v>
      </c>
      <c r="AH5" s="178" t="s">
        <v>780</v>
      </c>
      <c r="AI5" s="178" t="s">
        <v>779</v>
      </c>
      <c r="AJ5" s="178" t="s">
        <v>778</v>
      </c>
      <c r="AK5" s="178" t="s">
        <v>777</v>
      </c>
      <c r="AL5" s="178" t="s">
        <v>777</v>
      </c>
      <c r="AM5" s="180" t="s">
        <v>777</v>
      </c>
      <c r="AN5" s="179" t="s">
        <v>776</v>
      </c>
      <c r="AO5" s="178" t="s">
        <v>776</v>
      </c>
      <c r="AP5" s="177" t="s">
        <v>776</v>
      </c>
      <c r="AQ5" s="179" t="s">
        <v>776</v>
      </c>
      <c r="AR5" s="177" t="s">
        <v>776</v>
      </c>
      <c r="AS5" s="178" t="s">
        <v>776</v>
      </c>
      <c r="AT5" s="178" t="s">
        <v>776</v>
      </c>
      <c r="AU5" s="177" t="s">
        <v>776</v>
      </c>
      <c r="AV5" s="179" t="s">
        <v>775</v>
      </c>
      <c r="AW5" s="178" t="s">
        <v>775</v>
      </c>
      <c r="AX5" s="177" t="s">
        <v>775</v>
      </c>
      <c r="BE5" s="176"/>
      <c r="BF5" s="176"/>
      <c r="BG5" s="176"/>
      <c r="BH5" s="176"/>
      <c r="BI5" s="176"/>
    </row>
    <row r="6" spans="1:61" s="164" customFormat="1" ht="60" hidden="1" customHeight="1" x14ac:dyDescent="0.75">
      <c r="A6" s="45"/>
      <c r="B6" s="45"/>
      <c r="C6" s="45"/>
      <c r="D6" s="45"/>
      <c r="E6" s="45"/>
      <c r="F6" s="45"/>
      <c r="G6" s="45"/>
      <c r="H6" s="45"/>
      <c r="I6" s="45"/>
      <c r="J6" s="45"/>
      <c r="K6" s="45"/>
      <c r="L6" s="45"/>
      <c r="M6" s="45"/>
      <c r="N6" s="45"/>
      <c r="O6" s="173" t="s">
        <v>774</v>
      </c>
      <c r="P6" s="174" t="s">
        <v>773</v>
      </c>
      <c r="Q6" s="164" t="s">
        <v>772</v>
      </c>
      <c r="R6" s="169" t="s">
        <v>771</v>
      </c>
      <c r="S6" s="169" t="s">
        <v>770</v>
      </c>
      <c r="T6" s="169" t="s">
        <v>769</v>
      </c>
      <c r="U6" s="164" t="s">
        <v>768</v>
      </c>
      <c r="V6" s="173" t="s">
        <v>767</v>
      </c>
      <c r="W6" s="173" t="s">
        <v>766</v>
      </c>
      <c r="X6" s="173" t="s">
        <v>765</v>
      </c>
      <c r="Y6" s="169" t="s">
        <v>764</v>
      </c>
      <c r="Z6" s="169" t="s">
        <v>763</v>
      </c>
      <c r="AA6" s="169" t="s">
        <v>762</v>
      </c>
      <c r="AB6" s="169" t="s">
        <v>761</v>
      </c>
      <c r="AC6" s="169" t="s">
        <v>760</v>
      </c>
      <c r="AD6" s="169" t="s">
        <v>759</v>
      </c>
      <c r="AE6" s="169" t="s">
        <v>758</v>
      </c>
      <c r="AF6" s="169" t="s">
        <v>757</v>
      </c>
      <c r="AG6" s="172" t="s">
        <v>756</v>
      </c>
      <c r="AH6" s="169" t="s">
        <v>755</v>
      </c>
      <c r="AI6" s="169" t="s">
        <v>754</v>
      </c>
      <c r="AJ6" s="169" t="s">
        <v>753</v>
      </c>
      <c r="AK6" s="169" t="s">
        <v>980</v>
      </c>
      <c r="AL6" s="169" t="s">
        <v>981</v>
      </c>
      <c r="AM6" s="168" t="s">
        <v>816</v>
      </c>
      <c r="AN6" s="170" t="s">
        <v>752</v>
      </c>
      <c r="AO6" s="169" t="s">
        <v>751</v>
      </c>
      <c r="AP6" s="168" t="s">
        <v>982</v>
      </c>
      <c r="AQ6" s="170" t="s">
        <v>983</v>
      </c>
      <c r="AR6" s="168" t="s">
        <v>984</v>
      </c>
      <c r="AS6" s="165" t="s">
        <v>985</v>
      </c>
      <c r="AT6" s="165" t="s">
        <v>986</v>
      </c>
      <c r="AU6" s="171" t="s">
        <v>987</v>
      </c>
      <c r="AV6" s="170" t="s">
        <v>988</v>
      </c>
      <c r="AW6" s="169" t="s">
        <v>989</v>
      </c>
      <c r="AX6" s="168" t="s">
        <v>990</v>
      </c>
      <c r="AY6" s="166"/>
      <c r="AZ6" s="166"/>
      <c r="BA6" s="166"/>
      <c r="BB6" s="167"/>
      <c r="BC6" s="167"/>
      <c r="BD6" s="167"/>
      <c r="BE6" s="166"/>
      <c r="BF6" s="166"/>
      <c r="BG6" s="166"/>
      <c r="BH6" s="165"/>
      <c r="BI6" s="165"/>
    </row>
    <row r="7" spans="1:61" x14ac:dyDescent="0.75">
      <c r="A7" t="str">
        <f t="shared" ref="A7:A38" si="0">INDEX($C$125:$C$130,MATCH(E7,$D$125:$D$130,0))</f>
        <v>freight LDV</v>
      </c>
      <c r="B7" s="233">
        <v>1.6899999999999998E-2</v>
      </c>
      <c r="C7" s="235">
        <f t="shared" ref="C7:C38" si="1">B7*SUM($AH$7:$AH$107)*AK7*365</f>
        <v>177273912.92464921</v>
      </c>
      <c r="D7">
        <f t="shared" ref="D7:D38" si="2">B7*AK7</f>
        <v>0.57327614563694851</v>
      </c>
      <c r="E7" t="s">
        <v>1290</v>
      </c>
      <c r="F7">
        <v>0.14000000000000001</v>
      </c>
      <c r="G7">
        <v>0.37</v>
      </c>
      <c r="H7">
        <v>0.7</v>
      </c>
      <c r="I7">
        <f t="shared" ref="I7:I38" si="3">F7*$B7/SUMIF($E$7:$E$107,$E7,$B$7:$B$107)</f>
        <v>7.3002159827213814E-3</v>
      </c>
      <c r="J7">
        <f t="shared" ref="J7:J38" si="4">G7*$B7/SUMIF($E$7:$E$107,$E7,$B$7:$B$107)</f>
        <v>1.9293427954335075E-2</v>
      </c>
      <c r="K7">
        <f t="shared" ref="K7:K38" si="5">H7*$B7/SUMIF($E$7:$E$107,$E7,$B$7:$B$107)</f>
        <v>3.6501079913606897E-2</v>
      </c>
      <c r="L7">
        <f t="shared" ref="L7:L38" si="6">F7*$D7/SUMIF($E$7:$E$107,$E7,$D$7:$D$107)</f>
        <v>3.3222195356111075E-3</v>
      </c>
      <c r="M7">
        <f t="shared" ref="M7:M38" si="7">G7*$D7/SUMIF($E$7:$E$107,$E7,$D$7:$D$107)</f>
        <v>8.7801516298293553E-3</v>
      </c>
      <c r="N7">
        <f t="shared" ref="N7:N38" si="8">H7*$D7/SUMIF($E$7:$E$107,$E7,$D$7:$D$107)</f>
        <v>1.6611097678055534E-2</v>
      </c>
      <c r="O7" s="147">
        <v>1</v>
      </c>
      <c r="P7" s="158" t="s">
        <v>817</v>
      </c>
      <c r="Q7" s="114" t="s">
        <v>818</v>
      </c>
      <c r="R7" s="115">
        <v>52</v>
      </c>
      <c r="S7" s="115">
        <v>42</v>
      </c>
      <c r="T7" s="125" t="s">
        <v>819</v>
      </c>
      <c r="U7" s="114" t="s">
        <v>749</v>
      </c>
      <c r="V7" s="160" t="s">
        <v>705</v>
      </c>
      <c r="W7" s="159" t="s">
        <v>750</v>
      </c>
      <c r="X7" s="114" t="s">
        <v>710</v>
      </c>
      <c r="Y7" s="155">
        <v>7257</v>
      </c>
      <c r="Z7" s="155">
        <v>15998.946366756565</v>
      </c>
      <c r="AA7" s="121">
        <v>340</v>
      </c>
      <c r="AB7" s="121">
        <v>3.4</v>
      </c>
      <c r="AC7" s="121">
        <v>7.7</v>
      </c>
      <c r="AD7" s="154">
        <v>8</v>
      </c>
      <c r="AE7" s="154">
        <v>25</v>
      </c>
      <c r="AF7" s="120">
        <v>55</v>
      </c>
      <c r="AG7" s="119">
        <v>5700</v>
      </c>
      <c r="AH7" s="153">
        <v>7653.9028111378811</v>
      </c>
      <c r="AI7" s="152">
        <v>9.0343070677725793E-3</v>
      </c>
      <c r="AJ7" s="115">
        <v>8</v>
      </c>
      <c r="AK7" s="125">
        <v>33.921665422304649</v>
      </c>
      <c r="AL7" s="125">
        <v>29.970130617260388</v>
      </c>
      <c r="AM7" s="148">
        <v>50.358106782035229</v>
      </c>
      <c r="AN7" s="151">
        <v>0.8601323948290085</v>
      </c>
      <c r="AO7" s="150">
        <v>-8.4538972558163936E-2</v>
      </c>
      <c r="AP7" s="134">
        <v>0</v>
      </c>
      <c r="AQ7" s="151">
        <v>1.6052642056158157E-2</v>
      </c>
      <c r="AR7" s="134">
        <v>3.612866038343765E-2</v>
      </c>
      <c r="AS7" s="150">
        <v>0.7755934222708446</v>
      </c>
      <c r="AT7" s="150">
        <v>0.47028735247688758</v>
      </c>
      <c r="AU7" s="134">
        <v>0.30905046837607686</v>
      </c>
      <c r="AV7" s="149">
        <v>63.548577755228884</v>
      </c>
      <c r="AW7" s="125">
        <v>39.057416378159331</v>
      </c>
      <c r="AX7" s="148">
        <v>54.62061286567981</v>
      </c>
      <c r="AY7" s="127"/>
      <c r="AZ7" s="127"/>
      <c r="BA7" s="127"/>
      <c r="BB7" s="127"/>
      <c r="BC7" s="127"/>
      <c r="BD7" s="127"/>
      <c r="BE7" s="124"/>
      <c r="BF7" s="124"/>
      <c r="BG7" s="124"/>
      <c r="BH7" s="126"/>
      <c r="BI7" s="126"/>
    </row>
    <row r="8" spans="1:61" x14ac:dyDescent="0.75">
      <c r="A8" t="str">
        <f t="shared" si="0"/>
        <v>freight LDV</v>
      </c>
      <c r="B8" s="233">
        <v>1.6899999999999998E-2</v>
      </c>
      <c r="C8" s="235">
        <f t="shared" si="1"/>
        <v>258216923.12886494</v>
      </c>
      <c r="D8">
        <f t="shared" si="2"/>
        <v>0.83503319798930786</v>
      </c>
      <c r="E8" t="s">
        <v>1290</v>
      </c>
      <c r="F8">
        <v>0.2</v>
      </c>
      <c r="G8">
        <v>0.37</v>
      </c>
      <c r="H8">
        <v>0.7</v>
      </c>
      <c r="I8">
        <f t="shared" si="3"/>
        <v>1.0428879975316259E-2</v>
      </c>
      <c r="J8">
        <f t="shared" si="4"/>
        <v>1.9293427954335075E-2</v>
      </c>
      <c r="K8">
        <f t="shared" si="5"/>
        <v>3.6501079913606897E-2</v>
      </c>
      <c r="L8">
        <f t="shared" si="6"/>
        <v>6.9130573318618256E-3</v>
      </c>
      <c r="M8">
        <f t="shared" si="7"/>
        <v>1.2789156063944377E-2</v>
      </c>
      <c r="N8">
        <f t="shared" si="8"/>
        <v>2.4195700661516384E-2</v>
      </c>
      <c r="O8" s="147">
        <v>2</v>
      </c>
      <c r="P8" s="158" t="s">
        <v>820</v>
      </c>
      <c r="Q8" s="114" t="s">
        <v>821</v>
      </c>
      <c r="R8" s="115">
        <v>52</v>
      </c>
      <c r="S8" s="115">
        <v>41</v>
      </c>
      <c r="T8" s="125" t="s">
        <v>819</v>
      </c>
      <c r="U8" s="114" t="s">
        <v>749</v>
      </c>
      <c r="V8" s="157" t="s">
        <v>702</v>
      </c>
      <c r="W8" s="156"/>
      <c r="X8" s="114" t="s">
        <v>710</v>
      </c>
      <c r="Y8" s="155">
        <v>7257</v>
      </c>
      <c r="Z8" s="155">
        <v>15998.946366756565</v>
      </c>
      <c r="AA8" s="121">
        <v>340</v>
      </c>
      <c r="AB8" s="121">
        <v>3.4</v>
      </c>
      <c r="AC8" s="121">
        <v>7.7</v>
      </c>
      <c r="AD8" s="154">
        <v>7</v>
      </c>
      <c r="AE8" s="154">
        <v>25</v>
      </c>
      <c r="AF8" s="120">
        <v>65</v>
      </c>
      <c r="AG8" s="119">
        <v>5700</v>
      </c>
      <c r="AH8" s="153">
        <v>5234.414032993951</v>
      </c>
      <c r="AI8" s="152">
        <v>6.1784562543844056E-3</v>
      </c>
      <c r="AJ8" s="115">
        <v>8</v>
      </c>
      <c r="AK8" s="125">
        <v>49.410248401734201</v>
      </c>
      <c r="AL8" s="125">
        <v>43.654448565416189</v>
      </c>
      <c r="AM8" s="148">
        <v>63.973773553985097</v>
      </c>
      <c r="AN8" s="151">
        <v>0.8601323948290085</v>
      </c>
      <c r="AO8" s="150">
        <v>-8.4538972558163936E-2</v>
      </c>
      <c r="AP8" s="134">
        <v>0</v>
      </c>
      <c r="AQ8" s="151">
        <v>1.6052642056158157E-2</v>
      </c>
      <c r="AR8" s="134">
        <v>3.612866038343765E-2</v>
      </c>
      <c r="AS8" s="150">
        <v>0.7755934222708446</v>
      </c>
      <c r="AT8" s="150">
        <v>0.22458611296951131</v>
      </c>
      <c r="AU8" s="134">
        <v>0.14758730601287234</v>
      </c>
      <c r="AV8" s="149">
        <v>65.012207188640431</v>
      </c>
      <c r="AW8" s="125">
        <v>49.617637966315357</v>
      </c>
      <c r="AX8" s="148">
        <v>59.059354860625554</v>
      </c>
      <c r="AY8" s="127"/>
      <c r="AZ8" s="127"/>
      <c r="BA8" s="127"/>
      <c r="BB8" s="127"/>
      <c r="BC8" s="127"/>
      <c r="BD8" s="127"/>
      <c r="BE8" s="124"/>
      <c r="BF8" s="124"/>
      <c r="BG8" s="124"/>
      <c r="BH8" s="126"/>
      <c r="BI8" s="126"/>
    </row>
    <row r="9" spans="1:61" x14ac:dyDescent="0.75">
      <c r="A9" t="str">
        <f t="shared" si="0"/>
        <v>freight LDV</v>
      </c>
      <c r="B9" s="233">
        <v>1.6899999999999998E-2</v>
      </c>
      <c r="C9" s="235">
        <f t="shared" si="1"/>
        <v>204218616.93247223</v>
      </c>
      <c r="D9">
        <f t="shared" si="2"/>
        <v>0.6604111098518971</v>
      </c>
      <c r="E9" t="s">
        <v>1290</v>
      </c>
      <c r="F9">
        <v>0.2</v>
      </c>
      <c r="G9">
        <v>0.37</v>
      </c>
      <c r="H9">
        <v>0.7</v>
      </c>
      <c r="I9">
        <f t="shared" si="3"/>
        <v>1.0428879975316259E-2</v>
      </c>
      <c r="J9">
        <f t="shared" si="4"/>
        <v>1.9293427954335075E-2</v>
      </c>
      <c r="K9">
        <f t="shared" si="5"/>
        <v>3.6501079913606897E-2</v>
      </c>
      <c r="L9">
        <f t="shared" si="6"/>
        <v>5.4673992315490199E-3</v>
      </c>
      <c r="M9">
        <f t="shared" si="7"/>
        <v>1.0114688578365687E-2</v>
      </c>
      <c r="N9">
        <f t="shared" si="8"/>
        <v>1.9135897310421569E-2</v>
      </c>
      <c r="O9" s="147">
        <v>3</v>
      </c>
      <c r="P9" s="158" t="s">
        <v>822</v>
      </c>
      <c r="Q9" s="114" t="s">
        <v>818</v>
      </c>
      <c r="R9" s="115">
        <v>52</v>
      </c>
      <c r="S9" s="115">
        <v>42</v>
      </c>
      <c r="T9" s="125" t="s">
        <v>823</v>
      </c>
      <c r="U9" s="114" t="s">
        <v>749</v>
      </c>
      <c r="V9" s="160" t="s">
        <v>705</v>
      </c>
      <c r="W9" s="159" t="s">
        <v>750</v>
      </c>
      <c r="X9" s="114" t="s">
        <v>698</v>
      </c>
      <c r="Y9" s="155">
        <v>7257</v>
      </c>
      <c r="Z9" s="155">
        <v>15998.946366756565</v>
      </c>
      <c r="AA9" s="121">
        <v>340</v>
      </c>
      <c r="AB9" s="121">
        <v>3.4</v>
      </c>
      <c r="AC9" s="121">
        <v>7.7</v>
      </c>
      <c r="AD9" s="154">
        <v>8</v>
      </c>
      <c r="AE9" s="154">
        <v>25</v>
      </c>
      <c r="AF9" s="120">
        <v>55</v>
      </c>
      <c r="AG9" s="119">
        <v>5700</v>
      </c>
      <c r="AH9" s="153">
        <v>7653.9028111378811</v>
      </c>
      <c r="AI9" s="152">
        <v>9.0343070677725793E-3</v>
      </c>
      <c r="AJ9" s="115">
        <v>8</v>
      </c>
      <c r="AK9" s="125">
        <v>39.077580464609298</v>
      </c>
      <c r="AL9" s="125">
        <v>34.525433116286955</v>
      </c>
      <c r="AM9" s="148">
        <v>58.047342319070452</v>
      </c>
      <c r="AN9" s="151">
        <v>0.81793022012432626</v>
      </c>
      <c r="AO9" s="150">
        <v>-0.13468693348743255</v>
      </c>
      <c r="AP9" s="134">
        <v>0</v>
      </c>
      <c r="AQ9" s="151">
        <v>1.5265023302814502E-2</v>
      </c>
      <c r="AR9" s="134">
        <v>3.4356016954920958E-2</v>
      </c>
      <c r="AS9" s="150">
        <v>0.68324328663689371</v>
      </c>
      <c r="AT9" s="150">
        <v>0.40799078421358104</v>
      </c>
      <c r="AU9" s="134">
        <v>0.26811212823446462</v>
      </c>
      <c r="AV9" s="149">
        <v>64.22933169405735</v>
      </c>
      <c r="AW9" s="125">
        <v>39.660456946618545</v>
      </c>
      <c r="AX9" s="148">
        <v>55.223653434139024</v>
      </c>
      <c r="AY9" s="127"/>
      <c r="AZ9" s="127"/>
      <c r="BA9" s="127"/>
      <c r="BB9" s="127"/>
      <c r="BC9" s="127"/>
      <c r="BD9" s="127"/>
      <c r="BE9" s="124"/>
      <c r="BF9" s="124"/>
      <c r="BG9" s="124"/>
      <c r="BH9" s="126"/>
      <c r="BI9" s="126"/>
    </row>
    <row r="10" spans="1:61" x14ac:dyDescent="0.75">
      <c r="A10" t="str">
        <f t="shared" si="0"/>
        <v>freight LDV</v>
      </c>
      <c r="B10" s="233">
        <v>1.6899999999999998E-2</v>
      </c>
      <c r="C10" s="235">
        <f t="shared" si="1"/>
        <v>207804807.66033459</v>
      </c>
      <c r="D10">
        <f t="shared" si="2"/>
        <v>0.67200829053161593</v>
      </c>
      <c r="E10" t="s">
        <v>1290</v>
      </c>
      <c r="F10">
        <v>0.2</v>
      </c>
      <c r="G10">
        <v>0.37</v>
      </c>
      <c r="H10">
        <v>0.7</v>
      </c>
      <c r="I10">
        <f t="shared" si="3"/>
        <v>1.0428879975316259E-2</v>
      </c>
      <c r="J10">
        <f t="shared" si="4"/>
        <v>1.9293427954335075E-2</v>
      </c>
      <c r="K10">
        <f t="shared" si="5"/>
        <v>3.6501079913606897E-2</v>
      </c>
      <c r="L10">
        <f t="shared" si="6"/>
        <v>5.5634097555855543E-3</v>
      </c>
      <c r="M10">
        <f t="shared" si="7"/>
        <v>1.0292308047833276E-2</v>
      </c>
      <c r="N10">
        <f t="shared" si="8"/>
        <v>1.9471934144549438E-2</v>
      </c>
      <c r="O10" s="147">
        <v>4</v>
      </c>
      <c r="P10" s="158" t="s">
        <v>824</v>
      </c>
      <c r="Q10" s="114" t="s">
        <v>821</v>
      </c>
      <c r="R10" s="115">
        <v>52</v>
      </c>
      <c r="S10" s="115">
        <v>41</v>
      </c>
      <c r="T10" s="125" t="s">
        <v>823</v>
      </c>
      <c r="U10" s="114" t="s">
        <v>749</v>
      </c>
      <c r="V10" s="157" t="s">
        <v>702</v>
      </c>
      <c r="W10" s="156"/>
      <c r="X10" s="114" t="s">
        <v>698</v>
      </c>
      <c r="Y10" s="155">
        <v>7257</v>
      </c>
      <c r="Z10" s="155">
        <v>15998.946366756565</v>
      </c>
      <c r="AA10" s="121">
        <v>340</v>
      </c>
      <c r="AB10" s="121">
        <v>3.4</v>
      </c>
      <c r="AC10" s="121">
        <v>7.7</v>
      </c>
      <c r="AD10" s="154">
        <v>7</v>
      </c>
      <c r="AE10" s="154">
        <v>25</v>
      </c>
      <c r="AF10" s="120">
        <v>65</v>
      </c>
      <c r="AG10" s="119">
        <v>5700</v>
      </c>
      <c r="AH10" s="153">
        <v>5234.414032993951</v>
      </c>
      <c r="AI10" s="152">
        <v>6.1784562543844056E-3</v>
      </c>
      <c r="AJ10" s="115">
        <v>8</v>
      </c>
      <c r="AK10" s="125">
        <v>39.763804173468401</v>
      </c>
      <c r="AL10" s="125">
        <v>35.131718625301076</v>
      </c>
      <c r="AM10" s="148">
        <v>51.713118827970199</v>
      </c>
      <c r="AN10" s="151">
        <v>0.81793022012432626</v>
      </c>
      <c r="AO10" s="150">
        <v>-0.13468693348743255</v>
      </c>
      <c r="AP10" s="134">
        <v>0</v>
      </c>
      <c r="AQ10" s="151">
        <v>1.5265023302814502E-2</v>
      </c>
      <c r="AR10" s="134">
        <v>3.4356016954920958E-2</v>
      </c>
      <c r="AS10" s="150">
        <v>0.68324328663689371</v>
      </c>
      <c r="AT10" s="150">
        <v>0.27783319707087906</v>
      </c>
      <c r="AU10" s="134">
        <v>0.18257875580312968</v>
      </c>
      <c r="AV10" s="149">
        <v>50.489664368718003</v>
      </c>
      <c r="AW10" s="125">
        <v>35.332641270266585</v>
      </c>
      <c r="AX10" s="148">
        <v>44.774358164576782</v>
      </c>
      <c r="AY10" s="127"/>
      <c r="AZ10" s="127"/>
      <c r="BA10" s="127"/>
      <c r="BB10" s="127"/>
      <c r="BC10" s="127"/>
      <c r="BD10" s="127"/>
      <c r="BE10" s="124"/>
      <c r="BF10" s="124"/>
      <c r="BG10" s="124"/>
      <c r="BH10" s="126"/>
      <c r="BI10" s="126"/>
    </row>
    <row r="11" spans="1:61" x14ac:dyDescent="0.75">
      <c r="A11" t="str">
        <f t="shared" si="0"/>
        <v>freight HDV</v>
      </c>
      <c r="B11" s="233">
        <v>3.3999999999999998E-3</v>
      </c>
      <c r="C11" s="235">
        <f t="shared" si="1"/>
        <v>69391106.472941965</v>
      </c>
      <c r="D11">
        <f t="shared" si="2"/>
        <v>0.22439999999999999</v>
      </c>
      <c r="E11" t="s">
        <v>1291</v>
      </c>
      <c r="F11">
        <v>0.2</v>
      </c>
      <c r="G11">
        <v>0.37</v>
      </c>
      <c r="H11">
        <v>0.7</v>
      </c>
      <c r="I11">
        <f t="shared" si="3"/>
        <v>9.1767881241565461E-3</v>
      </c>
      <c r="J11">
        <f t="shared" si="4"/>
        <v>1.6977058029689608E-2</v>
      </c>
      <c r="K11">
        <f t="shared" si="5"/>
        <v>3.2118758434547902E-2</v>
      </c>
      <c r="L11">
        <f t="shared" si="6"/>
        <v>7.4139570292773476E-3</v>
      </c>
      <c r="M11">
        <f t="shared" si="7"/>
        <v>1.3715820504163092E-2</v>
      </c>
      <c r="N11">
        <f t="shared" si="8"/>
        <v>2.5948849602470712E-2</v>
      </c>
      <c r="O11" s="147">
        <v>5</v>
      </c>
      <c r="P11" s="158" t="s">
        <v>825</v>
      </c>
      <c r="Q11" s="114" t="s">
        <v>826</v>
      </c>
      <c r="R11" s="115">
        <v>52</v>
      </c>
      <c r="S11" s="115">
        <v>47</v>
      </c>
      <c r="T11" s="125" t="s">
        <v>827</v>
      </c>
      <c r="U11" s="114" t="s">
        <v>748</v>
      </c>
      <c r="V11" s="161" t="s">
        <v>700</v>
      </c>
      <c r="W11" s="122" t="s">
        <v>720</v>
      </c>
      <c r="X11" s="114" t="s">
        <v>710</v>
      </c>
      <c r="Y11" s="155">
        <v>19051</v>
      </c>
      <c r="Z11" s="155">
        <v>42000.265568841023</v>
      </c>
      <c r="AA11" s="121">
        <v>794</v>
      </c>
      <c r="AB11" s="121">
        <v>6.86</v>
      </c>
      <c r="AC11" s="121">
        <v>7.7</v>
      </c>
      <c r="AD11" s="154">
        <v>20</v>
      </c>
      <c r="AE11" s="154">
        <v>100</v>
      </c>
      <c r="AF11" s="120">
        <v>25</v>
      </c>
      <c r="AG11" s="119">
        <v>15000</v>
      </c>
      <c r="AH11" s="153">
        <v>2702.6185365557862</v>
      </c>
      <c r="AI11" s="152">
        <v>3.1900438702682238E-3</v>
      </c>
      <c r="AJ11" s="115">
        <v>8</v>
      </c>
      <c r="AK11" s="125">
        <v>66</v>
      </c>
      <c r="AL11" s="125">
        <v>58.311659999999996</v>
      </c>
      <c r="AM11" s="148">
        <v>89.879007193840252</v>
      </c>
      <c r="AN11" s="151">
        <v>2.0695124788824248</v>
      </c>
      <c r="AO11" s="150">
        <v>-0.22899776432577695</v>
      </c>
      <c r="AP11" s="134">
        <v>0</v>
      </c>
      <c r="AQ11" s="151">
        <v>3.8623290151577637E-2</v>
      </c>
      <c r="AR11" s="134">
        <v>8.6926982355655935E-2</v>
      </c>
      <c r="AS11" s="150">
        <v>1.8405147145566478</v>
      </c>
      <c r="AT11" s="150">
        <v>9.3434135105160118E-2</v>
      </c>
      <c r="AU11" s="134">
        <v>6.1400467319568185E-2</v>
      </c>
      <c r="AV11" s="149">
        <v>177.29282554465615</v>
      </c>
      <c r="AW11" s="125">
        <v>165.42363527000578</v>
      </c>
      <c r="AX11" s="148">
        <v>170.94224831392643</v>
      </c>
      <c r="AY11" s="127"/>
      <c r="AZ11" s="127"/>
      <c r="BA11" s="127"/>
      <c r="BB11" s="127"/>
      <c r="BC11" s="127"/>
      <c r="BD11" s="127"/>
      <c r="BE11" s="124"/>
      <c r="BF11" s="124"/>
      <c r="BG11" s="124"/>
      <c r="BH11" s="126"/>
      <c r="BI11" s="126"/>
    </row>
    <row r="12" spans="1:61" x14ac:dyDescent="0.75">
      <c r="A12" t="str">
        <f t="shared" si="0"/>
        <v>freight HDV</v>
      </c>
      <c r="B12" s="233">
        <v>2.8999999999999998E-3</v>
      </c>
      <c r="C12" s="235">
        <f t="shared" si="1"/>
        <v>59186531.99162697</v>
      </c>
      <c r="D12">
        <f t="shared" si="2"/>
        <v>0.19139999999999999</v>
      </c>
      <c r="E12" t="s">
        <v>1291</v>
      </c>
      <c r="F12">
        <v>0.14000000000000001</v>
      </c>
      <c r="G12">
        <v>0.26</v>
      </c>
      <c r="H12">
        <v>0.39</v>
      </c>
      <c r="I12">
        <f t="shared" si="3"/>
        <v>5.479082321187584E-3</v>
      </c>
      <c r="J12">
        <f t="shared" si="4"/>
        <v>1.0175438596491228E-2</v>
      </c>
      <c r="K12">
        <f t="shared" si="5"/>
        <v>1.5263157894736843E-2</v>
      </c>
      <c r="L12">
        <f t="shared" si="6"/>
        <v>4.4265684615979453E-3</v>
      </c>
      <c r="M12">
        <f t="shared" si="7"/>
        <v>8.2207700001104694E-3</v>
      </c>
      <c r="N12">
        <f t="shared" si="8"/>
        <v>1.2331155000165706E-2</v>
      </c>
      <c r="O12" s="147">
        <v>6</v>
      </c>
      <c r="P12" s="158" t="s">
        <v>828</v>
      </c>
      <c r="Q12" s="114" t="s">
        <v>826</v>
      </c>
      <c r="R12" s="115">
        <v>53</v>
      </c>
      <c r="S12" s="115">
        <v>47</v>
      </c>
      <c r="T12" s="125" t="s">
        <v>829</v>
      </c>
      <c r="U12" s="114" t="s">
        <v>748</v>
      </c>
      <c r="V12" s="161" t="s">
        <v>700</v>
      </c>
      <c r="W12" s="122" t="s">
        <v>720</v>
      </c>
      <c r="X12" s="114" t="s">
        <v>709</v>
      </c>
      <c r="Y12" s="155">
        <v>19051</v>
      </c>
      <c r="Z12" s="155">
        <v>42000.265568841023</v>
      </c>
      <c r="AA12" s="121">
        <v>794</v>
      </c>
      <c r="AB12" s="121">
        <v>6.86</v>
      </c>
      <c r="AC12" s="121">
        <v>7.7</v>
      </c>
      <c r="AD12" s="154">
        <v>20</v>
      </c>
      <c r="AE12" s="154">
        <v>100</v>
      </c>
      <c r="AF12" s="120">
        <v>25</v>
      </c>
      <c r="AG12" s="119">
        <v>15000</v>
      </c>
      <c r="AH12" s="153">
        <v>1826.1917262475856</v>
      </c>
      <c r="AI12" s="152">
        <v>2.1555508642647123E-3</v>
      </c>
      <c r="AJ12" s="115">
        <v>8</v>
      </c>
      <c r="AK12" s="125">
        <v>66</v>
      </c>
      <c r="AL12" s="125">
        <v>58.311659999999996</v>
      </c>
      <c r="AM12" s="148">
        <v>89.879007193840252</v>
      </c>
      <c r="AN12" s="151">
        <v>2.0655904795706843</v>
      </c>
      <c r="AO12" s="150">
        <v>-9.343078857194119E-2</v>
      </c>
      <c r="AP12" s="134">
        <v>0</v>
      </c>
      <c r="AQ12" s="151">
        <v>3.8550093918678648E-2</v>
      </c>
      <c r="AR12" s="134">
        <v>8.6762244250208675E-2</v>
      </c>
      <c r="AS12" s="150">
        <v>1.9721596909987431</v>
      </c>
      <c r="AT12" s="150">
        <v>9.3434135105160118E-2</v>
      </c>
      <c r="AU12" s="134">
        <v>6.1400467319568185E-2</v>
      </c>
      <c r="AV12" s="149">
        <v>189.11836652458484</v>
      </c>
      <c r="AW12" s="125">
        <v>177.25575505467779</v>
      </c>
      <c r="AX12" s="148">
        <v>182.77436809859844</v>
      </c>
      <c r="AY12" s="127"/>
      <c r="AZ12" s="127"/>
      <c r="BA12" s="127"/>
      <c r="BB12" s="127"/>
      <c r="BC12" s="127"/>
      <c r="BD12" s="127"/>
      <c r="BE12" s="124"/>
      <c r="BF12" s="124"/>
      <c r="BG12" s="124"/>
      <c r="BH12" s="126"/>
      <c r="BI12" s="126"/>
    </row>
    <row r="13" spans="1:61" x14ac:dyDescent="0.75">
      <c r="A13" t="str">
        <f t="shared" si="0"/>
        <v>freight LDV</v>
      </c>
      <c r="B13" s="233">
        <v>7.7000000000000002E-3</v>
      </c>
      <c r="C13" s="235">
        <f t="shared" si="1"/>
        <v>94868953.710622787</v>
      </c>
      <c r="D13">
        <f t="shared" si="2"/>
        <v>0.30679137853155464</v>
      </c>
      <c r="E13" t="s">
        <v>1292</v>
      </c>
      <c r="F13">
        <v>0.14000000000000001</v>
      </c>
      <c r="G13">
        <v>0.26</v>
      </c>
      <c r="H13">
        <v>0.39</v>
      </c>
      <c r="I13">
        <f t="shared" si="3"/>
        <v>6.8793873643905549E-3</v>
      </c>
      <c r="J13">
        <f t="shared" si="4"/>
        <v>1.2776005105296745E-2</v>
      </c>
      <c r="K13">
        <f t="shared" si="5"/>
        <v>1.9164007657945115E-2</v>
      </c>
      <c r="L13">
        <f t="shared" si="6"/>
        <v>3.7079351505452242E-3</v>
      </c>
      <c r="M13">
        <f t="shared" si="7"/>
        <v>6.8861652795839876E-3</v>
      </c>
      <c r="N13">
        <f t="shared" si="8"/>
        <v>1.032924791937598E-2</v>
      </c>
      <c r="O13" s="147">
        <v>7</v>
      </c>
      <c r="P13" s="158" t="s">
        <v>830</v>
      </c>
      <c r="Q13" s="114" t="s">
        <v>831</v>
      </c>
      <c r="R13" s="115">
        <v>52</v>
      </c>
      <c r="S13" s="115">
        <v>46</v>
      </c>
      <c r="T13" s="125" t="s">
        <v>832</v>
      </c>
      <c r="U13" s="114" t="s">
        <v>748</v>
      </c>
      <c r="V13" s="160" t="s">
        <v>707</v>
      </c>
      <c r="W13" s="159" t="s">
        <v>739</v>
      </c>
      <c r="X13" s="114" t="s">
        <v>710</v>
      </c>
      <c r="Y13" s="155">
        <v>11408</v>
      </c>
      <c r="Z13" s="155">
        <v>25150.334870050832</v>
      </c>
      <c r="AA13" s="121">
        <v>340</v>
      </c>
      <c r="AB13" s="121">
        <v>5.4</v>
      </c>
      <c r="AC13" s="121">
        <v>7.7</v>
      </c>
      <c r="AD13" s="154">
        <v>16</v>
      </c>
      <c r="AE13" s="154">
        <v>50</v>
      </c>
      <c r="AF13" s="120">
        <v>45</v>
      </c>
      <c r="AG13" s="119">
        <v>11200</v>
      </c>
      <c r="AH13" s="153">
        <v>5530.040900974368</v>
      </c>
      <c r="AI13" s="152">
        <v>6.5274003119092094E-3</v>
      </c>
      <c r="AJ13" s="115">
        <v>8</v>
      </c>
      <c r="AK13" s="125">
        <v>39.843036172929175</v>
      </c>
      <c r="AL13" s="125">
        <v>35.201720889144653</v>
      </c>
      <c r="AM13" s="148">
        <v>89.879007193840252</v>
      </c>
      <c r="AN13" s="151">
        <v>1.3643385909304979</v>
      </c>
      <c r="AO13" s="150">
        <v>-0.13719516002678903</v>
      </c>
      <c r="AP13" s="134">
        <v>0</v>
      </c>
      <c r="AQ13" s="151">
        <v>2.5462637118747709E-2</v>
      </c>
      <c r="AR13" s="134">
        <v>5.7307137710520553E-2</v>
      </c>
      <c r="AS13" s="150">
        <v>1.2271434309037088</v>
      </c>
      <c r="AT13" s="150">
        <v>9.3434135105160118E-2</v>
      </c>
      <c r="AU13" s="134">
        <v>6.1400467319568185E-2</v>
      </c>
      <c r="AV13" s="149">
        <v>120.98075710010525</v>
      </c>
      <c r="AW13" s="125">
        <v>110.29443325406825</v>
      </c>
      <c r="AX13" s="148">
        <v>115.81304629798888</v>
      </c>
      <c r="AY13" s="127"/>
      <c r="AZ13" s="127"/>
      <c r="BA13" s="127"/>
      <c r="BB13" s="127"/>
      <c r="BC13" s="127"/>
      <c r="BD13" s="127"/>
      <c r="BE13" s="124"/>
      <c r="BF13" s="124"/>
      <c r="BG13" s="124"/>
      <c r="BH13" s="126"/>
      <c r="BI13" s="126"/>
    </row>
    <row r="14" spans="1:61" x14ac:dyDescent="0.75">
      <c r="A14" t="str">
        <f t="shared" si="0"/>
        <v>freight LDV</v>
      </c>
      <c r="B14" s="233">
        <v>5.7999999999999996E-3</v>
      </c>
      <c r="C14" s="235">
        <f t="shared" si="1"/>
        <v>71459731.366443127</v>
      </c>
      <c r="D14">
        <f t="shared" si="2"/>
        <v>0.2310896098029892</v>
      </c>
      <c r="E14" t="s">
        <v>1292</v>
      </c>
      <c r="F14">
        <v>0.14000000000000001</v>
      </c>
      <c r="G14">
        <v>0.26</v>
      </c>
      <c r="H14">
        <v>0.39</v>
      </c>
      <c r="I14">
        <f t="shared" si="3"/>
        <v>5.1818761965539235E-3</v>
      </c>
      <c r="J14">
        <f t="shared" si="4"/>
        <v>9.6234843650287154E-3</v>
      </c>
      <c r="K14">
        <f t="shared" si="5"/>
        <v>1.4435226547543074E-2</v>
      </c>
      <c r="L14">
        <f t="shared" si="6"/>
        <v>2.7929901133977009E-3</v>
      </c>
      <c r="M14">
        <f t="shared" si="7"/>
        <v>5.1869816391671595E-3</v>
      </c>
      <c r="N14">
        <f t="shared" si="8"/>
        <v>7.7804724587507389E-3</v>
      </c>
      <c r="O14" s="147">
        <v>8</v>
      </c>
      <c r="P14" s="158" t="s">
        <v>833</v>
      </c>
      <c r="Q14" s="114" t="s">
        <v>831</v>
      </c>
      <c r="R14" s="115">
        <v>53</v>
      </c>
      <c r="S14" s="115">
        <v>46</v>
      </c>
      <c r="T14" s="125" t="s">
        <v>834</v>
      </c>
      <c r="U14" s="114" t="s">
        <v>748</v>
      </c>
      <c r="V14" s="160" t="s">
        <v>707</v>
      </c>
      <c r="W14" s="159" t="s">
        <v>739</v>
      </c>
      <c r="X14" s="114" t="s">
        <v>709</v>
      </c>
      <c r="Y14" s="155">
        <v>11408</v>
      </c>
      <c r="Z14" s="155">
        <v>25150.334870050832</v>
      </c>
      <c r="AA14" s="121">
        <v>340</v>
      </c>
      <c r="AB14" s="121">
        <v>5.4</v>
      </c>
      <c r="AC14" s="121">
        <v>7.7</v>
      </c>
      <c r="AD14" s="154">
        <v>16</v>
      </c>
      <c r="AE14" s="154">
        <v>50</v>
      </c>
      <c r="AF14" s="120">
        <v>45</v>
      </c>
      <c r="AG14" s="119">
        <v>11200</v>
      </c>
      <c r="AH14" s="153">
        <v>3464.2683777094858</v>
      </c>
      <c r="AI14" s="152">
        <v>4.0890595375549319E-3</v>
      </c>
      <c r="AJ14" s="115">
        <v>8</v>
      </c>
      <c r="AK14" s="125">
        <v>39.843036172929175</v>
      </c>
      <c r="AL14" s="125">
        <v>35.201720889144653</v>
      </c>
      <c r="AM14" s="148">
        <v>89.879007193840252</v>
      </c>
      <c r="AN14" s="151">
        <v>1.4451053055964747</v>
      </c>
      <c r="AO14" s="150">
        <v>-5.6081646699588004E-2</v>
      </c>
      <c r="AP14" s="134">
        <v>0</v>
      </c>
      <c r="AQ14" s="151">
        <v>2.6969985485556434E-2</v>
      </c>
      <c r="AR14" s="134">
        <v>6.0699630798788873E-2</v>
      </c>
      <c r="AS14" s="150">
        <v>1.3890236588968867</v>
      </c>
      <c r="AT14" s="150">
        <v>9.3434135105160118E-2</v>
      </c>
      <c r="AU14" s="134">
        <v>6.1400467319568185E-2</v>
      </c>
      <c r="AV14" s="149">
        <v>135.66587025114862</v>
      </c>
      <c r="AW14" s="125">
        <v>124.84406743040759</v>
      </c>
      <c r="AX14" s="148">
        <v>151.72585860314214</v>
      </c>
      <c r="AY14" s="127"/>
      <c r="AZ14" s="127"/>
      <c r="BA14" s="127"/>
      <c r="BB14" s="127"/>
      <c r="BC14" s="127"/>
      <c r="BD14" s="127"/>
      <c r="BE14" s="124"/>
      <c r="BF14" s="124"/>
      <c r="BG14" s="124"/>
      <c r="BH14" s="126"/>
      <c r="BI14" s="126"/>
    </row>
    <row r="15" spans="1:61" x14ac:dyDescent="0.75">
      <c r="A15" t="str">
        <f t="shared" si="0"/>
        <v>freight HDV</v>
      </c>
      <c r="B15" s="233">
        <v>3.3999999999999998E-3</v>
      </c>
      <c r="C15" s="235">
        <f t="shared" si="1"/>
        <v>69391106.472941965</v>
      </c>
      <c r="D15">
        <f t="shared" si="2"/>
        <v>0.22439999999999999</v>
      </c>
      <c r="E15" t="s">
        <v>1291</v>
      </c>
      <c r="F15">
        <v>0.14000000000000001</v>
      </c>
      <c r="G15">
        <v>0.26</v>
      </c>
      <c r="H15">
        <v>0.39</v>
      </c>
      <c r="I15">
        <f t="shared" si="3"/>
        <v>6.4237516869095823E-3</v>
      </c>
      <c r="J15">
        <f t="shared" si="4"/>
        <v>1.1929824561403509E-2</v>
      </c>
      <c r="K15">
        <f t="shared" si="5"/>
        <v>1.7894736842105262E-2</v>
      </c>
      <c r="L15">
        <f t="shared" si="6"/>
        <v>5.189769920494143E-3</v>
      </c>
      <c r="M15">
        <f t="shared" si="7"/>
        <v>9.6381441380605521E-3</v>
      </c>
      <c r="N15">
        <f t="shared" si="8"/>
        <v>1.4457216207090827E-2</v>
      </c>
      <c r="O15" s="147">
        <v>9</v>
      </c>
      <c r="P15" s="158" t="s">
        <v>835</v>
      </c>
      <c r="Q15" s="114" t="s">
        <v>826</v>
      </c>
      <c r="R15" s="115">
        <v>52</v>
      </c>
      <c r="S15" s="115">
        <v>47</v>
      </c>
      <c r="T15" s="125" t="s">
        <v>836</v>
      </c>
      <c r="U15" s="114" t="s">
        <v>748</v>
      </c>
      <c r="V15" s="161" t="s">
        <v>700</v>
      </c>
      <c r="W15" s="122" t="s">
        <v>720</v>
      </c>
      <c r="X15" s="114" t="s">
        <v>698</v>
      </c>
      <c r="Y15" s="155">
        <v>19051</v>
      </c>
      <c r="Z15" s="155">
        <v>42000.265568841023</v>
      </c>
      <c r="AA15" s="121">
        <v>794</v>
      </c>
      <c r="AB15" s="121">
        <v>6.86</v>
      </c>
      <c r="AC15" s="121">
        <v>7.7</v>
      </c>
      <c r="AD15" s="154">
        <v>20</v>
      </c>
      <c r="AE15" s="154">
        <v>100</v>
      </c>
      <c r="AF15" s="120">
        <v>25</v>
      </c>
      <c r="AG15" s="119">
        <v>15000</v>
      </c>
      <c r="AH15" s="153">
        <v>2702.6185365557862</v>
      </c>
      <c r="AI15" s="152">
        <v>3.1900438702682238E-3</v>
      </c>
      <c r="AJ15" s="115">
        <v>8</v>
      </c>
      <c r="AK15" s="125">
        <v>66</v>
      </c>
      <c r="AL15" s="125">
        <v>58.311659999999996</v>
      </c>
      <c r="AM15" s="148">
        <v>89.879007193840252</v>
      </c>
      <c r="AN15" s="151">
        <v>2.0655118598730002</v>
      </c>
      <c r="AO15" s="150">
        <v>-0.37007775993344549</v>
      </c>
      <c r="AP15" s="134">
        <v>0</v>
      </c>
      <c r="AQ15" s="151">
        <v>3.8548626640067737E-2</v>
      </c>
      <c r="AR15" s="134">
        <v>8.6758941939571205E-2</v>
      </c>
      <c r="AS15" s="150">
        <v>1.6954340999395547</v>
      </c>
      <c r="AT15" s="150">
        <v>9.3434135105160118E-2</v>
      </c>
      <c r="AU15" s="134">
        <v>6.1400467319568185E-2</v>
      </c>
      <c r="AV15" s="149">
        <v>164.24641325751156</v>
      </c>
      <c r="AW15" s="125">
        <v>152.3839336651493</v>
      </c>
      <c r="AX15" s="148">
        <v>514.11486232695495</v>
      </c>
      <c r="AY15" s="127"/>
      <c r="AZ15" s="127"/>
      <c r="BA15" s="127"/>
      <c r="BB15" s="127"/>
      <c r="BC15" s="127"/>
      <c r="BD15" s="127"/>
      <c r="BE15" s="124"/>
      <c r="BF15" s="124"/>
      <c r="BG15" s="124"/>
      <c r="BH15" s="126"/>
      <c r="BI15" s="126"/>
    </row>
    <row r="16" spans="1:61" x14ac:dyDescent="0.75">
      <c r="A16" t="str">
        <f t="shared" si="0"/>
        <v>freight LDV</v>
      </c>
      <c r="B16" s="233">
        <v>7.7000000000000002E-3</v>
      </c>
      <c r="C16" s="235">
        <f t="shared" si="1"/>
        <v>92553910.479761928</v>
      </c>
      <c r="D16">
        <f t="shared" si="2"/>
        <v>0.29930489031410928</v>
      </c>
      <c r="E16" t="s">
        <v>1292</v>
      </c>
      <c r="F16">
        <v>0.2</v>
      </c>
      <c r="G16">
        <v>0.37</v>
      </c>
      <c r="H16">
        <v>0.7</v>
      </c>
      <c r="I16">
        <f t="shared" si="3"/>
        <v>9.8276962348436483E-3</v>
      </c>
      <c r="J16">
        <f t="shared" si="4"/>
        <v>1.8181238034460749E-2</v>
      </c>
      <c r="K16">
        <f t="shared" si="5"/>
        <v>3.4396936821952766E-2</v>
      </c>
      <c r="L16">
        <f t="shared" si="6"/>
        <v>5.1677887468574123E-3</v>
      </c>
      <c r="M16">
        <f t="shared" si="7"/>
        <v>9.5604091816862118E-3</v>
      </c>
      <c r="N16">
        <f t="shared" si="8"/>
        <v>1.8087260614000941E-2</v>
      </c>
      <c r="O16" s="147">
        <v>10</v>
      </c>
      <c r="P16" s="158" t="s">
        <v>837</v>
      </c>
      <c r="Q16" s="114" t="s">
        <v>831</v>
      </c>
      <c r="R16" s="115">
        <v>52</v>
      </c>
      <c r="S16" s="115">
        <v>46</v>
      </c>
      <c r="T16" s="125" t="s">
        <v>838</v>
      </c>
      <c r="U16" s="114" t="s">
        <v>748</v>
      </c>
      <c r="V16" s="160" t="s">
        <v>707</v>
      </c>
      <c r="W16" s="159" t="s">
        <v>739</v>
      </c>
      <c r="X16" s="114" t="s">
        <v>698</v>
      </c>
      <c r="Y16" s="155">
        <v>11408</v>
      </c>
      <c r="Z16" s="155">
        <v>25150.334870050832</v>
      </c>
      <c r="AA16" s="121">
        <v>340</v>
      </c>
      <c r="AB16" s="121">
        <v>5.4</v>
      </c>
      <c r="AC16" s="121">
        <v>7.7</v>
      </c>
      <c r="AD16" s="154">
        <v>16</v>
      </c>
      <c r="AE16" s="154">
        <v>50</v>
      </c>
      <c r="AF16" s="120">
        <v>45</v>
      </c>
      <c r="AG16" s="119">
        <v>11200</v>
      </c>
      <c r="AH16" s="153">
        <v>5530.040900974368</v>
      </c>
      <c r="AI16" s="152">
        <v>6.5274003119092094E-3</v>
      </c>
      <c r="AJ16" s="115">
        <v>8</v>
      </c>
      <c r="AK16" s="125">
        <v>38.87076497585835</v>
      </c>
      <c r="AL16" s="125">
        <v>34.342709563820605</v>
      </c>
      <c r="AM16" s="148">
        <v>104.6079252686805</v>
      </c>
      <c r="AN16" s="151">
        <v>1.3059420071902388</v>
      </c>
      <c r="AO16" s="150">
        <v>-0.2199937667632389</v>
      </c>
      <c r="AP16" s="134">
        <v>0</v>
      </c>
      <c r="AQ16" s="151">
        <v>2.437278227579507E-2</v>
      </c>
      <c r="AR16" s="134">
        <v>5.4854270740053501E-2</v>
      </c>
      <c r="AS16" s="150">
        <v>1.0859482404269998</v>
      </c>
      <c r="AT16" s="150">
        <v>8.0278499737927694E-2</v>
      </c>
      <c r="AU16" s="134">
        <v>5.2755209796450181E-2</v>
      </c>
      <c r="AV16" s="149">
        <v>124.54614586840582</v>
      </c>
      <c r="AW16" s="125">
        <v>113.59879238024268</v>
      </c>
      <c r="AX16" s="148">
        <v>333.22680373724154</v>
      </c>
      <c r="AY16" s="127"/>
      <c r="AZ16" s="127"/>
      <c r="BA16" s="127"/>
      <c r="BB16" s="127"/>
      <c r="BC16" s="127"/>
      <c r="BD16" s="127"/>
      <c r="BE16" s="124"/>
      <c r="BF16" s="124"/>
      <c r="BG16" s="124"/>
      <c r="BH16" s="126"/>
      <c r="BI16" s="126"/>
    </row>
    <row r="17" spans="1:61" x14ac:dyDescent="0.75">
      <c r="A17" t="str">
        <f t="shared" si="0"/>
        <v>freight LDV</v>
      </c>
      <c r="B17" s="233">
        <v>1.6899999999999998E-2</v>
      </c>
      <c r="C17" s="235">
        <f t="shared" si="1"/>
        <v>379076127.38073301</v>
      </c>
      <c r="D17">
        <f t="shared" si="2"/>
        <v>1.2258729873028642</v>
      </c>
      <c r="E17" t="s">
        <v>1290</v>
      </c>
      <c r="F17">
        <v>0.2</v>
      </c>
      <c r="G17">
        <v>0.37</v>
      </c>
      <c r="H17">
        <v>0.7</v>
      </c>
      <c r="I17">
        <f t="shared" si="3"/>
        <v>1.0428879975316259E-2</v>
      </c>
      <c r="J17">
        <f t="shared" si="4"/>
        <v>1.9293427954335075E-2</v>
      </c>
      <c r="K17">
        <f t="shared" si="5"/>
        <v>3.6501079913606897E-2</v>
      </c>
      <c r="L17">
        <f t="shared" si="6"/>
        <v>1.0148734521227904E-2</v>
      </c>
      <c r="M17">
        <f t="shared" si="7"/>
        <v>1.877515886427162E-2</v>
      </c>
      <c r="N17">
        <f t="shared" si="8"/>
        <v>3.5520570824297659E-2</v>
      </c>
      <c r="O17" s="147">
        <v>11</v>
      </c>
      <c r="P17" s="158" t="s">
        <v>839</v>
      </c>
      <c r="Q17" s="114" t="s">
        <v>840</v>
      </c>
      <c r="R17" s="115">
        <v>52</v>
      </c>
      <c r="S17" s="115">
        <v>41</v>
      </c>
      <c r="T17" s="125" t="s">
        <v>823</v>
      </c>
      <c r="U17" s="114" t="s">
        <v>748</v>
      </c>
      <c r="V17" s="157" t="s">
        <v>702</v>
      </c>
      <c r="W17" s="159"/>
      <c r="X17" s="114" t="s">
        <v>698</v>
      </c>
      <c r="Y17" s="155">
        <v>7257</v>
      </c>
      <c r="Z17" s="155">
        <v>15998.946366756565</v>
      </c>
      <c r="AA17" s="121">
        <v>340</v>
      </c>
      <c r="AB17" s="121">
        <v>3.4</v>
      </c>
      <c r="AC17" s="121">
        <v>7.7</v>
      </c>
      <c r="AD17" s="154">
        <v>7</v>
      </c>
      <c r="AE17" s="154">
        <v>25</v>
      </c>
      <c r="AF17" s="120">
        <v>65</v>
      </c>
      <c r="AG17" s="119">
        <v>5700</v>
      </c>
      <c r="AH17" s="153">
        <v>47862.832007229503</v>
      </c>
      <c r="AI17" s="152">
        <v>5.6495036866327876E-2</v>
      </c>
      <c r="AJ17" s="115">
        <v>8</v>
      </c>
      <c r="AK17" s="125">
        <v>72.536863154015634</v>
      </c>
      <c r="AL17" s="125">
        <v>64.087043965204344</v>
      </c>
      <c r="AM17" s="148">
        <v>86.32932293636641</v>
      </c>
      <c r="AN17" s="151">
        <v>0.81793022012432626</v>
      </c>
      <c r="AO17" s="150">
        <v>-0.13468693348743255</v>
      </c>
      <c r="AP17" s="134">
        <v>0</v>
      </c>
      <c r="AQ17" s="151">
        <v>1.5265023302814502E-2</v>
      </c>
      <c r="AR17" s="134">
        <v>3.4356016954920958E-2</v>
      </c>
      <c r="AS17" s="150">
        <v>0.68324328663689371</v>
      </c>
      <c r="AT17" s="150">
        <v>9.7275954630814676E-2</v>
      </c>
      <c r="AU17" s="134">
        <v>6.3925128290284489E-2</v>
      </c>
      <c r="AV17" s="149">
        <v>68.699516763787514</v>
      </c>
      <c r="AW17" s="125">
        <v>58.983930336180755</v>
      </c>
      <c r="AX17" s="148">
        <v>72.953009758216851</v>
      </c>
      <c r="AY17" s="127"/>
      <c r="AZ17" s="127"/>
      <c r="BA17" s="127"/>
      <c r="BB17" s="127"/>
      <c r="BC17" s="127"/>
      <c r="BD17" s="127"/>
      <c r="BE17" s="124"/>
      <c r="BF17" s="124"/>
      <c r="BG17" s="124"/>
      <c r="BH17" s="126"/>
      <c r="BI17" s="126"/>
    </row>
    <row r="18" spans="1:61" x14ac:dyDescent="0.75">
      <c r="A18" t="str">
        <f t="shared" si="0"/>
        <v>freight LDV</v>
      </c>
      <c r="B18" s="233">
        <v>1.6899999999999998E-2</v>
      </c>
      <c r="C18" s="235">
        <f t="shared" si="1"/>
        <v>379076127.38073301</v>
      </c>
      <c r="D18">
        <f t="shared" si="2"/>
        <v>1.2258729873028642</v>
      </c>
      <c r="E18" t="s">
        <v>1290</v>
      </c>
      <c r="F18">
        <v>0.2</v>
      </c>
      <c r="G18">
        <v>0.37</v>
      </c>
      <c r="H18">
        <v>0.7</v>
      </c>
      <c r="I18">
        <f t="shared" si="3"/>
        <v>1.0428879975316259E-2</v>
      </c>
      <c r="J18">
        <f t="shared" si="4"/>
        <v>1.9293427954335075E-2</v>
      </c>
      <c r="K18">
        <f t="shared" si="5"/>
        <v>3.6501079913606897E-2</v>
      </c>
      <c r="L18">
        <f t="shared" si="6"/>
        <v>1.0148734521227904E-2</v>
      </c>
      <c r="M18">
        <f t="shared" si="7"/>
        <v>1.877515886427162E-2</v>
      </c>
      <c r="N18">
        <f t="shared" si="8"/>
        <v>3.5520570824297659E-2</v>
      </c>
      <c r="O18" s="147">
        <v>12</v>
      </c>
      <c r="P18" s="158" t="s">
        <v>841</v>
      </c>
      <c r="Q18" s="114" t="s">
        <v>840</v>
      </c>
      <c r="R18" s="115">
        <v>52</v>
      </c>
      <c r="S18" s="115">
        <v>41</v>
      </c>
      <c r="T18" s="125" t="s">
        <v>842</v>
      </c>
      <c r="U18" s="114" t="s">
        <v>748</v>
      </c>
      <c r="V18" s="157" t="s">
        <v>702</v>
      </c>
      <c r="W18" s="159"/>
      <c r="X18" s="114" t="s">
        <v>709</v>
      </c>
      <c r="Y18" s="155">
        <v>7257</v>
      </c>
      <c r="Z18" s="155">
        <v>15998.946366756565</v>
      </c>
      <c r="AA18" s="121">
        <v>340</v>
      </c>
      <c r="AB18" s="121">
        <v>3.4</v>
      </c>
      <c r="AC18" s="121">
        <v>7.7</v>
      </c>
      <c r="AD18" s="154">
        <v>7</v>
      </c>
      <c r="AE18" s="154">
        <v>25</v>
      </c>
      <c r="AF18" s="120">
        <v>65</v>
      </c>
      <c r="AG18" s="119">
        <v>5700</v>
      </c>
      <c r="AH18" s="153">
        <v>47862.832007229503</v>
      </c>
      <c r="AI18" s="152">
        <v>5.6495036866327876E-2</v>
      </c>
      <c r="AJ18" s="115">
        <v>8</v>
      </c>
      <c r="AK18" s="125">
        <v>72.536863154015634</v>
      </c>
      <c r="AL18" s="125">
        <v>64.087043965204344</v>
      </c>
      <c r="AM18" s="148">
        <v>86.32932293636641</v>
      </c>
      <c r="AN18" s="151">
        <v>0.91338935347653116</v>
      </c>
      <c r="AO18" s="150">
        <v>-3.4653992070899593E-2</v>
      </c>
      <c r="AP18" s="134">
        <v>0</v>
      </c>
      <c r="AQ18" s="151">
        <v>1.7046576128758983E-2</v>
      </c>
      <c r="AR18" s="134">
        <v>3.8365644577497256E-2</v>
      </c>
      <c r="AS18" s="150">
        <v>0.87873536140563158</v>
      </c>
      <c r="AT18" s="150">
        <v>9.7275954630814676E-2</v>
      </c>
      <c r="AU18" s="134">
        <v>6.3925128290284489E-2</v>
      </c>
      <c r="AV18" s="149">
        <v>85.730015467237322</v>
      </c>
      <c r="AW18" s="125">
        <v>75.860628790391416</v>
      </c>
      <c r="AX18" s="148">
        <v>104.74005441065735</v>
      </c>
      <c r="AY18" s="127"/>
      <c r="AZ18" s="127"/>
      <c r="BA18" s="127"/>
      <c r="BB18" s="127"/>
      <c r="BC18" s="127"/>
      <c r="BD18" s="127"/>
      <c r="BE18" s="124"/>
      <c r="BF18" s="124"/>
      <c r="BG18" s="124"/>
      <c r="BH18" s="126"/>
      <c r="BI18" s="126"/>
    </row>
    <row r="19" spans="1:61" x14ac:dyDescent="0.75">
      <c r="A19" t="str">
        <f t="shared" si="0"/>
        <v>freight LDV</v>
      </c>
      <c r="B19" s="233">
        <v>1.6899999999999998E-2</v>
      </c>
      <c r="C19" s="235">
        <f t="shared" si="1"/>
        <v>379076127.38073301</v>
      </c>
      <c r="D19">
        <f t="shared" si="2"/>
        <v>1.2258729873028642</v>
      </c>
      <c r="E19" t="s">
        <v>1290</v>
      </c>
      <c r="F19">
        <v>0.2</v>
      </c>
      <c r="G19">
        <v>0.37</v>
      </c>
      <c r="H19">
        <v>0.7</v>
      </c>
      <c r="I19">
        <f t="shared" si="3"/>
        <v>1.0428879975316259E-2</v>
      </c>
      <c r="J19">
        <f t="shared" si="4"/>
        <v>1.9293427954335075E-2</v>
      </c>
      <c r="K19">
        <f t="shared" si="5"/>
        <v>3.6501079913606897E-2</v>
      </c>
      <c r="L19">
        <f t="shared" si="6"/>
        <v>1.0148734521227904E-2</v>
      </c>
      <c r="M19">
        <f t="shared" si="7"/>
        <v>1.877515886427162E-2</v>
      </c>
      <c r="N19">
        <f t="shared" si="8"/>
        <v>3.5520570824297659E-2</v>
      </c>
      <c r="O19" s="147">
        <v>13</v>
      </c>
      <c r="P19" s="158" t="s">
        <v>843</v>
      </c>
      <c r="Q19" s="114" t="s">
        <v>840</v>
      </c>
      <c r="R19" s="115">
        <v>52</v>
      </c>
      <c r="S19" s="115">
        <v>41</v>
      </c>
      <c r="T19" s="125" t="s">
        <v>819</v>
      </c>
      <c r="U19" s="114" t="s">
        <v>748</v>
      </c>
      <c r="V19" s="157" t="s">
        <v>702</v>
      </c>
      <c r="W19" s="159"/>
      <c r="X19" s="114" t="s">
        <v>710</v>
      </c>
      <c r="Y19" s="155">
        <v>7257</v>
      </c>
      <c r="Z19" s="155">
        <v>15998.946366756565</v>
      </c>
      <c r="AA19" s="121">
        <v>340</v>
      </c>
      <c r="AB19" s="121">
        <v>3.4</v>
      </c>
      <c r="AC19" s="121">
        <v>7.7</v>
      </c>
      <c r="AD19" s="154">
        <v>7</v>
      </c>
      <c r="AE19" s="154">
        <v>25</v>
      </c>
      <c r="AF19" s="120">
        <v>65</v>
      </c>
      <c r="AG19" s="119">
        <v>5700</v>
      </c>
      <c r="AH19" s="153">
        <v>47862.832007229503</v>
      </c>
      <c r="AI19" s="152">
        <v>5.6495036866327876E-2</v>
      </c>
      <c r="AJ19" s="115">
        <v>8</v>
      </c>
      <c r="AK19" s="125">
        <v>72.536863154015634</v>
      </c>
      <c r="AL19" s="125">
        <v>64.087043965204344</v>
      </c>
      <c r="AM19" s="148">
        <v>86.32932293636641</v>
      </c>
      <c r="AN19" s="151">
        <v>0.8601323948290085</v>
      </c>
      <c r="AO19" s="150">
        <v>-8.4538972558163936E-2</v>
      </c>
      <c r="AP19" s="134">
        <v>0</v>
      </c>
      <c r="AQ19" s="151">
        <v>1.6052642056158157E-2</v>
      </c>
      <c r="AR19" s="134">
        <v>3.612866038343765E-2</v>
      </c>
      <c r="AS19" s="150">
        <v>0.7755934222708446</v>
      </c>
      <c r="AT19" s="150">
        <v>9.7275954630814676E-2</v>
      </c>
      <c r="AU19" s="134">
        <v>6.3925128290284489E-2</v>
      </c>
      <c r="AV19" s="149">
        <v>76.74003603985625</v>
      </c>
      <c r="AW19" s="125">
        <v>66.956455018541348</v>
      </c>
      <c r="AX19" s="148">
        <v>93.27983895123657</v>
      </c>
      <c r="AY19" s="127"/>
      <c r="AZ19" s="127"/>
      <c r="BA19" s="127"/>
      <c r="BB19" s="127"/>
      <c r="BC19" s="127"/>
      <c r="BD19" s="127"/>
      <c r="BE19" s="124"/>
      <c r="BF19" s="124"/>
      <c r="BG19" s="124"/>
      <c r="BH19" s="126"/>
      <c r="BI19" s="126"/>
    </row>
    <row r="20" spans="1:61" x14ac:dyDescent="0.75">
      <c r="A20" t="str">
        <f t="shared" si="0"/>
        <v>freight LDV</v>
      </c>
      <c r="B20" s="233">
        <v>1.6899999999999998E-2</v>
      </c>
      <c r="C20" s="235">
        <f t="shared" si="1"/>
        <v>245735551.62211198</v>
      </c>
      <c r="D20">
        <f t="shared" si="2"/>
        <v>0.79467039202644996</v>
      </c>
      <c r="E20" t="s">
        <v>1290</v>
      </c>
      <c r="F20">
        <v>0.2</v>
      </c>
      <c r="G20">
        <v>0.37</v>
      </c>
      <c r="H20">
        <v>0.7</v>
      </c>
      <c r="I20">
        <f t="shared" si="3"/>
        <v>1.0428879975316259E-2</v>
      </c>
      <c r="J20">
        <f t="shared" si="4"/>
        <v>1.9293427954335075E-2</v>
      </c>
      <c r="K20">
        <f t="shared" si="5"/>
        <v>3.6501079913606897E-2</v>
      </c>
      <c r="L20">
        <f t="shared" si="6"/>
        <v>6.5789024834462971E-3</v>
      </c>
      <c r="M20">
        <f t="shared" si="7"/>
        <v>1.217096959437565E-2</v>
      </c>
      <c r="N20">
        <f t="shared" si="8"/>
        <v>2.3026158692062038E-2</v>
      </c>
      <c r="O20" s="147">
        <v>14</v>
      </c>
      <c r="P20" s="158" t="s">
        <v>844</v>
      </c>
      <c r="Q20" s="114" t="s">
        <v>845</v>
      </c>
      <c r="R20" s="115">
        <v>52</v>
      </c>
      <c r="S20" s="115">
        <v>42</v>
      </c>
      <c r="T20" s="125" t="s">
        <v>823</v>
      </c>
      <c r="U20" s="114" t="s">
        <v>748</v>
      </c>
      <c r="V20" s="160" t="s">
        <v>705</v>
      </c>
      <c r="W20" s="159"/>
      <c r="X20" s="114" t="s">
        <v>698</v>
      </c>
      <c r="Y20" s="155">
        <v>7257</v>
      </c>
      <c r="Z20" s="155">
        <v>15998.946366756565</v>
      </c>
      <c r="AA20" s="121">
        <v>340</v>
      </c>
      <c r="AB20" s="121">
        <v>3.4</v>
      </c>
      <c r="AC20" s="121">
        <v>7.7</v>
      </c>
      <c r="AD20" s="154">
        <v>8</v>
      </c>
      <c r="AE20" s="154">
        <v>25</v>
      </c>
      <c r="AF20" s="120">
        <v>55</v>
      </c>
      <c r="AG20" s="119">
        <v>5700</v>
      </c>
      <c r="AH20" s="153">
        <v>7653.9028111378811</v>
      </c>
      <c r="AI20" s="152">
        <v>9.0343070677725793E-3</v>
      </c>
      <c r="AJ20" s="115">
        <v>8</v>
      </c>
      <c r="AK20" s="125">
        <v>47.021916687955624</v>
      </c>
      <c r="AL20" s="125">
        <v>41.544333612975677</v>
      </c>
      <c r="AM20" s="148">
        <v>81.11401952405464</v>
      </c>
      <c r="AN20" s="151">
        <v>0.81793022012432626</v>
      </c>
      <c r="AO20" s="150">
        <v>-0.13468693348743255</v>
      </c>
      <c r="AP20" s="134">
        <v>0</v>
      </c>
      <c r="AQ20" s="151">
        <v>1.5265023302814502E-2</v>
      </c>
      <c r="AR20" s="134">
        <v>3.4356016954920958E-2</v>
      </c>
      <c r="AS20" s="150">
        <v>0.68324328663689371</v>
      </c>
      <c r="AT20" s="150">
        <v>0.10353040510804105</v>
      </c>
      <c r="AU20" s="134">
        <v>6.8035255511953246E-2</v>
      </c>
      <c r="AV20" s="149">
        <v>65.056583991430827</v>
      </c>
      <c r="AW20" s="125">
        <v>55.42060929194426</v>
      </c>
      <c r="AX20" s="148">
        <v>117.027842145617</v>
      </c>
      <c r="AY20" s="127"/>
      <c r="AZ20" s="127"/>
      <c r="BA20" s="127"/>
      <c r="BB20" s="127"/>
      <c r="BC20" s="127"/>
      <c r="BD20" s="127"/>
      <c r="BE20" s="124"/>
      <c r="BF20" s="124"/>
      <c r="BG20" s="124"/>
      <c r="BH20" s="126"/>
      <c r="BI20" s="126"/>
    </row>
    <row r="21" spans="1:61" x14ac:dyDescent="0.75">
      <c r="A21" t="str">
        <f t="shared" si="0"/>
        <v>freight LDV</v>
      </c>
      <c r="B21" s="233">
        <v>1.6899999999999998E-2</v>
      </c>
      <c r="C21" s="235">
        <f t="shared" si="1"/>
        <v>245735551.62211198</v>
      </c>
      <c r="D21">
        <f t="shared" si="2"/>
        <v>0.79467039202644996</v>
      </c>
      <c r="E21" t="s">
        <v>1290</v>
      </c>
      <c r="F21">
        <v>0.14000000000000001</v>
      </c>
      <c r="G21">
        <v>0.37</v>
      </c>
      <c r="H21">
        <v>0.39</v>
      </c>
      <c r="I21">
        <f t="shared" si="3"/>
        <v>7.3002159827213814E-3</v>
      </c>
      <c r="J21">
        <f t="shared" si="4"/>
        <v>1.9293427954335075E-2</v>
      </c>
      <c r="K21">
        <f t="shared" si="5"/>
        <v>2.0336315951866704E-2</v>
      </c>
      <c r="L21">
        <f t="shared" si="6"/>
        <v>4.605231738412408E-3</v>
      </c>
      <c r="M21">
        <f t="shared" si="7"/>
        <v>1.217096959437565E-2</v>
      </c>
      <c r="N21">
        <f t="shared" si="8"/>
        <v>1.2828859842720279E-2</v>
      </c>
      <c r="O21" s="147">
        <v>15</v>
      </c>
      <c r="P21" s="158" t="s">
        <v>846</v>
      </c>
      <c r="Q21" s="114" t="s">
        <v>845</v>
      </c>
      <c r="R21" s="115">
        <v>52</v>
      </c>
      <c r="S21" s="115">
        <v>42</v>
      </c>
      <c r="T21" s="125" t="s">
        <v>842</v>
      </c>
      <c r="U21" s="114" t="s">
        <v>748</v>
      </c>
      <c r="V21" s="160" t="s">
        <v>705</v>
      </c>
      <c r="W21" s="159"/>
      <c r="X21" s="114" t="s">
        <v>709</v>
      </c>
      <c r="Y21" s="155">
        <v>7257</v>
      </c>
      <c r="Z21" s="155">
        <v>15998.946366756565</v>
      </c>
      <c r="AA21" s="121">
        <v>340</v>
      </c>
      <c r="AB21" s="121">
        <v>3.4</v>
      </c>
      <c r="AC21" s="121">
        <v>7.7</v>
      </c>
      <c r="AD21" s="154">
        <v>8</v>
      </c>
      <c r="AE21" s="154">
        <v>25</v>
      </c>
      <c r="AF21" s="120">
        <v>55</v>
      </c>
      <c r="AG21" s="119">
        <v>5700</v>
      </c>
      <c r="AH21" s="153">
        <v>7653.9028111378811</v>
      </c>
      <c r="AI21" s="152">
        <v>9.0343070677725793E-3</v>
      </c>
      <c r="AJ21" s="115">
        <v>8</v>
      </c>
      <c r="AK21" s="125">
        <v>47.021916687955624</v>
      </c>
      <c r="AL21" s="125">
        <v>41.544333612975677</v>
      </c>
      <c r="AM21" s="148">
        <v>81.11401952405464</v>
      </c>
      <c r="AN21" s="151">
        <v>0.91338935347653116</v>
      </c>
      <c r="AO21" s="150">
        <v>-3.4653992070899593E-2</v>
      </c>
      <c r="AP21" s="134">
        <v>0</v>
      </c>
      <c r="AQ21" s="151">
        <v>1.7046576128758983E-2</v>
      </c>
      <c r="AR21" s="134">
        <v>3.8365644577497256E-2</v>
      </c>
      <c r="AS21" s="150">
        <v>0.87873536140563158</v>
      </c>
      <c r="AT21" s="150">
        <v>0.10353040510804105</v>
      </c>
      <c r="AU21" s="134">
        <v>6.8035255511953246E-2</v>
      </c>
      <c r="AV21" s="149">
        <v>81.058240871726966</v>
      </c>
      <c r="AW21" s="125">
        <v>71.277757261533608</v>
      </c>
      <c r="AX21" s="148">
        <v>105.19673521306498</v>
      </c>
      <c r="AY21" s="127"/>
      <c r="AZ21" s="127"/>
      <c r="BA21" s="127"/>
      <c r="BB21" s="127"/>
      <c r="BC21" s="127"/>
      <c r="BD21" s="127"/>
      <c r="BE21" s="124"/>
      <c r="BF21" s="124"/>
      <c r="BG21" s="124"/>
      <c r="BH21" s="126"/>
      <c r="BI21" s="126"/>
    </row>
    <row r="22" spans="1:61" x14ac:dyDescent="0.75">
      <c r="A22" t="str">
        <f t="shared" si="0"/>
        <v>freight LDV</v>
      </c>
      <c r="B22" s="233">
        <v>1.6899999999999998E-2</v>
      </c>
      <c r="C22" s="235">
        <f t="shared" si="1"/>
        <v>245735551.62211198</v>
      </c>
      <c r="D22">
        <f t="shared" si="2"/>
        <v>0.79467039202644996</v>
      </c>
      <c r="E22" t="s">
        <v>1290</v>
      </c>
      <c r="F22">
        <v>0.2</v>
      </c>
      <c r="G22">
        <v>0.37</v>
      </c>
      <c r="H22">
        <v>0.7</v>
      </c>
      <c r="I22">
        <f t="shared" si="3"/>
        <v>1.0428879975316259E-2</v>
      </c>
      <c r="J22">
        <f t="shared" si="4"/>
        <v>1.9293427954335075E-2</v>
      </c>
      <c r="K22">
        <f t="shared" si="5"/>
        <v>3.6501079913606897E-2</v>
      </c>
      <c r="L22">
        <f t="shared" si="6"/>
        <v>6.5789024834462971E-3</v>
      </c>
      <c r="M22">
        <f t="shared" si="7"/>
        <v>1.217096959437565E-2</v>
      </c>
      <c r="N22">
        <f t="shared" si="8"/>
        <v>2.3026158692062038E-2</v>
      </c>
      <c r="O22" s="147">
        <v>16</v>
      </c>
      <c r="P22" s="158" t="s">
        <v>847</v>
      </c>
      <c r="Q22" s="114" t="s">
        <v>845</v>
      </c>
      <c r="R22" s="115">
        <v>52</v>
      </c>
      <c r="S22" s="115">
        <v>42</v>
      </c>
      <c r="T22" s="125" t="s">
        <v>819</v>
      </c>
      <c r="U22" s="114" t="s">
        <v>748</v>
      </c>
      <c r="V22" s="160" t="s">
        <v>705</v>
      </c>
      <c r="W22" s="159"/>
      <c r="X22" s="114" t="s">
        <v>710</v>
      </c>
      <c r="Y22" s="155">
        <v>7257</v>
      </c>
      <c r="Z22" s="155">
        <v>15998.946366756565</v>
      </c>
      <c r="AA22" s="121">
        <v>340</v>
      </c>
      <c r="AB22" s="121">
        <v>3.4</v>
      </c>
      <c r="AC22" s="121">
        <v>7.7</v>
      </c>
      <c r="AD22" s="154">
        <v>8</v>
      </c>
      <c r="AE22" s="154">
        <v>25</v>
      </c>
      <c r="AF22" s="120">
        <v>55</v>
      </c>
      <c r="AG22" s="119">
        <v>5700</v>
      </c>
      <c r="AH22" s="153">
        <v>7653.9028111378811</v>
      </c>
      <c r="AI22" s="152">
        <v>9.0343070677725793E-3</v>
      </c>
      <c r="AJ22" s="115">
        <v>8</v>
      </c>
      <c r="AK22" s="125">
        <v>47.021916687955624</v>
      </c>
      <c r="AL22" s="125">
        <v>41.544333612975677</v>
      </c>
      <c r="AM22" s="148">
        <v>81.11401952405464</v>
      </c>
      <c r="AN22" s="151">
        <v>0.8601323948290085</v>
      </c>
      <c r="AO22" s="150">
        <v>-8.4538972558163936E-2</v>
      </c>
      <c r="AP22" s="134">
        <v>0</v>
      </c>
      <c r="AQ22" s="151">
        <v>1.6052642056158157E-2</v>
      </c>
      <c r="AR22" s="134">
        <v>3.612866038343765E-2</v>
      </c>
      <c r="AS22" s="150">
        <v>0.7755934222708446</v>
      </c>
      <c r="AT22" s="150">
        <v>0.10353040510804105</v>
      </c>
      <c r="AU22" s="134">
        <v>6.8035255511953246E-2</v>
      </c>
      <c r="AV22" s="149">
        <v>72.611361619228447</v>
      </c>
      <c r="AW22" s="125">
        <v>62.911499996805645</v>
      </c>
      <c r="AX22" s="148">
        <v>131.41336827043355</v>
      </c>
      <c r="AY22" s="127"/>
      <c r="AZ22" s="127"/>
      <c r="BA22" s="127"/>
      <c r="BB22" s="127"/>
      <c r="BC22" s="127"/>
      <c r="BD22" s="127"/>
      <c r="BE22" s="124"/>
      <c r="BF22" s="124"/>
      <c r="BG22" s="124"/>
      <c r="BH22" s="126"/>
      <c r="BI22" s="126"/>
    </row>
    <row r="23" spans="1:61" x14ac:dyDescent="0.75">
      <c r="A23" t="str">
        <f t="shared" si="0"/>
        <v>passenger HDV</v>
      </c>
      <c r="B23" s="233">
        <v>2.0999999999999999E-3</v>
      </c>
      <c r="C23" s="235">
        <f t="shared" si="1"/>
        <v>102617943.13497497</v>
      </c>
      <c r="D23">
        <f t="shared" si="2"/>
        <v>0.33185039999999999</v>
      </c>
      <c r="E23" t="s">
        <v>1298</v>
      </c>
      <c r="F23">
        <v>0</v>
      </c>
      <c r="G23">
        <v>0.14000000000000001</v>
      </c>
      <c r="H23">
        <v>0.14000000000000001</v>
      </c>
      <c r="I23">
        <f t="shared" si="3"/>
        <v>0</v>
      </c>
      <c r="J23">
        <f t="shared" si="4"/>
        <v>3.6521739130434779E-3</v>
      </c>
      <c r="K23">
        <f t="shared" si="5"/>
        <v>3.6521739130434779E-3</v>
      </c>
      <c r="L23">
        <f t="shared" si="6"/>
        <v>0</v>
      </c>
      <c r="M23">
        <f t="shared" si="7"/>
        <v>6.499307847553054E-3</v>
      </c>
      <c r="N23">
        <f t="shared" si="8"/>
        <v>6.499307847553054E-3</v>
      </c>
      <c r="O23" s="147">
        <v>17</v>
      </c>
      <c r="P23" s="158" t="s">
        <v>848</v>
      </c>
      <c r="Q23" s="114" t="s">
        <v>849</v>
      </c>
      <c r="R23" s="115">
        <v>41</v>
      </c>
      <c r="S23" s="115">
        <v>47</v>
      </c>
      <c r="T23" s="125" t="s">
        <v>747</v>
      </c>
      <c r="U23" s="114" t="s">
        <v>747</v>
      </c>
      <c r="V23" s="161" t="s">
        <v>700</v>
      </c>
      <c r="W23" s="122" t="s">
        <v>746</v>
      </c>
      <c r="X23" s="114" t="s">
        <v>709</v>
      </c>
      <c r="Y23" s="155">
        <v>19051</v>
      </c>
      <c r="Z23" s="155">
        <v>42000.265568841023</v>
      </c>
      <c r="AA23" s="121">
        <v>794</v>
      </c>
      <c r="AB23" s="121">
        <v>6.86</v>
      </c>
      <c r="AC23" s="121">
        <v>7.7</v>
      </c>
      <c r="AD23" s="154">
        <v>20</v>
      </c>
      <c r="AE23" s="154">
        <v>100</v>
      </c>
      <c r="AF23" s="120">
        <v>25</v>
      </c>
      <c r="AG23" s="119">
        <v>15000</v>
      </c>
      <c r="AH23" s="153">
        <v>8995.0621474439595</v>
      </c>
      <c r="AI23" s="152">
        <v>1.0617348500356158E-2</v>
      </c>
      <c r="AJ23" s="115">
        <v>8</v>
      </c>
      <c r="AK23" s="154">
        <v>158.024</v>
      </c>
      <c r="AL23" s="125">
        <v>139.61578424000001</v>
      </c>
      <c r="AM23" s="148">
        <v>292.63703703703703</v>
      </c>
      <c r="AN23" s="151">
        <v>1.91102496294945</v>
      </c>
      <c r="AO23" s="150">
        <v>-8.6439481124129525E-2</v>
      </c>
      <c r="AP23" s="134">
        <v>0</v>
      </c>
      <c r="AQ23" s="151">
        <v>3.5665439268461586E-2</v>
      </c>
      <c r="AR23" s="134">
        <v>8.0269935518935631E-2</v>
      </c>
      <c r="AS23" s="150">
        <v>1.8245854818253204</v>
      </c>
      <c r="AT23" s="150">
        <v>0.13822607133893028</v>
      </c>
      <c r="AU23" s="134">
        <v>9.083559628829449E-2</v>
      </c>
      <c r="AV23" s="149">
        <v>584.82838565219799</v>
      </c>
      <c r="AW23" s="125">
        <v>533.94128922215634</v>
      </c>
      <c r="AX23" s="148">
        <v>560.52314897745532</v>
      </c>
      <c r="AY23" s="127"/>
      <c r="AZ23" s="127"/>
      <c r="BA23" s="127"/>
      <c r="BB23" s="127"/>
      <c r="BC23" s="127"/>
      <c r="BD23" s="127"/>
      <c r="BE23" s="124"/>
      <c r="BF23" s="124"/>
      <c r="BG23" s="124"/>
      <c r="BH23" s="126"/>
      <c r="BI23" s="126"/>
    </row>
    <row r="24" spans="1:61" x14ac:dyDescent="0.75">
      <c r="A24" t="str">
        <f t="shared" si="0"/>
        <v>passenger HDV</v>
      </c>
      <c r="B24" s="233">
        <v>2.0999999999999999E-3</v>
      </c>
      <c r="C24" s="235">
        <f t="shared" si="1"/>
        <v>102617943.13497497</v>
      </c>
      <c r="D24">
        <f t="shared" si="2"/>
        <v>0.33185039999999999</v>
      </c>
      <c r="E24" t="s">
        <v>1298</v>
      </c>
      <c r="F24">
        <v>0</v>
      </c>
      <c r="G24">
        <v>0.05</v>
      </c>
      <c r="H24">
        <v>0.14000000000000001</v>
      </c>
      <c r="I24">
        <f t="shared" si="3"/>
        <v>0</v>
      </c>
      <c r="J24">
        <f t="shared" si="4"/>
        <v>1.3043478260869566E-3</v>
      </c>
      <c r="K24">
        <f t="shared" si="5"/>
        <v>3.6521739130434779E-3</v>
      </c>
      <c r="L24">
        <f t="shared" si="6"/>
        <v>0</v>
      </c>
      <c r="M24">
        <f t="shared" si="7"/>
        <v>2.3211813741260902E-3</v>
      </c>
      <c r="N24">
        <f t="shared" si="8"/>
        <v>6.499307847553054E-3</v>
      </c>
      <c r="O24" s="147">
        <v>18</v>
      </c>
      <c r="P24" s="158" t="s">
        <v>850</v>
      </c>
      <c r="Q24" s="114" t="s">
        <v>849</v>
      </c>
      <c r="R24" s="115">
        <v>41</v>
      </c>
      <c r="S24" s="115">
        <v>47</v>
      </c>
      <c r="T24" s="125" t="s">
        <v>747</v>
      </c>
      <c r="U24" s="114" t="s">
        <v>747</v>
      </c>
      <c r="V24" s="161" t="s">
        <v>700</v>
      </c>
      <c r="W24" s="122" t="s">
        <v>746</v>
      </c>
      <c r="X24" s="114" t="s">
        <v>710</v>
      </c>
      <c r="Y24" s="155">
        <v>19051</v>
      </c>
      <c r="Z24" s="155">
        <v>42000.265568841023</v>
      </c>
      <c r="AA24" s="121">
        <v>794</v>
      </c>
      <c r="AB24" s="121">
        <v>6.86</v>
      </c>
      <c r="AC24" s="121">
        <v>7.7</v>
      </c>
      <c r="AD24" s="154">
        <v>20</v>
      </c>
      <c r="AE24" s="154">
        <v>100</v>
      </c>
      <c r="AF24" s="120">
        <v>25</v>
      </c>
      <c r="AG24" s="119">
        <v>15000</v>
      </c>
      <c r="AH24" s="153">
        <v>8995.0621474439595</v>
      </c>
      <c r="AI24" s="152">
        <v>1.0617348500356158E-2</v>
      </c>
      <c r="AJ24" s="115">
        <v>8</v>
      </c>
      <c r="AK24" s="154">
        <v>158.024</v>
      </c>
      <c r="AL24" s="125">
        <v>139.61578424000001</v>
      </c>
      <c r="AM24" s="148">
        <v>292.63703703703703</v>
      </c>
      <c r="AN24" s="151">
        <v>1.91102496294945</v>
      </c>
      <c r="AO24" s="150">
        <v>-8.6439481124129525E-2</v>
      </c>
      <c r="AP24" s="134">
        <v>0</v>
      </c>
      <c r="AQ24" s="151">
        <v>3.5665439268461586E-2</v>
      </c>
      <c r="AR24" s="134">
        <v>8.0269935518935631E-2</v>
      </c>
      <c r="AS24" s="150">
        <v>1.8245854818253204</v>
      </c>
      <c r="AT24" s="150">
        <v>0.13822607133893028</v>
      </c>
      <c r="AU24" s="134">
        <v>9.083559628829449E-2</v>
      </c>
      <c r="AV24" s="149">
        <v>584.82838565219799</v>
      </c>
      <c r="AW24" s="125">
        <v>533.94128922215634</v>
      </c>
      <c r="AX24" s="148">
        <v>560.52314897745532</v>
      </c>
      <c r="AY24" s="127"/>
      <c r="AZ24" s="127"/>
      <c r="BA24" s="127"/>
      <c r="BB24" s="127"/>
      <c r="BC24" s="127"/>
      <c r="BD24" s="127"/>
      <c r="BE24" s="124"/>
      <c r="BF24" s="124"/>
      <c r="BG24" s="124"/>
      <c r="BH24" s="126"/>
      <c r="BI24" s="126"/>
    </row>
    <row r="25" spans="1:61" x14ac:dyDescent="0.75">
      <c r="A25" t="str">
        <f t="shared" si="0"/>
        <v>freight HDV</v>
      </c>
      <c r="B25" s="233">
        <v>3.3999999999999998E-3</v>
      </c>
      <c r="C25" s="235">
        <f t="shared" si="1"/>
        <v>93945503.708449617</v>
      </c>
      <c r="D25">
        <f t="shared" si="2"/>
        <v>0.30380508545999996</v>
      </c>
      <c r="E25" t="s">
        <v>1291</v>
      </c>
      <c r="F25">
        <v>0.2</v>
      </c>
      <c r="G25">
        <v>0.26</v>
      </c>
      <c r="H25">
        <v>0.39</v>
      </c>
      <c r="I25">
        <f t="shared" si="3"/>
        <v>9.1767881241565461E-3</v>
      </c>
      <c r="J25">
        <f t="shared" si="4"/>
        <v>1.1929824561403509E-2</v>
      </c>
      <c r="K25">
        <f t="shared" si="5"/>
        <v>1.7894736842105262E-2</v>
      </c>
      <c r="L25">
        <f t="shared" si="6"/>
        <v>1.003742356896779E-2</v>
      </c>
      <c r="M25">
        <f t="shared" si="7"/>
        <v>1.3048650639658127E-2</v>
      </c>
      <c r="N25">
        <f t="shared" si="8"/>
        <v>1.9572975959487187E-2</v>
      </c>
      <c r="O25" s="147">
        <v>19</v>
      </c>
      <c r="P25" s="158" t="s">
        <v>851</v>
      </c>
      <c r="Q25" s="114" t="s">
        <v>852</v>
      </c>
      <c r="R25" s="115">
        <v>52</v>
      </c>
      <c r="S25" s="115">
        <v>47</v>
      </c>
      <c r="T25" s="125" t="s">
        <v>853</v>
      </c>
      <c r="U25" s="114" t="s">
        <v>745</v>
      </c>
      <c r="V25" s="161" t="s">
        <v>700</v>
      </c>
      <c r="W25" s="122"/>
      <c r="X25" s="114" t="s">
        <v>710</v>
      </c>
      <c r="Y25" s="155">
        <v>19051</v>
      </c>
      <c r="Z25" s="155">
        <v>42000.265568841023</v>
      </c>
      <c r="AA25" s="121">
        <v>794</v>
      </c>
      <c r="AB25" s="121">
        <v>6.86</v>
      </c>
      <c r="AC25" s="121">
        <v>7.7</v>
      </c>
      <c r="AD25" s="154">
        <v>20</v>
      </c>
      <c r="AE25" s="154">
        <v>100</v>
      </c>
      <c r="AF25" s="120">
        <v>25</v>
      </c>
      <c r="AG25" s="119">
        <v>15000</v>
      </c>
      <c r="AH25" s="153">
        <v>449.47687387742792</v>
      </c>
      <c r="AI25" s="152">
        <v>5.3054137198633674E-4</v>
      </c>
      <c r="AJ25" s="115">
        <v>8</v>
      </c>
      <c r="AK25" s="163">
        <v>89.354436899999996</v>
      </c>
      <c r="AL25" s="125">
        <v>78.945538545519</v>
      </c>
      <c r="AM25" s="148">
        <v>97.639311700999997</v>
      </c>
      <c r="AN25" s="151">
        <v>2.022714306716983</v>
      </c>
      <c r="AO25" s="150">
        <v>-0.36240972233448188</v>
      </c>
      <c r="AP25" s="134">
        <v>0.463497498781346</v>
      </c>
      <c r="AQ25" s="151">
        <v>3.7749896344797876E-2</v>
      </c>
      <c r="AR25" s="134">
        <v>8.4961290470435172E-2</v>
      </c>
      <c r="AS25" s="150">
        <v>2.1238020831638469</v>
      </c>
      <c r="AT25" s="150">
        <v>8.6008055105748146E-2</v>
      </c>
      <c r="AU25" s="134">
        <v>5.6520400930520916E-2</v>
      </c>
      <c r="AV25" s="149">
        <v>219.45021478642502</v>
      </c>
      <c r="AW25" s="125">
        <v>207.36657358926797</v>
      </c>
      <c r="AX25" s="148">
        <v>212.8851866331886</v>
      </c>
      <c r="AY25" s="127"/>
      <c r="AZ25" s="127"/>
      <c r="BA25" s="127"/>
      <c r="BB25" s="127"/>
      <c r="BC25" s="127"/>
      <c r="BD25" s="127"/>
      <c r="BE25" s="124"/>
      <c r="BF25" s="124"/>
      <c r="BG25" s="124"/>
      <c r="BH25" s="126"/>
      <c r="BI25" s="126"/>
    </row>
    <row r="26" spans="1:61" x14ac:dyDescent="0.75">
      <c r="A26" t="str">
        <f t="shared" si="0"/>
        <v>freight HDV</v>
      </c>
      <c r="B26" s="233">
        <v>5.4000000000000003E-3</v>
      </c>
      <c r="C26" s="235">
        <f t="shared" si="1"/>
        <v>66793578.4231527</v>
      </c>
      <c r="D26">
        <f t="shared" si="2"/>
        <v>0.21600000000000003</v>
      </c>
      <c r="E26" t="s">
        <v>1291</v>
      </c>
      <c r="F26">
        <v>0.14000000000000001</v>
      </c>
      <c r="G26">
        <v>0.26</v>
      </c>
      <c r="H26">
        <v>0.39</v>
      </c>
      <c r="I26">
        <f t="shared" si="3"/>
        <v>1.0202429149797573E-2</v>
      </c>
      <c r="J26">
        <f t="shared" si="4"/>
        <v>1.8947368421052633E-2</v>
      </c>
      <c r="K26">
        <f t="shared" si="5"/>
        <v>2.8421052631578951E-2</v>
      </c>
      <c r="L26">
        <f t="shared" si="6"/>
        <v>4.9955004582296573E-3</v>
      </c>
      <c r="M26">
        <f t="shared" si="7"/>
        <v>9.2773579938550781E-3</v>
      </c>
      <c r="N26">
        <f t="shared" si="8"/>
        <v>1.3916036990782615E-2</v>
      </c>
      <c r="O26" s="147">
        <v>20</v>
      </c>
      <c r="P26" s="158" t="s">
        <v>854</v>
      </c>
      <c r="Q26" s="114" t="s">
        <v>855</v>
      </c>
      <c r="R26" s="115">
        <v>52</v>
      </c>
      <c r="S26" s="115">
        <v>47</v>
      </c>
      <c r="T26" s="125" t="s">
        <v>836</v>
      </c>
      <c r="U26" s="114" t="s">
        <v>743</v>
      </c>
      <c r="V26" s="161" t="s">
        <v>700</v>
      </c>
      <c r="W26" s="122" t="s">
        <v>744</v>
      </c>
      <c r="X26" s="114" t="s">
        <v>698</v>
      </c>
      <c r="Y26" s="155">
        <v>19051</v>
      </c>
      <c r="Z26" s="155">
        <v>42000.265568841023</v>
      </c>
      <c r="AA26" s="121">
        <v>794</v>
      </c>
      <c r="AB26" s="121">
        <v>6.86</v>
      </c>
      <c r="AC26" s="121">
        <v>7.7</v>
      </c>
      <c r="AD26" s="154">
        <v>20</v>
      </c>
      <c r="AE26" s="154">
        <v>100</v>
      </c>
      <c r="AF26" s="120">
        <v>25</v>
      </c>
      <c r="AG26" s="119">
        <v>15000</v>
      </c>
      <c r="AH26" s="153">
        <v>2702.6185365557862</v>
      </c>
      <c r="AI26" s="152">
        <v>3.1900438702682238E-3</v>
      </c>
      <c r="AJ26" s="115">
        <v>8</v>
      </c>
      <c r="AK26" s="125">
        <v>40</v>
      </c>
      <c r="AL26" s="125">
        <v>35.340400000000002</v>
      </c>
      <c r="AM26" s="148">
        <v>111.11111111111111</v>
      </c>
      <c r="AN26" s="151">
        <v>2.0655118598730002</v>
      </c>
      <c r="AO26" s="150">
        <v>-0.37007775993344549</v>
      </c>
      <c r="AP26" s="134">
        <v>0.10660781843366376</v>
      </c>
      <c r="AQ26" s="151">
        <v>3.8548626640067737E-2</v>
      </c>
      <c r="AR26" s="134">
        <v>8.6758941939571205E-2</v>
      </c>
      <c r="AS26" s="150">
        <v>1.8020419183732186</v>
      </c>
      <c r="AT26" s="150">
        <v>7.5579905711402343E-2</v>
      </c>
      <c r="AU26" s="134">
        <v>4.9667517395285597E-2</v>
      </c>
      <c r="AV26" s="149">
        <v>212.90782785829873</v>
      </c>
      <c r="AW26" s="125">
        <v>200.22687981924651</v>
      </c>
      <c r="AX26" s="148">
        <v>205.74549286316713</v>
      </c>
      <c r="AY26" s="127"/>
      <c r="AZ26" s="127"/>
      <c r="BA26" s="127"/>
      <c r="BB26" s="127"/>
      <c r="BC26" s="127"/>
      <c r="BD26" s="127"/>
      <c r="BE26" s="124"/>
      <c r="BF26" s="124"/>
      <c r="BG26" s="124"/>
      <c r="BH26" s="126"/>
      <c r="BI26" s="126"/>
    </row>
    <row r="27" spans="1:61" x14ac:dyDescent="0.75">
      <c r="A27" t="str">
        <f t="shared" si="0"/>
        <v>freight HDV</v>
      </c>
      <c r="B27" s="233">
        <v>5.4000000000000003E-3</v>
      </c>
      <c r="C27" s="235">
        <f t="shared" si="1"/>
        <v>66793578.4231527</v>
      </c>
      <c r="D27">
        <f t="shared" si="2"/>
        <v>0.21600000000000003</v>
      </c>
      <c r="E27" t="s">
        <v>1291</v>
      </c>
      <c r="F27">
        <v>0.2</v>
      </c>
      <c r="G27">
        <v>0.37</v>
      </c>
      <c r="H27">
        <v>0.7</v>
      </c>
      <c r="I27">
        <f t="shared" si="3"/>
        <v>1.4574898785425101E-2</v>
      </c>
      <c r="J27">
        <f t="shared" si="4"/>
        <v>2.6963562753036439E-2</v>
      </c>
      <c r="K27">
        <f t="shared" si="5"/>
        <v>5.1012145748987853E-2</v>
      </c>
      <c r="L27">
        <f t="shared" si="6"/>
        <v>7.1364292260423677E-3</v>
      </c>
      <c r="M27">
        <f t="shared" si="7"/>
        <v>1.3202394068178379E-2</v>
      </c>
      <c r="N27">
        <f t="shared" si="8"/>
        <v>2.4977502291148281E-2</v>
      </c>
      <c r="O27" s="147">
        <v>21</v>
      </c>
      <c r="P27" s="158" t="s">
        <v>856</v>
      </c>
      <c r="Q27" s="114" t="s">
        <v>855</v>
      </c>
      <c r="R27" s="115">
        <v>52</v>
      </c>
      <c r="S27" s="115">
        <v>47</v>
      </c>
      <c r="T27" s="125" t="s">
        <v>827</v>
      </c>
      <c r="U27" s="114" t="s">
        <v>743</v>
      </c>
      <c r="V27" s="161" t="s">
        <v>700</v>
      </c>
      <c r="W27" s="122" t="s">
        <v>744</v>
      </c>
      <c r="X27" s="114" t="s">
        <v>710</v>
      </c>
      <c r="Y27" s="155">
        <v>19051</v>
      </c>
      <c r="Z27" s="155">
        <v>42000.265568841023</v>
      </c>
      <c r="AA27" s="121">
        <v>794</v>
      </c>
      <c r="AB27" s="121">
        <v>6.86</v>
      </c>
      <c r="AC27" s="121">
        <v>7.7</v>
      </c>
      <c r="AD27" s="154">
        <v>20</v>
      </c>
      <c r="AE27" s="154">
        <v>100</v>
      </c>
      <c r="AF27" s="120">
        <v>25</v>
      </c>
      <c r="AG27" s="119">
        <v>15000</v>
      </c>
      <c r="AH27" s="153">
        <v>2702.6185365557862</v>
      </c>
      <c r="AI27" s="152">
        <v>3.1900438702682238E-3</v>
      </c>
      <c r="AJ27" s="115">
        <v>8</v>
      </c>
      <c r="AK27" s="125">
        <v>40</v>
      </c>
      <c r="AL27" s="125">
        <v>35.340400000000002</v>
      </c>
      <c r="AM27" s="148">
        <v>111.11111111111111</v>
      </c>
      <c r="AN27" s="151">
        <v>2.0695124788824248</v>
      </c>
      <c r="AO27" s="150">
        <v>-0.22899776432577695</v>
      </c>
      <c r="AP27" s="134">
        <v>8.5897033409696247E-2</v>
      </c>
      <c r="AQ27" s="151">
        <v>3.8623290151577637E-2</v>
      </c>
      <c r="AR27" s="134">
        <v>8.6926982355655935E-2</v>
      </c>
      <c r="AS27" s="150">
        <v>1.9264117479663443</v>
      </c>
      <c r="AT27" s="150">
        <v>7.5579905711402343E-2</v>
      </c>
      <c r="AU27" s="134">
        <v>4.9667517395285597E-2</v>
      </c>
      <c r="AV27" s="149">
        <v>226.7349937588138</v>
      </c>
      <c r="AW27" s="125">
        <v>214.04574977403826</v>
      </c>
      <c r="AX27" s="148">
        <v>219.56436281795888</v>
      </c>
      <c r="AY27" s="127"/>
      <c r="AZ27" s="127"/>
      <c r="BA27" s="127"/>
      <c r="BB27" s="127"/>
      <c r="BC27" s="127"/>
      <c r="BD27" s="127"/>
      <c r="BE27" s="124"/>
      <c r="BF27" s="124"/>
      <c r="BG27" s="124"/>
      <c r="BH27" s="126"/>
      <c r="BI27" s="126"/>
    </row>
    <row r="28" spans="1:61" x14ac:dyDescent="0.75">
      <c r="A28" t="str">
        <f t="shared" si="0"/>
        <v>freight LDV</v>
      </c>
      <c r="B28" s="233">
        <v>1.4500000000000001E-2</v>
      </c>
      <c r="C28" s="235">
        <f t="shared" si="1"/>
        <v>251882434.222132</v>
      </c>
      <c r="D28">
        <f t="shared" si="2"/>
        <v>0.81454845026122313</v>
      </c>
      <c r="E28" t="s">
        <v>1292</v>
      </c>
      <c r="F28">
        <v>0.14000000000000001</v>
      </c>
      <c r="G28">
        <v>0.14000000000000001</v>
      </c>
      <c r="H28">
        <v>0.14000000000000001</v>
      </c>
      <c r="I28">
        <f t="shared" si="3"/>
        <v>1.2954690491384809E-2</v>
      </c>
      <c r="J28">
        <f t="shared" si="4"/>
        <v>1.2954690491384809E-2</v>
      </c>
      <c r="K28">
        <f t="shared" si="5"/>
        <v>1.2954690491384809E-2</v>
      </c>
      <c r="L28">
        <f t="shared" si="6"/>
        <v>9.8447774021624898E-3</v>
      </c>
      <c r="M28">
        <f t="shared" si="7"/>
        <v>9.8447774021624898E-3</v>
      </c>
      <c r="N28">
        <f t="shared" si="8"/>
        <v>9.8447774021624898E-3</v>
      </c>
      <c r="O28" s="147">
        <v>22</v>
      </c>
      <c r="P28" s="158" t="s">
        <v>857</v>
      </c>
      <c r="Q28" s="114" t="s">
        <v>858</v>
      </c>
      <c r="R28" s="115">
        <v>52</v>
      </c>
      <c r="S28" s="115">
        <v>46</v>
      </c>
      <c r="T28" s="125" t="s">
        <v>832</v>
      </c>
      <c r="U28" s="114" t="s">
        <v>743</v>
      </c>
      <c r="V28" s="160" t="s">
        <v>707</v>
      </c>
      <c r="W28" s="159" t="s">
        <v>742</v>
      </c>
      <c r="X28" s="114" t="s">
        <v>710</v>
      </c>
      <c r="Y28" s="155">
        <v>11408</v>
      </c>
      <c r="Z28" s="155">
        <v>25150.334870050832</v>
      </c>
      <c r="AA28" s="121">
        <v>340</v>
      </c>
      <c r="AB28" s="121">
        <v>5.4</v>
      </c>
      <c r="AC28" s="121">
        <v>7.7</v>
      </c>
      <c r="AD28" s="154">
        <v>16</v>
      </c>
      <c r="AE28" s="154">
        <v>50</v>
      </c>
      <c r="AF28" s="120">
        <v>45</v>
      </c>
      <c r="AG28" s="119">
        <v>11200</v>
      </c>
      <c r="AH28" s="153">
        <v>5171.8446591507036</v>
      </c>
      <c r="AI28" s="152">
        <v>6.1046023068903792E-3</v>
      </c>
      <c r="AJ28" s="115">
        <v>8</v>
      </c>
      <c r="AK28" s="125">
        <v>56.175755190429179</v>
      </c>
      <c r="AL28" s="125">
        <v>49.631841468296081</v>
      </c>
      <c r="AM28" s="148">
        <v>155.77157549434025</v>
      </c>
      <c r="AN28" s="151">
        <v>1.3643385909304979</v>
      </c>
      <c r="AO28" s="150">
        <v>-0.13719516002678903</v>
      </c>
      <c r="AP28" s="134">
        <v>6.8663358017375289E-2</v>
      </c>
      <c r="AQ28" s="151">
        <v>2.5462637118747709E-2</v>
      </c>
      <c r="AR28" s="134">
        <v>5.7307137710520553E-2</v>
      </c>
      <c r="AS28" s="150">
        <v>1.295806788921084</v>
      </c>
      <c r="AT28" s="150">
        <v>5.3910781056278452E-2</v>
      </c>
      <c r="AU28" s="134">
        <v>3.5427599845525945E-2</v>
      </c>
      <c r="AV28" s="149">
        <v>214.21398744799419</v>
      </c>
      <c r="AW28" s="125">
        <v>201.84986504649927</v>
      </c>
      <c r="AX28" s="148">
        <v>207.3684780904199</v>
      </c>
      <c r="AY28" s="127"/>
      <c r="AZ28" s="127"/>
      <c r="BA28" s="127"/>
      <c r="BB28" s="127"/>
      <c r="BC28" s="127"/>
      <c r="BD28" s="127"/>
      <c r="BE28" s="124"/>
      <c r="BF28" s="124"/>
      <c r="BG28" s="124"/>
      <c r="BH28" s="126"/>
      <c r="BI28" s="126"/>
    </row>
    <row r="29" spans="1:61" x14ac:dyDescent="0.75">
      <c r="A29" t="str">
        <f t="shared" si="0"/>
        <v>freight LDV</v>
      </c>
      <c r="B29" s="233">
        <v>5.4000000000000003E-3</v>
      </c>
      <c r="C29" s="235">
        <f t="shared" si="1"/>
        <v>66793578.4231527</v>
      </c>
      <c r="D29">
        <f t="shared" si="2"/>
        <v>0.21600000000000003</v>
      </c>
      <c r="E29" t="s">
        <v>1292</v>
      </c>
      <c r="F29">
        <v>0.05</v>
      </c>
      <c r="G29">
        <v>0.14000000000000001</v>
      </c>
      <c r="H29">
        <v>0.14000000000000001</v>
      </c>
      <c r="I29">
        <f t="shared" si="3"/>
        <v>1.7230376515634967E-3</v>
      </c>
      <c r="J29">
        <f t="shared" si="4"/>
        <v>4.8245054243777922E-3</v>
      </c>
      <c r="K29">
        <f t="shared" si="5"/>
        <v>4.8245054243777922E-3</v>
      </c>
      <c r="L29">
        <f t="shared" si="6"/>
        <v>9.3236228795806392E-4</v>
      </c>
      <c r="M29">
        <f t="shared" si="7"/>
        <v>2.610614406282579E-3</v>
      </c>
      <c r="N29">
        <f t="shared" si="8"/>
        <v>2.610614406282579E-3</v>
      </c>
      <c r="O29" s="147">
        <v>23</v>
      </c>
      <c r="P29" s="158" t="s">
        <v>859</v>
      </c>
      <c r="Q29" s="114" t="s">
        <v>855</v>
      </c>
      <c r="R29" s="115">
        <v>52</v>
      </c>
      <c r="S29" s="115">
        <v>47</v>
      </c>
      <c r="T29" s="125" t="s">
        <v>836</v>
      </c>
      <c r="U29" s="114" t="s">
        <v>743</v>
      </c>
      <c r="V29" s="161" t="s">
        <v>700</v>
      </c>
      <c r="W29" s="122" t="s">
        <v>744</v>
      </c>
      <c r="X29" s="114" t="s">
        <v>698</v>
      </c>
      <c r="Y29" s="155">
        <v>19051</v>
      </c>
      <c r="Z29" s="155">
        <v>42000.265568841023</v>
      </c>
      <c r="AA29" s="121">
        <v>794</v>
      </c>
      <c r="AB29" s="121">
        <v>6.86</v>
      </c>
      <c r="AC29" s="121">
        <v>7.7</v>
      </c>
      <c r="AD29" s="154">
        <v>20</v>
      </c>
      <c r="AE29" s="154">
        <v>100</v>
      </c>
      <c r="AF29" s="120">
        <v>25</v>
      </c>
      <c r="AG29" s="119">
        <v>15000</v>
      </c>
      <c r="AH29" s="153">
        <v>2702.6185365557862</v>
      </c>
      <c r="AI29" s="152">
        <v>3.1900438702682238E-3</v>
      </c>
      <c r="AJ29" s="115">
        <v>8</v>
      </c>
      <c r="AK29" s="125">
        <v>40</v>
      </c>
      <c r="AL29" s="125">
        <v>35.340400000000002</v>
      </c>
      <c r="AM29" s="148">
        <v>111.11111111111111</v>
      </c>
      <c r="AN29" s="151">
        <v>2.0655118598730002</v>
      </c>
      <c r="AO29" s="150">
        <v>-0.37007775993344549</v>
      </c>
      <c r="AP29" s="134">
        <v>0.10660781843366376</v>
      </c>
      <c r="AQ29" s="151">
        <v>3.8548626640067737E-2</v>
      </c>
      <c r="AR29" s="134">
        <v>8.6758941939571205E-2</v>
      </c>
      <c r="AS29" s="150">
        <v>1.8020419183732186</v>
      </c>
      <c r="AT29" s="150">
        <v>7.5579905711402343E-2</v>
      </c>
      <c r="AU29" s="134">
        <v>4.9667517395285597E-2</v>
      </c>
      <c r="AV29" s="149">
        <v>212.90782785829873</v>
      </c>
      <c r="AW29" s="125">
        <v>200.22687981924651</v>
      </c>
      <c r="AX29" s="148">
        <v>205.74549286316713</v>
      </c>
      <c r="AY29" s="127"/>
      <c r="AZ29" s="127"/>
      <c r="BA29" s="127"/>
      <c r="BB29" s="127"/>
      <c r="BC29" s="127"/>
      <c r="BD29" s="127"/>
      <c r="BE29" s="124"/>
      <c r="BF29" s="124"/>
      <c r="BG29" s="124"/>
      <c r="BH29" s="126"/>
      <c r="BI29" s="126"/>
    </row>
    <row r="30" spans="1:61" x14ac:dyDescent="0.75">
      <c r="A30" t="str">
        <f t="shared" si="0"/>
        <v>freight LDV</v>
      </c>
      <c r="B30" s="233">
        <v>1.4500000000000001E-2</v>
      </c>
      <c r="C30" s="235">
        <f t="shared" si="1"/>
        <v>251882434.222132</v>
      </c>
      <c r="D30">
        <f t="shared" si="2"/>
        <v>0.81454845026122313</v>
      </c>
      <c r="E30" t="s">
        <v>1292</v>
      </c>
      <c r="F30">
        <v>0.05</v>
      </c>
      <c r="G30">
        <v>0.05</v>
      </c>
      <c r="H30">
        <v>0.05</v>
      </c>
      <c r="I30">
        <f t="shared" si="3"/>
        <v>4.6266751754945748E-3</v>
      </c>
      <c r="J30">
        <f t="shared" si="4"/>
        <v>4.6266751754945748E-3</v>
      </c>
      <c r="K30">
        <f t="shared" si="5"/>
        <v>4.6266751754945748E-3</v>
      </c>
      <c r="L30">
        <f t="shared" si="6"/>
        <v>3.5159919293437461E-3</v>
      </c>
      <c r="M30">
        <f t="shared" si="7"/>
        <v>3.5159919293437461E-3</v>
      </c>
      <c r="N30">
        <f t="shared" si="8"/>
        <v>3.5159919293437461E-3</v>
      </c>
      <c r="O30" s="147">
        <v>24</v>
      </c>
      <c r="P30" s="158" t="s">
        <v>860</v>
      </c>
      <c r="Q30" s="114" t="s">
        <v>858</v>
      </c>
      <c r="R30" s="115">
        <v>52</v>
      </c>
      <c r="S30" s="115">
        <v>46</v>
      </c>
      <c r="T30" s="125" t="s">
        <v>838</v>
      </c>
      <c r="U30" s="114" t="s">
        <v>743</v>
      </c>
      <c r="V30" s="160" t="s">
        <v>707</v>
      </c>
      <c r="W30" s="159" t="s">
        <v>742</v>
      </c>
      <c r="X30" s="114" t="s">
        <v>698</v>
      </c>
      <c r="Y30" s="155">
        <v>11408</v>
      </c>
      <c r="Z30" s="155">
        <v>25150.334870050832</v>
      </c>
      <c r="AA30" s="121">
        <v>340</v>
      </c>
      <c r="AB30" s="121">
        <v>5.4</v>
      </c>
      <c r="AC30" s="121">
        <v>7.7</v>
      </c>
      <c r="AD30" s="154">
        <v>16</v>
      </c>
      <c r="AE30" s="154">
        <v>50</v>
      </c>
      <c r="AF30" s="120">
        <v>45</v>
      </c>
      <c r="AG30" s="119">
        <v>11200</v>
      </c>
      <c r="AH30" s="153">
        <v>5171.8446591507036</v>
      </c>
      <c r="AI30" s="152">
        <v>6.1046023068903792E-3</v>
      </c>
      <c r="AJ30" s="115">
        <v>8</v>
      </c>
      <c r="AK30" s="125">
        <v>56.175755190429179</v>
      </c>
      <c r="AL30" s="125">
        <v>49.631841468296081</v>
      </c>
      <c r="AM30" s="148">
        <v>155.77157549434025</v>
      </c>
      <c r="AN30" s="151">
        <v>1.3059420071902388</v>
      </c>
      <c r="AO30" s="150">
        <v>-0.2199937667632389</v>
      </c>
      <c r="AP30" s="134">
        <v>7.5637643808369334E-2</v>
      </c>
      <c r="AQ30" s="151">
        <v>2.437278227579507E-2</v>
      </c>
      <c r="AR30" s="134">
        <v>5.4854270740053501E-2</v>
      </c>
      <c r="AS30" s="150">
        <v>1.161585884235369</v>
      </c>
      <c r="AT30" s="150">
        <v>5.3910781056278452E-2</v>
      </c>
      <c r="AU30" s="134">
        <v>3.5427599845525945E-2</v>
      </c>
      <c r="AV30" s="149">
        <v>193.13641725487781</v>
      </c>
      <c r="AW30" s="125">
        <v>180.94206325932976</v>
      </c>
      <c r="AX30" s="148">
        <v>186.46067630325041</v>
      </c>
      <c r="AY30" s="127"/>
      <c r="AZ30" s="127"/>
      <c r="BA30" s="127"/>
      <c r="BB30" s="127"/>
      <c r="BC30" s="127"/>
      <c r="BD30" s="127"/>
      <c r="BE30" s="124"/>
      <c r="BF30" s="124"/>
      <c r="BG30" s="124"/>
      <c r="BH30" s="126"/>
      <c r="BI30" s="126"/>
    </row>
    <row r="31" spans="1:61" x14ac:dyDescent="0.75">
      <c r="A31" t="str">
        <f t="shared" si="0"/>
        <v>freight HDV</v>
      </c>
      <c r="B31" s="233">
        <v>3.3999999999999998E-3</v>
      </c>
      <c r="C31" s="235">
        <f t="shared" si="1"/>
        <v>42055216.044207253</v>
      </c>
      <c r="D31">
        <f t="shared" si="2"/>
        <v>0.13599999999999998</v>
      </c>
      <c r="E31" t="s">
        <v>1291</v>
      </c>
      <c r="F31">
        <v>0.05</v>
      </c>
      <c r="G31">
        <v>0.14000000000000001</v>
      </c>
      <c r="H31">
        <v>0.14000000000000001</v>
      </c>
      <c r="I31">
        <f t="shared" si="3"/>
        <v>2.2941970310391365E-3</v>
      </c>
      <c r="J31">
        <f t="shared" si="4"/>
        <v>6.4237516869095823E-3</v>
      </c>
      <c r="K31">
        <f t="shared" si="5"/>
        <v>6.4237516869095823E-3</v>
      </c>
      <c r="L31">
        <f t="shared" si="6"/>
        <v>1.1233268226177799E-3</v>
      </c>
      <c r="M31">
        <f t="shared" si="7"/>
        <v>3.1453151033297832E-3</v>
      </c>
      <c r="N31">
        <f t="shared" si="8"/>
        <v>3.1453151033297832E-3</v>
      </c>
      <c r="O31" s="147">
        <v>25</v>
      </c>
      <c r="P31" s="158" t="s">
        <v>861</v>
      </c>
      <c r="Q31" s="114" t="s">
        <v>862</v>
      </c>
      <c r="R31" s="115">
        <v>52</v>
      </c>
      <c r="S31" s="115">
        <v>47</v>
      </c>
      <c r="T31" s="125" t="s">
        <v>827</v>
      </c>
      <c r="U31" s="114" t="s">
        <v>741</v>
      </c>
      <c r="V31" s="161" t="s">
        <v>700</v>
      </c>
      <c r="W31" s="122"/>
      <c r="X31" s="114" t="s">
        <v>710</v>
      </c>
      <c r="Y31" s="155">
        <v>19051</v>
      </c>
      <c r="Z31" s="155">
        <v>42000.265568841023</v>
      </c>
      <c r="AA31" s="121">
        <v>794</v>
      </c>
      <c r="AB31" s="121">
        <v>6.86</v>
      </c>
      <c r="AC31" s="121">
        <v>7.7</v>
      </c>
      <c r="AD31" s="154">
        <v>20</v>
      </c>
      <c r="AE31" s="154">
        <v>100</v>
      </c>
      <c r="AF31" s="120">
        <v>25</v>
      </c>
      <c r="AG31" s="119">
        <v>15000</v>
      </c>
      <c r="AH31" s="153">
        <v>208.75854807922897</v>
      </c>
      <c r="AI31" s="152">
        <v>2.4640877639910044E-4</v>
      </c>
      <c r="AJ31" s="115">
        <v>8</v>
      </c>
      <c r="AK31" s="125">
        <v>40</v>
      </c>
      <c r="AL31" s="125">
        <v>35.340400000000002</v>
      </c>
      <c r="AM31" s="148">
        <v>111.11111111111111</v>
      </c>
      <c r="AN31" s="151">
        <v>2.0695124788824248</v>
      </c>
      <c r="AO31" s="150">
        <v>-0.22899776432577695</v>
      </c>
      <c r="AP31" s="134">
        <v>0.14316172234949373</v>
      </c>
      <c r="AQ31" s="151">
        <v>3.8623290151577637E-2</v>
      </c>
      <c r="AR31" s="134">
        <v>8.6926982355655935E-2</v>
      </c>
      <c r="AS31" s="150">
        <v>1.9836764369061415</v>
      </c>
      <c r="AT31" s="150">
        <v>7.5579905711402343E-2</v>
      </c>
      <c r="AU31" s="134">
        <v>4.9667517395285597E-2</v>
      </c>
      <c r="AV31" s="149">
        <v>233.09773697434682</v>
      </c>
      <c r="AW31" s="125">
        <v>220.40849298957127</v>
      </c>
      <c r="AX31" s="148">
        <v>225.9271060334919</v>
      </c>
      <c r="AY31" s="127"/>
      <c r="AZ31" s="127"/>
      <c r="BA31" s="127"/>
      <c r="BB31" s="127"/>
      <c r="BC31" s="127"/>
      <c r="BD31" s="127"/>
      <c r="BE31" s="124"/>
      <c r="BF31" s="124"/>
      <c r="BG31" s="124"/>
      <c r="BH31" s="126"/>
      <c r="BI31" s="126"/>
    </row>
    <row r="32" spans="1:61" x14ac:dyDescent="0.75">
      <c r="A32" t="str">
        <f t="shared" si="0"/>
        <v>freight HDV</v>
      </c>
      <c r="B32" s="233">
        <v>3.3999999999999998E-3</v>
      </c>
      <c r="C32" s="235">
        <f t="shared" si="1"/>
        <v>42055216.044207253</v>
      </c>
      <c r="D32">
        <f t="shared" si="2"/>
        <v>0.13599999999999998</v>
      </c>
      <c r="E32" t="s">
        <v>1291</v>
      </c>
      <c r="F32">
        <v>0.05</v>
      </c>
      <c r="G32">
        <v>0.14000000000000001</v>
      </c>
      <c r="H32">
        <v>0.14000000000000001</v>
      </c>
      <c r="I32">
        <f t="shared" si="3"/>
        <v>2.2941970310391365E-3</v>
      </c>
      <c r="J32">
        <f t="shared" si="4"/>
        <v>6.4237516869095823E-3</v>
      </c>
      <c r="K32">
        <f t="shared" si="5"/>
        <v>6.4237516869095823E-3</v>
      </c>
      <c r="L32">
        <f t="shared" si="6"/>
        <v>1.1233268226177799E-3</v>
      </c>
      <c r="M32">
        <f t="shared" si="7"/>
        <v>3.1453151033297832E-3</v>
      </c>
      <c r="N32">
        <f t="shared" si="8"/>
        <v>3.1453151033297832E-3</v>
      </c>
      <c r="O32" s="147">
        <v>26</v>
      </c>
      <c r="P32" s="158" t="s">
        <v>863</v>
      </c>
      <c r="Q32" s="114" t="s">
        <v>862</v>
      </c>
      <c r="R32" s="115">
        <v>52</v>
      </c>
      <c r="S32" s="115">
        <v>47</v>
      </c>
      <c r="T32" s="125" t="s">
        <v>836</v>
      </c>
      <c r="U32" s="114" t="s">
        <v>741</v>
      </c>
      <c r="V32" s="161" t="s">
        <v>700</v>
      </c>
      <c r="W32" s="122"/>
      <c r="X32" s="114" t="s">
        <v>698</v>
      </c>
      <c r="Y32" s="155">
        <v>19051</v>
      </c>
      <c r="Z32" s="155">
        <v>42000.265568841023</v>
      </c>
      <c r="AA32" s="121">
        <v>794</v>
      </c>
      <c r="AB32" s="121">
        <v>6.86</v>
      </c>
      <c r="AC32" s="121">
        <v>7.7</v>
      </c>
      <c r="AD32" s="154">
        <v>20</v>
      </c>
      <c r="AE32" s="154">
        <v>100</v>
      </c>
      <c r="AF32" s="120">
        <v>25</v>
      </c>
      <c r="AG32" s="119">
        <v>15000</v>
      </c>
      <c r="AH32" s="153">
        <v>208.75854807922897</v>
      </c>
      <c r="AI32" s="152">
        <v>2.4640877639910044E-4</v>
      </c>
      <c r="AJ32" s="115">
        <v>8</v>
      </c>
      <c r="AK32" s="125">
        <v>40</v>
      </c>
      <c r="AL32" s="125">
        <v>35.340400000000002</v>
      </c>
      <c r="AM32" s="148">
        <v>111.11111111111111</v>
      </c>
      <c r="AN32" s="151">
        <v>2.0655118598730002</v>
      </c>
      <c r="AO32" s="150">
        <v>-0.37007775993344549</v>
      </c>
      <c r="AP32" s="134">
        <v>0.17767969738943962</v>
      </c>
      <c r="AQ32" s="151">
        <v>3.8548626640067737E-2</v>
      </c>
      <c r="AR32" s="134">
        <v>8.6758941939571205E-2</v>
      </c>
      <c r="AS32" s="150">
        <v>1.8731137973289942</v>
      </c>
      <c r="AT32" s="150">
        <v>7.5579905711402343E-2</v>
      </c>
      <c r="AU32" s="134">
        <v>4.9667517395285597E-2</v>
      </c>
      <c r="AV32" s="149">
        <v>220.80470329782938</v>
      </c>
      <c r="AW32" s="125">
        <v>208.12375525877715</v>
      </c>
      <c r="AX32" s="148">
        <v>213.64236830269778</v>
      </c>
      <c r="AY32" s="127"/>
      <c r="AZ32" s="127"/>
      <c r="BA32" s="127"/>
      <c r="BB32" s="127"/>
      <c r="BC32" s="127"/>
      <c r="BD32" s="127"/>
      <c r="BE32" s="124"/>
      <c r="BF32" s="124"/>
      <c r="BG32" s="124"/>
      <c r="BH32" s="126"/>
      <c r="BI32" s="126"/>
    </row>
    <row r="33" spans="1:61" x14ac:dyDescent="0.75">
      <c r="A33" t="str">
        <f t="shared" si="0"/>
        <v>freight LDV</v>
      </c>
      <c r="B33" s="233">
        <v>7.7000000000000002E-3</v>
      </c>
      <c r="C33" s="235">
        <f t="shared" si="1"/>
        <v>94868953.710622787</v>
      </c>
      <c r="D33">
        <f t="shared" si="2"/>
        <v>0.30679137853155464</v>
      </c>
      <c r="E33" t="s">
        <v>1292</v>
      </c>
      <c r="F33">
        <v>0.14000000000000001</v>
      </c>
      <c r="G33">
        <v>0.37</v>
      </c>
      <c r="H33">
        <v>0.39</v>
      </c>
      <c r="I33">
        <f t="shared" si="3"/>
        <v>6.8793873643905549E-3</v>
      </c>
      <c r="J33">
        <f t="shared" si="4"/>
        <v>1.8181238034460749E-2</v>
      </c>
      <c r="K33">
        <f t="shared" si="5"/>
        <v>1.9164007657945115E-2</v>
      </c>
      <c r="L33">
        <f t="shared" si="6"/>
        <v>3.7079351505452242E-3</v>
      </c>
      <c r="M33">
        <f t="shared" si="7"/>
        <v>9.7995428978695197E-3</v>
      </c>
      <c r="N33">
        <f t="shared" si="8"/>
        <v>1.032924791937598E-2</v>
      </c>
      <c r="O33" s="147">
        <v>27</v>
      </c>
      <c r="P33" s="158" t="s">
        <v>864</v>
      </c>
      <c r="Q33" s="114" t="s">
        <v>865</v>
      </c>
      <c r="R33" s="115">
        <v>52</v>
      </c>
      <c r="S33" s="115">
        <v>46</v>
      </c>
      <c r="T33" s="125" t="s">
        <v>832</v>
      </c>
      <c r="U33" s="114" t="s">
        <v>740</v>
      </c>
      <c r="V33" s="160" t="s">
        <v>707</v>
      </c>
      <c r="W33" s="159" t="s">
        <v>739</v>
      </c>
      <c r="X33" s="114" t="s">
        <v>710</v>
      </c>
      <c r="Y33" s="155">
        <v>11408</v>
      </c>
      <c r="Z33" s="155">
        <v>25150.334870050832</v>
      </c>
      <c r="AA33" s="121">
        <v>340</v>
      </c>
      <c r="AB33" s="121">
        <v>5.4</v>
      </c>
      <c r="AC33" s="121">
        <v>7.7</v>
      </c>
      <c r="AD33" s="154">
        <v>16</v>
      </c>
      <c r="AE33" s="154">
        <v>50</v>
      </c>
      <c r="AF33" s="120">
        <v>45</v>
      </c>
      <c r="AG33" s="119">
        <v>11200</v>
      </c>
      <c r="AH33" s="153">
        <v>5171.8446591507036</v>
      </c>
      <c r="AI33" s="152">
        <v>6.1046023068903792E-3</v>
      </c>
      <c r="AJ33" s="115">
        <v>8</v>
      </c>
      <c r="AK33" s="125">
        <v>39.843036172929175</v>
      </c>
      <c r="AL33" s="125">
        <v>35.201720889144653</v>
      </c>
      <c r="AM33" s="148">
        <v>89.879007193840252</v>
      </c>
      <c r="AN33" s="151">
        <v>1.3643385909304979</v>
      </c>
      <c r="AO33" s="150">
        <v>-0.13719516002678903</v>
      </c>
      <c r="AP33" s="134">
        <v>0</v>
      </c>
      <c r="AQ33" s="151">
        <v>2.5462637118747709E-2</v>
      </c>
      <c r="AR33" s="134">
        <v>5.7307137710520553E-2</v>
      </c>
      <c r="AS33" s="150">
        <v>1.2271434309037088</v>
      </c>
      <c r="AT33" s="150">
        <v>9.3434135105160118E-2</v>
      </c>
      <c r="AU33" s="134">
        <v>6.1400467319568185E-2</v>
      </c>
      <c r="AV33" s="149">
        <v>120.98075710010525</v>
      </c>
      <c r="AW33" s="125">
        <v>110.29443325406825</v>
      </c>
      <c r="AX33" s="148">
        <v>115.81304629798888</v>
      </c>
      <c r="AY33" s="127"/>
      <c r="AZ33" s="127"/>
      <c r="BA33" s="127"/>
      <c r="BB33" s="127"/>
      <c r="BC33" s="127"/>
      <c r="BD33" s="127"/>
      <c r="BE33" s="124"/>
      <c r="BF33" s="124"/>
      <c r="BG33" s="124"/>
      <c r="BH33" s="126"/>
      <c r="BI33" s="126"/>
    </row>
    <row r="34" spans="1:61" x14ac:dyDescent="0.75">
      <c r="A34" t="str">
        <f t="shared" si="0"/>
        <v>freight LDV</v>
      </c>
      <c r="B34" s="233">
        <v>7.7000000000000002E-3</v>
      </c>
      <c r="C34" s="235">
        <f t="shared" si="1"/>
        <v>94868953.710622787</v>
      </c>
      <c r="D34">
        <f t="shared" si="2"/>
        <v>0.30679137853155464</v>
      </c>
      <c r="E34" t="s">
        <v>1292</v>
      </c>
      <c r="F34">
        <v>0.05</v>
      </c>
      <c r="G34">
        <v>0.14000000000000001</v>
      </c>
      <c r="H34">
        <v>0.14000000000000001</v>
      </c>
      <c r="I34">
        <f t="shared" si="3"/>
        <v>2.4569240587109121E-3</v>
      </c>
      <c r="J34">
        <f t="shared" si="4"/>
        <v>6.8793873643905549E-3</v>
      </c>
      <c r="K34">
        <f t="shared" si="5"/>
        <v>6.8793873643905549E-3</v>
      </c>
      <c r="L34">
        <f t="shared" si="6"/>
        <v>1.3242625537661513E-3</v>
      </c>
      <c r="M34">
        <f t="shared" si="7"/>
        <v>3.7079351505452242E-3</v>
      </c>
      <c r="N34">
        <f t="shared" si="8"/>
        <v>3.7079351505452242E-3</v>
      </c>
      <c r="O34" s="147">
        <v>28</v>
      </c>
      <c r="P34" s="158" t="s">
        <v>866</v>
      </c>
      <c r="Q34" s="114" t="s">
        <v>865</v>
      </c>
      <c r="R34" s="115">
        <v>52</v>
      </c>
      <c r="S34" s="115">
        <v>46</v>
      </c>
      <c r="T34" s="125" t="s">
        <v>834</v>
      </c>
      <c r="U34" s="114" t="s">
        <v>740</v>
      </c>
      <c r="V34" s="160" t="s">
        <v>707</v>
      </c>
      <c r="W34" s="159" t="s">
        <v>739</v>
      </c>
      <c r="X34" s="114" t="s">
        <v>709</v>
      </c>
      <c r="Y34" s="155">
        <v>11408</v>
      </c>
      <c r="Z34" s="155">
        <v>25150.334870050832</v>
      </c>
      <c r="AA34" s="121">
        <v>340</v>
      </c>
      <c r="AB34" s="121">
        <v>5.4</v>
      </c>
      <c r="AC34" s="121">
        <v>7.7</v>
      </c>
      <c r="AD34" s="154">
        <v>16</v>
      </c>
      <c r="AE34" s="154">
        <v>50</v>
      </c>
      <c r="AF34" s="120">
        <v>45</v>
      </c>
      <c r="AG34" s="119">
        <v>11200</v>
      </c>
      <c r="AH34" s="153">
        <v>5171.8446591507036</v>
      </c>
      <c r="AI34" s="152">
        <v>6.1046023068903792E-3</v>
      </c>
      <c r="AJ34" s="115">
        <v>8</v>
      </c>
      <c r="AK34" s="125">
        <v>39.843036172929175</v>
      </c>
      <c r="AL34" s="125">
        <v>35.201720889144653</v>
      </c>
      <c r="AM34" s="148">
        <v>89.879007193840252</v>
      </c>
      <c r="AN34" s="151">
        <v>1.4451053055964747</v>
      </c>
      <c r="AO34" s="150">
        <v>-5.6081646699588004E-2</v>
      </c>
      <c r="AP34" s="134">
        <v>0</v>
      </c>
      <c r="AQ34" s="151">
        <v>2.6969985485556434E-2</v>
      </c>
      <c r="AR34" s="134">
        <v>6.0699630798788873E-2</v>
      </c>
      <c r="AS34" s="150">
        <v>1.3890236588968867</v>
      </c>
      <c r="AT34" s="150">
        <v>9.3434135105160118E-2</v>
      </c>
      <c r="AU34" s="134">
        <v>6.1400467319568185E-2</v>
      </c>
      <c r="AV34" s="149">
        <v>135.66587025114862</v>
      </c>
      <c r="AW34" s="125">
        <v>124.84406743040759</v>
      </c>
      <c r="AX34" s="148">
        <v>130.36268047432822</v>
      </c>
      <c r="AY34" s="127"/>
      <c r="AZ34" s="127"/>
      <c r="BA34" s="127"/>
      <c r="BB34" s="127"/>
      <c r="BC34" s="127"/>
      <c r="BD34" s="127"/>
      <c r="BE34" s="124"/>
      <c r="BF34" s="124"/>
      <c r="BG34" s="124"/>
      <c r="BH34" s="126"/>
      <c r="BI34" s="126"/>
    </row>
    <row r="35" spans="1:61" x14ac:dyDescent="0.75">
      <c r="A35" t="str">
        <f t="shared" si="0"/>
        <v>freight LDV</v>
      </c>
      <c r="B35" s="233">
        <v>7.7000000000000002E-3</v>
      </c>
      <c r="C35" s="235">
        <f t="shared" si="1"/>
        <v>94868953.710622787</v>
      </c>
      <c r="D35">
        <f t="shared" si="2"/>
        <v>0.30679137853155464</v>
      </c>
      <c r="E35" t="s">
        <v>1292</v>
      </c>
      <c r="F35">
        <v>0.2</v>
      </c>
      <c r="G35">
        <v>0.37</v>
      </c>
      <c r="H35">
        <v>0.7</v>
      </c>
      <c r="I35">
        <f t="shared" si="3"/>
        <v>9.8276962348436483E-3</v>
      </c>
      <c r="J35">
        <f t="shared" si="4"/>
        <v>1.8181238034460749E-2</v>
      </c>
      <c r="K35">
        <f t="shared" si="5"/>
        <v>3.4396936821952766E-2</v>
      </c>
      <c r="L35">
        <f t="shared" si="6"/>
        <v>5.2970502150646052E-3</v>
      </c>
      <c r="M35">
        <f t="shared" si="7"/>
        <v>9.7995428978695197E-3</v>
      </c>
      <c r="N35">
        <f t="shared" si="8"/>
        <v>1.8539675752726116E-2</v>
      </c>
      <c r="O35" s="147">
        <v>29</v>
      </c>
      <c r="P35" s="158" t="s">
        <v>867</v>
      </c>
      <c r="Q35" s="114" t="s">
        <v>865</v>
      </c>
      <c r="R35" s="115">
        <v>52</v>
      </c>
      <c r="S35" s="115">
        <v>46</v>
      </c>
      <c r="T35" s="125" t="s">
        <v>838</v>
      </c>
      <c r="U35" s="114" t="s">
        <v>740</v>
      </c>
      <c r="V35" s="160" t="s">
        <v>707</v>
      </c>
      <c r="W35" s="159" t="s">
        <v>739</v>
      </c>
      <c r="X35" s="114" t="s">
        <v>698</v>
      </c>
      <c r="Y35" s="155">
        <v>11408</v>
      </c>
      <c r="Z35" s="155">
        <v>25150.334870050832</v>
      </c>
      <c r="AA35" s="121">
        <v>340</v>
      </c>
      <c r="AB35" s="121">
        <v>5.4</v>
      </c>
      <c r="AC35" s="121">
        <v>7.7</v>
      </c>
      <c r="AD35" s="154">
        <v>16</v>
      </c>
      <c r="AE35" s="154">
        <v>50</v>
      </c>
      <c r="AF35" s="120">
        <v>45</v>
      </c>
      <c r="AG35" s="119">
        <v>11200</v>
      </c>
      <c r="AH35" s="153">
        <v>5171.8446591507036</v>
      </c>
      <c r="AI35" s="152">
        <v>6.1046023068903792E-3</v>
      </c>
      <c r="AJ35" s="115">
        <v>8</v>
      </c>
      <c r="AK35" s="125">
        <v>39.843036172929175</v>
      </c>
      <c r="AL35" s="125">
        <v>35.201720889144653</v>
      </c>
      <c r="AM35" s="148">
        <v>89.879007193840252</v>
      </c>
      <c r="AN35" s="151">
        <v>1.3059420071902388</v>
      </c>
      <c r="AO35" s="150">
        <v>-0.2199937667632389</v>
      </c>
      <c r="AP35" s="134">
        <v>0</v>
      </c>
      <c r="AQ35" s="151">
        <v>2.437278227579507E-2</v>
      </c>
      <c r="AR35" s="134">
        <v>5.4854270740053501E-2</v>
      </c>
      <c r="AS35" s="150">
        <v>1.0859482404269998</v>
      </c>
      <c r="AT35" s="150">
        <v>9.3434135105160118E-2</v>
      </c>
      <c r="AU35" s="134">
        <v>6.1400467319568185E-2</v>
      </c>
      <c r="AV35" s="149">
        <v>108.1923184882435</v>
      </c>
      <c r="AW35" s="125">
        <v>97.603949713476482</v>
      </c>
      <c r="AX35" s="148">
        <v>103.12256275739711</v>
      </c>
      <c r="AY35" s="127"/>
      <c r="AZ35" s="127"/>
      <c r="BA35" s="127"/>
      <c r="BB35" s="127"/>
      <c r="BC35" s="127"/>
      <c r="BD35" s="127"/>
      <c r="BE35" s="124"/>
      <c r="BF35" s="124"/>
      <c r="BG35" s="124"/>
      <c r="BH35" s="126"/>
      <c r="BI35" s="126"/>
    </row>
    <row r="36" spans="1:61" x14ac:dyDescent="0.75">
      <c r="A36" t="str">
        <f t="shared" si="0"/>
        <v>freight HDV</v>
      </c>
      <c r="B36" s="233">
        <v>3.3300000000000003E-2</v>
      </c>
      <c r="C36" s="235">
        <f t="shared" si="1"/>
        <v>846243335.92216587</v>
      </c>
      <c r="D36">
        <f t="shared" si="2"/>
        <v>2.7366187719600861</v>
      </c>
      <c r="E36" t="s">
        <v>1293</v>
      </c>
      <c r="F36">
        <v>0.05</v>
      </c>
      <c r="G36">
        <v>0.26</v>
      </c>
      <c r="H36">
        <v>0.14000000000000001</v>
      </c>
      <c r="I36">
        <f t="shared" si="3"/>
        <v>9.5634692705341747E-3</v>
      </c>
      <c r="J36">
        <f t="shared" si="4"/>
        <v>4.9730040206777709E-2</v>
      </c>
      <c r="K36">
        <f t="shared" si="5"/>
        <v>2.6777713957495695E-2</v>
      </c>
      <c r="L36">
        <f t="shared" si="6"/>
        <v>4.6941301690377399E-3</v>
      </c>
      <c r="M36">
        <f t="shared" si="7"/>
        <v>2.4409476878996247E-2</v>
      </c>
      <c r="N36">
        <f t="shared" si="8"/>
        <v>1.3143564473305674E-2</v>
      </c>
      <c r="O36" s="147">
        <v>30</v>
      </c>
      <c r="P36" s="158" t="s">
        <v>868</v>
      </c>
      <c r="Q36" s="114" t="s">
        <v>869</v>
      </c>
      <c r="R36" s="115">
        <v>61</v>
      </c>
      <c r="S36" s="115">
        <v>47</v>
      </c>
      <c r="T36" s="125" t="s">
        <v>870</v>
      </c>
      <c r="U36" s="114" t="s">
        <v>737</v>
      </c>
      <c r="V36" s="161" t="s">
        <v>700</v>
      </c>
      <c r="W36" s="159" t="s">
        <v>738</v>
      </c>
      <c r="X36" s="114" t="s">
        <v>710</v>
      </c>
      <c r="Y36" s="155">
        <v>29529</v>
      </c>
      <c r="Z36" s="155">
        <v>65100.301400572498</v>
      </c>
      <c r="AA36" s="121">
        <v>794</v>
      </c>
      <c r="AB36" s="121">
        <v>6.21</v>
      </c>
      <c r="AC36" s="121">
        <v>6.2</v>
      </c>
      <c r="AD36" s="154">
        <v>20</v>
      </c>
      <c r="AE36" s="154">
        <v>100</v>
      </c>
      <c r="AF36" s="120">
        <v>25</v>
      </c>
      <c r="AG36" s="119">
        <v>38000</v>
      </c>
      <c r="AH36" s="153">
        <v>11366.707250429992</v>
      </c>
      <c r="AI36" s="152">
        <v>1.3416726888722391E-2</v>
      </c>
      <c r="AJ36" s="115">
        <v>8</v>
      </c>
      <c r="AK36" s="125">
        <v>82.180743902705274</v>
      </c>
      <c r="AL36" s="125">
        <v>72.607509045479134</v>
      </c>
      <c r="AM36" s="148">
        <v>136.29425652980055</v>
      </c>
      <c r="AN36" s="151">
        <v>2.2041965719165422</v>
      </c>
      <c r="AO36" s="150">
        <v>-0.13687840291944536</v>
      </c>
      <c r="AP36" s="134">
        <v>0</v>
      </c>
      <c r="AQ36" s="151">
        <v>4.113689799745443E-2</v>
      </c>
      <c r="AR36" s="134">
        <v>9.2584199646313009E-2</v>
      </c>
      <c r="AS36" s="150">
        <v>2.067318168997097</v>
      </c>
      <c r="AT36" s="150">
        <v>6.1614975678969772E-2</v>
      </c>
      <c r="AU36" s="134">
        <v>4.0490429930288258E-2</v>
      </c>
      <c r="AV36" s="149">
        <v>295.76808308378008</v>
      </c>
      <c r="AW36" s="125">
        <v>281.76359285400792</v>
      </c>
      <c r="AX36" s="148">
        <v>287.28220589792852</v>
      </c>
      <c r="AY36" s="127"/>
      <c r="AZ36" s="127"/>
      <c r="BA36" s="127"/>
      <c r="BB36" s="127"/>
      <c r="BC36" s="127"/>
      <c r="BD36" s="127"/>
      <c r="BE36" s="124"/>
      <c r="BF36" s="124"/>
      <c r="BG36" s="124"/>
      <c r="BH36" s="126"/>
      <c r="BI36" s="126"/>
    </row>
    <row r="37" spans="1:61" x14ac:dyDescent="0.75">
      <c r="A37" t="str">
        <f t="shared" si="0"/>
        <v>freight HDV</v>
      </c>
      <c r="B37" s="233">
        <v>1.7000000000000001E-2</v>
      </c>
      <c r="C37" s="235">
        <f t="shared" si="1"/>
        <v>510035927.42701268</v>
      </c>
      <c r="D37">
        <f t="shared" si="2"/>
        <v>1.6493765257836104</v>
      </c>
      <c r="E37" t="s">
        <v>1293</v>
      </c>
      <c r="F37">
        <v>0.14000000000000001</v>
      </c>
      <c r="G37">
        <v>0.26</v>
      </c>
      <c r="H37">
        <v>0.14000000000000001</v>
      </c>
      <c r="I37">
        <f t="shared" si="3"/>
        <v>1.367030442274555E-2</v>
      </c>
      <c r="J37">
        <f t="shared" si="4"/>
        <v>2.5387708213670302E-2</v>
      </c>
      <c r="K37">
        <f t="shared" si="5"/>
        <v>1.367030442274555E-2</v>
      </c>
      <c r="L37">
        <f t="shared" si="6"/>
        <v>7.9217050359800673E-3</v>
      </c>
      <c r="M37">
        <f t="shared" si="7"/>
        <v>1.4711737923962982E-2</v>
      </c>
      <c r="N37">
        <f t="shared" si="8"/>
        <v>7.9217050359800673E-3</v>
      </c>
      <c r="O37" s="147">
        <v>31</v>
      </c>
      <c r="P37" s="158" t="s">
        <v>871</v>
      </c>
      <c r="Q37" s="114" t="s">
        <v>872</v>
      </c>
      <c r="R37" s="115">
        <v>61</v>
      </c>
      <c r="S37" s="115">
        <v>46</v>
      </c>
      <c r="T37" s="125" t="s">
        <v>873</v>
      </c>
      <c r="U37" s="114" t="s">
        <v>737</v>
      </c>
      <c r="V37" s="160" t="s">
        <v>707</v>
      </c>
      <c r="W37" s="159"/>
      <c r="X37" s="114" t="s">
        <v>710</v>
      </c>
      <c r="Y37" s="155">
        <v>20910</v>
      </c>
      <c r="Z37" s="155">
        <v>46098.659022857901</v>
      </c>
      <c r="AA37" s="121">
        <v>340</v>
      </c>
      <c r="AB37" s="121">
        <v>6.21</v>
      </c>
      <c r="AC37" s="121">
        <v>6.2</v>
      </c>
      <c r="AD37" s="154">
        <v>16</v>
      </c>
      <c r="AE37" s="154">
        <v>50</v>
      </c>
      <c r="AF37" s="120">
        <v>45</v>
      </c>
      <c r="AG37" s="119">
        <v>25000</v>
      </c>
      <c r="AH37" s="153">
        <v>5425.0019340501249</v>
      </c>
      <c r="AI37" s="152">
        <v>6.4034172532408508E-3</v>
      </c>
      <c r="AJ37" s="115">
        <v>8</v>
      </c>
      <c r="AK37" s="125">
        <v>97.022148575506492</v>
      </c>
      <c r="AL37" s="125">
        <v>85.720038487945743</v>
      </c>
      <c r="AM37" s="148">
        <v>147.32877672868858</v>
      </c>
      <c r="AN37" s="151">
        <v>1.7859147645994744</v>
      </c>
      <c r="AO37" s="150">
        <v>-9.3876609601171376E-2</v>
      </c>
      <c r="AP37" s="134">
        <v>0</v>
      </c>
      <c r="AQ37" s="151">
        <v>3.3330508920806953E-2</v>
      </c>
      <c r="AR37" s="134">
        <v>7.5014856308031869E-2</v>
      </c>
      <c r="AS37" s="150">
        <v>1.692038154998303</v>
      </c>
      <c r="AT37" s="150">
        <v>5.7000183451816261E-2</v>
      </c>
      <c r="AU37" s="134">
        <v>3.7457808083775468E-2</v>
      </c>
      <c r="AV37" s="149">
        <v>262.59422196248119</v>
      </c>
      <c r="AW37" s="125">
        <v>249.28591155416714</v>
      </c>
      <c r="AX37" s="148">
        <v>254.80452459808777</v>
      </c>
      <c r="AY37" s="127"/>
      <c r="AZ37" s="127"/>
      <c r="BA37" s="127"/>
      <c r="BB37" s="127"/>
      <c r="BC37" s="127"/>
      <c r="BD37" s="127"/>
      <c r="BE37" s="124"/>
      <c r="BF37" s="124"/>
      <c r="BG37" s="124"/>
      <c r="BH37" s="126"/>
      <c r="BI37" s="126"/>
    </row>
    <row r="38" spans="1:61" x14ac:dyDescent="0.75">
      <c r="A38" t="str">
        <f t="shared" si="0"/>
        <v>freight HDV</v>
      </c>
      <c r="B38" s="233">
        <v>2.7E-2</v>
      </c>
      <c r="C38" s="235">
        <f t="shared" si="1"/>
        <v>686143245.3422966</v>
      </c>
      <c r="D38">
        <f t="shared" si="2"/>
        <v>2.2188800853730424</v>
      </c>
      <c r="E38" t="s">
        <v>1294</v>
      </c>
      <c r="F38">
        <v>0</v>
      </c>
      <c r="G38">
        <v>0.37</v>
      </c>
      <c r="H38">
        <v>0.39</v>
      </c>
      <c r="I38">
        <f t="shared" si="3"/>
        <v>0</v>
      </c>
      <c r="J38">
        <f t="shared" si="4"/>
        <v>5.2857142857142859E-2</v>
      </c>
      <c r="K38">
        <f t="shared" si="5"/>
        <v>5.5714285714285709E-2</v>
      </c>
      <c r="L38">
        <f t="shared" si="6"/>
        <v>0</v>
      </c>
      <c r="M38">
        <f t="shared" si="7"/>
        <v>1.4010261465610383E-2</v>
      </c>
      <c r="N38">
        <f t="shared" si="8"/>
        <v>1.476757289618392E-2</v>
      </c>
      <c r="O38" s="147">
        <v>32</v>
      </c>
      <c r="P38" s="158" t="s">
        <v>874</v>
      </c>
      <c r="Q38" s="114" t="s">
        <v>869</v>
      </c>
      <c r="R38" s="115">
        <v>61</v>
      </c>
      <c r="S38" s="115">
        <v>47</v>
      </c>
      <c r="T38" s="125" t="s">
        <v>870</v>
      </c>
      <c r="U38" s="114" t="s">
        <v>737</v>
      </c>
      <c r="V38" s="161" t="s">
        <v>700</v>
      </c>
      <c r="W38" s="159" t="s">
        <v>738</v>
      </c>
      <c r="X38" s="114" t="s">
        <v>698</v>
      </c>
      <c r="Y38" s="155">
        <v>29529</v>
      </c>
      <c r="Z38" s="155">
        <v>65100.301400572498</v>
      </c>
      <c r="AA38" s="121">
        <v>794</v>
      </c>
      <c r="AB38" s="121">
        <v>6.21</v>
      </c>
      <c r="AC38" s="121">
        <v>6.2</v>
      </c>
      <c r="AD38" s="154">
        <v>20</v>
      </c>
      <c r="AE38" s="154">
        <v>100</v>
      </c>
      <c r="AF38" s="120">
        <v>25</v>
      </c>
      <c r="AG38" s="119">
        <v>38000</v>
      </c>
      <c r="AH38" s="153">
        <v>17308.41256680986</v>
      </c>
      <c r="AI38" s="152">
        <v>2.0430036524203932E-2</v>
      </c>
      <c r="AJ38" s="115">
        <v>8</v>
      </c>
      <c r="AK38" s="125">
        <v>82.180743902705274</v>
      </c>
      <c r="AL38" s="125">
        <v>72.607509045479134</v>
      </c>
      <c r="AM38" s="148">
        <v>136.29425652980055</v>
      </c>
      <c r="AN38" s="151">
        <v>2.2041965719165422</v>
      </c>
      <c r="AO38" s="150">
        <v>-0.13687840291944536</v>
      </c>
      <c r="AP38" s="134">
        <v>0</v>
      </c>
      <c r="AQ38" s="151">
        <v>4.113689799745443E-2</v>
      </c>
      <c r="AR38" s="134">
        <v>9.2584199646313009E-2</v>
      </c>
      <c r="AS38" s="150">
        <v>2.067318168997097</v>
      </c>
      <c r="AT38" s="150">
        <v>6.1614975678969772E-2</v>
      </c>
      <c r="AU38" s="134">
        <v>4.0490429930288258E-2</v>
      </c>
      <c r="AV38" s="149">
        <v>295.76808308378008</v>
      </c>
      <c r="AW38" s="125">
        <v>281.76359285400792</v>
      </c>
      <c r="AX38" s="148">
        <v>287.28220589792852</v>
      </c>
      <c r="AY38" s="127"/>
      <c r="AZ38" s="127"/>
      <c r="BA38" s="127"/>
      <c r="BB38" s="127"/>
      <c r="BC38" s="127"/>
      <c r="BD38" s="127"/>
      <c r="BE38" s="124"/>
      <c r="BF38" s="124"/>
      <c r="BG38" s="124"/>
      <c r="BH38" s="126"/>
      <c r="BI38" s="126"/>
    </row>
    <row r="39" spans="1:61" x14ac:dyDescent="0.75">
      <c r="A39" t="str">
        <f t="shared" ref="A39:A70" si="9">INDEX($C$125:$C$130,MATCH(E39,$D$125:$D$130,0))</f>
        <v>freight HDV</v>
      </c>
      <c r="B39" s="233">
        <v>1.5100000000000001E-2</v>
      </c>
      <c r="C39" s="235">
        <f t="shared" ref="C39:C70" si="10">B39*SUM($AH$7:$AH$107)*AK39*365</f>
        <v>453031912.00869954</v>
      </c>
      <c r="D39">
        <f t="shared" ref="D39:D70" si="11">B39*AK39</f>
        <v>1.4650344434901481</v>
      </c>
      <c r="E39" t="s">
        <v>1293</v>
      </c>
      <c r="F39">
        <v>0</v>
      </c>
      <c r="G39">
        <v>0.37</v>
      </c>
      <c r="H39">
        <v>0.7</v>
      </c>
      <c r="I39">
        <f t="shared" ref="I39:I70" si="12">F39*$B39/SUMIF($E$7:$E$107,$E39,$B$7:$B$107)</f>
        <v>0</v>
      </c>
      <c r="J39">
        <f t="shared" ref="J39:J70" si="13">G39*$B39/SUMIF($E$7:$E$107,$E39,$B$7:$B$107)</f>
        <v>3.2090752441125782E-2</v>
      </c>
      <c r="K39">
        <f t="shared" ref="K39:K70" si="14">H39*$B39/SUMIF($E$7:$E$107,$E39,$B$7:$B$107)</f>
        <v>6.0712234348075801E-2</v>
      </c>
      <c r="L39">
        <f t="shared" ref="L39:L70" si="15">F39*$D39/SUMIF($E$7:$E$107,$E39,$D$7:$D$107)</f>
        <v>0</v>
      </c>
      <c r="M39">
        <f t="shared" ref="M39:M70" si="16">G39*$D39/SUMIF($E$7:$E$107,$E39,$D$7:$D$107)</f>
        <v>1.8596036149588501E-2</v>
      </c>
      <c r="N39">
        <f t="shared" ref="N39:N70" si="17">H39*$D39/SUMIF($E$7:$E$107,$E39,$D$7:$D$107)</f>
        <v>3.5181690012735002E-2</v>
      </c>
      <c r="O39" s="147">
        <v>33</v>
      </c>
      <c r="P39" s="158" t="s">
        <v>875</v>
      </c>
      <c r="Q39" s="114" t="s">
        <v>872</v>
      </c>
      <c r="R39" s="115">
        <v>61</v>
      </c>
      <c r="S39" s="115">
        <v>46</v>
      </c>
      <c r="T39" s="125" t="s">
        <v>873</v>
      </c>
      <c r="U39" s="114" t="s">
        <v>737</v>
      </c>
      <c r="V39" s="160" t="s">
        <v>707</v>
      </c>
      <c r="W39" s="159"/>
      <c r="X39" s="114" t="s">
        <v>698</v>
      </c>
      <c r="Y39" s="155">
        <v>20910</v>
      </c>
      <c r="Z39" s="155">
        <v>46098.659022857901</v>
      </c>
      <c r="AA39" s="121">
        <v>340</v>
      </c>
      <c r="AB39" s="121">
        <v>6.21</v>
      </c>
      <c r="AC39" s="121">
        <v>6.2</v>
      </c>
      <c r="AD39" s="154">
        <v>16</v>
      </c>
      <c r="AE39" s="154">
        <v>50</v>
      </c>
      <c r="AF39" s="120">
        <v>45</v>
      </c>
      <c r="AG39" s="119">
        <v>25000</v>
      </c>
      <c r="AH39" s="153">
        <v>5425.0019340501249</v>
      </c>
      <c r="AI39" s="152">
        <v>6.4034172532408508E-3</v>
      </c>
      <c r="AJ39" s="115">
        <v>8</v>
      </c>
      <c r="AK39" s="125">
        <v>97.022148575506492</v>
      </c>
      <c r="AL39" s="125">
        <v>85.720038487945743</v>
      </c>
      <c r="AM39" s="148">
        <v>147.32877672868858</v>
      </c>
      <c r="AN39" s="151">
        <v>1.7859147645994744</v>
      </c>
      <c r="AO39" s="150">
        <v>-9.3876609601171376E-2</v>
      </c>
      <c r="AP39" s="134">
        <v>0</v>
      </c>
      <c r="AQ39" s="151">
        <v>3.3330508920806953E-2</v>
      </c>
      <c r="AR39" s="134">
        <v>7.5014856308031869E-2</v>
      </c>
      <c r="AS39" s="150">
        <v>1.692038154998303</v>
      </c>
      <c r="AT39" s="150">
        <v>5.7000183451816261E-2</v>
      </c>
      <c r="AU39" s="134">
        <v>3.7457808083775468E-2</v>
      </c>
      <c r="AV39" s="149">
        <v>262.59422196248119</v>
      </c>
      <c r="AW39" s="125">
        <v>249.28591155416714</v>
      </c>
      <c r="AX39" s="148">
        <v>254.80452459808777</v>
      </c>
      <c r="AY39" s="127"/>
      <c r="AZ39" s="127"/>
      <c r="BA39" s="127"/>
      <c r="BB39" s="127"/>
      <c r="BC39" s="127"/>
      <c r="BD39" s="127"/>
      <c r="BE39" s="124"/>
      <c r="BF39" s="124"/>
      <c r="BG39" s="124"/>
      <c r="BH39" s="126"/>
      <c r="BI39" s="126"/>
    </row>
    <row r="40" spans="1:61" x14ac:dyDescent="0.75">
      <c r="A40" t="str">
        <f t="shared" si="9"/>
        <v>freight HDV</v>
      </c>
      <c r="B40" s="233">
        <v>2.0999999999999999E-3</v>
      </c>
      <c r="C40" s="235">
        <f t="shared" si="10"/>
        <v>33755647.433413699</v>
      </c>
      <c r="D40">
        <f t="shared" si="11"/>
        <v>0.10916049143865</v>
      </c>
      <c r="E40" t="s">
        <v>1291</v>
      </c>
      <c r="F40">
        <v>0.14000000000000001</v>
      </c>
      <c r="G40">
        <v>0.26</v>
      </c>
      <c r="H40">
        <v>0.14000000000000001</v>
      </c>
      <c r="I40">
        <f t="shared" si="12"/>
        <v>3.9676113360323888E-3</v>
      </c>
      <c r="J40">
        <f t="shared" si="13"/>
        <v>7.3684210526315779E-3</v>
      </c>
      <c r="K40">
        <f t="shared" si="14"/>
        <v>3.9676113360323888E-3</v>
      </c>
      <c r="L40">
        <f t="shared" si="15"/>
        <v>2.52458928241829E-3</v>
      </c>
      <c r="M40">
        <f t="shared" si="16"/>
        <v>4.6885229530625383E-3</v>
      </c>
      <c r="N40">
        <f t="shared" si="17"/>
        <v>2.52458928241829E-3</v>
      </c>
      <c r="O40" s="147">
        <v>34</v>
      </c>
      <c r="P40" s="158" t="s">
        <v>876</v>
      </c>
      <c r="Q40" s="114" t="s">
        <v>877</v>
      </c>
      <c r="R40" s="115">
        <v>51</v>
      </c>
      <c r="S40" s="115">
        <v>47</v>
      </c>
      <c r="T40" s="125" t="s">
        <v>878</v>
      </c>
      <c r="U40" s="114" t="s">
        <v>735</v>
      </c>
      <c r="V40" s="161" t="s">
        <v>700</v>
      </c>
      <c r="W40" s="122" t="s">
        <v>736</v>
      </c>
      <c r="X40" s="114" t="s">
        <v>710</v>
      </c>
      <c r="Y40" s="155">
        <v>19051</v>
      </c>
      <c r="Z40" s="155">
        <v>42000.265568841023</v>
      </c>
      <c r="AA40" s="121">
        <v>794</v>
      </c>
      <c r="AB40" s="121">
        <v>6.86</v>
      </c>
      <c r="AC40" s="121">
        <v>7.7</v>
      </c>
      <c r="AD40" s="154">
        <v>20</v>
      </c>
      <c r="AE40" s="154">
        <v>100</v>
      </c>
      <c r="AF40" s="120">
        <v>25</v>
      </c>
      <c r="AG40" s="119">
        <v>15000</v>
      </c>
      <c r="AH40" s="153">
        <v>1663.2909349884185</v>
      </c>
      <c r="AI40" s="152">
        <v>1.9632704282397289E-3</v>
      </c>
      <c r="AJ40" s="115">
        <v>8</v>
      </c>
      <c r="AK40" s="125">
        <v>51.981186399357149</v>
      </c>
      <c r="AL40" s="125">
        <v>45.92589799569604</v>
      </c>
      <c r="AM40" s="148">
        <v>118.3109196298916</v>
      </c>
      <c r="AN40" s="151">
        <v>2.005375271850943</v>
      </c>
      <c r="AO40" s="150">
        <v>-0.35930308745753353</v>
      </c>
      <c r="AP40" s="134">
        <v>0.30955800572197512</v>
      </c>
      <c r="AQ40" s="151">
        <v>3.742629811506358E-2</v>
      </c>
      <c r="AR40" s="134">
        <v>8.4232988518528937E-2</v>
      </c>
      <c r="AS40" s="150">
        <v>1.9556301901153847</v>
      </c>
      <c r="AT40" s="150">
        <v>7.098049214339136E-2</v>
      </c>
      <c r="AU40" s="134">
        <v>4.6645001671733508E-2</v>
      </c>
      <c r="AV40" s="149">
        <v>244.19811329813348</v>
      </c>
      <c r="AW40" s="125">
        <v>231.37240624853092</v>
      </c>
      <c r="AX40" s="148">
        <v>236.89101929245155</v>
      </c>
      <c r="AY40" s="127"/>
      <c r="AZ40" s="127"/>
      <c r="BA40" s="127"/>
      <c r="BB40" s="127"/>
      <c r="BC40" s="127"/>
      <c r="BD40" s="127"/>
      <c r="BE40" s="124"/>
      <c r="BF40" s="124"/>
      <c r="BG40" s="124"/>
      <c r="BH40" s="126"/>
      <c r="BI40" s="126"/>
    </row>
    <row r="41" spans="1:61" x14ac:dyDescent="0.75">
      <c r="A41" t="str">
        <f t="shared" si="9"/>
        <v>freight LDV</v>
      </c>
      <c r="B41" s="233">
        <v>4.0000000000000002E-4</v>
      </c>
      <c r="C41" s="235">
        <f t="shared" si="10"/>
        <v>11577553.593346469</v>
      </c>
      <c r="D41">
        <f t="shared" si="11"/>
        <v>3.7440000000000001E-2</v>
      </c>
      <c r="E41" t="s">
        <v>1292</v>
      </c>
      <c r="F41">
        <v>0.14000000000000001</v>
      </c>
      <c r="G41">
        <v>0.14000000000000001</v>
      </c>
      <c r="H41">
        <v>0.14000000000000001</v>
      </c>
      <c r="I41">
        <f t="shared" si="12"/>
        <v>3.5737077217613269E-4</v>
      </c>
      <c r="J41">
        <f t="shared" si="13"/>
        <v>3.5737077217613269E-4</v>
      </c>
      <c r="K41">
        <f t="shared" si="14"/>
        <v>3.5737077217613269E-4</v>
      </c>
      <c r="L41">
        <f t="shared" si="15"/>
        <v>4.5250649708898031E-4</v>
      </c>
      <c r="M41">
        <f t="shared" si="16"/>
        <v>4.5250649708898031E-4</v>
      </c>
      <c r="N41">
        <f t="shared" si="17"/>
        <v>4.5250649708898031E-4</v>
      </c>
      <c r="O41" s="147">
        <v>35</v>
      </c>
      <c r="P41" s="158" t="s">
        <v>879</v>
      </c>
      <c r="Q41" s="114" t="s">
        <v>880</v>
      </c>
      <c r="R41" s="115">
        <v>51</v>
      </c>
      <c r="S41" s="115">
        <v>46</v>
      </c>
      <c r="T41" s="125" t="s">
        <v>878</v>
      </c>
      <c r="U41" s="114" t="s">
        <v>735</v>
      </c>
      <c r="V41" s="160" t="s">
        <v>707</v>
      </c>
      <c r="W41" s="159"/>
      <c r="X41" s="114" t="s">
        <v>710</v>
      </c>
      <c r="Y41" s="155">
        <v>11408</v>
      </c>
      <c r="Z41" s="155">
        <v>25150.334870050832</v>
      </c>
      <c r="AA41" s="121">
        <v>340</v>
      </c>
      <c r="AB41" s="121">
        <v>5.4</v>
      </c>
      <c r="AC41" s="121">
        <v>7.7</v>
      </c>
      <c r="AD41" s="154">
        <v>16</v>
      </c>
      <c r="AE41" s="154">
        <v>50</v>
      </c>
      <c r="AF41" s="120">
        <v>45</v>
      </c>
      <c r="AG41" s="119">
        <v>11200</v>
      </c>
      <c r="AH41" s="153">
        <v>285.47262855829524</v>
      </c>
      <c r="AI41" s="152">
        <v>3.3695847066242071E-4</v>
      </c>
      <c r="AJ41" s="115">
        <v>8</v>
      </c>
      <c r="AK41" s="125">
        <v>93.6</v>
      </c>
      <c r="AL41" s="125">
        <v>82.696536000000009</v>
      </c>
      <c r="AM41" s="148">
        <v>118.3109196298916</v>
      </c>
      <c r="AN41" s="151">
        <v>2.005375271850943</v>
      </c>
      <c r="AO41" s="150">
        <v>-0.35930308745753353</v>
      </c>
      <c r="AP41" s="134">
        <v>0.55740607982612722</v>
      </c>
      <c r="AQ41" s="151">
        <v>3.742629811506358E-2</v>
      </c>
      <c r="AR41" s="134">
        <v>8.4232988518528937E-2</v>
      </c>
      <c r="AS41" s="150">
        <v>2.203478264219537</v>
      </c>
      <c r="AT41" s="150">
        <v>7.098049214339136E-2</v>
      </c>
      <c r="AU41" s="134">
        <v>4.6645001671733508E-2</v>
      </c>
      <c r="AV41" s="149">
        <v>273.52124687389329</v>
      </c>
      <c r="AW41" s="125">
        <v>260.69553982429068</v>
      </c>
      <c r="AX41" s="148">
        <v>266.21415286821133</v>
      </c>
      <c r="AY41" s="127"/>
      <c r="AZ41" s="127"/>
      <c r="BA41" s="127"/>
      <c r="BB41" s="127"/>
      <c r="BC41" s="127"/>
      <c r="BD41" s="127"/>
      <c r="BE41" s="124"/>
      <c r="BF41" s="124"/>
      <c r="BG41" s="124"/>
      <c r="BH41" s="126"/>
      <c r="BI41" s="126"/>
    </row>
    <row r="42" spans="1:61" x14ac:dyDescent="0.75">
      <c r="A42" t="str">
        <f t="shared" si="9"/>
        <v>freight HDV</v>
      </c>
      <c r="B42" s="233">
        <v>2.0999999999999999E-3</v>
      </c>
      <c r="C42" s="235">
        <f t="shared" si="10"/>
        <v>33755647.433413699</v>
      </c>
      <c r="D42">
        <f t="shared" si="11"/>
        <v>0.10916049143865</v>
      </c>
      <c r="E42" t="s">
        <v>1291</v>
      </c>
      <c r="F42">
        <v>0.14000000000000001</v>
      </c>
      <c r="G42">
        <v>0.26</v>
      </c>
      <c r="H42">
        <v>0.14000000000000001</v>
      </c>
      <c r="I42">
        <f t="shared" si="12"/>
        <v>3.9676113360323888E-3</v>
      </c>
      <c r="J42">
        <f t="shared" si="13"/>
        <v>7.3684210526315779E-3</v>
      </c>
      <c r="K42">
        <f t="shared" si="14"/>
        <v>3.9676113360323888E-3</v>
      </c>
      <c r="L42">
        <f t="shared" si="15"/>
        <v>2.52458928241829E-3</v>
      </c>
      <c r="M42">
        <f t="shared" si="16"/>
        <v>4.6885229530625383E-3</v>
      </c>
      <c r="N42">
        <f t="shared" si="17"/>
        <v>2.52458928241829E-3</v>
      </c>
      <c r="O42" s="147">
        <v>36</v>
      </c>
      <c r="P42" s="158" t="s">
        <v>881</v>
      </c>
      <c r="Q42" s="114" t="s">
        <v>877</v>
      </c>
      <c r="R42" s="115">
        <v>51</v>
      </c>
      <c r="S42" s="115">
        <v>47</v>
      </c>
      <c r="T42" s="125" t="s">
        <v>878</v>
      </c>
      <c r="U42" s="114" t="s">
        <v>735</v>
      </c>
      <c r="V42" s="161" t="s">
        <v>700</v>
      </c>
      <c r="W42" s="122" t="s">
        <v>736</v>
      </c>
      <c r="X42" s="114" t="s">
        <v>698</v>
      </c>
      <c r="Y42" s="155">
        <v>19051</v>
      </c>
      <c r="Z42" s="155">
        <v>42000.265568841023</v>
      </c>
      <c r="AA42" s="121">
        <v>794</v>
      </c>
      <c r="AB42" s="121">
        <v>6.86</v>
      </c>
      <c r="AC42" s="121">
        <v>7.7</v>
      </c>
      <c r="AD42" s="154">
        <v>20</v>
      </c>
      <c r="AE42" s="154">
        <v>100</v>
      </c>
      <c r="AF42" s="120">
        <v>25</v>
      </c>
      <c r="AG42" s="119">
        <v>15000</v>
      </c>
      <c r="AH42" s="153">
        <v>1663.2909349884185</v>
      </c>
      <c r="AI42" s="152">
        <v>1.9632704282397289E-3</v>
      </c>
      <c r="AJ42" s="115">
        <v>8</v>
      </c>
      <c r="AK42" s="125">
        <v>51.981186399357149</v>
      </c>
      <c r="AL42" s="125">
        <v>45.92589799569604</v>
      </c>
      <c r="AM42" s="148">
        <v>118.3109196298916</v>
      </c>
      <c r="AN42" s="151">
        <v>2.005375271850943</v>
      </c>
      <c r="AO42" s="150">
        <v>-0.35930308745753353</v>
      </c>
      <c r="AP42" s="134">
        <v>0.30955800572197512</v>
      </c>
      <c r="AQ42" s="151">
        <v>3.742629811506358E-2</v>
      </c>
      <c r="AR42" s="134">
        <v>8.4232988518528937E-2</v>
      </c>
      <c r="AS42" s="150">
        <v>1.9556301901153847</v>
      </c>
      <c r="AT42" s="150">
        <v>7.098049214339136E-2</v>
      </c>
      <c r="AU42" s="134">
        <v>4.6645001671733508E-2</v>
      </c>
      <c r="AV42" s="149">
        <v>244.19811329813348</v>
      </c>
      <c r="AW42" s="125">
        <v>231.37240624853092</v>
      </c>
      <c r="AX42" s="148">
        <v>236.89101929245155</v>
      </c>
      <c r="AY42" s="127"/>
      <c r="AZ42" s="127"/>
      <c r="BA42" s="127"/>
      <c r="BB42" s="127"/>
      <c r="BC42" s="127"/>
      <c r="BD42" s="127"/>
      <c r="BE42" s="124"/>
      <c r="BF42" s="124"/>
      <c r="BG42" s="124"/>
      <c r="BH42" s="126"/>
      <c r="BI42" s="126"/>
    </row>
    <row r="43" spans="1:61" x14ac:dyDescent="0.75">
      <c r="A43" t="str">
        <f t="shared" si="9"/>
        <v>freight LDV</v>
      </c>
      <c r="B43" s="233">
        <v>4.0000000000000002E-4</v>
      </c>
      <c r="C43" s="235">
        <f t="shared" si="10"/>
        <v>11577553.593346469</v>
      </c>
      <c r="D43">
        <f t="shared" si="11"/>
        <v>3.7440000000000001E-2</v>
      </c>
      <c r="E43" t="s">
        <v>1292</v>
      </c>
      <c r="F43">
        <v>0.14000000000000001</v>
      </c>
      <c r="G43">
        <v>0.26</v>
      </c>
      <c r="H43">
        <v>0.39</v>
      </c>
      <c r="I43">
        <f t="shared" si="12"/>
        <v>3.5737077217613269E-4</v>
      </c>
      <c r="J43">
        <f t="shared" si="13"/>
        <v>6.6368857689853215E-4</v>
      </c>
      <c r="K43">
        <f t="shared" si="14"/>
        <v>9.9553286534779834E-4</v>
      </c>
      <c r="L43">
        <f t="shared" si="15"/>
        <v>4.5250649708898031E-4</v>
      </c>
      <c r="M43">
        <f t="shared" si="16"/>
        <v>8.4036920887953486E-4</v>
      </c>
      <c r="N43">
        <f t="shared" si="17"/>
        <v>1.2605538133193023E-3</v>
      </c>
      <c r="O43" s="147">
        <v>37</v>
      </c>
      <c r="P43" s="158" t="s">
        <v>882</v>
      </c>
      <c r="Q43" s="114" t="s">
        <v>880</v>
      </c>
      <c r="R43" s="115">
        <v>51</v>
      </c>
      <c r="S43" s="115">
        <v>46</v>
      </c>
      <c r="T43" s="125" t="s">
        <v>878</v>
      </c>
      <c r="U43" s="114" t="s">
        <v>735</v>
      </c>
      <c r="V43" s="160" t="s">
        <v>707</v>
      </c>
      <c r="W43" s="159"/>
      <c r="X43" s="114" t="s">
        <v>698</v>
      </c>
      <c r="Y43" s="155">
        <v>11408</v>
      </c>
      <c r="Z43" s="155">
        <v>25150.334870050832</v>
      </c>
      <c r="AA43" s="121">
        <v>340</v>
      </c>
      <c r="AB43" s="121">
        <v>5.4</v>
      </c>
      <c r="AC43" s="121">
        <v>7.7</v>
      </c>
      <c r="AD43" s="154">
        <v>16</v>
      </c>
      <c r="AE43" s="154">
        <v>50</v>
      </c>
      <c r="AF43" s="120">
        <v>45</v>
      </c>
      <c r="AG43" s="119">
        <v>11200</v>
      </c>
      <c r="AH43" s="153">
        <v>285.47262855829524</v>
      </c>
      <c r="AI43" s="152">
        <v>3.3695847066242071E-4</v>
      </c>
      <c r="AJ43" s="115">
        <v>8</v>
      </c>
      <c r="AK43" s="125">
        <v>93.6</v>
      </c>
      <c r="AL43" s="125">
        <v>82.696536000000009</v>
      </c>
      <c r="AM43" s="148">
        <v>118.3109196298916</v>
      </c>
      <c r="AN43" s="151">
        <v>2.005375271850943</v>
      </c>
      <c r="AO43" s="150">
        <v>-0.35930308745753353</v>
      </c>
      <c r="AP43" s="134">
        <v>0.55740607982612722</v>
      </c>
      <c r="AQ43" s="151">
        <v>3.742629811506358E-2</v>
      </c>
      <c r="AR43" s="134">
        <v>8.4232988518528937E-2</v>
      </c>
      <c r="AS43" s="150">
        <v>2.203478264219537</v>
      </c>
      <c r="AT43" s="150">
        <v>7.098049214339136E-2</v>
      </c>
      <c r="AU43" s="134">
        <v>4.6645001671733508E-2</v>
      </c>
      <c r="AV43" s="149">
        <v>273.52124687389329</v>
      </c>
      <c r="AW43" s="125">
        <v>260.69553982429068</v>
      </c>
      <c r="AX43" s="148">
        <v>266.21415286821133</v>
      </c>
      <c r="AY43" s="127"/>
      <c r="AZ43" s="127"/>
      <c r="BA43" s="127"/>
      <c r="BB43" s="127"/>
      <c r="BC43" s="127"/>
      <c r="BD43" s="127"/>
      <c r="BE43" s="124"/>
      <c r="BF43" s="124"/>
      <c r="BG43" s="124"/>
      <c r="BH43" s="126"/>
      <c r="BI43" s="126"/>
    </row>
    <row r="44" spans="1:61" x14ac:dyDescent="0.75">
      <c r="A44" t="str">
        <f t="shared" si="9"/>
        <v>freight HDV</v>
      </c>
      <c r="B44" s="233">
        <v>3.8E-3</v>
      </c>
      <c r="C44" s="235">
        <f t="shared" si="10"/>
        <v>393649191.35496944</v>
      </c>
      <c r="D44">
        <f t="shared" si="11"/>
        <v>1.2729999999999999</v>
      </c>
      <c r="E44" t="s">
        <v>1291</v>
      </c>
      <c r="F44">
        <v>0</v>
      </c>
      <c r="G44">
        <v>0</v>
      </c>
      <c r="H44">
        <v>0</v>
      </c>
      <c r="I44">
        <f t="shared" si="12"/>
        <v>0</v>
      </c>
      <c r="J44">
        <f t="shared" si="13"/>
        <v>0</v>
      </c>
      <c r="K44">
        <f t="shared" si="14"/>
        <v>0</v>
      </c>
      <c r="L44">
        <f t="shared" si="15"/>
        <v>0</v>
      </c>
      <c r="M44">
        <f t="shared" si="16"/>
        <v>0</v>
      </c>
      <c r="N44">
        <f t="shared" si="17"/>
        <v>0</v>
      </c>
      <c r="O44" s="147">
        <v>38</v>
      </c>
      <c r="P44" s="158" t="s">
        <v>883</v>
      </c>
      <c r="Q44" s="114" t="s">
        <v>884</v>
      </c>
      <c r="R44" s="115">
        <v>54</v>
      </c>
      <c r="S44" s="115">
        <v>47</v>
      </c>
      <c r="T44" s="125" t="s">
        <v>734</v>
      </c>
      <c r="U44" s="114" t="s">
        <v>734</v>
      </c>
      <c r="V44" s="161" t="s">
        <v>700</v>
      </c>
      <c r="W44" s="122"/>
      <c r="X44" s="114" t="s">
        <v>709</v>
      </c>
      <c r="Y44" s="155">
        <v>19051</v>
      </c>
      <c r="Z44" s="155">
        <v>42000.265568841023</v>
      </c>
      <c r="AA44" s="121">
        <v>794</v>
      </c>
      <c r="AB44" s="121">
        <v>6.86</v>
      </c>
      <c r="AC44" s="121">
        <v>7.7</v>
      </c>
      <c r="AD44" s="154">
        <v>20</v>
      </c>
      <c r="AE44" s="154">
        <v>100</v>
      </c>
      <c r="AF44" s="120">
        <v>25</v>
      </c>
      <c r="AG44" s="119">
        <v>15000</v>
      </c>
      <c r="AH44" s="153">
        <v>2968.5379012059052</v>
      </c>
      <c r="AI44" s="152">
        <v>3.5039225874137071E-3</v>
      </c>
      <c r="AJ44" s="115">
        <v>8</v>
      </c>
      <c r="AK44" s="154">
        <v>335</v>
      </c>
      <c r="AL44" s="125">
        <v>9.4712272000000013</v>
      </c>
      <c r="AM44" s="148">
        <v>335</v>
      </c>
      <c r="AN44" s="151">
        <v>1.3583593706303592</v>
      </c>
      <c r="AO44" s="150">
        <v>-5.2715210455422989E-2</v>
      </c>
      <c r="AP44" s="134">
        <v>0</v>
      </c>
      <c r="AQ44" s="151">
        <v>2.5351046991657886E-2</v>
      </c>
      <c r="AR44" s="134">
        <v>5.7055988909614837E-2</v>
      </c>
      <c r="AS44" s="150">
        <v>1.3056441601749362</v>
      </c>
      <c r="AT44" s="150">
        <v>2.5067962093334114E-2</v>
      </c>
      <c r="AU44" s="134">
        <v>1.6473471772897378E-2</v>
      </c>
      <c r="AV44" s="149">
        <v>454.28116170207591</v>
      </c>
      <c r="AW44" s="125">
        <v>437.39079365860363</v>
      </c>
      <c r="AX44" s="148">
        <v>442.90940670252428</v>
      </c>
      <c r="AY44" s="127"/>
      <c r="AZ44" s="127"/>
      <c r="BA44" s="127"/>
      <c r="BB44" s="127"/>
      <c r="BC44" s="127"/>
      <c r="BD44" s="127"/>
      <c r="BE44" s="124"/>
      <c r="BF44" s="124"/>
      <c r="BG44" s="124"/>
      <c r="BH44" s="126"/>
      <c r="BI44" s="126"/>
    </row>
    <row r="45" spans="1:61" x14ac:dyDescent="0.75">
      <c r="A45" t="str">
        <f t="shared" si="9"/>
        <v>freight LDV</v>
      </c>
      <c r="B45" s="233">
        <v>6.6E-3</v>
      </c>
      <c r="C45" s="235">
        <f t="shared" si="10"/>
        <v>683706490.24810469</v>
      </c>
      <c r="D45">
        <f t="shared" si="11"/>
        <v>2.2109999999999999</v>
      </c>
      <c r="E45" t="s">
        <v>1292</v>
      </c>
      <c r="F45">
        <v>0</v>
      </c>
      <c r="G45">
        <v>0</v>
      </c>
      <c r="H45">
        <v>0</v>
      </c>
      <c r="I45">
        <f t="shared" si="12"/>
        <v>0</v>
      </c>
      <c r="J45">
        <f t="shared" si="13"/>
        <v>0</v>
      </c>
      <c r="K45">
        <f t="shared" si="14"/>
        <v>0</v>
      </c>
      <c r="L45">
        <f t="shared" si="15"/>
        <v>0</v>
      </c>
      <c r="M45">
        <f t="shared" si="16"/>
        <v>0</v>
      </c>
      <c r="N45">
        <f t="shared" si="17"/>
        <v>0</v>
      </c>
      <c r="O45" s="147">
        <v>39</v>
      </c>
      <c r="P45" s="158" t="s">
        <v>885</v>
      </c>
      <c r="Q45" s="114" t="s">
        <v>886</v>
      </c>
      <c r="R45" s="115">
        <v>54</v>
      </c>
      <c r="S45" s="115">
        <v>46</v>
      </c>
      <c r="T45" s="125" t="s">
        <v>834</v>
      </c>
      <c r="U45" s="114" t="s">
        <v>734</v>
      </c>
      <c r="V45" s="160" t="s">
        <v>707</v>
      </c>
      <c r="W45" s="159"/>
      <c r="X45" s="114" t="s">
        <v>709</v>
      </c>
      <c r="Y45" s="155">
        <v>11408</v>
      </c>
      <c r="Z45" s="155">
        <v>25150.334870050832</v>
      </c>
      <c r="AA45" s="121">
        <v>340</v>
      </c>
      <c r="AB45" s="121">
        <v>5.4</v>
      </c>
      <c r="AC45" s="121">
        <v>7.7</v>
      </c>
      <c r="AD45" s="154">
        <v>16</v>
      </c>
      <c r="AE45" s="154">
        <v>50</v>
      </c>
      <c r="AF45" s="120">
        <v>45</v>
      </c>
      <c r="AG45" s="119">
        <v>11200</v>
      </c>
      <c r="AH45" s="153">
        <v>4917.5835800368095</v>
      </c>
      <c r="AI45" s="152">
        <v>5.8044844819350565E-3</v>
      </c>
      <c r="AJ45" s="115">
        <v>8</v>
      </c>
      <c r="AK45" s="154">
        <v>335</v>
      </c>
      <c r="AL45" s="125">
        <v>9.4712272000000013</v>
      </c>
      <c r="AM45" s="148">
        <v>335</v>
      </c>
      <c r="AN45" s="151">
        <v>1.4451053055964747</v>
      </c>
      <c r="AO45" s="150">
        <v>-5.6081646699588004E-2</v>
      </c>
      <c r="AP45" s="134">
        <v>0</v>
      </c>
      <c r="AQ45" s="151">
        <v>2.6969985485556434E-2</v>
      </c>
      <c r="AR45" s="134">
        <v>6.0699630798788873E-2</v>
      </c>
      <c r="AS45" s="150">
        <v>1.3890236588968867</v>
      </c>
      <c r="AT45" s="150">
        <v>2.5067962093334114E-2</v>
      </c>
      <c r="AU45" s="134">
        <v>1.6473471772897378E-2</v>
      </c>
      <c r="AV45" s="149">
        <v>482.75563816938541</v>
      </c>
      <c r="AW45" s="125">
        <v>465.32292573045703</v>
      </c>
      <c r="AX45" s="148">
        <v>470.84153877437768</v>
      </c>
      <c r="AY45" s="127"/>
      <c r="AZ45" s="127"/>
      <c r="BA45" s="127"/>
      <c r="BB45" s="127"/>
      <c r="BC45" s="127"/>
      <c r="BD45" s="127"/>
      <c r="BE45" s="124"/>
      <c r="BF45" s="124"/>
      <c r="BG45" s="124"/>
      <c r="BH45" s="126"/>
      <c r="BI45" s="126"/>
    </row>
    <row r="46" spans="1:61" x14ac:dyDescent="0.75">
      <c r="A46" t="str">
        <f t="shared" si="9"/>
        <v>freight LDV</v>
      </c>
      <c r="B46" s="233">
        <v>1.4E-2</v>
      </c>
      <c r="C46" s="235">
        <f t="shared" si="10"/>
        <v>1450286494.4656768</v>
      </c>
      <c r="D46">
        <f t="shared" si="11"/>
        <v>4.6900000000000004</v>
      </c>
      <c r="E46" t="s">
        <v>1290</v>
      </c>
      <c r="F46">
        <v>0</v>
      </c>
      <c r="G46">
        <v>0</v>
      </c>
      <c r="H46">
        <v>0</v>
      </c>
      <c r="I46">
        <f t="shared" si="12"/>
        <v>0</v>
      </c>
      <c r="J46">
        <f t="shared" si="13"/>
        <v>0</v>
      </c>
      <c r="K46">
        <f t="shared" si="14"/>
        <v>0</v>
      </c>
      <c r="L46">
        <f t="shared" si="15"/>
        <v>0</v>
      </c>
      <c r="M46">
        <f t="shared" si="16"/>
        <v>0</v>
      </c>
      <c r="N46">
        <f t="shared" si="17"/>
        <v>0</v>
      </c>
      <c r="O46" s="147">
        <v>40</v>
      </c>
      <c r="P46" s="158" t="s">
        <v>887</v>
      </c>
      <c r="Q46" s="114" t="s">
        <v>888</v>
      </c>
      <c r="R46" s="115">
        <v>54</v>
      </c>
      <c r="S46" s="115">
        <v>42</v>
      </c>
      <c r="T46" s="125" t="s">
        <v>842</v>
      </c>
      <c r="U46" s="114" t="s">
        <v>734</v>
      </c>
      <c r="V46" s="160" t="s">
        <v>705</v>
      </c>
      <c r="W46" s="159"/>
      <c r="X46" s="114" t="s">
        <v>709</v>
      </c>
      <c r="Y46" s="155">
        <v>7257</v>
      </c>
      <c r="Z46" s="155">
        <v>15998.946366756565</v>
      </c>
      <c r="AA46" s="121">
        <v>340</v>
      </c>
      <c r="AB46" s="121">
        <v>3.4</v>
      </c>
      <c r="AC46" s="121">
        <v>7.7</v>
      </c>
      <c r="AD46" s="154">
        <v>8</v>
      </c>
      <c r="AE46" s="154">
        <v>25</v>
      </c>
      <c r="AF46" s="120">
        <v>55</v>
      </c>
      <c r="AG46" s="119">
        <v>5700</v>
      </c>
      <c r="AH46" s="153">
        <v>9475.4120963971691</v>
      </c>
      <c r="AI46" s="152">
        <v>1.1184330998816577E-2</v>
      </c>
      <c r="AJ46" s="115">
        <v>8</v>
      </c>
      <c r="AK46" s="154">
        <v>335</v>
      </c>
      <c r="AL46" s="125">
        <v>9.4712272000000013</v>
      </c>
      <c r="AM46" s="148">
        <v>335</v>
      </c>
      <c r="AN46" s="151">
        <v>0.91338935347653116</v>
      </c>
      <c r="AO46" s="150">
        <v>-3.4653992070899593E-2</v>
      </c>
      <c r="AP46" s="134">
        <v>0</v>
      </c>
      <c r="AQ46" s="151">
        <v>1.7046576128758983E-2</v>
      </c>
      <c r="AR46" s="134">
        <v>3.8365644577497256E-2</v>
      </c>
      <c r="AS46" s="150">
        <v>0.87873536140563158</v>
      </c>
      <c r="AT46" s="150">
        <v>2.5067962093334114E-2</v>
      </c>
      <c r="AU46" s="134">
        <v>1.6473471772897378E-2</v>
      </c>
      <c r="AV46" s="149">
        <v>308.48471637528775</v>
      </c>
      <c r="AW46" s="125">
        <v>294.3763460708866</v>
      </c>
      <c r="AX46" s="148">
        <v>299.89495911480719</v>
      </c>
      <c r="AY46" s="127"/>
      <c r="AZ46" s="127"/>
      <c r="BA46" s="127"/>
      <c r="BB46" s="127"/>
      <c r="BC46" s="127"/>
      <c r="BD46" s="127"/>
      <c r="BE46" s="124"/>
      <c r="BF46" s="124"/>
      <c r="BG46" s="124"/>
      <c r="BH46" s="126"/>
      <c r="BI46" s="126"/>
    </row>
    <row r="47" spans="1:61" x14ac:dyDescent="0.75">
      <c r="A47" t="str">
        <f t="shared" si="9"/>
        <v>freight HDV</v>
      </c>
      <c r="B47" s="233">
        <v>1.04E-2</v>
      </c>
      <c r="C47" s="235">
        <f t="shared" si="10"/>
        <v>1077355681.6030741</v>
      </c>
      <c r="D47">
        <f t="shared" si="11"/>
        <v>3.484</v>
      </c>
      <c r="E47" t="s">
        <v>1293</v>
      </c>
      <c r="F47">
        <v>0</v>
      </c>
      <c r="G47">
        <v>0.05</v>
      </c>
      <c r="H47">
        <v>0.39</v>
      </c>
      <c r="I47">
        <f t="shared" si="12"/>
        <v>0</v>
      </c>
      <c r="J47">
        <f t="shared" si="13"/>
        <v>2.9867892016082701E-3</v>
      </c>
      <c r="K47">
        <f t="shared" si="14"/>
        <v>2.3296955772544509E-2</v>
      </c>
      <c r="L47">
        <f t="shared" si="15"/>
        <v>0</v>
      </c>
      <c r="M47">
        <f t="shared" si="16"/>
        <v>5.976115371456649E-3</v>
      </c>
      <c r="N47">
        <f t="shared" si="17"/>
        <v>4.6613699897361853E-2</v>
      </c>
      <c r="O47" s="147">
        <v>41</v>
      </c>
      <c r="P47" s="158" t="s">
        <v>889</v>
      </c>
      <c r="Q47" s="114" t="s">
        <v>890</v>
      </c>
      <c r="R47" s="115">
        <v>54</v>
      </c>
      <c r="S47" s="115">
        <v>41</v>
      </c>
      <c r="T47" s="125" t="s">
        <v>842</v>
      </c>
      <c r="U47" s="114" t="s">
        <v>734</v>
      </c>
      <c r="V47" s="157" t="s">
        <v>702</v>
      </c>
      <c r="W47" s="156"/>
      <c r="X47" s="114" t="s">
        <v>709</v>
      </c>
      <c r="Y47" s="155">
        <v>7257</v>
      </c>
      <c r="Z47" s="155">
        <v>15998.946366756565</v>
      </c>
      <c r="AA47" s="121">
        <v>340</v>
      </c>
      <c r="AB47" s="121">
        <v>3.4</v>
      </c>
      <c r="AC47" s="121">
        <v>7.7</v>
      </c>
      <c r="AD47" s="154">
        <v>7</v>
      </c>
      <c r="AE47" s="154">
        <v>25</v>
      </c>
      <c r="AF47" s="120">
        <v>65</v>
      </c>
      <c r="AG47" s="119">
        <v>5700</v>
      </c>
      <c r="AH47" s="153">
        <v>9288.8310540556995</v>
      </c>
      <c r="AI47" s="152">
        <v>1.0964099507624265E-2</v>
      </c>
      <c r="AJ47" s="115">
        <v>8</v>
      </c>
      <c r="AK47" s="154">
        <v>335</v>
      </c>
      <c r="AL47" s="125">
        <v>9.4712272000000013</v>
      </c>
      <c r="AM47" s="148">
        <v>335</v>
      </c>
      <c r="AN47" s="151">
        <v>0.91338935347653116</v>
      </c>
      <c r="AO47" s="150">
        <v>-3.4653992070899593E-2</v>
      </c>
      <c r="AP47" s="134">
        <v>0</v>
      </c>
      <c r="AQ47" s="151">
        <v>1.7046576128758983E-2</v>
      </c>
      <c r="AR47" s="134">
        <v>3.8365644577497256E-2</v>
      </c>
      <c r="AS47" s="150">
        <v>0.87873536140563158</v>
      </c>
      <c r="AT47" s="150">
        <v>2.5067962093334114E-2</v>
      </c>
      <c r="AU47" s="134">
        <v>1.6473471772897378E-2</v>
      </c>
      <c r="AV47" s="149">
        <v>308.48471637528775</v>
      </c>
      <c r="AW47" s="125">
        <v>294.3763460708866</v>
      </c>
      <c r="AX47" s="148">
        <v>299.89495911480719</v>
      </c>
      <c r="AY47" s="127"/>
      <c r="AZ47" s="127"/>
      <c r="BA47" s="127"/>
      <c r="BB47" s="127"/>
      <c r="BC47" s="127"/>
      <c r="BD47" s="127"/>
      <c r="BE47" s="124"/>
      <c r="BF47" s="124"/>
      <c r="BG47" s="124"/>
      <c r="BH47" s="126"/>
      <c r="BI47" s="126"/>
    </row>
    <row r="48" spans="1:61" x14ac:dyDescent="0.75">
      <c r="A48" t="str">
        <f t="shared" si="9"/>
        <v>freight HDV</v>
      </c>
      <c r="B48" s="233">
        <v>3.8E-3</v>
      </c>
      <c r="C48" s="235">
        <f t="shared" si="10"/>
        <v>393649191.35496944</v>
      </c>
      <c r="D48">
        <f t="shared" si="11"/>
        <v>1.2729999999999999</v>
      </c>
      <c r="E48" t="s">
        <v>1291</v>
      </c>
      <c r="F48">
        <v>0</v>
      </c>
      <c r="G48">
        <v>0</v>
      </c>
      <c r="H48">
        <v>0</v>
      </c>
      <c r="I48">
        <f t="shared" si="12"/>
        <v>0</v>
      </c>
      <c r="J48">
        <f t="shared" si="13"/>
        <v>0</v>
      </c>
      <c r="K48">
        <f t="shared" si="14"/>
        <v>0</v>
      </c>
      <c r="L48">
        <f t="shared" si="15"/>
        <v>0</v>
      </c>
      <c r="M48">
        <f t="shared" si="16"/>
        <v>0</v>
      </c>
      <c r="N48">
        <f t="shared" si="17"/>
        <v>0</v>
      </c>
      <c r="O48" s="147">
        <v>42</v>
      </c>
      <c r="P48" s="158" t="s">
        <v>891</v>
      </c>
      <c r="Q48" s="114" t="s">
        <v>884</v>
      </c>
      <c r="R48" s="115">
        <v>54</v>
      </c>
      <c r="S48" s="115">
        <v>47</v>
      </c>
      <c r="T48" s="125" t="s">
        <v>734</v>
      </c>
      <c r="U48" s="114" t="s">
        <v>734</v>
      </c>
      <c r="V48" s="161" t="s">
        <v>700</v>
      </c>
      <c r="W48" s="122"/>
      <c r="X48" s="114" t="s">
        <v>710</v>
      </c>
      <c r="Y48" s="155">
        <v>19051</v>
      </c>
      <c r="Z48" s="155">
        <v>42000.265568841023</v>
      </c>
      <c r="AA48" s="121">
        <v>794</v>
      </c>
      <c r="AB48" s="121">
        <v>6.86</v>
      </c>
      <c r="AC48" s="121">
        <v>7.7</v>
      </c>
      <c r="AD48" s="154">
        <v>20</v>
      </c>
      <c r="AE48" s="154">
        <v>100</v>
      </c>
      <c r="AF48" s="120">
        <v>25</v>
      </c>
      <c r="AG48" s="119">
        <v>15000</v>
      </c>
      <c r="AH48" s="153">
        <v>2968.5379012059052</v>
      </c>
      <c r="AI48" s="152">
        <v>3.5039225874137071E-3</v>
      </c>
      <c r="AJ48" s="115">
        <v>8</v>
      </c>
      <c r="AK48" s="125">
        <v>335</v>
      </c>
      <c r="AL48" s="125">
        <v>9.4712272000000013</v>
      </c>
      <c r="AM48" s="148">
        <v>335</v>
      </c>
      <c r="AN48" s="151">
        <v>1.3583593706303592</v>
      </c>
      <c r="AO48" s="150">
        <v>-5.2715210455422989E-2</v>
      </c>
      <c r="AP48" s="134">
        <v>0</v>
      </c>
      <c r="AQ48" s="151">
        <v>2.5351046991657886E-2</v>
      </c>
      <c r="AR48" s="134">
        <v>5.7055988909614837E-2</v>
      </c>
      <c r="AS48" s="150">
        <v>1.3056441601749362</v>
      </c>
      <c r="AT48" s="150">
        <v>2.5067962093334114E-2</v>
      </c>
      <c r="AU48" s="134">
        <v>1.6473471772897378E-2</v>
      </c>
      <c r="AV48" s="149">
        <v>454.28116170207591</v>
      </c>
      <c r="AW48" s="125">
        <v>437.39079365860363</v>
      </c>
      <c r="AX48" s="148">
        <v>442.90940670252428</v>
      </c>
      <c r="AY48" s="127"/>
      <c r="AZ48" s="127"/>
      <c r="BA48" s="127"/>
      <c r="BB48" s="127"/>
      <c r="BC48" s="127"/>
      <c r="BD48" s="127"/>
      <c r="BE48" s="124"/>
      <c r="BF48" s="124"/>
      <c r="BG48" s="124"/>
      <c r="BH48" s="126"/>
      <c r="BI48" s="126"/>
    </row>
    <row r="49" spans="1:61" x14ac:dyDescent="0.75">
      <c r="A49" t="str">
        <f t="shared" si="9"/>
        <v>freight LDV</v>
      </c>
      <c r="B49" s="233">
        <v>6.6E-3</v>
      </c>
      <c r="C49" s="235">
        <f t="shared" si="10"/>
        <v>683706490.24810469</v>
      </c>
      <c r="D49">
        <f t="shared" si="11"/>
        <v>2.2109999999999999</v>
      </c>
      <c r="E49" t="s">
        <v>1292</v>
      </c>
      <c r="F49">
        <v>0</v>
      </c>
      <c r="G49">
        <v>0</v>
      </c>
      <c r="H49">
        <v>0</v>
      </c>
      <c r="I49">
        <f t="shared" si="12"/>
        <v>0</v>
      </c>
      <c r="J49">
        <f t="shared" si="13"/>
        <v>0</v>
      </c>
      <c r="K49">
        <f t="shared" si="14"/>
        <v>0</v>
      </c>
      <c r="L49">
        <f t="shared" si="15"/>
        <v>0</v>
      </c>
      <c r="M49">
        <f t="shared" si="16"/>
        <v>0</v>
      </c>
      <c r="N49">
        <f t="shared" si="17"/>
        <v>0</v>
      </c>
      <c r="O49" s="147">
        <v>43</v>
      </c>
      <c r="P49" s="158" t="s">
        <v>892</v>
      </c>
      <c r="Q49" s="114" t="s">
        <v>886</v>
      </c>
      <c r="R49" s="115">
        <v>54</v>
      </c>
      <c r="S49" s="115">
        <v>46</v>
      </c>
      <c r="T49" s="125" t="s">
        <v>832</v>
      </c>
      <c r="U49" s="114" t="s">
        <v>734</v>
      </c>
      <c r="V49" s="160" t="s">
        <v>707</v>
      </c>
      <c r="W49" s="159"/>
      <c r="X49" s="114" t="s">
        <v>710</v>
      </c>
      <c r="Y49" s="155">
        <v>11408</v>
      </c>
      <c r="Z49" s="155">
        <v>25150.334870050832</v>
      </c>
      <c r="AA49" s="121">
        <v>340</v>
      </c>
      <c r="AB49" s="121">
        <v>5.4</v>
      </c>
      <c r="AC49" s="121">
        <v>7.7</v>
      </c>
      <c r="AD49" s="154">
        <v>16</v>
      </c>
      <c r="AE49" s="154">
        <v>50</v>
      </c>
      <c r="AF49" s="120">
        <v>45</v>
      </c>
      <c r="AG49" s="119">
        <v>11200</v>
      </c>
      <c r="AH49" s="153">
        <v>4917.5835800368095</v>
      </c>
      <c r="AI49" s="152">
        <v>5.8044844819350565E-3</v>
      </c>
      <c r="AJ49" s="115">
        <v>8</v>
      </c>
      <c r="AK49" s="125">
        <v>335</v>
      </c>
      <c r="AL49" s="125">
        <v>9.4712272000000013</v>
      </c>
      <c r="AM49" s="148">
        <v>335</v>
      </c>
      <c r="AN49" s="151">
        <v>1.3643385909304979</v>
      </c>
      <c r="AO49" s="150">
        <v>-0.13719516002678903</v>
      </c>
      <c r="AP49" s="134">
        <v>0</v>
      </c>
      <c r="AQ49" s="151">
        <v>2.5462637118747709E-2</v>
      </c>
      <c r="AR49" s="134">
        <v>5.7307137710520553E-2</v>
      </c>
      <c r="AS49" s="150">
        <v>1.2271434309037088</v>
      </c>
      <c r="AT49" s="150">
        <v>2.5067962093334114E-2</v>
      </c>
      <c r="AU49" s="134">
        <v>1.6473471772897378E-2</v>
      </c>
      <c r="AV49" s="149">
        <v>428.02080008878983</v>
      </c>
      <c r="AW49" s="125">
        <v>411.09304935274247</v>
      </c>
      <c r="AX49" s="148">
        <v>416.61166239666306</v>
      </c>
      <c r="AY49" s="127"/>
      <c r="AZ49" s="127"/>
      <c r="BA49" s="127"/>
      <c r="BB49" s="127"/>
      <c r="BC49" s="127"/>
      <c r="BD49" s="127"/>
      <c r="BE49" s="124"/>
      <c r="BF49" s="124"/>
      <c r="BG49" s="124"/>
      <c r="BH49" s="126"/>
      <c r="BI49" s="126"/>
    </row>
    <row r="50" spans="1:61" x14ac:dyDescent="0.75">
      <c r="A50" t="str">
        <f t="shared" si="9"/>
        <v>freight LDV</v>
      </c>
      <c r="B50" s="233">
        <v>1.4E-2</v>
      </c>
      <c r="C50" s="235">
        <f t="shared" si="10"/>
        <v>1450286494.4656768</v>
      </c>
      <c r="D50">
        <f t="shared" si="11"/>
        <v>4.6900000000000004</v>
      </c>
      <c r="E50" t="s">
        <v>1290</v>
      </c>
      <c r="F50">
        <v>0</v>
      </c>
      <c r="G50">
        <v>0</v>
      </c>
      <c r="H50">
        <v>0</v>
      </c>
      <c r="I50">
        <f t="shared" si="12"/>
        <v>0</v>
      </c>
      <c r="J50">
        <f t="shared" si="13"/>
        <v>0</v>
      </c>
      <c r="K50">
        <f t="shared" si="14"/>
        <v>0</v>
      </c>
      <c r="L50">
        <f t="shared" si="15"/>
        <v>0</v>
      </c>
      <c r="M50">
        <f t="shared" si="16"/>
        <v>0</v>
      </c>
      <c r="N50">
        <f t="shared" si="17"/>
        <v>0</v>
      </c>
      <c r="O50" s="147">
        <v>44</v>
      </c>
      <c r="P50" s="158" t="s">
        <v>893</v>
      </c>
      <c r="Q50" s="114" t="s">
        <v>888</v>
      </c>
      <c r="R50" s="115">
        <v>54</v>
      </c>
      <c r="S50" s="115">
        <v>42</v>
      </c>
      <c r="T50" s="125" t="s">
        <v>819</v>
      </c>
      <c r="U50" s="114" t="s">
        <v>734</v>
      </c>
      <c r="V50" s="160" t="s">
        <v>705</v>
      </c>
      <c r="W50" s="159"/>
      <c r="X50" s="114" t="s">
        <v>710</v>
      </c>
      <c r="Y50" s="155">
        <v>7257</v>
      </c>
      <c r="Z50" s="155">
        <v>15998.946366756565</v>
      </c>
      <c r="AA50" s="121">
        <v>340</v>
      </c>
      <c r="AB50" s="121">
        <v>3.4</v>
      </c>
      <c r="AC50" s="121">
        <v>7.7</v>
      </c>
      <c r="AD50" s="154">
        <v>8</v>
      </c>
      <c r="AE50" s="154">
        <v>25</v>
      </c>
      <c r="AF50" s="120">
        <v>55</v>
      </c>
      <c r="AG50" s="119">
        <v>5700</v>
      </c>
      <c r="AH50" s="153">
        <v>9475.4120963971691</v>
      </c>
      <c r="AI50" s="152">
        <v>1.1184330998816577E-2</v>
      </c>
      <c r="AJ50" s="115">
        <v>8</v>
      </c>
      <c r="AK50" s="125">
        <v>335</v>
      </c>
      <c r="AL50" s="125">
        <v>9.4712272000000013</v>
      </c>
      <c r="AM50" s="148">
        <v>335</v>
      </c>
      <c r="AN50" s="151">
        <v>0.8601323948290085</v>
      </c>
      <c r="AO50" s="150">
        <v>-8.4538972558163936E-2</v>
      </c>
      <c r="AP50" s="134">
        <v>0</v>
      </c>
      <c r="AQ50" s="151">
        <v>1.6052642056158157E-2</v>
      </c>
      <c r="AR50" s="134">
        <v>3.612866038343765E-2</v>
      </c>
      <c r="AS50" s="150">
        <v>0.7755934222708446</v>
      </c>
      <c r="AT50" s="150">
        <v>2.5067962093334114E-2</v>
      </c>
      <c r="AU50" s="134">
        <v>1.6473471772897378E-2</v>
      </c>
      <c r="AV50" s="149">
        <v>273.59919885081285</v>
      </c>
      <c r="AW50" s="125">
        <v>259.82379646073292</v>
      </c>
      <c r="AX50" s="148">
        <v>265.34240950465357</v>
      </c>
      <c r="AY50" s="127"/>
      <c r="AZ50" s="127"/>
      <c r="BA50" s="127"/>
      <c r="BB50" s="127"/>
      <c r="BC50" s="127"/>
      <c r="BD50" s="127"/>
      <c r="BE50" s="124"/>
      <c r="BF50" s="124"/>
      <c r="BG50" s="124"/>
      <c r="BH50" s="126"/>
      <c r="BI50" s="126"/>
    </row>
    <row r="51" spans="1:61" x14ac:dyDescent="0.75">
      <c r="A51" t="str">
        <f t="shared" si="9"/>
        <v>freight HDV</v>
      </c>
      <c r="B51" s="233">
        <v>1.5100000000000001E-2</v>
      </c>
      <c r="C51" s="235">
        <f t="shared" si="10"/>
        <v>1564237576.1736941</v>
      </c>
      <c r="D51">
        <f t="shared" si="11"/>
        <v>5.0585000000000004</v>
      </c>
      <c r="E51" t="s">
        <v>1293</v>
      </c>
      <c r="F51">
        <v>0</v>
      </c>
      <c r="G51">
        <v>0</v>
      </c>
      <c r="H51">
        <v>0.14000000000000001</v>
      </c>
      <c r="I51">
        <f t="shared" si="12"/>
        <v>0</v>
      </c>
      <c r="J51">
        <f t="shared" si="13"/>
        <v>0</v>
      </c>
      <c r="K51">
        <f t="shared" si="14"/>
        <v>1.2142446869615164E-2</v>
      </c>
      <c r="L51">
        <f t="shared" si="15"/>
        <v>0</v>
      </c>
      <c r="M51">
        <f t="shared" si="16"/>
        <v>0</v>
      </c>
      <c r="N51">
        <f t="shared" si="17"/>
        <v>2.4295207490883378E-2</v>
      </c>
      <c r="O51" s="147">
        <v>45</v>
      </c>
      <c r="P51" s="158" t="s">
        <v>894</v>
      </c>
      <c r="Q51" s="114" t="s">
        <v>890</v>
      </c>
      <c r="R51" s="115">
        <v>54</v>
      </c>
      <c r="S51" s="115">
        <v>41</v>
      </c>
      <c r="T51" s="125" t="s">
        <v>819</v>
      </c>
      <c r="U51" s="114" t="s">
        <v>734</v>
      </c>
      <c r="V51" s="157" t="s">
        <v>702</v>
      </c>
      <c r="W51" s="156"/>
      <c r="X51" s="114" t="s">
        <v>710</v>
      </c>
      <c r="Y51" s="155">
        <v>7257</v>
      </c>
      <c r="Z51" s="155">
        <v>15998.946366756565</v>
      </c>
      <c r="AA51" s="121">
        <v>340</v>
      </c>
      <c r="AB51" s="121">
        <v>3.4</v>
      </c>
      <c r="AC51" s="121">
        <v>7.7</v>
      </c>
      <c r="AD51" s="154">
        <v>7</v>
      </c>
      <c r="AE51" s="154">
        <v>25</v>
      </c>
      <c r="AF51" s="120">
        <v>65</v>
      </c>
      <c r="AG51" s="119">
        <v>5700</v>
      </c>
      <c r="AH51" s="153">
        <v>9288.8310540556995</v>
      </c>
      <c r="AI51" s="152">
        <v>1.0964099507624265E-2</v>
      </c>
      <c r="AJ51" s="115">
        <v>8</v>
      </c>
      <c r="AK51" s="125">
        <v>335</v>
      </c>
      <c r="AL51" s="125">
        <v>9.4712272000000013</v>
      </c>
      <c r="AM51" s="148">
        <v>335</v>
      </c>
      <c r="AN51" s="151">
        <v>0.8601323948290085</v>
      </c>
      <c r="AO51" s="150">
        <v>-8.4538972558163936E-2</v>
      </c>
      <c r="AP51" s="134">
        <v>0</v>
      </c>
      <c r="AQ51" s="151">
        <v>1.6052642056158157E-2</v>
      </c>
      <c r="AR51" s="134">
        <v>3.612866038343765E-2</v>
      </c>
      <c r="AS51" s="150">
        <v>0.7755934222708446</v>
      </c>
      <c r="AT51" s="150">
        <v>2.5067962093334114E-2</v>
      </c>
      <c r="AU51" s="134">
        <v>1.6473471772897378E-2</v>
      </c>
      <c r="AV51" s="149">
        <v>273.59919885081285</v>
      </c>
      <c r="AW51" s="125">
        <v>259.82379646073292</v>
      </c>
      <c r="AX51" s="148">
        <v>265.34240950465357</v>
      </c>
      <c r="AY51" s="127"/>
      <c r="AZ51" s="127"/>
      <c r="BA51" s="127"/>
      <c r="BB51" s="127"/>
      <c r="BC51" s="127"/>
      <c r="BD51" s="127"/>
      <c r="BE51" s="124"/>
      <c r="BF51" s="124"/>
      <c r="BG51" s="124"/>
      <c r="BH51" s="126"/>
      <c r="BI51" s="126"/>
    </row>
    <row r="52" spans="1:61" x14ac:dyDescent="0.75">
      <c r="A52" t="str">
        <f t="shared" si="9"/>
        <v>passenger HDV</v>
      </c>
      <c r="B52" s="233">
        <v>1.5E-3</v>
      </c>
      <c r="C52" s="235">
        <f t="shared" si="10"/>
        <v>22264526.141050901</v>
      </c>
      <c r="D52">
        <f t="shared" si="11"/>
        <v>7.2000000000000008E-2</v>
      </c>
      <c r="E52" t="s">
        <v>1298</v>
      </c>
      <c r="F52">
        <v>0.05</v>
      </c>
      <c r="G52">
        <v>0.14000000000000001</v>
      </c>
      <c r="H52">
        <v>0.14000000000000001</v>
      </c>
      <c r="I52">
        <f t="shared" si="12"/>
        <v>9.3167701863354046E-4</v>
      </c>
      <c r="J52">
        <f t="shared" si="13"/>
        <v>2.6086956521739132E-3</v>
      </c>
      <c r="K52">
        <f t="shared" si="14"/>
        <v>2.6086956521739132E-3</v>
      </c>
      <c r="L52">
        <f t="shared" si="15"/>
        <v>5.0361566216909355E-4</v>
      </c>
      <c r="M52">
        <f t="shared" si="16"/>
        <v>1.4101238540734618E-3</v>
      </c>
      <c r="N52">
        <f t="shared" si="17"/>
        <v>1.4101238540734618E-3</v>
      </c>
      <c r="O52" s="147">
        <v>46</v>
      </c>
      <c r="P52" s="158" t="s">
        <v>895</v>
      </c>
      <c r="Q52" s="114" t="s">
        <v>896</v>
      </c>
      <c r="R52" s="115">
        <v>43</v>
      </c>
      <c r="S52" s="115">
        <v>47</v>
      </c>
      <c r="T52" s="125" t="s">
        <v>730</v>
      </c>
      <c r="U52" s="114" t="s">
        <v>730</v>
      </c>
      <c r="V52" s="161" t="s">
        <v>700</v>
      </c>
      <c r="W52" s="122" t="s">
        <v>733</v>
      </c>
      <c r="X52" s="114" t="s">
        <v>710</v>
      </c>
      <c r="Y52" s="155">
        <v>19051</v>
      </c>
      <c r="Z52" s="155">
        <v>42000.265568841023</v>
      </c>
      <c r="AA52" s="121">
        <v>794</v>
      </c>
      <c r="AB52" s="121">
        <v>6.86</v>
      </c>
      <c r="AC52" s="121">
        <v>7.7</v>
      </c>
      <c r="AD52" s="154">
        <v>20</v>
      </c>
      <c r="AE52" s="154">
        <v>100</v>
      </c>
      <c r="AF52" s="120">
        <v>25</v>
      </c>
      <c r="AG52" s="119">
        <v>15000</v>
      </c>
      <c r="AH52" s="153">
        <v>978.58128437662367</v>
      </c>
      <c r="AI52" s="152">
        <v>1.1550713449050662E-3</v>
      </c>
      <c r="AJ52" s="115">
        <v>8</v>
      </c>
      <c r="AK52" s="125">
        <v>48</v>
      </c>
      <c r="AL52" s="125">
        <v>42.408480000000004</v>
      </c>
      <c r="AM52" s="148">
        <v>75</v>
      </c>
      <c r="AN52" s="151">
        <v>1.2209657686394846</v>
      </c>
      <c r="AO52" s="150">
        <v>-0.20567900952193305</v>
      </c>
      <c r="AP52" s="134">
        <v>0</v>
      </c>
      <c r="AQ52" s="151">
        <v>2.2786871607931965E-2</v>
      </c>
      <c r="AR52" s="134">
        <v>5.128496247807076E-2</v>
      </c>
      <c r="AS52" s="150">
        <v>1.0152867591175516</v>
      </c>
      <c r="AT52" s="150">
        <v>0.53933423943859549</v>
      </c>
      <c r="AU52" s="134">
        <v>0.35442479673731969</v>
      </c>
      <c r="AV52" s="149">
        <v>118.30559026230593</v>
      </c>
      <c r="AW52" s="125">
        <v>76.146506933816369</v>
      </c>
      <c r="AX52" s="148">
        <v>102.72836668911535</v>
      </c>
      <c r="AY52" s="127"/>
      <c r="AZ52" s="127"/>
      <c r="BA52" s="127"/>
      <c r="BB52" s="127"/>
      <c r="BC52" s="127"/>
      <c r="BD52" s="127"/>
      <c r="BE52" s="124"/>
      <c r="BF52" s="124"/>
      <c r="BG52" s="124"/>
      <c r="BH52" s="126"/>
      <c r="BI52" s="126"/>
    </row>
    <row r="53" spans="1:61" x14ac:dyDescent="0.75">
      <c r="A53" t="str">
        <f t="shared" si="9"/>
        <v>passenger HDV</v>
      </c>
      <c r="B53" s="233">
        <v>1.9800000000000002E-2</v>
      </c>
      <c r="C53" s="235">
        <f t="shared" si="10"/>
        <v>312914287.14804953</v>
      </c>
      <c r="D53">
        <f t="shared" si="11"/>
        <v>1.0119159299384102</v>
      </c>
      <c r="E53" t="s">
        <v>1298</v>
      </c>
      <c r="F53">
        <v>0.2</v>
      </c>
      <c r="G53">
        <v>0.37</v>
      </c>
      <c r="H53">
        <v>0.7</v>
      </c>
      <c r="I53">
        <f t="shared" si="12"/>
        <v>4.9192546583850943E-2</v>
      </c>
      <c r="J53">
        <f t="shared" si="13"/>
        <v>9.1006211180124238E-2</v>
      </c>
      <c r="K53">
        <f t="shared" si="14"/>
        <v>0.17217391304347826</v>
      </c>
      <c r="L53">
        <f t="shared" si="15"/>
        <v>2.8312039506410355E-2</v>
      </c>
      <c r="M53">
        <f t="shared" si="16"/>
        <v>5.2377273086859154E-2</v>
      </c>
      <c r="N53">
        <f t="shared" si="17"/>
        <v>9.9092138272436237E-2</v>
      </c>
      <c r="O53" s="147">
        <v>47</v>
      </c>
      <c r="P53" s="158" t="s">
        <v>897</v>
      </c>
      <c r="Q53" s="114" t="s">
        <v>898</v>
      </c>
      <c r="R53" s="115">
        <v>43</v>
      </c>
      <c r="S53" s="115">
        <v>46</v>
      </c>
      <c r="T53" s="125" t="s">
        <v>730</v>
      </c>
      <c r="U53" s="114" t="s">
        <v>730</v>
      </c>
      <c r="V53" s="160" t="s">
        <v>707</v>
      </c>
      <c r="W53" s="159" t="s">
        <v>732</v>
      </c>
      <c r="X53" s="114" t="s">
        <v>710</v>
      </c>
      <c r="Y53" s="155">
        <v>11408</v>
      </c>
      <c r="Z53" s="155">
        <v>25150.334870050832</v>
      </c>
      <c r="AA53" s="121">
        <v>340</v>
      </c>
      <c r="AB53" s="121">
        <v>5.4</v>
      </c>
      <c r="AC53" s="121">
        <v>7.7</v>
      </c>
      <c r="AD53" s="154">
        <v>16</v>
      </c>
      <c r="AE53" s="154">
        <v>50</v>
      </c>
      <c r="AF53" s="120">
        <v>45</v>
      </c>
      <c r="AG53" s="119">
        <v>11200</v>
      </c>
      <c r="AH53" s="153">
        <v>12540.37382543232</v>
      </c>
      <c r="AI53" s="152">
        <v>1.4802067739709185E-2</v>
      </c>
      <c r="AJ53" s="115">
        <v>8</v>
      </c>
      <c r="AK53" s="125">
        <v>51.106865148404552</v>
      </c>
      <c r="AL53" s="125">
        <v>45.153426427266908</v>
      </c>
      <c r="AM53" s="148">
        <v>79.466206457674303</v>
      </c>
      <c r="AN53" s="151">
        <v>1.2209657686394846</v>
      </c>
      <c r="AO53" s="150">
        <v>-0.20567900952193305</v>
      </c>
      <c r="AP53" s="134">
        <v>0</v>
      </c>
      <c r="AQ53" s="151">
        <v>2.2786871607931965E-2</v>
      </c>
      <c r="AR53" s="134">
        <v>5.128496247807076E-2</v>
      </c>
      <c r="AS53" s="150">
        <v>1.0152867591175516</v>
      </c>
      <c r="AT53" s="150">
        <v>0.35663411867108302</v>
      </c>
      <c r="AU53" s="134">
        <v>0.23436297156131639</v>
      </c>
      <c r="AV53" s="149">
        <v>110.83213396166585</v>
      </c>
      <c r="AW53" s="125">
        <v>80.680987213778394</v>
      </c>
      <c r="AX53" s="148">
        <v>99.304923497904028</v>
      </c>
      <c r="AY53" s="127"/>
      <c r="AZ53" s="127"/>
      <c r="BA53" s="127"/>
      <c r="BB53" s="127"/>
      <c r="BC53" s="127"/>
      <c r="BD53" s="127"/>
      <c r="BE53" s="124"/>
      <c r="BF53" s="124"/>
      <c r="BG53" s="124"/>
      <c r="BH53" s="126"/>
      <c r="BI53" s="126"/>
    </row>
    <row r="54" spans="1:61" x14ac:dyDescent="0.75">
      <c r="A54" t="str">
        <f t="shared" si="9"/>
        <v>passenger HDV</v>
      </c>
      <c r="B54" s="233">
        <v>6.9999999999999999E-4</v>
      </c>
      <c r="C54" s="235">
        <f t="shared" si="10"/>
        <v>10390112.199157087</v>
      </c>
      <c r="D54">
        <f t="shared" si="11"/>
        <v>3.3599999999999998E-2</v>
      </c>
      <c r="E54" t="s">
        <v>1298</v>
      </c>
      <c r="F54">
        <v>0.2</v>
      </c>
      <c r="G54">
        <v>0.37</v>
      </c>
      <c r="H54">
        <v>0.7</v>
      </c>
      <c r="I54">
        <f t="shared" si="12"/>
        <v>1.7391304347826088E-3</v>
      </c>
      <c r="J54">
        <f t="shared" si="13"/>
        <v>3.217391304347826E-3</v>
      </c>
      <c r="K54">
        <f t="shared" si="14"/>
        <v>6.0869565217391303E-3</v>
      </c>
      <c r="L54">
        <f t="shared" si="15"/>
        <v>9.4008256938230776E-4</v>
      </c>
      <c r="M54">
        <f t="shared" si="16"/>
        <v>1.739152753357269E-3</v>
      </c>
      <c r="N54">
        <f t="shared" si="17"/>
        <v>3.2902889928380762E-3</v>
      </c>
      <c r="O54" s="147">
        <v>48</v>
      </c>
      <c r="P54" s="158" t="s">
        <v>899</v>
      </c>
      <c r="Q54" s="114" t="s">
        <v>900</v>
      </c>
      <c r="R54" s="115">
        <v>43</v>
      </c>
      <c r="S54" s="115">
        <v>42</v>
      </c>
      <c r="T54" s="125" t="s">
        <v>819</v>
      </c>
      <c r="U54" s="114" t="s">
        <v>730</v>
      </c>
      <c r="V54" s="160" t="s">
        <v>705</v>
      </c>
      <c r="W54" s="159" t="s">
        <v>731</v>
      </c>
      <c r="X54" s="114" t="s">
        <v>710</v>
      </c>
      <c r="Y54" s="155">
        <v>7257</v>
      </c>
      <c r="Z54" s="155">
        <v>15998.946366756565</v>
      </c>
      <c r="AA54" s="121">
        <v>340</v>
      </c>
      <c r="AB54" s="121">
        <v>3.4</v>
      </c>
      <c r="AC54" s="121">
        <v>7.7</v>
      </c>
      <c r="AD54" s="154">
        <v>8</v>
      </c>
      <c r="AE54" s="154">
        <v>25</v>
      </c>
      <c r="AF54" s="120">
        <v>55</v>
      </c>
      <c r="AG54" s="119">
        <v>5700</v>
      </c>
      <c r="AH54" s="153">
        <v>831.79409172012959</v>
      </c>
      <c r="AI54" s="152">
        <v>9.8181064316930564E-4</v>
      </c>
      <c r="AJ54" s="115">
        <v>8</v>
      </c>
      <c r="AK54" s="125">
        <v>48</v>
      </c>
      <c r="AL54" s="125">
        <v>42.408480000000004</v>
      </c>
      <c r="AM54" s="148">
        <v>75</v>
      </c>
      <c r="AN54" s="151">
        <v>0.8601323948290085</v>
      </c>
      <c r="AO54" s="150">
        <v>-8.4538972558163936E-2</v>
      </c>
      <c r="AP54" s="134">
        <v>0</v>
      </c>
      <c r="AQ54" s="151">
        <v>1.6052642056158157E-2</v>
      </c>
      <c r="AR54" s="134">
        <v>3.612866038343765E-2</v>
      </c>
      <c r="AS54" s="150">
        <v>0.7755934222708446</v>
      </c>
      <c r="AT54" s="150">
        <v>0.31577040952362323</v>
      </c>
      <c r="AU54" s="134">
        <v>0.20750928650027306</v>
      </c>
      <c r="AV54" s="149">
        <v>83.056235538796955</v>
      </c>
      <c r="AW54" s="125">
        <v>58.169506670313346</v>
      </c>
      <c r="AX54" s="148">
        <v>73.732703157833825</v>
      </c>
      <c r="AY54" s="127"/>
      <c r="AZ54" s="127"/>
      <c r="BA54" s="127"/>
      <c r="BB54" s="127"/>
      <c r="BC54" s="127"/>
      <c r="BD54" s="127"/>
      <c r="BE54" s="124"/>
      <c r="BF54" s="124"/>
      <c r="BG54" s="124"/>
      <c r="BH54" s="126"/>
      <c r="BI54" s="126"/>
    </row>
    <row r="55" spans="1:61" x14ac:dyDescent="0.75">
      <c r="A55" t="str">
        <f t="shared" si="9"/>
        <v>passenger HDV</v>
      </c>
      <c r="B55" s="233">
        <v>6.9999999999999999E-4</v>
      </c>
      <c r="C55" s="235">
        <f t="shared" si="10"/>
        <v>10390112.199157087</v>
      </c>
      <c r="D55">
        <f t="shared" si="11"/>
        <v>3.3599999999999998E-2</v>
      </c>
      <c r="E55" t="s">
        <v>1298</v>
      </c>
      <c r="F55">
        <v>0.2</v>
      </c>
      <c r="G55">
        <v>0.37</v>
      </c>
      <c r="H55">
        <v>0.7</v>
      </c>
      <c r="I55">
        <f t="shared" si="12"/>
        <v>1.7391304347826088E-3</v>
      </c>
      <c r="J55">
        <f t="shared" si="13"/>
        <v>3.217391304347826E-3</v>
      </c>
      <c r="K55">
        <f t="shared" si="14"/>
        <v>6.0869565217391303E-3</v>
      </c>
      <c r="L55">
        <f t="shared" si="15"/>
        <v>9.4008256938230776E-4</v>
      </c>
      <c r="M55">
        <f t="shared" si="16"/>
        <v>1.739152753357269E-3</v>
      </c>
      <c r="N55">
        <f t="shared" si="17"/>
        <v>3.2902889928380762E-3</v>
      </c>
      <c r="O55" s="147">
        <v>49</v>
      </c>
      <c r="P55" s="158" t="s">
        <v>901</v>
      </c>
      <c r="Q55" s="114" t="s">
        <v>902</v>
      </c>
      <c r="R55" s="115">
        <v>43</v>
      </c>
      <c r="S55" s="115">
        <v>41</v>
      </c>
      <c r="T55" s="125" t="s">
        <v>819</v>
      </c>
      <c r="U55" s="114" t="s">
        <v>730</v>
      </c>
      <c r="V55" s="157" t="s">
        <v>702</v>
      </c>
      <c r="W55" s="156"/>
      <c r="X55" s="114" t="s">
        <v>710</v>
      </c>
      <c r="Y55" s="155">
        <v>7257</v>
      </c>
      <c r="Z55" s="155">
        <v>15998.946366756565</v>
      </c>
      <c r="AA55" s="121">
        <v>340</v>
      </c>
      <c r="AB55" s="121">
        <v>3.4</v>
      </c>
      <c r="AC55" s="121">
        <v>7.7</v>
      </c>
      <c r="AD55" s="154">
        <v>7</v>
      </c>
      <c r="AE55" s="154">
        <v>25</v>
      </c>
      <c r="AF55" s="120">
        <v>65</v>
      </c>
      <c r="AG55" s="119">
        <v>5700</v>
      </c>
      <c r="AH55" s="153">
        <v>1</v>
      </c>
      <c r="AI55" s="152">
        <v>1.1803529899316134E-6</v>
      </c>
      <c r="AJ55" s="115">
        <v>8</v>
      </c>
      <c r="AK55" s="125">
        <v>48</v>
      </c>
      <c r="AL55" s="125">
        <v>42.408480000000004</v>
      </c>
      <c r="AM55" s="148">
        <v>75</v>
      </c>
      <c r="AN55" s="151">
        <v>0.8601323948290085</v>
      </c>
      <c r="AO55" s="150">
        <v>-8.4538972558163936E-2</v>
      </c>
      <c r="AP55" s="134">
        <v>0</v>
      </c>
      <c r="AQ55" s="151">
        <v>1.6052642056158157E-2</v>
      </c>
      <c r="AR55" s="134">
        <v>3.612866038343765E-2</v>
      </c>
      <c r="AS55" s="150">
        <v>0.7755934222708446</v>
      </c>
      <c r="AT55" s="150">
        <v>0.19156828179308308</v>
      </c>
      <c r="AU55" s="134">
        <v>0.12588955859080264</v>
      </c>
      <c r="AV55" s="149">
        <v>73.741075959006437</v>
      </c>
      <c r="AW55" s="125">
        <v>58.169506670313346</v>
      </c>
      <c r="AX55" s="148">
        <v>67.611223564623543</v>
      </c>
      <c r="AY55" s="127"/>
      <c r="AZ55" s="127"/>
      <c r="BA55" s="127"/>
      <c r="BB55" s="127"/>
      <c r="BC55" s="127"/>
      <c r="BD55" s="127"/>
      <c r="BE55" s="124"/>
      <c r="BF55" s="124"/>
      <c r="BG55" s="124"/>
      <c r="BH55" s="126"/>
      <c r="BI55" s="126"/>
    </row>
    <row r="56" spans="1:61" x14ac:dyDescent="0.75">
      <c r="A56" t="str">
        <f t="shared" si="9"/>
        <v>passenger HDV</v>
      </c>
      <c r="B56" s="233">
        <v>1.5E-3</v>
      </c>
      <c r="C56" s="235">
        <f t="shared" si="10"/>
        <v>22264526.141050901</v>
      </c>
      <c r="D56">
        <f t="shared" si="11"/>
        <v>7.2000000000000008E-2</v>
      </c>
      <c r="E56" t="s">
        <v>1298</v>
      </c>
      <c r="F56">
        <v>0.2</v>
      </c>
      <c r="G56">
        <v>0.26</v>
      </c>
      <c r="H56">
        <v>0.39</v>
      </c>
      <c r="I56">
        <f t="shared" si="12"/>
        <v>3.7267080745341618E-3</v>
      </c>
      <c r="J56">
        <f t="shared" si="13"/>
        <v>4.8447204968944104E-3</v>
      </c>
      <c r="K56">
        <f t="shared" si="14"/>
        <v>7.2670807453416152E-3</v>
      </c>
      <c r="L56">
        <f t="shared" si="15"/>
        <v>2.0144626486763742E-3</v>
      </c>
      <c r="M56">
        <f t="shared" si="16"/>
        <v>2.6188014432792861E-3</v>
      </c>
      <c r="N56">
        <f t="shared" si="17"/>
        <v>3.9282021649189288E-3</v>
      </c>
      <c r="O56" s="147">
        <v>50</v>
      </c>
      <c r="P56" s="158" t="s">
        <v>903</v>
      </c>
      <c r="Q56" s="114" t="s">
        <v>896</v>
      </c>
      <c r="R56" s="115">
        <v>43</v>
      </c>
      <c r="S56" s="115">
        <v>47</v>
      </c>
      <c r="T56" s="125" t="s">
        <v>730</v>
      </c>
      <c r="U56" s="114" t="s">
        <v>730</v>
      </c>
      <c r="V56" s="161" t="s">
        <v>700</v>
      </c>
      <c r="W56" s="122" t="s">
        <v>733</v>
      </c>
      <c r="X56" s="114" t="s">
        <v>698</v>
      </c>
      <c r="Y56" s="155">
        <v>19051</v>
      </c>
      <c r="Z56" s="155">
        <v>42000.265568841023</v>
      </c>
      <c r="AA56" s="121">
        <v>794</v>
      </c>
      <c r="AB56" s="121">
        <v>6.86</v>
      </c>
      <c r="AC56" s="121">
        <v>7.7</v>
      </c>
      <c r="AD56" s="154">
        <v>20</v>
      </c>
      <c r="AE56" s="154">
        <v>100</v>
      </c>
      <c r="AF56" s="120">
        <v>25</v>
      </c>
      <c r="AG56" s="119">
        <v>15000</v>
      </c>
      <c r="AH56" s="153">
        <v>978.58128437662367</v>
      </c>
      <c r="AI56" s="152">
        <v>1.1550713449050662E-3</v>
      </c>
      <c r="AJ56" s="115">
        <v>8</v>
      </c>
      <c r="AK56" s="125">
        <v>48</v>
      </c>
      <c r="AL56" s="125">
        <v>42.408480000000004</v>
      </c>
      <c r="AM56" s="148">
        <v>75</v>
      </c>
      <c r="AN56" s="151">
        <v>1.2209657686394846</v>
      </c>
      <c r="AO56" s="150">
        <v>-0.20567900952193305</v>
      </c>
      <c r="AP56" s="134">
        <v>0</v>
      </c>
      <c r="AQ56" s="151">
        <v>2.2786871607931965E-2</v>
      </c>
      <c r="AR56" s="134">
        <v>5.128496247807076E-2</v>
      </c>
      <c r="AS56" s="150">
        <v>1.0152867591175516</v>
      </c>
      <c r="AT56" s="150">
        <v>0.40271189893500131</v>
      </c>
      <c r="AU56" s="134">
        <v>0.26464309603690228</v>
      </c>
      <c r="AV56" s="149">
        <v>108.05891472453638</v>
      </c>
      <c r="AW56" s="125">
        <v>76.146506933816369</v>
      </c>
      <c r="AX56" s="148">
        <v>95.994739136584045</v>
      </c>
      <c r="AY56" s="127"/>
      <c r="AZ56" s="127"/>
      <c r="BA56" s="127"/>
      <c r="BB56" s="127"/>
      <c r="BC56" s="127"/>
      <c r="BD56" s="127"/>
      <c r="BE56" s="124"/>
      <c r="BF56" s="124"/>
      <c r="BG56" s="124"/>
      <c r="BH56" s="126"/>
      <c r="BI56" s="126"/>
    </row>
    <row r="57" spans="1:61" x14ac:dyDescent="0.75">
      <c r="A57" t="str">
        <f t="shared" si="9"/>
        <v>passenger HDV</v>
      </c>
      <c r="B57" s="233">
        <v>1.9800000000000002E-2</v>
      </c>
      <c r="C57" s="235">
        <f t="shared" si="10"/>
        <v>312914287.14804953</v>
      </c>
      <c r="D57">
        <f t="shared" si="11"/>
        <v>1.0119159299384102</v>
      </c>
      <c r="E57" t="s">
        <v>1298</v>
      </c>
      <c r="F57">
        <v>0.2</v>
      </c>
      <c r="G57">
        <v>0.37</v>
      </c>
      <c r="H57">
        <v>0.7</v>
      </c>
      <c r="I57">
        <f t="shared" si="12"/>
        <v>4.9192546583850943E-2</v>
      </c>
      <c r="J57">
        <f t="shared" si="13"/>
        <v>9.1006211180124238E-2</v>
      </c>
      <c r="K57">
        <f t="shared" si="14"/>
        <v>0.17217391304347826</v>
      </c>
      <c r="L57">
        <f t="shared" si="15"/>
        <v>2.8312039506410355E-2</v>
      </c>
      <c r="M57">
        <f t="shared" si="16"/>
        <v>5.2377273086859154E-2</v>
      </c>
      <c r="N57">
        <f t="shared" si="17"/>
        <v>9.9092138272436237E-2</v>
      </c>
      <c r="O57" s="147">
        <v>51</v>
      </c>
      <c r="P57" s="158" t="s">
        <v>904</v>
      </c>
      <c r="Q57" s="114" t="s">
        <v>898</v>
      </c>
      <c r="R57" s="115">
        <v>43</v>
      </c>
      <c r="S57" s="115">
        <v>46</v>
      </c>
      <c r="T57" s="125" t="s">
        <v>730</v>
      </c>
      <c r="U57" s="114" t="s">
        <v>730</v>
      </c>
      <c r="V57" s="160" t="s">
        <v>707</v>
      </c>
      <c r="W57" s="159" t="s">
        <v>732</v>
      </c>
      <c r="X57" s="114" t="s">
        <v>698</v>
      </c>
      <c r="Y57" s="155">
        <v>11408</v>
      </c>
      <c r="Z57" s="155">
        <v>25150.334870050832</v>
      </c>
      <c r="AA57" s="121">
        <v>340</v>
      </c>
      <c r="AB57" s="121">
        <v>5.4</v>
      </c>
      <c r="AC57" s="121">
        <v>7.7</v>
      </c>
      <c r="AD57" s="154">
        <v>16</v>
      </c>
      <c r="AE57" s="154">
        <v>50</v>
      </c>
      <c r="AF57" s="120">
        <v>45</v>
      </c>
      <c r="AG57" s="119">
        <v>11200</v>
      </c>
      <c r="AH57" s="153">
        <v>12540.37382543232</v>
      </c>
      <c r="AI57" s="152">
        <v>1.4802067739709185E-2</v>
      </c>
      <c r="AJ57" s="115">
        <v>8</v>
      </c>
      <c r="AK57" s="125">
        <v>51.106865148404552</v>
      </c>
      <c r="AL57" s="125">
        <v>45.153426427266908</v>
      </c>
      <c r="AM57" s="148">
        <v>79.466206457674303</v>
      </c>
      <c r="AN57" s="151">
        <v>1.2209657686394846</v>
      </c>
      <c r="AO57" s="150">
        <v>-0.20567900952193305</v>
      </c>
      <c r="AP57" s="134">
        <v>0</v>
      </c>
      <c r="AQ57" s="151">
        <v>2.2786871607931965E-2</v>
      </c>
      <c r="AR57" s="134">
        <v>5.128496247807076E-2</v>
      </c>
      <c r="AS57" s="150">
        <v>1.0152867591175516</v>
      </c>
      <c r="AT57" s="150">
        <v>0.35663411867108302</v>
      </c>
      <c r="AU57" s="134">
        <v>0.23436297156131639</v>
      </c>
      <c r="AV57" s="149">
        <v>110.83213396166585</v>
      </c>
      <c r="AW57" s="125">
        <v>80.680987213778394</v>
      </c>
      <c r="AX57" s="148">
        <v>99.304923497904028</v>
      </c>
      <c r="AY57" s="127"/>
      <c r="AZ57" s="127"/>
      <c r="BA57" s="127"/>
      <c r="BB57" s="127"/>
      <c r="BC57" s="127"/>
      <c r="BD57" s="127"/>
      <c r="BE57" s="124"/>
      <c r="BF57" s="124"/>
      <c r="BG57" s="124"/>
      <c r="BH57" s="126"/>
      <c r="BI57" s="126"/>
    </row>
    <row r="58" spans="1:61" x14ac:dyDescent="0.75">
      <c r="A58" t="str">
        <f t="shared" si="9"/>
        <v>passenger HDV</v>
      </c>
      <c r="B58" s="233">
        <v>6.9999999999999999E-4</v>
      </c>
      <c r="C58" s="235">
        <f t="shared" si="10"/>
        <v>10390112.199157087</v>
      </c>
      <c r="D58">
        <f t="shared" si="11"/>
        <v>3.3599999999999998E-2</v>
      </c>
      <c r="E58" t="s">
        <v>1298</v>
      </c>
      <c r="F58">
        <v>0.2</v>
      </c>
      <c r="G58">
        <v>0.37</v>
      </c>
      <c r="H58">
        <v>0.7</v>
      </c>
      <c r="I58">
        <f t="shared" si="12"/>
        <v>1.7391304347826088E-3</v>
      </c>
      <c r="J58">
        <f t="shared" si="13"/>
        <v>3.217391304347826E-3</v>
      </c>
      <c r="K58">
        <f t="shared" si="14"/>
        <v>6.0869565217391303E-3</v>
      </c>
      <c r="L58">
        <f t="shared" si="15"/>
        <v>9.4008256938230776E-4</v>
      </c>
      <c r="M58">
        <f t="shared" si="16"/>
        <v>1.739152753357269E-3</v>
      </c>
      <c r="N58">
        <f t="shared" si="17"/>
        <v>3.2902889928380762E-3</v>
      </c>
      <c r="O58" s="147">
        <v>52</v>
      </c>
      <c r="P58" s="158" t="s">
        <v>905</v>
      </c>
      <c r="Q58" s="114" t="s">
        <v>900</v>
      </c>
      <c r="R58" s="115">
        <v>43</v>
      </c>
      <c r="S58" s="115">
        <v>42</v>
      </c>
      <c r="T58" s="125" t="s">
        <v>823</v>
      </c>
      <c r="U58" s="114" t="s">
        <v>730</v>
      </c>
      <c r="V58" s="160" t="s">
        <v>705</v>
      </c>
      <c r="W58" s="159" t="s">
        <v>731</v>
      </c>
      <c r="X58" s="114" t="s">
        <v>698</v>
      </c>
      <c r="Y58" s="155">
        <v>7257</v>
      </c>
      <c r="Z58" s="155">
        <v>15998.946366756565</v>
      </c>
      <c r="AA58" s="121">
        <v>340</v>
      </c>
      <c r="AB58" s="121">
        <v>3.4</v>
      </c>
      <c r="AC58" s="121">
        <v>7.7</v>
      </c>
      <c r="AD58" s="154">
        <v>8</v>
      </c>
      <c r="AE58" s="154">
        <v>25</v>
      </c>
      <c r="AF58" s="120">
        <v>55</v>
      </c>
      <c r="AG58" s="119">
        <v>5700</v>
      </c>
      <c r="AH58" s="153">
        <v>831.79409172012959</v>
      </c>
      <c r="AI58" s="152">
        <v>9.8181064316930564E-4</v>
      </c>
      <c r="AJ58" s="115">
        <v>8</v>
      </c>
      <c r="AK58" s="125">
        <v>48</v>
      </c>
      <c r="AL58" s="125">
        <v>42.408480000000004</v>
      </c>
      <c r="AM58" s="148">
        <v>75</v>
      </c>
      <c r="AN58" s="151">
        <v>0.81793022012432626</v>
      </c>
      <c r="AO58" s="150">
        <v>-0.13468693348743255</v>
      </c>
      <c r="AP58" s="134">
        <v>0</v>
      </c>
      <c r="AQ58" s="151">
        <v>1.5265023302814502E-2</v>
      </c>
      <c r="AR58" s="134">
        <v>3.4356016954920958E-2</v>
      </c>
      <c r="AS58" s="150">
        <v>0.68324328663689371</v>
      </c>
      <c r="AT58" s="150">
        <v>0.31577040952362323</v>
      </c>
      <c r="AU58" s="134">
        <v>0.20750928650027306</v>
      </c>
      <c r="AV58" s="149">
        <v>76.07090395974987</v>
      </c>
      <c r="AW58" s="125">
        <v>51.243246497767025</v>
      </c>
      <c r="AX58" s="148">
        <v>66.806442985287518</v>
      </c>
      <c r="AY58" s="127"/>
      <c r="AZ58" s="127"/>
      <c r="BA58" s="127"/>
      <c r="BB58" s="127"/>
      <c r="BC58" s="127"/>
      <c r="BD58" s="127"/>
      <c r="BE58" s="124"/>
      <c r="BF58" s="124"/>
      <c r="BG58" s="124"/>
      <c r="BH58" s="126"/>
      <c r="BI58" s="126"/>
    </row>
    <row r="59" spans="1:61" x14ac:dyDescent="0.75">
      <c r="A59" t="str">
        <f t="shared" si="9"/>
        <v>passenger HDV</v>
      </c>
      <c r="B59" s="233">
        <v>6.9999999999999999E-4</v>
      </c>
      <c r="C59" s="235">
        <f t="shared" si="10"/>
        <v>10390112.199157087</v>
      </c>
      <c r="D59">
        <f t="shared" si="11"/>
        <v>3.3599999999999998E-2</v>
      </c>
      <c r="E59" t="s">
        <v>1298</v>
      </c>
      <c r="F59">
        <v>0.2</v>
      </c>
      <c r="G59">
        <v>0.37</v>
      </c>
      <c r="H59">
        <v>0.7</v>
      </c>
      <c r="I59">
        <f t="shared" si="12"/>
        <v>1.7391304347826088E-3</v>
      </c>
      <c r="J59">
        <f t="shared" si="13"/>
        <v>3.217391304347826E-3</v>
      </c>
      <c r="K59">
        <f t="shared" si="14"/>
        <v>6.0869565217391303E-3</v>
      </c>
      <c r="L59">
        <f t="shared" si="15"/>
        <v>9.4008256938230776E-4</v>
      </c>
      <c r="M59">
        <f t="shared" si="16"/>
        <v>1.739152753357269E-3</v>
      </c>
      <c r="N59">
        <f t="shared" si="17"/>
        <v>3.2902889928380762E-3</v>
      </c>
      <c r="O59" s="147">
        <v>53</v>
      </c>
      <c r="P59" s="158" t="s">
        <v>906</v>
      </c>
      <c r="Q59" s="114" t="s">
        <v>902</v>
      </c>
      <c r="R59" s="115">
        <v>43</v>
      </c>
      <c r="S59" s="115">
        <v>41</v>
      </c>
      <c r="T59" s="125" t="s">
        <v>823</v>
      </c>
      <c r="U59" s="114" t="s">
        <v>730</v>
      </c>
      <c r="V59" s="157" t="s">
        <v>702</v>
      </c>
      <c r="W59" s="156"/>
      <c r="X59" s="114" t="s">
        <v>698</v>
      </c>
      <c r="Y59" s="155">
        <v>7257</v>
      </c>
      <c r="Z59" s="155">
        <v>15998.946366756565</v>
      </c>
      <c r="AA59" s="121">
        <v>340</v>
      </c>
      <c r="AB59" s="121">
        <v>3.4</v>
      </c>
      <c r="AC59" s="121">
        <v>7.7</v>
      </c>
      <c r="AD59" s="154">
        <v>7</v>
      </c>
      <c r="AE59" s="154">
        <v>25</v>
      </c>
      <c r="AF59" s="120">
        <v>65</v>
      </c>
      <c r="AG59" s="119">
        <v>5700</v>
      </c>
      <c r="AH59" s="153">
        <v>1</v>
      </c>
      <c r="AI59" s="152">
        <v>1.1803529899316134E-6</v>
      </c>
      <c r="AJ59" s="115">
        <v>8</v>
      </c>
      <c r="AK59" s="125">
        <v>48</v>
      </c>
      <c r="AL59" s="125">
        <v>42.408480000000004</v>
      </c>
      <c r="AM59" s="148">
        <v>75</v>
      </c>
      <c r="AN59" s="151">
        <v>0.81793022012432626</v>
      </c>
      <c r="AO59" s="150">
        <v>-0.13468693348743255</v>
      </c>
      <c r="AP59" s="134">
        <v>0</v>
      </c>
      <c r="AQ59" s="151">
        <v>1.5265023302814502E-2</v>
      </c>
      <c r="AR59" s="134">
        <v>3.4356016954920958E-2</v>
      </c>
      <c r="AS59" s="150">
        <v>0.68324328663689371</v>
      </c>
      <c r="AT59" s="150">
        <v>0.19156828179308308</v>
      </c>
      <c r="AU59" s="134">
        <v>0.12588955859080264</v>
      </c>
      <c r="AV59" s="149">
        <v>66.755744379959353</v>
      </c>
      <c r="AW59" s="125">
        <v>51.243246497767025</v>
      </c>
      <c r="AX59" s="148">
        <v>60.684963392077229</v>
      </c>
      <c r="AY59" s="127"/>
      <c r="AZ59" s="127"/>
      <c r="BA59" s="127"/>
      <c r="BB59" s="127"/>
      <c r="BC59" s="127"/>
      <c r="BD59" s="127"/>
      <c r="BE59" s="124"/>
      <c r="BF59" s="124"/>
      <c r="BG59" s="124"/>
      <c r="BH59" s="126"/>
      <c r="BI59" s="126"/>
    </row>
    <row r="60" spans="1:61" x14ac:dyDescent="0.75">
      <c r="A60" t="str">
        <f t="shared" si="9"/>
        <v>freight HDV</v>
      </c>
      <c r="B60" s="233">
        <v>0</v>
      </c>
      <c r="C60" s="235">
        <f t="shared" si="10"/>
        <v>0</v>
      </c>
      <c r="D60">
        <f t="shared" si="11"/>
        <v>0</v>
      </c>
      <c r="E60" t="s">
        <v>1294</v>
      </c>
      <c r="F60">
        <v>0</v>
      </c>
      <c r="G60">
        <v>0</v>
      </c>
      <c r="H60">
        <v>0</v>
      </c>
      <c r="I60">
        <f t="shared" si="12"/>
        <v>0</v>
      </c>
      <c r="J60">
        <f t="shared" si="13"/>
        <v>0</v>
      </c>
      <c r="K60">
        <f t="shared" si="14"/>
        <v>0</v>
      </c>
      <c r="L60">
        <f t="shared" si="15"/>
        <v>0</v>
      </c>
      <c r="M60">
        <f t="shared" si="16"/>
        <v>0</v>
      </c>
      <c r="N60">
        <f t="shared" si="17"/>
        <v>0</v>
      </c>
      <c r="O60" s="147">
        <v>54</v>
      </c>
      <c r="P60" s="158" t="s">
        <v>907</v>
      </c>
      <c r="Q60" s="114" t="s">
        <v>908</v>
      </c>
      <c r="R60" s="115">
        <v>42</v>
      </c>
      <c r="S60" s="115">
        <v>42</v>
      </c>
      <c r="T60" s="125" t="s">
        <v>819</v>
      </c>
      <c r="U60" s="114" t="s">
        <v>728</v>
      </c>
      <c r="V60" s="160" t="s">
        <v>705</v>
      </c>
      <c r="W60" s="159" t="s">
        <v>729</v>
      </c>
      <c r="X60" s="114" t="s">
        <v>710</v>
      </c>
      <c r="Y60" s="155">
        <v>7257</v>
      </c>
      <c r="Z60" s="155">
        <v>15998.946366756565</v>
      </c>
      <c r="AA60" s="121">
        <v>340</v>
      </c>
      <c r="AB60" s="121">
        <v>3.4</v>
      </c>
      <c r="AC60" s="121">
        <v>7.7</v>
      </c>
      <c r="AD60" s="154">
        <v>8</v>
      </c>
      <c r="AE60" s="154">
        <v>25</v>
      </c>
      <c r="AF60" s="120">
        <v>55</v>
      </c>
      <c r="AG60" s="119">
        <v>5700</v>
      </c>
      <c r="AH60" s="153">
        <v>1255.4710357221984</v>
      </c>
      <c r="AI60" s="152">
        <v>1.4818989907872365E-3</v>
      </c>
      <c r="AJ60" s="115">
        <v>8</v>
      </c>
      <c r="AK60" s="125">
        <v>117.71599999999999</v>
      </c>
      <c r="AL60" s="125">
        <v>104.00326316</v>
      </c>
      <c r="AM60" s="148">
        <v>150</v>
      </c>
      <c r="AN60" s="151">
        <v>0.8601323948290085</v>
      </c>
      <c r="AO60" s="150">
        <v>-8.4538972558163936E-2</v>
      </c>
      <c r="AP60" s="134">
        <v>0</v>
      </c>
      <c r="AQ60" s="151">
        <v>1.6052642056158157E-2</v>
      </c>
      <c r="AR60" s="134">
        <v>3.612866038343765E-2</v>
      </c>
      <c r="AS60" s="150">
        <v>0.7755934222708446</v>
      </c>
      <c r="AT60" s="150">
        <v>0.15788520476181162</v>
      </c>
      <c r="AU60" s="134">
        <v>0.10375464325013653</v>
      </c>
      <c r="AV60" s="149">
        <v>142.42969036332218</v>
      </c>
      <c r="AW60" s="125">
        <v>116.33901334062669</v>
      </c>
      <c r="AX60" s="148">
        <v>131.90220982814716</v>
      </c>
      <c r="AY60" s="127"/>
      <c r="AZ60" s="127"/>
      <c r="BA60" s="127"/>
      <c r="BB60" s="127"/>
      <c r="BC60" s="127"/>
      <c r="BD60" s="127"/>
      <c r="BE60" s="124"/>
      <c r="BF60" s="124"/>
      <c r="BG60" s="124"/>
      <c r="BH60" s="126"/>
      <c r="BI60" s="126"/>
    </row>
    <row r="61" spans="1:61" x14ac:dyDescent="0.75">
      <c r="A61" t="str">
        <f t="shared" si="9"/>
        <v>freight LDV</v>
      </c>
      <c r="B61" s="233">
        <v>3.0999999999999999E-3</v>
      </c>
      <c r="C61" s="235">
        <f t="shared" si="10"/>
        <v>112843916.29974775</v>
      </c>
      <c r="D61">
        <f t="shared" si="11"/>
        <v>0.36491959999999996</v>
      </c>
      <c r="E61" t="s">
        <v>1290</v>
      </c>
      <c r="F61">
        <v>0.2</v>
      </c>
      <c r="G61">
        <v>0.37</v>
      </c>
      <c r="H61">
        <v>0.7</v>
      </c>
      <c r="I61">
        <f t="shared" si="12"/>
        <v>1.9129898179574203E-3</v>
      </c>
      <c r="J61">
        <f t="shared" si="13"/>
        <v>3.5390311632212275E-3</v>
      </c>
      <c r="K61">
        <f t="shared" si="14"/>
        <v>6.6954643628509697E-3</v>
      </c>
      <c r="L61">
        <f t="shared" si="15"/>
        <v>3.0210896074486207E-3</v>
      </c>
      <c r="M61">
        <f t="shared" si="16"/>
        <v>5.5890157737799474E-3</v>
      </c>
      <c r="N61">
        <f t="shared" si="17"/>
        <v>1.0573813626070169E-2</v>
      </c>
      <c r="O61" s="147">
        <v>55</v>
      </c>
      <c r="P61" s="158" t="s">
        <v>909</v>
      </c>
      <c r="Q61" s="114" t="s">
        <v>910</v>
      </c>
      <c r="R61" s="115">
        <v>42</v>
      </c>
      <c r="S61" s="115">
        <v>41</v>
      </c>
      <c r="T61" s="125" t="s">
        <v>819</v>
      </c>
      <c r="U61" s="114" t="s">
        <v>728</v>
      </c>
      <c r="V61" s="157" t="s">
        <v>702</v>
      </c>
      <c r="W61" s="156"/>
      <c r="X61" s="114" t="s">
        <v>710</v>
      </c>
      <c r="Y61" s="155">
        <v>7257</v>
      </c>
      <c r="Z61" s="155">
        <v>15998.946366756565</v>
      </c>
      <c r="AA61" s="121">
        <v>340</v>
      </c>
      <c r="AB61" s="121">
        <v>3.4</v>
      </c>
      <c r="AC61" s="121">
        <v>7.7</v>
      </c>
      <c r="AD61" s="154">
        <v>7</v>
      </c>
      <c r="AE61" s="154">
        <v>25</v>
      </c>
      <c r="AF61" s="120">
        <v>65</v>
      </c>
      <c r="AG61" s="119">
        <v>5700</v>
      </c>
      <c r="AH61" s="153">
        <v>1</v>
      </c>
      <c r="AI61" s="152">
        <v>1.1803529899316134E-6</v>
      </c>
      <c r="AJ61" s="115">
        <v>8</v>
      </c>
      <c r="AK61" s="125">
        <v>117.71599999999999</v>
      </c>
      <c r="AL61" s="125">
        <v>104.00326316</v>
      </c>
      <c r="AM61" s="148">
        <v>150</v>
      </c>
      <c r="AN61" s="151">
        <v>0.8601323948290085</v>
      </c>
      <c r="AO61" s="150">
        <v>-8.4538972558163936E-2</v>
      </c>
      <c r="AP61" s="134">
        <v>0</v>
      </c>
      <c r="AQ61" s="151">
        <v>1.6052642056158157E-2</v>
      </c>
      <c r="AR61" s="134">
        <v>3.612866038343765E-2</v>
      </c>
      <c r="AS61" s="150">
        <v>0.7755934222708446</v>
      </c>
      <c r="AT61" s="150">
        <v>9.5784140896541539E-2</v>
      </c>
      <c r="AU61" s="134">
        <v>6.2944779295401321E-2</v>
      </c>
      <c r="AV61" s="149">
        <v>133.11453078353165</v>
      </c>
      <c r="AW61" s="125">
        <v>116.33901334062669</v>
      </c>
      <c r="AX61" s="148">
        <v>125.78073023493688</v>
      </c>
      <c r="AY61" s="127"/>
      <c r="AZ61" s="127"/>
      <c r="BA61" s="127"/>
      <c r="BB61" s="127"/>
      <c r="BC61" s="127"/>
      <c r="BD61" s="127"/>
      <c r="BE61" s="124"/>
      <c r="BF61" s="124"/>
      <c r="BG61" s="124"/>
      <c r="BH61" s="126"/>
      <c r="BI61" s="126"/>
    </row>
    <row r="62" spans="1:61" x14ac:dyDescent="0.75">
      <c r="A62" t="str">
        <f t="shared" si="9"/>
        <v>freight LDV</v>
      </c>
      <c r="B62" s="233">
        <v>5.3E-3</v>
      </c>
      <c r="C62" s="235">
        <f t="shared" si="10"/>
        <v>192926695.60924613</v>
      </c>
      <c r="D62">
        <f t="shared" si="11"/>
        <v>0.62389479999999997</v>
      </c>
      <c r="E62" t="s">
        <v>1290</v>
      </c>
      <c r="F62">
        <v>0.2</v>
      </c>
      <c r="G62">
        <v>0.37</v>
      </c>
      <c r="H62">
        <v>0.7</v>
      </c>
      <c r="I62">
        <f t="shared" si="12"/>
        <v>3.2705954952175248E-3</v>
      </c>
      <c r="J62">
        <f t="shared" si="13"/>
        <v>6.0506016661524215E-3</v>
      </c>
      <c r="K62">
        <f t="shared" si="14"/>
        <v>1.1447084233261337E-2</v>
      </c>
      <c r="L62">
        <f t="shared" si="15"/>
        <v>5.1650886837024809E-3</v>
      </c>
      <c r="M62">
        <f t="shared" si="16"/>
        <v>9.5554140648495892E-3</v>
      </c>
      <c r="N62">
        <f t="shared" si="17"/>
        <v>1.8077810392958683E-2</v>
      </c>
      <c r="O62" s="147">
        <v>56</v>
      </c>
      <c r="P62" s="158" t="s">
        <v>911</v>
      </c>
      <c r="Q62" s="114" t="s">
        <v>908</v>
      </c>
      <c r="R62" s="115">
        <v>41</v>
      </c>
      <c r="S62" s="115">
        <v>42</v>
      </c>
      <c r="T62" s="125" t="s">
        <v>823</v>
      </c>
      <c r="U62" s="114" t="s">
        <v>728</v>
      </c>
      <c r="V62" s="160" t="s">
        <v>705</v>
      </c>
      <c r="W62" s="159" t="s">
        <v>729</v>
      </c>
      <c r="X62" s="114" t="s">
        <v>698</v>
      </c>
      <c r="Y62" s="155">
        <v>7257</v>
      </c>
      <c r="Z62" s="155">
        <v>15998.946366756565</v>
      </c>
      <c r="AA62" s="121">
        <v>340</v>
      </c>
      <c r="AB62" s="121">
        <v>3.4</v>
      </c>
      <c r="AC62" s="121">
        <v>7.7</v>
      </c>
      <c r="AD62" s="154">
        <v>8</v>
      </c>
      <c r="AE62" s="154">
        <v>25</v>
      </c>
      <c r="AF62" s="120">
        <v>55</v>
      </c>
      <c r="AG62" s="119">
        <v>5700</v>
      </c>
      <c r="AH62" s="153">
        <v>6034.8577199666997</v>
      </c>
      <c r="AI62" s="152">
        <v>7.1232623535745741E-3</v>
      </c>
      <c r="AJ62" s="115">
        <v>8</v>
      </c>
      <c r="AK62" s="125">
        <v>117.71599999999999</v>
      </c>
      <c r="AL62" s="125">
        <v>104.00326316</v>
      </c>
      <c r="AM62" s="148">
        <v>150</v>
      </c>
      <c r="AN62" s="151">
        <v>0.81793022012432626</v>
      </c>
      <c r="AO62" s="150">
        <v>-0.13468693348743255</v>
      </c>
      <c r="AP62" s="134">
        <v>0</v>
      </c>
      <c r="AQ62" s="151">
        <v>1.5265023302814502E-2</v>
      </c>
      <c r="AR62" s="134">
        <v>3.4356016954920958E-2</v>
      </c>
      <c r="AS62" s="150">
        <v>0.68324328663689371</v>
      </c>
      <c r="AT62" s="150">
        <v>0.15788520476181162</v>
      </c>
      <c r="AU62" s="134">
        <v>0.10375464325013653</v>
      </c>
      <c r="AV62" s="149">
        <v>128.45902720522798</v>
      </c>
      <c r="AW62" s="125">
        <v>102.48649299553405</v>
      </c>
      <c r="AX62" s="148">
        <v>118.04968948305454</v>
      </c>
      <c r="AY62" s="127"/>
      <c r="AZ62" s="127"/>
      <c r="BA62" s="127"/>
      <c r="BB62" s="127"/>
      <c r="BC62" s="127"/>
      <c r="BD62" s="127"/>
      <c r="BE62" s="124"/>
      <c r="BF62" s="124"/>
      <c r="BG62" s="124"/>
      <c r="BH62" s="126"/>
      <c r="BI62" s="126"/>
    </row>
    <row r="63" spans="1:61" x14ac:dyDescent="0.75">
      <c r="A63" t="str">
        <f t="shared" si="9"/>
        <v>freight LDV</v>
      </c>
      <c r="B63" s="233">
        <v>5.3E-3</v>
      </c>
      <c r="C63" s="235">
        <f t="shared" si="10"/>
        <v>192926695.60924613</v>
      </c>
      <c r="D63">
        <f t="shared" si="11"/>
        <v>0.62389479999999997</v>
      </c>
      <c r="E63" t="s">
        <v>1290</v>
      </c>
      <c r="F63">
        <v>0.2</v>
      </c>
      <c r="G63">
        <v>0.37</v>
      </c>
      <c r="H63">
        <v>0.7</v>
      </c>
      <c r="I63">
        <f t="shared" si="12"/>
        <v>3.2705954952175248E-3</v>
      </c>
      <c r="J63">
        <f t="shared" si="13"/>
        <v>6.0506016661524215E-3</v>
      </c>
      <c r="K63">
        <f t="shared" si="14"/>
        <v>1.1447084233261337E-2</v>
      </c>
      <c r="L63">
        <f t="shared" si="15"/>
        <v>5.1650886837024809E-3</v>
      </c>
      <c r="M63">
        <f t="shared" si="16"/>
        <v>9.5554140648495892E-3</v>
      </c>
      <c r="N63">
        <f t="shared" si="17"/>
        <v>1.8077810392958683E-2</v>
      </c>
      <c r="O63" s="147">
        <v>57</v>
      </c>
      <c r="P63" s="158" t="s">
        <v>912</v>
      </c>
      <c r="Q63" s="114" t="s">
        <v>910</v>
      </c>
      <c r="R63" s="115">
        <v>41</v>
      </c>
      <c r="S63" s="115">
        <v>41</v>
      </c>
      <c r="T63" s="125" t="s">
        <v>823</v>
      </c>
      <c r="U63" s="114" t="s">
        <v>728</v>
      </c>
      <c r="V63" s="157" t="s">
        <v>702</v>
      </c>
      <c r="W63" s="156"/>
      <c r="X63" s="114" t="s">
        <v>698</v>
      </c>
      <c r="Y63" s="155">
        <v>7257</v>
      </c>
      <c r="Z63" s="155">
        <v>15998.946366756565</v>
      </c>
      <c r="AA63" s="121">
        <v>340</v>
      </c>
      <c r="AB63" s="121">
        <v>3.4</v>
      </c>
      <c r="AC63" s="121">
        <v>7.7</v>
      </c>
      <c r="AD63" s="154">
        <v>7</v>
      </c>
      <c r="AE63" s="154">
        <v>25</v>
      </c>
      <c r="AF63" s="120">
        <v>65</v>
      </c>
      <c r="AG63" s="119">
        <v>5700</v>
      </c>
      <c r="AH63" s="153">
        <v>1</v>
      </c>
      <c r="AI63" s="152">
        <v>1.1803529899316134E-6</v>
      </c>
      <c r="AJ63" s="115">
        <v>8</v>
      </c>
      <c r="AK63" s="125">
        <v>117.71599999999999</v>
      </c>
      <c r="AL63" s="125">
        <v>104.00326316</v>
      </c>
      <c r="AM63" s="148">
        <v>150</v>
      </c>
      <c r="AN63" s="151">
        <v>0.81793022012432626</v>
      </c>
      <c r="AO63" s="150">
        <v>-0.13468693348743255</v>
      </c>
      <c r="AP63" s="134">
        <v>0</v>
      </c>
      <c r="AQ63" s="151">
        <v>1.5265023302814502E-2</v>
      </c>
      <c r="AR63" s="134">
        <v>3.4356016954920958E-2</v>
      </c>
      <c r="AS63" s="150">
        <v>0.68324328663689371</v>
      </c>
      <c r="AT63" s="150">
        <v>9.5784140896541539E-2</v>
      </c>
      <c r="AU63" s="134">
        <v>6.2944779295401321E-2</v>
      </c>
      <c r="AV63" s="149">
        <v>119.14386762543747</v>
      </c>
      <c r="AW63" s="125">
        <v>102.48649299553405</v>
      </c>
      <c r="AX63" s="148">
        <v>111.92820988984425</v>
      </c>
      <c r="AY63" s="127"/>
      <c r="AZ63" s="127"/>
      <c r="BA63" s="127"/>
      <c r="BB63" s="127"/>
      <c r="BC63" s="127"/>
      <c r="BD63" s="127"/>
      <c r="BE63" s="124"/>
      <c r="BF63" s="124"/>
      <c r="BG63" s="124"/>
      <c r="BH63" s="126"/>
      <c r="BI63" s="126"/>
    </row>
    <row r="64" spans="1:61" x14ac:dyDescent="0.75">
      <c r="A64" t="str">
        <f t="shared" si="9"/>
        <v>freight LDV</v>
      </c>
      <c r="B64" s="233">
        <v>1E-4</v>
      </c>
      <c r="C64" s="235">
        <f t="shared" si="10"/>
        <v>3640126.3322499273</v>
      </c>
      <c r="D64">
        <f t="shared" si="11"/>
        <v>1.17716E-2</v>
      </c>
      <c r="E64" t="s">
        <v>1292</v>
      </c>
      <c r="F64">
        <v>0.2</v>
      </c>
      <c r="G64">
        <v>0.26</v>
      </c>
      <c r="H64">
        <v>0.39</v>
      </c>
      <c r="I64">
        <f t="shared" si="12"/>
        <v>1.2763241863433309E-4</v>
      </c>
      <c r="J64">
        <f t="shared" si="13"/>
        <v>1.6592214422463304E-4</v>
      </c>
      <c r="K64">
        <f t="shared" si="14"/>
        <v>2.4888321633694958E-4</v>
      </c>
      <c r="L64">
        <f t="shared" si="15"/>
        <v>2.0324807238753968E-4</v>
      </c>
      <c r="M64">
        <f t="shared" si="16"/>
        <v>2.6422249410380159E-4</v>
      </c>
      <c r="N64">
        <f t="shared" si="17"/>
        <v>3.9633374115570242E-4</v>
      </c>
      <c r="O64" s="147">
        <v>58</v>
      </c>
      <c r="P64" s="158" t="s">
        <v>913</v>
      </c>
      <c r="Q64" s="114" t="s">
        <v>914</v>
      </c>
      <c r="R64" s="115">
        <v>42</v>
      </c>
      <c r="S64" s="115">
        <v>46</v>
      </c>
      <c r="T64" s="125" t="s">
        <v>832</v>
      </c>
      <c r="U64" s="114" t="s">
        <v>728</v>
      </c>
      <c r="V64" s="160" t="s">
        <v>707</v>
      </c>
      <c r="W64" s="156"/>
      <c r="X64" s="114" t="s">
        <v>710</v>
      </c>
      <c r="Y64" s="155">
        <v>11408</v>
      </c>
      <c r="Z64" s="155">
        <v>25150.334870050832</v>
      </c>
      <c r="AA64" s="121">
        <v>340</v>
      </c>
      <c r="AB64" s="121">
        <v>5.4</v>
      </c>
      <c r="AC64" s="121">
        <v>7.7</v>
      </c>
      <c r="AD64" s="154">
        <v>16</v>
      </c>
      <c r="AE64" s="154">
        <v>50</v>
      </c>
      <c r="AF64" s="120">
        <v>45</v>
      </c>
      <c r="AG64" s="119">
        <v>11200</v>
      </c>
      <c r="AH64" s="153">
        <v>28.030916615099397</v>
      </c>
      <c r="AI64" s="152">
        <v>3.3086376237156313E-5</v>
      </c>
      <c r="AJ64" s="115">
        <v>8</v>
      </c>
      <c r="AK64" s="125">
        <v>117.71599999999999</v>
      </c>
      <c r="AL64" s="125">
        <v>104.00326316</v>
      </c>
      <c r="AM64" s="148">
        <v>150</v>
      </c>
      <c r="AN64" s="151">
        <v>1.3643385909304979</v>
      </c>
      <c r="AO64" s="150">
        <v>-0.13719516002678903</v>
      </c>
      <c r="AP64" s="134">
        <v>0</v>
      </c>
      <c r="AQ64" s="151">
        <v>2.5462637118747709E-2</v>
      </c>
      <c r="AR64" s="134">
        <v>5.7307137710520553E-2</v>
      </c>
      <c r="AS64" s="150">
        <v>1.2271434309037088</v>
      </c>
      <c r="AT64" s="150">
        <v>0.18893573669444669</v>
      </c>
      <c r="AU64" s="134">
        <v>0.12415957522750413</v>
      </c>
      <c r="AV64" s="149">
        <v>216.23127070753546</v>
      </c>
      <c r="AW64" s="125">
        <v>184.07151463555633</v>
      </c>
      <c r="AX64" s="148">
        <v>202.69545091968195</v>
      </c>
      <c r="AY64" s="127"/>
      <c r="AZ64" s="127"/>
      <c r="BA64" s="127"/>
      <c r="BB64" s="127"/>
      <c r="BC64" s="127"/>
      <c r="BD64" s="127"/>
      <c r="BE64" s="124"/>
      <c r="BF64" s="124"/>
      <c r="BG64" s="124"/>
      <c r="BH64" s="126"/>
      <c r="BI64" s="126"/>
    </row>
    <row r="65" spans="1:61" x14ac:dyDescent="0.75">
      <c r="A65" t="str">
        <f t="shared" si="9"/>
        <v>freight LDV</v>
      </c>
      <c r="B65" s="233">
        <v>6.9999999999999999E-4</v>
      </c>
      <c r="C65" s="235">
        <f t="shared" si="10"/>
        <v>25480884.32574949</v>
      </c>
      <c r="D65">
        <f t="shared" si="11"/>
        <v>8.2401199999999994E-2</v>
      </c>
      <c r="E65" t="s">
        <v>1292</v>
      </c>
      <c r="F65">
        <v>0.14000000000000001</v>
      </c>
      <c r="G65">
        <v>0.14000000000000001</v>
      </c>
      <c r="H65">
        <v>0.14000000000000001</v>
      </c>
      <c r="I65">
        <f t="shared" si="12"/>
        <v>6.2539885130823223E-4</v>
      </c>
      <c r="J65">
        <f t="shared" si="13"/>
        <v>6.2539885130823223E-4</v>
      </c>
      <c r="K65">
        <f t="shared" si="14"/>
        <v>6.2539885130823223E-4</v>
      </c>
      <c r="L65">
        <f t="shared" si="15"/>
        <v>9.9591555469894432E-4</v>
      </c>
      <c r="M65">
        <f t="shared" si="16"/>
        <v>9.9591555469894432E-4</v>
      </c>
      <c r="N65">
        <f t="shared" si="17"/>
        <v>9.9591555469894432E-4</v>
      </c>
      <c r="O65" s="147">
        <v>59</v>
      </c>
      <c r="P65" s="158" t="s">
        <v>915</v>
      </c>
      <c r="Q65" s="114" t="s">
        <v>914</v>
      </c>
      <c r="R65" s="115">
        <v>41</v>
      </c>
      <c r="S65" s="115">
        <v>46</v>
      </c>
      <c r="T65" s="125" t="s">
        <v>838</v>
      </c>
      <c r="U65" s="114" t="s">
        <v>728</v>
      </c>
      <c r="V65" s="160" t="s">
        <v>707</v>
      </c>
      <c r="W65" s="156"/>
      <c r="X65" s="114" t="s">
        <v>698</v>
      </c>
      <c r="Y65" s="155">
        <v>11408</v>
      </c>
      <c r="Z65" s="155">
        <v>25150.334870050832</v>
      </c>
      <c r="AA65" s="121">
        <v>340</v>
      </c>
      <c r="AB65" s="121">
        <v>5.4</v>
      </c>
      <c r="AC65" s="121">
        <v>7.7</v>
      </c>
      <c r="AD65" s="154">
        <v>16</v>
      </c>
      <c r="AE65" s="154">
        <v>50</v>
      </c>
      <c r="AF65" s="120">
        <v>45</v>
      </c>
      <c r="AG65" s="119">
        <v>11200</v>
      </c>
      <c r="AH65" s="153">
        <v>408.30405896238011</v>
      </c>
      <c r="AI65" s="152">
        <v>4.819429167974592E-4</v>
      </c>
      <c r="AJ65" s="115">
        <v>8</v>
      </c>
      <c r="AK65" s="125">
        <v>117.71599999999999</v>
      </c>
      <c r="AL65" s="125">
        <v>104.00326316</v>
      </c>
      <c r="AM65" s="148">
        <v>150</v>
      </c>
      <c r="AN65" s="151">
        <v>1.3059420071902388</v>
      </c>
      <c r="AO65" s="150">
        <v>-0.2199937667632389</v>
      </c>
      <c r="AP65" s="134">
        <v>0</v>
      </c>
      <c r="AQ65" s="151">
        <v>2.437278227579507E-2</v>
      </c>
      <c r="AR65" s="134">
        <v>5.4854270740053501E-2</v>
      </c>
      <c r="AS65" s="150">
        <v>1.0859482404269998</v>
      </c>
      <c r="AT65" s="150">
        <v>0.18893573669444669</v>
      </c>
      <c r="AU65" s="134">
        <v>0.12415957522750413</v>
      </c>
      <c r="AV65" s="149">
        <v>194.88851390958624</v>
      </c>
      <c r="AW65" s="125">
        <v>162.89223606404997</v>
      </c>
      <c r="AX65" s="148">
        <v>181.51617234817559</v>
      </c>
      <c r="AY65" s="127"/>
      <c r="AZ65" s="127"/>
      <c r="BA65" s="127"/>
      <c r="BB65" s="127"/>
      <c r="BC65" s="127"/>
      <c r="BD65" s="127"/>
      <c r="BE65" s="124"/>
      <c r="BF65" s="124"/>
      <c r="BG65" s="124"/>
      <c r="BH65" s="126"/>
      <c r="BI65" s="126"/>
    </row>
    <row r="66" spans="1:61" x14ac:dyDescent="0.75">
      <c r="A66" t="str">
        <f t="shared" si="9"/>
        <v>freight LDV</v>
      </c>
      <c r="B66" s="233">
        <v>8.0000000000000004E-4</v>
      </c>
      <c r="C66" s="235">
        <f t="shared" si="10"/>
        <v>9858720.5717284661</v>
      </c>
      <c r="D66">
        <f t="shared" si="11"/>
        <v>3.1881562475999999E-2</v>
      </c>
      <c r="E66" t="s">
        <v>1292</v>
      </c>
      <c r="F66">
        <v>0.2</v>
      </c>
      <c r="G66">
        <v>0.26</v>
      </c>
      <c r="H66">
        <v>0.39</v>
      </c>
      <c r="I66">
        <f t="shared" si="12"/>
        <v>1.0210593490746647E-3</v>
      </c>
      <c r="J66">
        <f t="shared" si="13"/>
        <v>1.3273771537970643E-3</v>
      </c>
      <c r="K66">
        <f t="shared" si="14"/>
        <v>1.9910657306955967E-3</v>
      </c>
      <c r="L66">
        <f t="shared" si="15"/>
        <v>5.5046604692224658E-4</v>
      </c>
      <c r="M66">
        <f t="shared" si="16"/>
        <v>7.1560586099892051E-4</v>
      </c>
      <c r="N66">
        <f t="shared" si="17"/>
        <v>1.0734087914983806E-3</v>
      </c>
      <c r="O66" s="147">
        <v>60</v>
      </c>
      <c r="P66" s="158" t="s">
        <v>916</v>
      </c>
      <c r="Q66" s="114" t="s">
        <v>917</v>
      </c>
      <c r="R66" s="115">
        <v>52</v>
      </c>
      <c r="S66" s="115">
        <v>46</v>
      </c>
      <c r="T66" s="125" t="s">
        <v>832</v>
      </c>
      <c r="U66" s="114" t="s">
        <v>727</v>
      </c>
      <c r="V66" s="160" t="s">
        <v>707</v>
      </c>
      <c r="W66" s="156"/>
      <c r="X66" s="114" t="s">
        <v>710</v>
      </c>
      <c r="Y66" s="155">
        <v>11408</v>
      </c>
      <c r="Z66" s="155">
        <v>25150.334870050832</v>
      </c>
      <c r="AA66" s="121">
        <v>340</v>
      </c>
      <c r="AB66" s="121">
        <v>5.4</v>
      </c>
      <c r="AC66" s="121">
        <v>7.7</v>
      </c>
      <c r="AD66" s="154">
        <v>16</v>
      </c>
      <c r="AE66" s="154">
        <v>50</v>
      </c>
      <c r="AF66" s="120">
        <v>45</v>
      </c>
      <c r="AG66" s="119">
        <v>11200</v>
      </c>
      <c r="AH66" s="153">
        <v>5171.8446591507036</v>
      </c>
      <c r="AI66" s="152">
        <v>6.1046023068903792E-3</v>
      </c>
      <c r="AJ66" s="115">
        <v>8</v>
      </c>
      <c r="AK66" s="163">
        <v>39.851953094999999</v>
      </c>
      <c r="AL66" s="125">
        <v>35.209599078963443</v>
      </c>
      <c r="AM66" s="148">
        <v>48.563320026</v>
      </c>
      <c r="AN66" s="151">
        <v>1.3643385909304979</v>
      </c>
      <c r="AO66" s="150">
        <v>-0.13719516002678903</v>
      </c>
      <c r="AP66" s="134">
        <v>0.15624480014344708</v>
      </c>
      <c r="AQ66" s="151">
        <v>2.5462637118747709E-2</v>
      </c>
      <c r="AR66" s="134">
        <v>5.7307137710520553E-2</v>
      </c>
      <c r="AS66" s="150">
        <v>1.3833882310471559</v>
      </c>
      <c r="AT66" s="150">
        <v>0.17292407720005348</v>
      </c>
      <c r="AU66" s="134">
        <v>0.11363747455828901</v>
      </c>
      <c r="AV66" s="149">
        <v>76.816242880915638</v>
      </c>
      <c r="AW66" s="125">
        <v>67.181925384545067</v>
      </c>
      <c r="AX66" s="148">
        <v>72.700538428465691</v>
      </c>
      <c r="AY66" s="127"/>
      <c r="AZ66" s="127"/>
      <c r="BA66" s="127"/>
      <c r="BB66" s="127"/>
      <c r="BC66" s="127"/>
      <c r="BD66" s="127"/>
      <c r="BE66" s="124"/>
      <c r="BF66" s="124"/>
      <c r="BG66" s="124"/>
      <c r="BH66" s="126"/>
      <c r="BI66" s="126"/>
    </row>
    <row r="67" spans="1:61" x14ac:dyDescent="0.75">
      <c r="A67" t="str">
        <f t="shared" si="9"/>
        <v>freight HDV</v>
      </c>
      <c r="B67" s="233">
        <v>5.0000000000000001E-4</v>
      </c>
      <c r="C67" s="235">
        <f t="shared" si="10"/>
        <v>6840356.3694262234</v>
      </c>
      <c r="D67">
        <f t="shared" si="11"/>
        <v>2.2120644089999999E-2</v>
      </c>
      <c r="E67" t="s">
        <v>1291</v>
      </c>
      <c r="F67">
        <v>0</v>
      </c>
      <c r="G67">
        <v>0.14000000000000001</v>
      </c>
      <c r="H67">
        <v>0.05</v>
      </c>
      <c r="I67">
        <f t="shared" si="12"/>
        <v>0</v>
      </c>
      <c r="J67">
        <f t="shared" si="13"/>
        <v>9.4466936572199737E-4</v>
      </c>
      <c r="K67">
        <f t="shared" si="14"/>
        <v>3.3738191632928479E-4</v>
      </c>
      <c r="L67">
        <f t="shared" si="15"/>
        <v>0</v>
      </c>
      <c r="M67">
        <f t="shared" si="16"/>
        <v>5.1159114670338028E-4</v>
      </c>
      <c r="N67">
        <f t="shared" si="17"/>
        <v>1.827111238226358E-4</v>
      </c>
      <c r="O67" s="147">
        <v>61</v>
      </c>
      <c r="P67" s="158" t="s">
        <v>918</v>
      </c>
      <c r="Q67" s="114" t="s">
        <v>919</v>
      </c>
      <c r="R67" s="115">
        <v>52</v>
      </c>
      <c r="S67" s="115">
        <v>47</v>
      </c>
      <c r="T67" s="125" t="s">
        <v>827</v>
      </c>
      <c r="U67" s="114" t="s">
        <v>727</v>
      </c>
      <c r="V67" s="161" t="s">
        <v>700</v>
      </c>
      <c r="W67" s="156"/>
      <c r="X67" s="114" t="s">
        <v>710</v>
      </c>
      <c r="Y67" s="155">
        <v>19051</v>
      </c>
      <c r="Z67" s="155">
        <v>42000.265568841023</v>
      </c>
      <c r="AA67" s="121">
        <v>794</v>
      </c>
      <c r="AB67" s="121">
        <v>6.86</v>
      </c>
      <c r="AC67" s="121">
        <v>7.7</v>
      </c>
      <c r="AD67" s="154">
        <v>20</v>
      </c>
      <c r="AE67" s="154">
        <v>100</v>
      </c>
      <c r="AF67" s="120">
        <v>25</v>
      </c>
      <c r="AG67" s="119">
        <v>15000</v>
      </c>
      <c r="AH67" s="153">
        <v>2702.6185365557862</v>
      </c>
      <c r="AI67" s="152">
        <v>3.1900438702682238E-3</v>
      </c>
      <c r="AJ67" s="115">
        <v>8</v>
      </c>
      <c r="AK67" s="163">
        <v>44.241288179999998</v>
      </c>
      <c r="AL67" s="125">
        <v>39.087620519911795</v>
      </c>
      <c r="AM67" s="148">
        <v>96.247888490000008</v>
      </c>
      <c r="AN67" s="151">
        <v>2.0695124788824248</v>
      </c>
      <c r="AO67" s="150">
        <v>-0.22899776432577695</v>
      </c>
      <c r="AP67" s="134">
        <v>0.10967615522403824</v>
      </c>
      <c r="AQ67" s="151">
        <v>3.8623290151577637E-2</v>
      </c>
      <c r="AR67" s="134">
        <v>8.6926982355655935E-2</v>
      </c>
      <c r="AS67" s="150">
        <v>1.9501908697806862</v>
      </c>
      <c r="AT67" s="150">
        <v>8.7251444504566372E-2</v>
      </c>
      <c r="AU67" s="134">
        <v>5.7337497273968731E-2</v>
      </c>
      <c r="AV67" s="149">
        <v>199.81693079376049</v>
      </c>
      <c r="AW67" s="125">
        <v>187.70175336886763</v>
      </c>
      <c r="AX67" s="148">
        <v>193.22036641278822</v>
      </c>
      <c r="AY67" s="127"/>
      <c r="AZ67" s="127"/>
      <c r="BA67" s="127"/>
      <c r="BB67" s="127"/>
      <c r="BC67" s="127"/>
      <c r="BD67" s="127"/>
      <c r="BE67" s="124"/>
      <c r="BF67" s="124"/>
      <c r="BG67" s="124"/>
      <c r="BH67" s="126"/>
      <c r="BI67" s="126"/>
    </row>
    <row r="68" spans="1:61" x14ac:dyDescent="0.75">
      <c r="A68" t="str">
        <f t="shared" si="9"/>
        <v>freight LDV</v>
      </c>
      <c r="B68" s="233">
        <v>8.0000000000000004E-4</v>
      </c>
      <c r="C68" s="235">
        <f t="shared" si="10"/>
        <v>9858720.5717284661</v>
      </c>
      <c r="D68">
        <f t="shared" si="11"/>
        <v>3.1881562475999999E-2</v>
      </c>
      <c r="E68" t="s">
        <v>1292</v>
      </c>
      <c r="F68">
        <v>0.14000000000000001</v>
      </c>
      <c r="G68">
        <v>0.14000000000000001</v>
      </c>
      <c r="H68">
        <v>0.14000000000000001</v>
      </c>
      <c r="I68">
        <f t="shared" si="12"/>
        <v>7.1474154435226538E-4</v>
      </c>
      <c r="J68">
        <f t="shared" si="13"/>
        <v>7.1474154435226538E-4</v>
      </c>
      <c r="K68">
        <f t="shared" si="14"/>
        <v>7.1474154435226538E-4</v>
      </c>
      <c r="L68">
        <f t="shared" si="15"/>
        <v>3.8532623284557254E-4</v>
      </c>
      <c r="M68">
        <f t="shared" si="16"/>
        <v>3.8532623284557254E-4</v>
      </c>
      <c r="N68">
        <f t="shared" si="17"/>
        <v>3.8532623284557254E-4</v>
      </c>
      <c r="O68" s="147">
        <v>62</v>
      </c>
      <c r="P68" s="158" t="s">
        <v>920</v>
      </c>
      <c r="Q68" s="114" t="s">
        <v>917</v>
      </c>
      <c r="R68" s="115">
        <v>52</v>
      </c>
      <c r="S68" s="115">
        <v>46</v>
      </c>
      <c r="T68" s="125" t="s">
        <v>838</v>
      </c>
      <c r="U68" s="114" t="s">
        <v>727</v>
      </c>
      <c r="V68" s="160" t="s">
        <v>707</v>
      </c>
      <c r="W68" s="156"/>
      <c r="X68" s="114" t="s">
        <v>698</v>
      </c>
      <c r="Y68" s="155">
        <v>11408</v>
      </c>
      <c r="Z68" s="155">
        <v>25150.334870050832</v>
      </c>
      <c r="AA68" s="121">
        <v>340</v>
      </c>
      <c r="AB68" s="121">
        <v>5.4</v>
      </c>
      <c r="AC68" s="121">
        <v>7.7</v>
      </c>
      <c r="AD68" s="154">
        <v>16</v>
      </c>
      <c r="AE68" s="154">
        <v>50</v>
      </c>
      <c r="AF68" s="120">
        <v>45</v>
      </c>
      <c r="AG68" s="119">
        <v>11200</v>
      </c>
      <c r="AH68" s="153">
        <v>5171.8446591507036</v>
      </c>
      <c r="AI68" s="152">
        <v>6.1046023068903792E-3</v>
      </c>
      <c r="AJ68" s="115">
        <v>8</v>
      </c>
      <c r="AK68" s="163">
        <v>39.851953094999999</v>
      </c>
      <c r="AL68" s="125">
        <v>35.209599078963443</v>
      </c>
      <c r="AM68" s="148">
        <v>48.563320026</v>
      </c>
      <c r="AN68" s="151">
        <v>1.3059420071902388</v>
      </c>
      <c r="AO68" s="150">
        <v>-0.2199937667632389</v>
      </c>
      <c r="AP68" s="134">
        <v>0.17211492244771018</v>
      </c>
      <c r="AQ68" s="151">
        <v>2.437278227579507E-2</v>
      </c>
      <c r="AR68" s="134">
        <v>5.4854270740053501E-2</v>
      </c>
      <c r="AS68" s="150">
        <v>1.2580631628747101</v>
      </c>
      <c r="AT68" s="150">
        <v>0.17292407720005348</v>
      </c>
      <c r="AU68" s="134">
        <v>0.11363747455828901</v>
      </c>
      <c r="AV68" s="149">
        <v>70.67711451845669</v>
      </c>
      <c r="AW68" s="125">
        <v>61.095723991606306</v>
      </c>
      <c r="AX68" s="148">
        <v>66.61433703552693</v>
      </c>
      <c r="AY68" s="127"/>
      <c r="AZ68" s="127"/>
      <c r="BA68" s="127"/>
      <c r="BB68" s="127"/>
      <c r="BC68" s="127"/>
      <c r="BD68" s="127"/>
      <c r="BE68" s="124"/>
      <c r="BF68" s="124"/>
      <c r="BG68" s="124"/>
      <c r="BH68" s="126"/>
      <c r="BI68" s="126"/>
    </row>
    <row r="69" spans="1:61" x14ac:dyDescent="0.75">
      <c r="A69" t="str">
        <f t="shared" si="9"/>
        <v>freight HDV</v>
      </c>
      <c r="B69" s="233">
        <v>5.0000000000000001E-4</v>
      </c>
      <c r="C69" s="235">
        <f t="shared" si="10"/>
        <v>6840356.3694262234</v>
      </c>
      <c r="D69">
        <f t="shared" si="11"/>
        <v>2.2120644089999999E-2</v>
      </c>
      <c r="E69" t="s">
        <v>1291</v>
      </c>
      <c r="F69">
        <v>0.05</v>
      </c>
      <c r="G69">
        <v>0.14000000000000001</v>
      </c>
      <c r="H69">
        <v>0.05</v>
      </c>
      <c r="I69">
        <f t="shared" si="12"/>
        <v>3.3738191632928479E-4</v>
      </c>
      <c r="J69">
        <f t="shared" si="13"/>
        <v>9.4466936572199737E-4</v>
      </c>
      <c r="K69">
        <f t="shared" si="14"/>
        <v>3.3738191632928479E-4</v>
      </c>
      <c r="L69">
        <f t="shared" si="15"/>
        <v>1.827111238226358E-4</v>
      </c>
      <c r="M69">
        <f t="shared" si="16"/>
        <v>5.1159114670338028E-4</v>
      </c>
      <c r="N69">
        <f t="shared" si="17"/>
        <v>1.827111238226358E-4</v>
      </c>
      <c r="O69" s="147">
        <v>63</v>
      </c>
      <c r="P69" s="158" t="s">
        <v>921</v>
      </c>
      <c r="Q69" s="114" t="s">
        <v>919</v>
      </c>
      <c r="R69" s="115">
        <v>52</v>
      </c>
      <c r="S69" s="115">
        <v>47</v>
      </c>
      <c r="T69" s="125" t="s">
        <v>836</v>
      </c>
      <c r="U69" s="114" t="s">
        <v>727</v>
      </c>
      <c r="V69" s="161" t="s">
        <v>700</v>
      </c>
      <c r="W69" s="156"/>
      <c r="X69" s="114" t="s">
        <v>698</v>
      </c>
      <c r="Y69" s="155">
        <v>19051</v>
      </c>
      <c r="Z69" s="155">
        <v>42000.265568841023</v>
      </c>
      <c r="AA69" s="121">
        <v>794</v>
      </c>
      <c r="AB69" s="121">
        <v>6.86</v>
      </c>
      <c r="AC69" s="121">
        <v>7.7</v>
      </c>
      <c r="AD69" s="154">
        <v>20</v>
      </c>
      <c r="AE69" s="154">
        <v>100</v>
      </c>
      <c r="AF69" s="120">
        <v>25</v>
      </c>
      <c r="AG69" s="119">
        <v>15000</v>
      </c>
      <c r="AH69" s="153">
        <v>2702.6185365557862</v>
      </c>
      <c r="AI69" s="152">
        <v>3.1900438702682238E-3</v>
      </c>
      <c r="AJ69" s="115">
        <v>8</v>
      </c>
      <c r="AK69" s="163">
        <v>44.241288179999998</v>
      </c>
      <c r="AL69" s="125">
        <v>39.087620519911795</v>
      </c>
      <c r="AM69" s="148">
        <v>96.247888490000008</v>
      </c>
      <c r="AN69" s="151">
        <v>2.0655118598730002</v>
      </c>
      <c r="AO69" s="150">
        <v>-0.37007775993344549</v>
      </c>
      <c r="AP69" s="134">
        <v>0.13612036619307433</v>
      </c>
      <c r="AQ69" s="151">
        <v>3.8548626640067737E-2</v>
      </c>
      <c r="AR69" s="134">
        <v>8.6758941939571205E-2</v>
      </c>
      <c r="AS69" s="150">
        <v>1.8315544661326288</v>
      </c>
      <c r="AT69" s="150">
        <v>8.7251444504566372E-2</v>
      </c>
      <c r="AU69" s="134">
        <v>5.7337497273968731E-2</v>
      </c>
      <c r="AV69" s="149">
        <v>188.39124123925757</v>
      </c>
      <c r="AW69" s="125">
        <v>176.28325001969475</v>
      </c>
      <c r="AX69" s="148">
        <v>181.80186306361537</v>
      </c>
      <c r="AY69" s="127"/>
      <c r="AZ69" s="127"/>
      <c r="BA69" s="127"/>
      <c r="BB69" s="127"/>
      <c r="BC69" s="127"/>
      <c r="BD69" s="127"/>
      <c r="BE69" s="124"/>
      <c r="BF69" s="124"/>
      <c r="BG69" s="124"/>
      <c r="BH69" s="126"/>
      <c r="BI69" s="126"/>
    </row>
    <row r="70" spans="1:61" x14ac:dyDescent="0.75">
      <c r="A70" t="str">
        <f t="shared" si="9"/>
        <v>freight LDV</v>
      </c>
      <c r="B70" s="233">
        <v>7.7000000000000002E-3</v>
      </c>
      <c r="C70" s="235">
        <f t="shared" si="10"/>
        <v>144994658.68169552</v>
      </c>
      <c r="D70">
        <f t="shared" si="11"/>
        <v>0.46889007917548797</v>
      </c>
      <c r="E70" t="s">
        <v>1292</v>
      </c>
      <c r="F70">
        <v>0.2</v>
      </c>
      <c r="G70">
        <v>0.37</v>
      </c>
      <c r="H70">
        <v>0.7</v>
      </c>
      <c r="I70">
        <f t="shared" si="12"/>
        <v>9.8276962348436483E-3</v>
      </c>
      <c r="J70">
        <f t="shared" si="13"/>
        <v>1.8181238034460749E-2</v>
      </c>
      <c r="K70">
        <f t="shared" si="14"/>
        <v>3.4396936821952766E-2</v>
      </c>
      <c r="L70">
        <f t="shared" si="15"/>
        <v>8.0958412411276971E-3</v>
      </c>
      <c r="M70">
        <f t="shared" si="16"/>
        <v>1.4977306296086238E-2</v>
      </c>
      <c r="N70">
        <f t="shared" si="17"/>
        <v>2.8335444343946938E-2</v>
      </c>
      <c r="O70" s="147">
        <v>64</v>
      </c>
      <c r="P70" s="158" t="s">
        <v>922</v>
      </c>
      <c r="Q70" s="114" t="s">
        <v>923</v>
      </c>
      <c r="R70" s="115">
        <v>52</v>
      </c>
      <c r="S70" s="115">
        <v>46</v>
      </c>
      <c r="T70" s="125" t="s">
        <v>832</v>
      </c>
      <c r="U70" s="114" t="s">
        <v>724</v>
      </c>
      <c r="V70" s="160" t="s">
        <v>707</v>
      </c>
      <c r="W70" s="159" t="s">
        <v>726</v>
      </c>
      <c r="X70" s="114" t="s">
        <v>710</v>
      </c>
      <c r="Y70" s="155">
        <v>11408</v>
      </c>
      <c r="Z70" s="155">
        <v>25150.334870050832</v>
      </c>
      <c r="AA70" s="121">
        <v>340</v>
      </c>
      <c r="AB70" s="121">
        <v>5.4</v>
      </c>
      <c r="AC70" s="121">
        <v>7.7</v>
      </c>
      <c r="AD70" s="154">
        <v>16</v>
      </c>
      <c r="AE70" s="154">
        <v>50</v>
      </c>
      <c r="AF70" s="120">
        <v>45</v>
      </c>
      <c r="AG70" s="119">
        <v>11200</v>
      </c>
      <c r="AH70" s="153">
        <v>126.62139176686534</v>
      </c>
      <c r="AI70" s="152">
        <v>1.494579383613217E-4</v>
      </c>
      <c r="AJ70" s="115">
        <v>8</v>
      </c>
      <c r="AK70" s="125">
        <v>60.894815477336095</v>
      </c>
      <c r="AL70" s="125">
        <v>53.801178422381213</v>
      </c>
      <c r="AM70" s="148">
        <v>100.75589413958751</v>
      </c>
      <c r="AN70" s="151">
        <v>1.3643385909304979</v>
      </c>
      <c r="AO70" s="150">
        <v>-0.13719516002678903</v>
      </c>
      <c r="AP70" s="134">
        <v>0</v>
      </c>
      <c r="AQ70" s="151">
        <v>2.5462637118747709E-2</v>
      </c>
      <c r="AR70" s="134">
        <v>5.7307137710520553E-2</v>
      </c>
      <c r="AS70" s="150">
        <v>1.2271434309037088</v>
      </c>
      <c r="AT70" s="150">
        <v>8.3347652988247381E-2</v>
      </c>
      <c r="AU70" s="134">
        <v>5.4772111260063053E-2</v>
      </c>
      <c r="AV70" s="149">
        <v>134.6052116895425</v>
      </c>
      <c r="AW70" s="125">
        <v>123.6419336182243</v>
      </c>
      <c r="AX70" s="148">
        <v>129.16054666214492</v>
      </c>
      <c r="AY70" s="127"/>
      <c r="AZ70" s="127"/>
      <c r="BA70" s="127"/>
      <c r="BB70" s="127"/>
      <c r="BC70" s="127"/>
      <c r="BD70" s="127"/>
      <c r="BE70" s="124"/>
      <c r="BF70" s="124"/>
      <c r="BG70" s="124"/>
      <c r="BH70" s="126"/>
      <c r="BI70" s="126"/>
    </row>
    <row r="71" spans="1:61" x14ac:dyDescent="0.75">
      <c r="A71" t="str">
        <f t="shared" ref="A71:A107" si="18">INDEX($C$125:$C$130,MATCH(E71,$D$125:$D$130,0))</f>
        <v>freight LDV</v>
      </c>
      <c r="B71" s="233">
        <v>1.6899999999999998E-2</v>
      </c>
      <c r="C71" s="235">
        <f t="shared" ref="C71" si="19">B71*SUM($AH$7:$AH$107)*AK71*365</f>
        <v>199124671.50040361</v>
      </c>
      <c r="D71">
        <f t="shared" ref="D71:D107" si="20">B71*AK71</f>
        <v>0.64393808595794999</v>
      </c>
      <c r="E71" t="s">
        <v>1290</v>
      </c>
      <c r="F71">
        <v>0.2</v>
      </c>
      <c r="G71">
        <v>0.37</v>
      </c>
      <c r="H71">
        <v>0.7</v>
      </c>
      <c r="I71">
        <f t="shared" ref="I71:I107" si="21">F71*$B71/SUMIF($E$7:$E$107,$E71,$B$7:$B$107)</f>
        <v>1.0428879975316259E-2</v>
      </c>
      <c r="J71">
        <f t="shared" ref="J71:J107" si="22">G71*$B71/SUMIF($E$7:$E$107,$E71,$B$7:$B$107)</f>
        <v>1.9293427954335075E-2</v>
      </c>
      <c r="K71">
        <f t="shared" ref="K71:K107" si="23">H71*$B71/SUMIF($E$7:$E$107,$E71,$B$7:$B$107)</f>
        <v>3.6501079913606897E-2</v>
      </c>
      <c r="L71">
        <f t="shared" ref="L71:L107" si="24">F71*$D71/SUMIF($E$7:$E$107,$E71,$D$7:$D$107)</f>
        <v>5.3310226672612804E-3</v>
      </c>
      <c r="M71">
        <f t="shared" ref="M71:M107" si="25">G71*$D71/SUMIF($E$7:$E$107,$E71,$D$7:$D$107)</f>
        <v>9.8623919344333674E-3</v>
      </c>
      <c r="N71">
        <f t="shared" ref="N71:N107" si="26">H71*$D71/SUMIF($E$7:$E$107,$E71,$D$7:$D$107)</f>
        <v>1.8658579335414479E-2</v>
      </c>
      <c r="O71" s="147">
        <v>65</v>
      </c>
      <c r="P71" s="158" t="s">
        <v>924</v>
      </c>
      <c r="Q71" s="114" t="s">
        <v>925</v>
      </c>
      <c r="R71" s="115">
        <v>52</v>
      </c>
      <c r="S71" s="115">
        <v>42</v>
      </c>
      <c r="T71" s="125" t="s">
        <v>819</v>
      </c>
      <c r="U71" s="114" t="s">
        <v>724</v>
      </c>
      <c r="V71" s="160" t="s">
        <v>705</v>
      </c>
      <c r="W71" s="159" t="s">
        <v>725</v>
      </c>
      <c r="X71" s="114" t="s">
        <v>710</v>
      </c>
      <c r="Y71" s="155">
        <v>7257</v>
      </c>
      <c r="Z71" s="155">
        <v>15998.946366756565</v>
      </c>
      <c r="AA71" s="121">
        <v>340</v>
      </c>
      <c r="AB71" s="121">
        <v>3.4</v>
      </c>
      <c r="AC71" s="121">
        <v>7.7</v>
      </c>
      <c r="AD71" s="154">
        <v>8</v>
      </c>
      <c r="AE71" s="154">
        <v>25</v>
      </c>
      <c r="AF71" s="120">
        <v>55</v>
      </c>
      <c r="AG71" s="119">
        <v>5700</v>
      </c>
      <c r="AH71" s="153">
        <v>49805.065645092356</v>
      </c>
      <c r="AI71" s="152">
        <v>5.8787558147925051E-2</v>
      </c>
      <c r="AJ71" s="115">
        <v>8</v>
      </c>
      <c r="AK71" s="125">
        <v>38.102845322955623</v>
      </c>
      <c r="AL71" s="125">
        <v>33.664244871284524</v>
      </c>
      <c r="AM71" s="148">
        <v>61.891445384527323</v>
      </c>
      <c r="AN71" s="151">
        <v>0.8601323948290085</v>
      </c>
      <c r="AO71" s="150">
        <v>-8.4538972558163936E-2</v>
      </c>
      <c r="AP71" s="134">
        <v>0</v>
      </c>
      <c r="AQ71" s="151">
        <v>1.6052642056158157E-2</v>
      </c>
      <c r="AR71" s="134">
        <v>3.612866038343765E-2</v>
      </c>
      <c r="AS71" s="150">
        <v>0.7755934222708446</v>
      </c>
      <c r="AT71" s="150">
        <v>0.13568542872269621</v>
      </c>
      <c r="AU71" s="134">
        <v>8.9166006863046363E-2</v>
      </c>
      <c r="AV71" s="149">
        <v>57.393886455437624</v>
      </c>
      <c r="AW71" s="125">
        <v>48.002597935074618</v>
      </c>
      <c r="AX71" s="148">
        <v>53.521210978995235</v>
      </c>
      <c r="AY71" s="127"/>
      <c r="AZ71" s="127"/>
      <c r="BA71" s="127"/>
      <c r="BB71" s="127"/>
      <c r="BC71" s="127"/>
      <c r="BD71" s="127"/>
      <c r="BE71" s="124"/>
      <c r="BF71" s="124"/>
      <c r="BG71" s="124"/>
      <c r="BH71" s="126"/>
      <c r="BI71" s="126"/>
    </row>
    <row r="72" spans="1:61" x14ac:dyDescent="0.75">
      <c r="A72" t="str">
        <f t="shared" si="18"/>
        <v>freight LDV</v>
      </c>
      <c r="B72" s="233">
        <v>3.0000000000000001E-3</v>
      </c>
      <c r="C72" s="235">
        <f t="shared" ref="C72:C107" si="27">B72*SUM($AH$7:$AH$107)*AK72*365</f>
        <v>55051031.577309653</v>
      </c>
      <c r="D72">
        <f t="shared" si="20"/>
        <v>0.17802643759204689</v>
      </c>
      <c r="E72" t="s">
        <v>1290</v>
      </c>
      <c r="F72">
        <v>0.2</v>
      </c>
      <c r="G72">
        <v>0.37</v>
      </c>
      <c r="H72">
        <v>0.7</v>
      </c>
      <c r="I72">
        <f t="shared" si="21"/>
        <v>1.851280468991052E-3</v>
      </c>
      <c r="J72">
        <f t="shared" si="22"/>
        <v>3.4248688676334462E-3</v>
      </c>
      <c r="K72">
        <f t="shared" si="23"/>
        <v>6.4794816414686807E-3</v>
      </c>
      <c r="L72">
        <f t="shared" si="24"/>
        <v>1.4738419653546515E-3</v>
      </c>
      <c r="M72">
        <f t="shared" si="25"/>
        <v>2.7266076359061054E-3</v>
      </c>
      <c r="N72">
        <f t="shared" si="26"/>
        <v>5.1584468787412808E-3</v>
      </c>
      <c r="O72" s="147">
        <v>66</v>
      </c>
      <c r="P72" s="158" t="s">
        <v>926</v>
      </c>
      <c r="Q72" s="114" t="s">
        <v>927</v>
      </c>
      <c r="R72" s="115">
        <v>53</v>
      </c>
      <c r="S72" s="115">
        <v>41</v>
      </c>
      <c r="T72" s="125" t="s">
        <v>819</v>
      </c>
      <c r="U72" s="114" t="s">
        <v>724</v>
      </c>
      <c r="V72" s="157" t="s">
        <v>702</v>
      </c>
      <c r="W72" s="156" t="s">
        <v>723</v>
      </c>
      <c r="X72" s="114" t="s">
        <v>710</v>
      </c>
      <c r="Y72" s="155">
        <v>7257</v>
      </c>
      <c r="Z72" s="155">
        <v>15998.946366756565</v>
      </c>
      <c r="AA72" s="121">
        <v>340</v>
      </c>
      <c r="AB72" s="121">
        <v>3.4</v>
      </c>
      <c r="AC72" s="121">
        <v>7.7</v>
      </c>
      <c r="AD72" s="154">
        <v>7</v>
      </c>
      <c r="AE72" s="154">
        <v>25</v>
      </c>
      <c r="AF72" s="120">
        <v>65</v>
      </c>
      <c r="AG72" s="119">
        <v>5700</v>
      </c>
      <c r="AH72" s="153">
        <v>3672.1620823299136</v>
      </c>
      <c r="AI72" s="152">
        <v>4.3344474933916131E-3</v>
      </c>
      <c r="AJ72" s="115">
        <v>8</v>
      </c>
      <c r="AK72" s="125">
        <v>59.342145864015627</v>
      </c>
      <c r="AL72" s="125">
        <v>52.429379292316462</v>
      </c>
      <c r="AM72" s="148">
        <v>81.281875608183213</v>
      </c>
      <c r="AN72" s="151">
        <v>0.8601323948290085</v>
      </c>
      <c r="AO72" s="150">
        <v>-8.4538972558163936E-2</v>
      </c>
      <c r="AP72" s="134">
        <v>0</v>
      </c>
      <c r="AQ72" s="151">
        <v>1.6052642056158157E-2</v>
      </c>
      <c r="AR72" s="134">
        <v>3.612866038343765E-2</v>
      </c>
      <c r="AS72" s="150">
        <v>0.7755934222708446</v>
      </c>
      <c r="AT72" s="150">
        <v>0.10331660334399895</v>
      </c>
      <c r="AU72" s="134">
        <v>6.7894755166858195E-2</v>
      </c>
      <c r="AV72" s="149">
        <v>72.744244227602181</v>
      </c>
      <c r="AW72" s="125">
        <v>63.041688071543909</v>
      </c>
      <c r="AX72" s="148">
        <v>68.560301115464526</v>
      </c>
      <c r="AY72" s="127"/>
      <c r="AZ72" s="127"/>
      <c r="BA72" s="127"/>
      <c r="BB72" s="127"/>
      <c r="BC72" s="127"/>
      <c r="BD72" s="127"/>
      <c r="BE72" s="124"/>
      <c r="BF72" s="124"/>
      <c r="BG72" s="124"/>
      <c r="BH72" s="126"/>
      <c r="BI72" s="126"/>
    </row>
    <row r="73" spans="1:61" x14ac:dyDescent="0.75">
      <c r="A73" t="str">
        <f t="shared" si="18"/>
        <v>freight LDV</v>
      </c>
      <c r="B73" s="233">
        <v>7.7000000000000002E-3</v>
      </c>
      <c r="C73" s="235">
        <f t="shared" si="27"/>
        <v>144994658.68169552</v>
      </c>
      <c r="D73">
        <f t="shared" si="20"/>
        <v>0.46889007917548797</v>
      </c>
      <c r="E73" t="s">
        <v>1292</v>
      </c>
      <c r="F73">
        <v>0.2</v>
      </c>
      <c r="G73">
        <v>0.37</v>
      </c>
      <c r="H73">
        <v>0.7</v>
      </c>
      <c r="I73">
        <f t="shared" si="21"/>
        <v>9.8276962348436483E-3</v>
      </c>
      <c r="J73">
        <f t="shared" si="22"/>
        <v>1.8181238034460749E-2</v>
      </c>
      <c r="K73">
        <f t="shared" si="23"/>
        <v>3.4396936821952766E-2</v>
      </c>
      <c r="L73">
        <f t="shared" si="24"/>
        <v>8.0958412411276971E-3</v>
      </c>
      <c r="M73">
        <f t="shared" si="25"/>
        <v>1.4977306296086238E-2</v>
      </c>
      <c r="N73">
        <f t="shared" si="26"/>
        <v>2.8335444343946938E-2</v>
      </c>
      <c r="O73" s="147">
        <v>67</v>
      </c>
      <c r="P73" s="158" t="s">
        <v>928</v>
      </c>
      <c r="Q73" s="114" t="s">
        <v>923</v>
      </c>
      <c r="R73" s="115">
        <v>52</v>
      </c>
      <c r="S73" s="115">
        <v>46</v>
      </c>
      <c r="T73" s="125" t="s">
        <v>838</v>
      </c>
      <c r="U73" s="114" t="s">
        <v>724</v>
      </c>
      <c r="V73" s="160" t="s">
        <v>707</v>
      </c>
      <c r="W73" s="159" t="s">
        <v>726</v>
      </c>
      <c r="X73" s="114" t="s">
        <v>698</v>
      </c>
      <c r="Y73" s="155">
        <v>11408</v>
      </c>
      <c r="Z73" s="155">
        <v>25150.334870050832</v>
      </c>
      <c r="AA73" s="121">
        <v>340</v>
      </c>
      <c r="AB73" s="121">
        <v>5.4</v>
      </c>
      <c r="AC73" s="121">
        <v>7.7</v>
      </c>
      <c r="AD73" s="154">
        <v>16</v>
      </c>
      <c r="AE73" s="154">
        <v>50</v>
      </c>
      <c r="AF73" s="120">
        <v>45</v>
      </c>
      <c r="AG73" s="119">
        <v>11200</v>
      </c>
      <c r="AH73" s="153">
        <v>126.62139176686534</v>
      </c>
      <c r="AI73" s="152">
        <v>1.494579383613217E-4</v>
      </c>
      <c r="AJ73" s="115">
        <v>8</v>
      </c>
      <c r="AK73" s="125">
        <v>60.894815477336095</v>
      </c>
      <c r="AL73" s="125">
        <v>53.801178422381213</v>
      </c>
      <c r="AM73" s="148">
        <v>100.75589413958751</v>
      </c>
      <c r="AN73" s="151">
        <v>1.3059420071902388</v>
      </c>
      <c r="AO73" s="150">
        <v>-0.2199937667632389</v>
      </c>
      <c r="AP73" s="134">
        <v>0</v>
      </c>
      <c r="AQ73" s="151">
        <v>2.437278227579507E-2</v>
      </c>
      <c r="AR73" s="134">
        <v>5.4854270740053501E-2</v>
      </c>
      <c r="AS73" s="150">
        <v>1.0859482404269998</v>
      </c>
      <c r="AT73" s="150">
        <v>8.3347652988247381E-2</v>
      </c>
      <c r="AU73" s="134">
        <v>5.4772111260063053E-2</v>
      </c>
      <c r="AV73" s="149">
        <v>120.26915472566826</v>
      </c>
      <c r="AW73" s="125">
        <v>109.41568595353412</v>
      </c>
      <c r="AX73" s="148">
        <v>114.93429899745473</v>
      </c>
      <c r="AY73" s="127"/>
      <c r="AZ73" s="127"/>
      <c r="BA73" s="127"/>
      <c r="BB73" s="127"/>
      <c r="BC73" s="127"/>
      <c r="BD73" s="127"/>
      <c r="BE73" s="124"/>
      <c r="BF73" s="124"/>
      <c r="BG73" s="124"/>
      <c r="BH73" s="126"/>
      <c r="BI73" s="126"/>
    </row>
    <row r="74" spans="1:61" x14ac:dyDescent="0.75">
      <c r="A74" t="str">
        <f t="shared" si="18"/>
        <v>freight LDV</v>
      </c>
      <c r="B74" s="233">
        <v>1.6899999999999998E-2</v>
      </c>
      <c r="C74" s="235">
        <f t="shared" si="27"/>
        <v>199124671.50040361</v>
      </c>
      <c r="D74">
        <f t="shared" si="20"/>
        <v>0.64393808595794999</v>
      </c>
      <c r="E74" t="s">
        <v>1290</v>
      </c>
      <c r="F74">
        <v>0.2</v>
      </c>
      <c r="G74">
        <v>0.37</v>
      </c>
      <c r="H74">
        <v>0.7</v>
      </c>
      <c r="I74">
        <f t="shared" si="21"/>
        <v>1.0428879975316259E-2</v>
      </c>
      <c r="J74">
        <f t="shared" si="22"/>
        <v>1.9293427954335075E-2</v>
      </c>
      <c r="K74">
        <f t="shared" si="23"/>
        <v>3.6501079913606897E-2</v>
      </c>
      <c r="L74">
        <f t="shared" si="24"/>
        <v>5.3310226672612804E-3</v>
      </c>
      <c r="M74">
        <f t="shared" si="25"/>
        <v>9.8623919344333674E-3</v>
      </c>
      <c r="N74">
        <f t="shared" si="26"/>
        <v>1.8658579335414479E-2</v>
      </c>
      <c r="O74" s="147">
        <v>68</v>
      </c>
      <c r="P74" s="158" t="s">
        <v>929</v>
      </c>
      <c r="Q74" s="114" t="s">
        <v>925</v>
      </c>
      <c r="R74" s="115">
        <v>52</v>
      </c>
      <c r="S74" s="115">
        <v>42</v>
      </c>
      <c r="T74" s="125" t="s">
        <v>823</v>
      </c>
      <c r="U74" s="114" t="s">
        <v>724</v>
      </c>
      <c r="V74" s="160" t="s">
        <v>705</v>
      </c>
      <c r="W74" s="159" t="s">
        <v>725</v>
      </c>
      <c r="X74" s="114" t="s">
        <v>698</v>
      </c>
      <c r="Y74" s="155">
        <v>7257</v>
      </c>
      <c r="Z74" s="155">
        <v>15998.946366756565</v>
      </c>
      <c r="AA74" s="121">
        <v>340</v>
      </c>
      <c r="AB74" s="121">
        <v>3.4</v>
      </c>
      <c r="AC74" s="121">
        <v>7.7</v>
      </c>
      <c r="AD74" s="154">
        <v>8</v>
      </c>
      <c r="AE74" s="154">
        <v>25</v>
      </c>
      <c r="AF74" s="120">
        <v>55</v>
      </c>
      <c r="AG74" s="119">
        <v>5700</v>
      </c>
      <c r="AH74" s="153">
        <v>49805.065645092356</v>
      </c>
      <c r="AI74" s="152">
        <v>5.8787558147925051E-2</v>
      </c>
      <c r="AJ74" s="115">
        <v>8</v>
      </c>
      <c r="AK74" s="125">
        <v>38.102845322955623</v>
      </c>
      <c r="AL74" s="125">
        <v>33.664244871284524</v>
      </c>
      <c r="AM74" s="148">
        <v>61.891445384527323</v>
      </c>
      <c r="AN74" s="151">
        <v>0.81793022012432626</v>
      </c>
      <c r="AO74" s="150">
        <v>-0.13468693348743255</v>
      </c>
      <c r="AP74" s="134">
        <v>0</v>
      </c>
      <c r="AQ74" s="151">
        <v>1.5265023302814502E-2</v>
      </c>
      <c r="AR74" s="134">
        <v>3.4356016954920958E-2</v>
      </c>
      <c r="AS74" s="150">
        <v>0.68324328663689371</v>
      </c>
      <c r="AT74" s="150">
        <v>0.13568542872269621</v>
      </c>
      <c r="AU74" s="134">
        <v>8.9166006863046363E-2</v>
      </c>
      <c r="AV74" s="149">
        <v>51.629456216538863</v>
      </c>
      <c r="AW74" s="125">
        <v>42.286914559232251</v>
      </c>
      <c r="AX74" s="148">
        <v>47.805527603152875</v>
      </c>
      <c r="AY74" s="127"/>
      <c r="AZ74" s="127"/>
      <c r="BA74" s="127"/>
      <c r="BB74" s="127"/>
      <c r="BC74" s="127"/>
      <c r="BD74" s="127"/>
      <c r="BE74" s="124"/>
      <c r="BF74" s="124"/>
      <c r="BG74" s="124"/>
      <c r="BH74" s="126"/>
      <c r="BI74" s="126"/>
    </row>
    <row r="75" spans="1:61" x14ac:dyDescent="0.75">
      <c r="A75" t="str">
        <f t="shared" si="18"/>
        <v>freight LDV</v>
      </c>
      <c r="B75" s="233">
        <v>3.0000000000000001E-3</v>
      </c>
      <c r="C75" s="235">
        <f t="shared" si="27"/>
        <v>55051031.577309653</v>
      </c>
      <c r="D75">
        <f t="shared" si="20"/>
        <v>0.17802643759204689</v>
      </c>
      <c r="E75" t="s">
        <v>1290</v>
      </c>
      <c r="F75">
        <v>0.2</v>
      </c>
      <c r="G75">
        <v>0.37</v>
      </c>
      <c r="H75">
        <v>0.7</v>
      </c>
      <c r="I75">
        <f t="shared" si="21"/>
        <v>1.851280468991052E-3</v>
      </c>
      <c r="J75">
        <f t="shared" si="22"/>
        <v>3.4248688676334462E-3</v>
      </c>
      <c r="K75">
        <f t="shared" si="23"/>
        <v>6.4794816414686807E-3</v>
      </c>
      <c r="L75">
        <f t="shared" si="24"/>
        <v>1.4738419653546515E-3</v>
      </c>
      <c r="M75">
        <f t="shared" si="25"/>
        <v>2.7266076359061054E-3</v>
      </c>
      <c r="N75">
        <f t="shared" si="26"/>
        <v>5.1584468787412808E-3</v>
      </c>
      <c r="O75" s="147">
        <v>69</v>
      </c>
      <c r="P75" s="158" t="s">
        <v>930</v>
      </c>
      <c r="Q75" s="114" t="s">
        <v>927</v>
      </c>
      <c r="R75" s="115">
        <v>53</v>
      </c>
      <c r="S75" s="115">
        <v>41</v>
      </c>
      <c r="T75" s="125" t="s">
        <v>823</v>
      </c>
      <c r="U75" s="114" t="s">
        <v>724</v>
      </c>
      <c r="V75" s="157" t="s">
        <v>702</v>
      </c>
      <c r="W75" s="156" t="s">
        <v>723</v>
      </c>
      <c r="X75" s="114" t="s">
        <v>698</v>
      </c>
      <c r="Y75" s="155">
        <v>7257</v>
      </c>
      <c r="Z75" s="155">
        <v>15998.946366756565</v>
      </c>
      <c r="AA75" s="121">
        <v>340</v>
      </c>
      <c r="AB75" s="121">
        <v>3.4</v>
      </c>
      <c r="AC75" s="121">
        <v>7.7</v>
      </c>
      <c r="AD75" s="154">
        <v>7</v>
      </c>
      <c r="AE75" s="154">
        <v>25</v>
      </c>
      <c r="AF75" s="120">
        <v>65</v>
      </c>
      <c r="AG75" s="119">
        <v>5700</v>
      </c>
      <c r="AH75" s="153">
        <v>3672.1620823299136</v>
      </c>
      <c r="AI75" s="152">
        <v>4.3344474933916131E-3</v>
      </c>
      <c r="AJ75" s="115">
        <v>8</v>
      </c>
      <c r="AK75" s="125">
        <v>59.342145864015627</v>
      </c>
      <c r="AL75" s="125">
        <v>52.429379292316462</v>
      </c>
      <c r="AM75" s="148">
        <v>81.281875608183213</v>
      </c>
      <c r="AN75" s="151">
        <v>0.81793022012432626</v>
      </c>
      <c r="AO75" s="150">
        <v>-0.13468693348743255</v>
      </c>
      <c r="AP75" s="134">
        <v>0</v>
      </c>
      <c r="AQ75" s="151">
        <v>1.5265023302814502E-2</v>
      </c>
      <c r="AR75" s="134">
        <v>3.4356016954920958E-2</v>
      </c>
      <c r="AS75" s="150">
        <v>0.68324328663689371</v>
      </c>
      <c r="AT75" s="150">
        <v>0.10331660334399895</v>
      </c>
      <c r="AU75" s="134">
        <v>6.7894755166858195E-2</v>
      </c>
      <c r="AV75" s="149">
        <v>65.173832861068576</v>
      </c>
      <c r="AW75" s="125">
        <v>55.535295834546261</v>
      </c>
      <c r="AX75" s="148">
        <v>61.053908878466885</v>
      </c>
      <c r="AY75" s="127"/>
      <c r="AZ75" s="127"/>
      <c r="BA75" s="127"/>
      <c r="BB75" s="127"/>
      <c r="BC75" s="127"/>
      <c r="BD75" s="127"/>
      <c r="BE75" s="124"/>
      <c r="BF75" s="124"/>
      <c r="BG75" s="124"/>
      <c r="BH75" s="126"/>
      <c r="BI75" s="126"/>
    </row>
    <row r="76" spans="1:61" x14ac:dyDescent="0.75">
      <c r="A76" t="str">
        <f t="shared" si="18"/>
        <v>freight LDV</v>
      </c>
      <c r="B76" s="233">
        <v>7.7000000000000002E-3</v>
      </c>
      <c r="C76" s="235">
        <f t="shared" si="27"/>
        <v>120005795.90026435</v>
      </c>
      <c r="D76">
        <f t="shared" si="20"/>
        <v>0.38807999999999998</v>
      </c>
      <c r="E76" t="s">
        <v>1292</v>
      </c>
      <c r="F76">
        <v>0.2</v>
      </c>
      <c r="G76">
        <v>0.37</v>
      </c>
      <c r="H76">
        <v>0.7</v>
      </c>
      <c r="I76">
        <f t="shared" si="21"/>
        <v>9.8276962348436483E-3</v>
      </c>
      <c r="J76">
        <f t="shared" si="22"/>
        <v>1.8181238034460749E-2</v>
      </c>
      <c r="K76">
        <f t="shared" si="23"/>
        <v>3.4396936821952766E-2</v>
      </c>
      <c r="L76">
        <f t="shared" si="24"/>
        <v>6.7005769761252854E-3</v>
      </c>
      <c r="M76">
        <f t="shared" si="25"/>
        <v>1.2396067405831775E-2</v>
      </c>
      <c r="N76">
        <f t="shared" si="26"/>
        <v>2.3452019416438492E-2</v>
      </c>
      <c r="O76" s="147">
        <v>70</v>
      </c>
      <c r="P76" s="158" t="s">
        <v>931</v>
      </c>
      <c r="Q76" s="114" t="s">
        <v>932</v>
      </c>
      <c r="R76" s="115">
        <v>52</v>
      </c>
      <c r="S76" s="115">
        <v>46</v>
      </c>
      <c r="T76" s="125" t="s">
        <v>838</v>
      </c>
      <c r="U76" s="114" t="s">
        <v>722</v>
      </c>
      <c r="V76" s="160" t="s">
        <v>707</v>
      </c>
      <c r="W76" s="156"/>
      <c r="X76" s="114" t="s">
        <v>698</v>
      </c>
      <c r="Y76" s="155">
        <v>11408</v>
      </c>
      <c r="Z76" s="155">
        <v>25150.334870050832</v>
      </c>
      <c r="AA76" s="121">
        <v>340</v>
      </c>
      <c r="AB76" s="121">
        <v>5.4</v>
      </c>
      <c r="AC76" s="121">
        <v>7.7</v>
      </c>
      <c r="AD76" s="154">
        <v>16</v>
      </c>
      <c r="AE76" s="154">
        <v>50</v>
      </c>
      <c r="AF76" s="120">
        <v>45</v>
      </c>
      <c r="AG76" s="119">
        <v>11200</v>
      </c>
      <c r="AH76" s="153">
        <v>5171.8446591507036</v>
      </c>
      <c r="AI76" s="152">
        <v>6.1046023068903792E-3</v>
      </c>
      <c r="AJ76" s="115">
        <v>8</v>
      </c>
      <c r="AK76" s="163">
        <v>50.4</v>
      </c>
      <c r="AL76" s="125">
        <v>44.528903999999997</v>
      </c>
      <c r="AM76" s="148">
        <v>93.333333333333329</v>
      </c>
      <c r="AN76" s="151">
        <v>1.3059420071902388</v>
      </c>
      <c r="AO76" s="150">
        <v>-0.2199937667632389</v>
      </c>
      <c r="AP76" s="134">
        <v>0.15101141640185883</v>
      </c>
      <c r="AQ76" s="151">
        <v>2.437278227579507E-2</v>
      </c>
      <c r="AR76" s="134">
        <v>5.4854270740053501E-2</v>
      </c>
      <c r="AS76" s="150">
        <v>1.2369596568288586</v>
      </c>
      <c r="AT76" s="150">
        <v>8.997607822785994E-2</v>
      </c>
      <c r="AU76" s="134">
        <v>5.9127996899149528E-2</v>
      </c>
      <c r="AV76" s="149">
        <v>126.12212828436793</v>
      </c>
      <c r="AW76" s="125">
        <v>115.44956797069347</v>
      </c>
      <c r="AX76" s="148">
        <v>120.96818101461409</v>
      </c>
      <c r="AY76" s="127"/>
      <c r="AZ76" s="127"/>
      <c r="BA76" s="127"/>
      <c r="BB76" s="127"/>
      <c r="BC76" s="127"/>
      <c r="BD76" s="127"/>
      <c r="BE76" s="124"/>
      <c r="BF76" s="124"/>
      <c r="BG76" s="124"/>
      <c r="BH76" s="126"/>
      <c r="BI76" s="126"/>
    </row>
    <row r="77" spans="1:61" x14ac:dyDescent="0.75">
      <c r="A77" t="str">
        <f t="shared" si="18"/>
        <v>freight HDV</v>
      </c>
      <c r="B77" s="233">
        <v>3.3999999999999998E-3</v>
      </c>
      <c r="C77" s="235">
        <f t="shared" si="27"/>
        <v>54251228.697027355</v>
      </c>
      <c r="D77">
        <f t="shared" si="20"/>
        <v>0.17543999999999998</v>
      </c>
      <c r="E77" t="s">
        <v>1291</v>
      </c>
      <c r="F77">
        <v>0.05</v>
      </c>
      <c r="G77">
        <v>0.26</v>
      </c>
      <c r="H77">
        <v>0.14000000000000001</v>
      </c>
      <c r="I77">
        <f t="shared" si="21"/>
        <v>2.2941970310391365E-3</v>
      </c>
      <c r="J77">
        <f t="shared" si="22"/>
        <v>1.1929824561403509E-2</v>
      </c>
      <c r="K77">
        <f t="shared" si="23"/>
        <v>6.4237516869095823E-3</v>
      </c>
      <c r="L77">
        <f t="shared" si="24"/>
        <v>1.4490916011769361E-3</v>
      </c>
      <c r="M77">
        <f t="shared" si="25"/>
        <v>7.5352763261200672E-3</v>
      </c>
      <c r="N77">
        <f t="shared" si="26"/>
        <v>4.0574564832954211E-3</v>
      </c>
      <c r="O77" s="147">
        <v>71</v>
      </c>
      <c r="P77" s="158" t="s">
        <v>933</v>
      </c>
      <c r="Q77" s="114" t="s">
        <v>934</v>
      </c>
      <c r="R77" s="115">
        <v>52</v>
      </c>
      <c r="S77" s="115">
        <v>47</v>
      </c>
      <c r="T77" s="125" t="s">
        <v>829</v>
      </c>
      <c r="U77" s="114" t="s">
        <v>721</v>
      </c>
      <c r="V77" s="161" t="s">
        <v>700</v>
      </c>
      <c r="W77" s="122" t="s">
        <v>720</v>
      </c>
      <c r="X77" s="114" t="s">
        <v>709</v>
      </c>
      <c r="Y77" s="155">
        <v>19051</v>
      </c>
      <c r="Z77" s="155">
        <v>42000.265568841023</v>
      </c>
      <c r="AA77" s="121">
        <v>794</v>
      </c>
      <c r="AB77" s="121">
        <v>6.86</v>
      </c>
      <c r="AC77" s="121">
        <v>7.7</v>
      </c>
      <c r="AD77" s="154">
        <v>20</v>
      </c>
      <c r="AE77" s="154">
        <v>100</v>
      </c>
      <c r="AF77" s="120">
        <v>25</v>
      </c>
      <c r="AG77" s="119">
        <v>15000</v>
      </c>
      <c r="AH77" s="153">
        <v>2702.6185365557862</v>
      </c>
      <c r="AI77" s="152">
        <v>3.1900438702682238E-3</v>
      </c>
      <c r="AJ77" s="115">
        <v>8</v>
      </c>
      <c r="AK77" s="125">
        <v>51.6</v>
      </c>
      <c r="AL77" s="125">
        <v>45.589116000000011</v>
      </c>
      <c r="AM77" s="148">
        <v>95.555555555555557</v>
      </c>
      <c r="AN77" s="151">
        <v>2.0655904795706843</v>
      </c>
      <c r="AO77" s="150">
        <v>-9.343078857194119E-2</v>
      </c>
      <c r="AP77" s="134">
        <v>0.113663077156248</v>
      </c>
      <c r="AQ77" s="151">
        <v>3.8550093918678648E-2</v>
      </c>
      <c r="AR77" s="134">
        <v>8.6762244250208675E-2</v>
      </c>
      <c r="AS77" s="150">
        <v>2.085822768154991</v>
      </c>
      <c r="AT77" s="150">
        <v>8.7883611292328315E-2</v>
      </c>
      <c r="AU77" s="134">
        <v>5.7752927203820463E-2</v>
      </c>
      <c r="AV77" s="149">
        <v>211.39339634386204</v>
      </c>
      <c r="AW77" s="125">
        <v>199.31195340147693</v>
      </c>
      <c r="AX77" s="148">
        <v>204.83056644539755</v>
      </c>
      <c r="AY77" s="127"/>
      <c r="AZ77" s="127"/>
      <c r="BA77" s="127"/>
      <c r="BB77" s="127"/>
      <c r="BC77" s="127"/>
      <c r="BD77" s="127"/>
      <c r="BE77" s="124"/>
      <c r="BF77" s="124"/>
      <c r="BG77" s="124"/>
      <c r="BH77" s="126"/>
      <c r="BI77" s="126"/>
    </row>
    <row r="78" spans="1:61" x14ac:dyDescent="0.75">
      <c r="A78" t="str">
        <f t="shared" si="18"/>
        <v>freight HDV</v>
      </c>
      <c r="B78" s="233">
        <v>3.3999999999999998E-3</v>
      </c>
      <c r="C78" s="235">
        <f t="shared" si="27"/>
        <v>54251228.697027355</v>
      </c>
      <c r="D78">
        <f t="shared" si="20"/>
        <v>0.17543999999999998</v>
      </c>
      <c r="E78" t="s">
        <v>1291</v>
      </c>
      <c r="F78">
        <v>0.2</v>
      </c>
      <c r="G78">
        <v>0.37</v>
      </c>
      <c r="H78">
        <v>0.7</v>
      </c>
      <c r="I78">
        <f t="shared" si="21"/>
        <v>9.1767881241565461E-3</v>
      </c>
      <c r="J78">
        <f t="shared" si="22"/>
        <v>1.6977058029689608E-2</v>
      </c>
      <c r="K78">
        <f t="shared" si="23"/>
        <v>3.2118758434547902E-2</v>
      </c>
      <c r="L78">
        <f t="shared" si="24"/>
        <v>5.7963664047077446E-3</v>
      </c>
      <c r="M78">
        <f t="shared" si="25"/>
        <v>1.0723277848709325E-2</v>
      </c>
      <c r="N78">
        <f t="shared" si="26"/>
        <v>2.0287282416477103E-2</v>
      </c>
      <c r="O78" s="147">
        <v>72</v>
      </c>
      <c r="P78" s="158" t="s">
        <v>935</v>
      </c>
      <c r="Q78" s="114" t="s">
        <v>934</v>
      </c>
      <c r="R78" s="115">
        <v>52</v>
      </c>
      <c r="S78" s="115">
        <v>47</v>
      </c>
      <c r="T78" s="125" t="s">
        <v>827</v>
      </c>
      <c r="U78" s="114" t="s">
        <v>721</v>
      </c>
      <c r="V78" s="161" t="s">
        <v>700</v>
      </c>
      <c r="W78" s="122" t="s">
        <v>720</v>
      </c>
      <c r="X78" s="114" t="s">
        <v>710</v>
      </c>
      <c r="Y78" s="155">
        <v>19051</v>
      </c>
      <c r="Z78" s="155">
        <v>42000.265568841023</v>
      </c>
      <c r="AA78" s="121">
        <v>794</v>
      </c>
      <c r="AB78" s="121">
        <v>6.86</v>
      </c>
      <c r="AC78" s="121">
        <v>7.7</v>
      </c>
      <c r="AD78" s="154">
        <v>20</v>
      </c>
      <c r="AE78" s="154">
        <v>100</v>
      </c>
      <c r="AF78" s="120">
        <v>25</v>
      </c>
      <c r="AG78" s="119">
        <v>15000</v>
      </c>
      <c r="AH78" s="153">
        <v>2702.6185365557862</v>
      </c>
      <c r="AI78" s="152">
        <v>3.1900438702682238E-3</v>
      </c>
      <c r="AJ78" s="115">
        <v>8</v>
      </c>
      <c r="AK78" s="125">
        <v>51.6</v>
      </c>
      <c r="AL78" s="125">
        <v>45.589116000000011</v>
      </c>
      <c r="AM78" s="148">
        <v>95.555555555555557</v>
      </c>
      <c r="AN78" s="151">
        <v>2.0695124788824248</v>
      </c>
      <c r="AO78" s="150">
        <v>-0.22899776432577695</v>
      </c>
      <c r="AP78" s="134">
        <v>0.1288455501145444</v>
      </c>
      <c r="AQ78" s="151">
        <v>3.8623290151577637E-2</v>
      </c>
      <c r="AR78" s="134">
        <v>8.6926982355655935E-2</v>
      </c>
      <c r="AS78" s="150">
        <v>1.9693602646711921</v>
      </c>
      <c r="AT78" s="150">
        <v>8.7883611292328315E-2</v>
      </c>
      <c r="AU78" s="134">
        <v>5.7752927203820463E-2</v>
      </c>
      <c r="AV78" s="149">
        <v>200.27175142877607</v>
      </c>
      <c r="AW78" s="125">
        <v>188.18331417969168</v>
      </c>
      <c r="AX78" s="148">
        <v>193.70192722361233</v>
      </c>
      <c r="AY78" s="127"/>
      <c r="AZ78" s="127"/>
      <c r="BA78" s="127"/>
      <c r="BB78" s="127"/>
      <c r="BC78" s="127"/>
      <c r="BD78" s="127"/>
      <c r="BE78" s="124"/>
      <c r="BF78" s="124"/>
      <c r="BG78" s="124"/>
      <c r="BH78" s="126"/>
      <c r="BI78" s="126"/>
    </row>
    <row r="79" spans="1:61" x14ac:dyDescent="0.75">
      <c r="A79" t="str">
        <f t="shared" si="18"/>
        <v>freight HDV</v>
      </c>
      <c r="B79" s="233">
        <v>3.3999999999999998E-3</v>
      </c>
      <c r="C79" s="235">
        <f t="shared" si="27"/>
        <v>54251228.697027355</v>
      </c>
      <c r="D79">
        <f t="shared" si="20"/>
        <v>0.17543999999999998</v>
      </c>
      <c r="E79" t="s">
        <v>1291</v>
      </c>
      <c r="F79">
        <v>0.14000000000000001</v>
      </c>
      <c r="G79">
        <v>0.26</v>
      </c>
      <c r="H79">
        <v>0.39</v>
      </c>
      <c r="I79">
        <f t="shared" si="21"/>
        <v>6.4237516869095823E-3</v>
      </c>
      <c r="J79">
        <f t="shared" si="22"/>
        <v>1.1929824561403509E-2</v>
      </c>
      <c r="K79">
        <f t="shared" si="23"/>
        <v>1.7894736842105262E-2</v>
      </c>
      <c r="L79">
        <f t="shared" si="24"/>
        <v>4.0574564832954211E-3</v>
      </c>
      <c r="M79">
        <f t="shared" si="25"/>
        <v>7.5352763261200672E-3</v>
      </c>
      <c r="N79">
        <f t="shared" si="26"/>
        <v>1.1302914489180102E-2</v>
      </c>
      <c r="O79" s="147">
        <v>73</v>
      </c>
      <c r="P79" s="158" t="s">
        <v>936</v>
      </c>
      <c r="Q79" s="114" t="s">
        <v>934</v>
      </c>
      <c r="R79" s="115">
        <v>52</v>
      </c>
      <c r="S79" s="115">
        <v>47</v>
      </c>
      <c r="T79" s="125" t="s">
        <v>836</v>
      </c>
      <c r="U79" s="114" t="s">
        <v>721</v>
      </c>
      <c r="V79" s="161" t="s">
        <v>700</v>
      </c>
      <c r="W79" s="122" t="s">
        <v>720</v>
      </c>
      <c r="X79" s="114" t="s">
        <v>698</v>
      </c>
      <c r="Y79" s="155">
        <v>19051</v>
      </c>
      <c r="Z79" s="155">
        <v>42000.265568841023</v>
      </c>
      <c r="AA79" s="121">
        <v>794</v>
      </c>
      <c r="AB79" s="121">
        <v>6.86</v>
      </c>
      <c r="AC79" s="121">
        <v>7.7</v>
      </c>
      <c r="AD79" s="154">
        <v>20</v>
      </c>
      <c r="AE79" s="154">
        <v>100</v>
      </c>
      <c r="AF79" s="120">
        <v>25</v>
      </c>
      <c r="AG79" s="119">
        <v>15000</v>
      </c>
      <c r="AH79" s="153">
        <v>2702.6185365557862</v>
      </c>
      <c r="AI79" s="152">
        <v>3.1900438702682238E-3</v>
      </c>
      <c r="AJ79" s="115">
        <v>8</v>
      </c>
      <c r="AK79" s="125">
        <v>51.6</v>
      </c>
      <c r="AL79" s="125">
        <v>45.589116000000011</v>
      </c>
      <c r="AM79" s="148">
        <v>95.555555555555557</v>
      </c>
      <c r="AN79" s="151">
        <v>2.0655118598730002</v>
      </c>
      <c r="AO79" s="150">
        <v>-0.37007775993344549</v>
      </c>
      <c r="AP79" s="134">
        <v>0.15991172765049569</v>
      </c>
      <c r="AQ79" s="151">
        <v>3.8548626640067737E-2</v>
      </c>
      <c r="AR79" s="134">
        <v>8.6758941939571205E-2</v>
      </c>
      <c r="AS79" s="150">
        <v>1.8553458275900503</v>
      </c>
      <c r="AT79" s="150">
        <v>8.7883611292328315E-2</v>
      </c>
      <c r="AU79" s="134">
        <v>5.7752927203820463E-2</v>
      </c>
      <c r="AV79" s="149">
        <v>189.36990403881154</v>
      </c>
      <c r="AW79" s="125">
        <v>177.28860130304926</v>
      </c>
      <c r="AX79" s="148">
        <v>182.80721434696986</v>
      </c>
      <c r="AY79" s="127"/>
      <c r="AZ79" s="127"/>
      <c r="BA79" s="127"/>
      <c r="BB79" s="127"/>
      <c r="BC79" s="127"/>
      <c r="BD79" s="127"/>
      <c r="BE79" s="124"/>
      <c r="BF79" s="124"/>
      <c r="BG79" s="124"/>
      <c r="BH79" s="126"/>
      <c r="BI79" s="126"/>
    </row>
    <row r="80" spans="1:61" x14ac:dyDescent="0.75">
      <c r="A80" t="str">
        <f t="shared" si="18"/>
        <v>freight HDV</v>
      </c>
      <c r="B80" s="233">
        <v>3.3999999999999998E-3</v>
      </c>
      <c r="C80" s="235">
        <f t="shared" si="27"/>
        <v>67708897.831173688</v>
      </c>
      <c r="D80">
        <f t="shared" si="20"/>
        <v>0.21896000000000002</v>
      </c>
      <c r="E80" t="s">
        <v>1291</v>
      </c>
      <c r="F80">
        <v>0.05</v>
      </c>
      <c r="G80">
        <v>0.14000000000000001</v>
      </c>
      <c r="H80">
        <v>0.14000000000000001</v>
      </c>
      <c r="I80">
        <f t="shared" si="21"/>
        <v>2.2941970310391365E-3</v>
      </c>
      <c r="J80">
        <f t="shared" si="22"/>
        <v>6.4237516869095823E-3</v>
      </c>
      <c r="K80">
        <f t="shared" si="23"/>
        <v>6.4237516869095823E-3</v>
      </c>
      <c r="L80">
        <f t="shared" si="24"/>
        <v>1.8085561844146257E-3</v>
      </c>
      <c r="M80">
        <f t="shared" si="25"/>
        <v>5.0639573163609522E-3</v>
      </c>
      <c r="N80">
        <f t="shared" si="26"/>
        <v>5.0639573163609522E-3</v>
      </c>
      <c r="O80" s="147">
        <v>74</v>
      </c>
      <c r="P80" s="158" t="s">
        <v>937</v>
      </c>
      <c r="Q80" s="114" t="s">
        <v>938</v>
      </c>
      <c r="R80" s="115">
        <v>52</v>
      </c>
      <c r="S80" s="115">
        <v>47</v>
      </c>
      <c r="T80" s="125" t="s">
        <v>829</v>
      </c>
      <c r="U80" s="114" t="s">
        <v>719</v>
      </c>
      <c r="V80" s="161" t="s">
        <v>700</v>
      </c>
      <c r="W80" s="122"/>
      <c r="X80" s="114" t="s">
        <v>709</v>
      </c>
      <c r="Y80" s="155">
        <v>19051</v>
      </c>
      <c r="Z80" s="155">
        <v>42000.265568841023</v>
      </c>
      <c r="AA80" s="121">
        <v>794</v>
      </c>
      <c r="AB80" s="121">
        <v>6.86</v>
      </c>
      <c r="AC80" s="121">
        <v>7.7</v>
      </c>
      <c r="AD80" s="154">
        <v>20</v>
      </c>
      <c r="AE80" s="154">
        <v>100</v>
      </c>
      <c r="AF80" s="120">
        <v>25</v>
      </c>
      <c r="AG80" s="119">
        <v>15000</v>
      </c>
      <c r="AH80" s="153">
        <v>2702.6185365557862</v>
      </c>
      <c r="AI80" s="152">
        <v>3.1900438702682238E-3</v>
      </c>
      <c r="AJ80" s="115">
        <v>8</v>
      </c>
      <c r="AK80" s="125">
        <v>64.400000000000006</v>
      </c>
      <c r="AL80" s="125">
        <v>56.898044000000006</v>
      </c>
      <c r="AM80" s="148">
        <v>156.55480149434027</v>
      </c>
      <c r="AN80" s="151">
        <v>2.0655904795706843</v>
      </c>
      <c r="AO80" s="150">
        <v>-9.343078857194119E-2</v>
      </c>
      <c r="AP80" s="134">
        <v>8.658549119793188E-2</v>
      </c>
      <c r="AQ80" s="151">
        <v>3.8550093918678648E-2</v>
      </c>
      <c r="AR80" s="134">
        <v>8.6762244250208675E-2</v>
      </c>
      <c r="AS80" s="150">
        <v>2.0587451821966751</v>
      </c>
      <c r="AT80" s="150">
        <v>5.3641071504092593E-2</v>
      </c>
      <c r="AU80" s="134">
        <v>3.5250359562559501E-2</v>
      </c>
      <c r="AV80" s="149">
        <v>336.73941292852368</v>
      </c>
      <c r="AW80" s="125">
        <v>322.30644332622984</v>
      </c>
      <c r="AX80" s="148">
        <v>327.82505637015043</v>
      </c>
      <c r="AY80" s="127"/>
      <c r="AZ80" s="127"/>
      <c r="BA80" s="127"/>
      <c r="BB80" s="127"/>
      <c r="BC80" s="127"/>
      <c r="BD80" s="127"/>
      <c r="BE80" s="124"/>
      <c r="BF80" s="124"/>
      <c r="BG80" s="124"/>
      <c r="BH80" s="126"/>
      <c r="BI80" s="126"/>
    </row>
    <row r="81" spans="1:61" x14ac:dyDescent="0.75">
      <c r="A81" t="str">
        <f t="shared" si="18"/>
        <v>freight LDV</v>
      </c>
      <c r="B81" s="233">
        <v>7.7000000000000002E-3</v>
      </c>
      <c r="C81" s="235">
        <f t="shared" si="27"/>
        <v>133529499.88078277</v>
      </c>
      <c r="D81">
        <f t="shared" si="20"/>
        <v>0.43181354637905472</v>
      </c>
      <c r="E81" t="s">
        <v>1292</v>
      </c>
      <c r="F81">
        <v>0</v>
      </c>
      <c r="G81">
        <v>0</v>
      </c>
      <c r="H81">
        <v>0</v>
      </c>
      <c r="I81">
        <f t="shared" si="21"/>
        <v>0</v>
      </c>
      <c r="J81">
        <f t="shared" si="22"/>
        <v>0</v>
      </c>
      <c r="K81">
        <f t="shared" si="23"/>
        <v>0</v>
      </c>
      <c r="L81">
        <f t="shared" si="24"/>
        <v>0</v>
      </c>
      <c r="M81">
        <f t="shared" si="25"/>
        <v>0</v>
      </c>
      <c r="N81">
        <f t="shared" si="26"/>
        <v>0</v>
      </c>
      <c r="O81" s="147">
        <v>75</v>
      </c>
      <c r="P81" s="158" t="s">
        <v>939</v>
      </c>
      <c r="Q81" s="114" t="s">
        <v>940</v>
      </c>
      <c r="R81" s="115">
        <v>52</v>
      </c>
      <c r="S81" s="115">
        <v>46</v>
      </c>
      <c r="T81" s="125" t="s">
        <v>834</v>
      </c>
      <c r="U81" s="114" t="s">
        <v>719</v>
      </c>
      <c r="V81" s="160" t="s">
        <v>707</v>
      </c>
      <c r="W81" s="159"/>
      <c r="X81" s="114" t="s">
        <v>709</v>
      </c>
      <c r="Y81" s="155">
        <v>11408</v>
      </c>
      <c r="Z81" s="155">
        <v>25150.334870050832</v>
      </c>
      <c r="AA81" s="121">
        <v>340</v>
      </c>
      <c r="AB81" s="121">
        <v>5.4</v>
      </c>
      <c r="AC81" s="121">
        <v>7.7</v>
      </c>
      <c r="AD81" s="154">
        <v>16</v>
      </c>
      <c r="AE81" s="154">
        <v>50</v>
      </c>
      <c r="AF81" s="120">
        <v>45</v>
      </c>
      <c r="AG81" s="119">
        <v>11200</v>
      </c>
      <c r="AH81" s="153">
        <v>5171.8446591507036</v>
      </c>
      <c r="AI81" s="152">
        <v>6.1046023068903792E-3</v>
      </c>
      <c r="AJ81" s="115">
        <v>8</v>
      </c>
      <c r="AK81" s="125">
        <v>56.079681347929181</v>
      </c>
      <c r="AL81" s="125">
        <v>49.546959267708914</v>
      </c>
      <c r="AM81" s="148">
        <v>156.55480149434027</v>
      </c>
      <c r="AN81" s="151">
        <v>1.4451053055964747</v>
      </c>
      <c r="AO81" s="150">
        <v>-5.6081646699588004E-2</v>
      </c>
      <c r="AP81" s="134">
        <v>6.6335625519714725E-2</v>
      </c>
      <c r="AQ81" s="151">
        <v>2.6969985485556434E-2</v>
      </c>
      <c r="AR81" s="134">
        <v>6.0699630798788873E-2</v>
      </c>
      <c r="AS81" s="150">
        <v>1.4553592844166015</v>
      </c>
      <c r="AT81" s="150">
        <v>5.3641071504092593E-2</v>
      </c>
      <c r="AU81" s="134">
        <v>3.5250359562559501E-2</v>
      </c>
      <c r="AV81" s="149">
        <v>240.46353190004962</v>
      </c>
      <c r="AW81" s="125">
        <v>227.84348387478613</v>
      </c>
      <c r="AX81" s="148">
        <v>233.36209691870675</v>
      </c>
      <c r="AY81" s="127"/>
      <c r="AZ81" s="127"/>
      <c r="BA81" s="127"/>
      <c r="BB81" s="127"/>
      <c r="BC81" s="127"/>
      <c r="BD81" s="127"/>
      <c r="BE81" s="124"/>
      <c r="BF81" s="124"/>
      <c r="BG81" s="124"/>
      <c r="BH81" s="126"/>
      <c r="BI81" s="126"/>
    </row>
    <row r="82" spans="1:61" x14ac:dyDescent="0.75">
      <c r="A82" t="str">
        <f t="shared" si="18"/>
        <v>freight HDV</v>
      </c>
      <c r="B82" s="233">
        <v>3.3999999999999998E-3</v>
      </c>
      <c r="C82" s="235">
        <f t="shared" si="27"/>
        <v>67708897.831173688</v>
      </c>
      <c r="D82">
        <f t="shared" si="20"/>
        <v>0.21896000000000002</v>
      </c>
      <c r="E82" t="s">
        <v>1291</v>
      </c>
      <c r="F82">
        <v>0.14000000000000001</v>
      </c>
      <c r="G82">
        <v>0.14000000000000001</v>
      </c>
      <c r="H82">
        <v>0.14000000000000001</v>
      </c>
      <c r="I82">
        <f t="shared" si="21"/>
        <v>6.4237516869095823E-3</v>
      </c>
      <c r="J82">
        <f t="shared" si="22"/>
        <v>6.4237516869095823E-3</v>
      </c>
      <c r="K82">
        <f t="shared" si="23"/>
        <v>6.4237516869095823E-3</v>
      </c>
      <c r="L82">
        <f t="shared" si="24"/>
        <v>5.0639573163609522E-3</v>
      </c>
      <c r="M82">
        <f t="shared" si="25"/>
        <v>5.0639573163609522E-3</v>
      </c>
      <c r="N82">
        <f t="shared" si="26"/>
        <v>5.0639573163609522E-3</v>
      </c>
      <c r="O82" s="147">
        <v>76</v>
      </c>
      <c r="P82" s="158" t="s">
        <v>941</v>
      </c>
      <c r="Q82" s="114" t="s">
        <v>938</v>
      </c>
      <c r="R82" s="115">
        <v>52</v>
      </c>
      <c r="S82" s="115">
        <v>47</v>
      </c>
      <c r="T82" s="125" t="s">
        <v>836</v>
      </c>
      <c r="U82" s="114" t="s">
        <v>719</v>
      </c>
      <c r="V82" s="161" t="s">
        <v>700</v>
      </c>
      <c r="W82" s="122"/>
      <c r="X82" s="114" t="s">
        <v>698</v>
      </c>
      <c r="Y82" s="155">
        <v>19051</v>
      </c>
      <c r="Z82" s="155">
        <v>42000.265568841023</v>
      </c>
      <c r="AA82" s="121">
        <v>794</v>
      </c>
      <c r="AB82" s="121">
        <v>6.86</v>
      </c>
      <c r="AC82" s="121">
        <v>7.7</v>
      </c>
      <c r="AD82" s="154">
        <v>20</v>
      </c>
      <c r="AE82" s="154">
        <v>100</v>
      </c>
      <c r="AF82" s="120">
        <v>25</v>
      </c>
      <c r="AG82" s="119">
        <v>15000</v>
      </c>
      <c r="AH82" s="153">
        <v>2702.6185365557862</v>
      </c>
      <c r="AI82" s="152">
        <v>3.1900438702682238E-3</v>
      </c>
      <c r="AJ82" s="115">
        <v>8</v>
      </c>
      <c r="AK82" s="125">
        <v>64.400000000000006</v>
      </c>
      <c r="AL82" s="125">
        <v>56.898044000000006</v>
      </c>
      <c r="AM82" s="148">
        <v>156.55480149434027</v>
      </c>
      <c r="AN82" s="151">
        <v>2.0655118598730002</v>
      </c>
      <c r="AO82" s="150">
        <v>-0.37007775993344549</v>
      </c>
      <c r="AP82" s="134">
        <v>0.1218164757927017</v>
      </c>
      <c r="AQ82" s="151">
        <v>3.8548626640067737E-2</v>
      </c>
      <c r="AR82" s="134">
        <v>8.6758941939571205E-2</v>
      </c>
      <c r="AS82" s="150">
        <v>1.8172505757322563</v>
      </c>
      <c r="AT82" s="150">
        <v>5.3641071504092593E-2</v>
      </c>
      <c r="AU82" s="134">
        <v>3.5250359562559501E-2</v>
      </c>
      <c r="AV82" s="149">
        <v>298.93204304202112</v>
      </c>
      <c r="AW82" s="125">
        <v>284.49930314923898</v>
      </c>
      <c r="AX82" s="148">
        <v>290.01791619315958</v>
      </c>
      <c r="AY82" s="127"/>
      <c r="AZ82" s="127"/>
      <c r="BA82" s="127"/>
      <c r="BB82" s="127"/>
      <c r="BC82" s="127"/>
      <c r="BD82" s="127"/>
      <c r="BE82" s="124"/>
      <c r="BF82" s="124"/>
      <c r="BG82" s="124"/>
      <c r="BH82" s="126"/>
      <c r="BI82" s="126"/>
    </row>
    <row r="83" spans="1:61" x14ac:dyDescent="0.75">
      <c r="A83" t="str">
        <f t="shared" si="18"/>
        <v>freight LDV</v>
      </c>
      <c r="B83" s="233">
        <v>7.7000000000000002E-3</v>
      </c>
      <c r="C83" s="235">
        <f t="shared" si="27"/>
        <v>133529499.88078277</v>
      </c>
      <c r="D83">
        <f t="shared" si="20"/>
        <v>0.43181354637905472</v>
      </c>
      <c r="E83" t="s">
        <v>1292</v>
      </c>
      <c r="F83">
        <v>0.05</v>
      </c>
      <c r="G83">
        <v>0.05</v>
      </c>
      <c r="H83">
        <v>0.05</v>
      </c>
      <c r="I83">
        <f t="shared" si="21"/>
        <v>2.4569240587109121E-3</v>
      </c>
      <c r="J83">
        <f t="shared" si="22"/>
        <v>2.4569240587109121E-3</v>
      </c>
      <c r="K83">
        <f t="shared" si="23"/>
        <v>2.4569240587109121E-3</v>
      </c>
      <c r="L83">
        <f t="shared" si="24"/>
        <v>1.8639197503391711E-3</v>
      </c>
      <c r="M83">
        <f t="shared" si="25"/>
        <v>1.8639197503391711E-3</v>
      </c>
      <c r="N83">
        <f t="shared" si="26"/>
        <v>1.8639197503391711E-3</v>
      </c>
      <c r="O83" s="147">
        <v>77</v>
      </c>
      <c r="P83" s="158" t="s">
        <v>942</v>
      </c>
      <c r="Q83" s="114" t="s">
        <v>940</v>
      </c>
      <c r="R83" s="115">
        <v>52</v>
      </c>
      <c r="S83" s="115">
        <v>46</v>
      </c>
      <c r="T83" s="125" t="s">
        <v>838</v>
      </c>
      <c r="U83" s="114" t="s">
        <v>719</v>
      </c>
      <c r="V83" s="160" t="s">
        <v>707</v>
      </c>
      <c r="W83" s="159"/>
      <c r="X83" s="114" t="s">
        <v>698</v>
      </c>
      <c r="Y83" s="155">
        <v>11408</v>
      </c>
      <c r="Z83" s="155">
        <v>25150.334870050832</v>
      </c>
      <c r="AA83" s="121">
        <v>340</v>
      </c>
      <c r="AB83" s="121">
        <v>5.4</v>
      </c>
      <c r="AC83" s="121">
        <v>7.7</v>
      </c>
      <c r="AD83" s="154">
        <v>16</v>
      </c>
      <c r="AE83" s="154">
        <v>50</v>
      </c>
      <c r="AF83" s="120">
        <v>45</v>
      </c>
      <c r="AG83" s="119">
        <v>11200</v>
      </c>
      <c r="AH83" s="153">
        <v>5171.8446591507036</v>
      </c>
      <c r="AI83" s="152">
        <v>6.1046023068903792E-3</v>
      </c>
      <c r="AJ83" s="115">
        <v>8</v>
      </c>
      <c r="AK83" s="125">
        <v>56.079681347929181</v>
      </c>
      <c r="AL83" s="125">
        <v>49.546959267708914</v>
      </c>
      <c r="AM83" s="148">
        <v>156.55480149434027</v>
      </c>
      <c r="AN83" s="151">
        <v>1.3059420071902388</v>
      </c>
      <c r="AO83" s="150">
        <v>-0.2199937667632389</v>
      </c>
      <c r="AP83" s="134">
        <v>7.5130526099069173E-2</v>
      </c>
      <c r="AQ83" s="151">
        <v>2.437278227579507E-2</v>
      </c>
      <c r="AR83" s="134">
        <v>5.4854270740053501E-2</v>
      </c>
      <c r="AS83" s="150">
        <v>1.1610787665260691</v>
      </c>
      <c r="AT83" s="150">
        <v>5.3641071504092593E-2</v>
      </c>
      <c r="AU83" s="134">
        <v>3.5250359562559501E-2</v>
      </c>
      <c r="AV83" s="149">
        <v>193.98589920510102</v>
      </c>
      <c r="AW83" s="125">
        <v>181.7724558127822</v>
      </c>
      <c r="AX83" s="148">
        <v>187.29106885670282</v>
      </c>
      <c r="AY83" s="127"/>
      <c r="AZ83" s="127"/>
      <c r="BA83" s="127"/>
      <c r="BB83" s="127"/>
      <c r="BC83" s="127"/>
      <c r="BD83" s="127"/>
      <c r="BE83" s="124"/>
      <c r="BF83" s="124"/>
      <c r="BG83" s="124"/>
      <c r="BH83" s="126"/>
      <c r="BI83" s="126"/>
    </row>
    <row r="84" spans="1:61" x14ac:dyDescent="0.75">
      <c r="A84" t="str">
        <f t="shared" si="18"/>
        <v>freight HDV</v>
      </c>
      <c r="B84" s="233">
        <v>5.2999999999999999E-2</v>
      </c>
      <c r="C84" s="235">
        <f t="shared" si="27"/>
        <v>3277833015.2102718</v>
      </c>
      <c r="D84">
        <f t="shared" si="20"/>
        <v>10.6</v>
      </c>
      <c r="E84" t="s">
        <v>1294</v>
      </c>
      <c r="F84">
        <v>0</v>
      </c>
      <c r="G84">
        <v>0.26</v>
      </c>
      <c r="H84">
        <v>0.39</v>
      </c>
      <c r="I84">
        <f t="shared" si="21"/>
        <v>0</v>
      </c>
      <c r="J84">
        <f t="shared" si="22"/>
        <v>7.2910052910052911E-2</v>
      </c>
      <c r="K84">
        <f t="shared" si="23"/>
        <v>0.10936507936507937</v>
      </c>
      <c r="L84">
        <f t="shared" si="24"/>
        <v>0</v>
      </c>
      <c r="M84">
        <f t="shared" si="25"/>
        <v>4.7031615552801824E-2</v>
      </c>
      <c r="N84">
        <f t="shared" si="26"/>
        <v>7.0547423329202746E-2</v>
      </c>
      <c r="O84" s="147">
        <v>78</v>
      </c>
      <c r="P84" s="158" t="s">
        <v>943</v>
      </c>
      <c r="Q84" s="114" t="s">
        <v>944</v>
      </c>
      <c r="R84" s="115">
        <v>62</v>
      </c>
      <c r="S84" s="115">
        <v>47</v>
      </c>
      <c r="T84" s="125" t="s">
        <v>945</v>
      </c>
      <c r="U84" s="162" t="s">
        <v>718</v>
      </c>
      <c r="V84" s="161" t="s">
        <v>700</v>
      </c>
      <c r="W84" s="122"/>
      <c r="X84" s="114" t="s">
        <v>710</v>
      </c>
      <c r="Y84" s="155">
        <v>30277</v>
      </c>
      <c r="Z84" s="155">
        <v>66749.359121715388</v>
      </c>
      <c r="AA84" s="121">
        <v>794</v>
      </c>
      <c r="AB84" s="121">
        <v>6.21</v>
      </c>
      <c r="AC84" s="121">
        <v>6.2</v>
      </c>
      <c r="AD84" s="154">
        <v>20</v>
      </c>
      <c r="AE84" s="154">
        <v>100</v>
      </c>
      <c r="AF84" s="120">
        <v>25</v>
      </c>
      <c r="AG84" s="119">
        <v>38000</v>
      </c>
      <c r="AH84" s="153">
        <v>30415.67298216073</v>
      </c>
      <c r="AI84" s="152">
        <v>3.5901230545275616E-2</v>
      </c>
      <c r="AJ84" s="115">
        <v>8</v>
      </c>
      <c r="AK84" s="120">
        <v>200</v>
      </c>
      <c r="AL84" s="125">
        <v>186.542</v>
      </c>
      <c r="AM84" s="148">
        <v>400</v>
      </c>
      <c r="AN84" s="151">
        <v>2.1704791319746892</v>
      </c>
      <c r="AO84" s="150">
        <v>-7.1341478588876059E-2</v>
      </c>
      <c r="AP84" s="134">
        <v>0</v>
      </c>
      <c r="AQ84" s="151">
        <v>4.0507629761900796E-2</v>
      </c>
      <c r="AR84" s="134">
        <v>9.1167945655669713E-2</v>
      </c>
      <c r="AS84" s="150">
        <v>2.0991376533858133</v>
      </c>
      <c r="AT84" s="150">
        <v>3.0337550968420994E-2</v>
      </c>
      <c r="AU84" s="134">
        <v>1.9936394816474232E-2</v>
      </c>
      <c r="AV84" s="149">
        <v>867.993133646454</v>
      </c>
      <c r="AW84" s="125">
        <v>839.65506135432531</v>
      </c>
      <c r="AX84" s="148">
        <v>847.62961928091499</v>
      </c>
      <c r="AY84" s="127"/>
      <c r="AZ84" s="127"/>
      <c r="BA84" s="127"/>
      <c r="BB84" s="127"/>
      <c r="BC84" s="127"/>
      <c r="BD84" s="127"/>
      <c r="BE84" s="124"/>
      <c r="BF84" s="124"/>
      <c r="BG84" s="124"/>
      <c r="BH84" s="126"/>
      <c r="BI84" s="126"/>
    </row>
    <row r="85" spans="1:61" x14ac:dyDescent="0.75">
      <c r="A85" t="str">
        <f t="shared" si="18"/>
        <v>freight HDV</v>
      </c>
      <c r="B85" s="233">
        <v>0.109</v>
      </c>
      <c r="C85" s="235">
        <f t="shared" si="27"/>
        <v>14156527871.351532</v>
      </c>
      <c r="D85">
        <f t="shared" si="20"/>
        <v>45.78</v>
      </c>
      <c r="E85" t="s">
        <v>1294</v>
      </c>
      <c r="F85">
        <v>0</v>
      </c>
      <c r="G85">
        <v>0</v>
      </c>
      <c r="H85">
        <v>0.14000000000000001</v>
      </c>
      <c r="I85">
        <f t="shared" si="21"/>
        <v>0</v>
      </c>
      <c r="J85">
        <f t="shared" si="22"/>
        <v>0</v>
      </c>
      <c r="K85">
        <f t="shared" si="23"/>
        <v>8.0740740740740752E-2</v>
      </c>
      <c r="L85">
        <f t="shared" si="24"/>
        <v>0</v>
      </c>
      <c r="M85">
        <f t="shared" si="25"/>
        <v>0</v>
      </c>
      <c r="N85">
        <f t="shared" si="26"/>
        <v>0.109374103919092</v>
      </c>
      <c r="O85" s="147">
        <v>79</v>
      </c>
      <c r="P85" s="158" t="s">
        <v>946</v>
      </c>
      <c r="Q85" s="114" t="s">
        <v>944</v>
      </c>
      <c r="R85" s="115">
        <v>62</v>
      </c>
      <c r="S85" s="115">
        <v>47</v>
      </c>
      <c r="T85" s="125" t="s">
        <v>945</v>
      </c>
      <c r="U85" s="162" t="s">
        <v>718</v>
      </c>
      <c r="V85" s="161" t="s">
        <v>700</v>
      </c>
      <c r="W85" s="122"/>
      <c r="X85" s="114" t="s">
        <v>709</v>
      </c>
      <c r="Y85" s="155">
        <v>30277</v>
      </c>
      <c r="Z85" s="155">
        <v>66749.359121715388</v>
      </c>
      <c r="AA85" s="121">
        <v>794</v>
      </c>
      <c r="AB85" s="121">
        <v>6.21</v>
      </c>
      <c r="AC85" s="121">
        <v>6.2</v>
      </c>
      <c r="AD85" s="154">
        <v>20</v>
      </c>
      <c r="AE85" s="154">
        <v>100</v>
      </c>
      <c r="AF85" s="120">
        <v>25</v>
      </c>
      <c r="AG85" s="119">
        <v>38000</v>
      </c>
      <c r="AH85" s="153">
        <v>78211.730525556137</v>
      </c>
      <c r="AI85" s="152">
        <v>9.2317449973565835E-2</v>
      </c>
      <c r="AJ85" s="115">
        <v>8</v>
      </c>
      <c r="AK85" s="120">
        <v>420</v>
      </c>
      <c r="AL85" s="125">
        <v>391.73820000000001</v>
      </c>
      <c r="AM85" s="148">
        <v>550</v>
      </c>
      <c r="AN85" s="151">
        <v>2.1704791319746892</v>
      </c>
      <c r="AO85" s="150">
        <v>-7.1341478588876059E-2</v>
      </c>
      <c r="AP85" s="134">
        <v>0</v>
      </c>
      <c r="AQ85" s="151">
        <v>4.0507629761900796E-2</v>
      </c>
      <c r="AR85" s="134">
        <v>9.1167945655669713E-2</v>
      </c>
      <c r="AS85" s="150">
        <v>2.0991376533858133</v>
      </c>
      <c r="AT85" s="150">
        <v>2.2063673431578903E-2</v>
      </c>
      <c r="AU85" s="134">
        <v>1.4499196230163078E-2</v>
      </c>
      <c r="AV85" s="149">
        <v>1188.9399261186111</v>
      </c>
      <c r="AW85" s="125">
        <v>1154.5257093621974</v>
      </c>
      <c r="AX85" s="148">
        <v>1162.500267288787</v>
      </c>
      <c r="AY85" s="127"/>
      <c r="AZ85" s="127"/>
      <c r="BA85" s="127"/>
      <c r="BB85" s="127"/>
      <c r="BC85" s="127"/>
      <c r="BD85" s="127"/>
      <c r="BE85" s="124"/>
      <c r="BF85" s="124"/>
      <c r="BG85" s="124"/>
      <c r="BH85" s="126"/>
      <c r="BI85" s="126"/>
    </row>
    <row r="86" spans="1:61" x14ac:dyDescent="0.75">
      <c r="A86" t="str">
        <f t="shared" si="18"/>
        <v>freight HDV</v>
      </c>
      <c r="B86" s="233">
        <v>3.3999999999999998E-3</v>
      </c>
      <c r="C86" s="235">
        <f t="shared" si="27"/>
        <v>111446322.51714922</v>
      </c>
      <c r="D86">
        <f t="shared" si="20"/>
        <v>0.3604</v>
      </c>
      <c r="E86" t="s">
        <v>1291</v>
      </c>
      <c r="F86">
        <v>0.05</v>
      </c>
      <c r="G86">
        <v>0.14000000000000001</v>
      </c>
      <c r="H86">
        <v>0.14000000000000001</v>
      </c>
      <c r="I86">
        <f t="shared" si="21"/>
        <v>2.2941970310391365E-3</v>
      </c>
      <c r="J86">
        <f t="shared" si="22"/>
        <v>6.4237516869095823E-3</v>
      </c>
      <c r="K86">
        <f t="shared" si="23"/>
        <v>6.4237516869095823E-3</v>
      </c>
      <c r="L86">
        <f t="shared" si="24"/>
        <v>2.976816079937117E-3</v>
      </c>
      <c r="M86">
        <f t="shared" si="25"/>
        <v>8.335085023823928E-3</v>
      </c>
      <c r="N86">
        <f t="shared" si="26"/>
        <v>8.335085023823928E-3</v>
      </c>
      <c r="O86" s="147">
        <v>80</v>
      </c>
      <c r="P86" s="158" t="s">
        <v>947</v>
      </c>
      <c r="Q86" s="114" t="s">
        <v>869</v>
      </c>
      <c r="R86" s="115">
        <v>52</v>
      </c>
      <c r="S86" s="115">
        <v>47</v>
      </c>
      <c r="T86" s="125" t="s">
        <v>948</v>
      </c>
      <c r="U86" s="162" t="s">
        <v>715</v>
      </c>
      <c r="V86" s="161" t="s">
        <v>700</v>
      </c>
      <c r="W86" s="122"/>
      <c r="X86" s="114" t="s">
        <v>717</v>
      </c>
      <c r="Y86" s="155">
        <v>53750</v>
      </c>
      <c r="Z86" s="155">
        <v>118498.46592437169</v>
      </c>
      <c r="AA86" s="121">
        <v>794</v>
      </c>
      <c r="AB86" s="121">
        <v>6.21</v>
      </c>
      <c r="AC86" s="121">
        <v>6.2</v>
      </c>
      <c r="AD86" s="154">
        <v>20</v>
      </c>
      <c r="AE86" s="154">
        <v>100</v>
      </c>
      <c r="AF86" s="120">
        <v>25</v>
      </c>
      <c r="AG86" s="119">
        <v>38000</v>
      </c>
      <c r="AH86" s="153">
        <v>11366.707250429992</v>
      </c>
      <c r="AI86" s="152">
        <v>1.3416726888722391E-2</v>
      </c>
      <c r="AJ86" s="115">
        <v>8</v>
      </c>
      <c r="AK86" s="125">
        <v>106</v>
      </c>
      <c r="AL86" s="125">
        <v>98.867260000000002</v>
      </c>
      <c r="AM86" s="148">
        <v>179.66101694915255</v>
      </c>
      <c r="AN86" s="151">
        <v>3.268140541776523</v>
      </c>
      <c r="AO86" s="150">
        <v>-0.23120133448743835</v>
      </c>
      <c r="AP86" s="134">
        <v>0</v>
      </c>
      <c r="AQ86" s="151">
        <v>6.0993273386461218E-2</v>
      </c>
      <c r="AR86" s="134">
        <v>0.13727368069035531</v>
      </c>
      <c r="AS86" s="150">
        <v>3.0369392072890848</v>
      </c>
      <c r="AT86" s="150">
        <v>4.6742289695731014E-2</v>
      </c>
      <c r="AU86" s="134">
        <v>3.0716808452011007E-2</v>
      </c>
      <c r="AV86" s="149">
        <v>564.97546721924641</v>
      </c>
      <c r="AW86" s="125">
        <v>545.6195863943102</v>
      </c>
      <c r="AX86" s="148">
        <v>551.1381994382308</v>
      </c>
      <c r="AY86" s="127"/>
      <c r="AZ86" s="127"/>
      <c r="BA86" s="127"/>
      <c r="BB86" s="127"/>
      <c r="BC86" s="127"/>
      <c r="BD86" s="127"/>
      <c r="BE86" s="124"/>
      <c r="BF86" s="124"/>
      <c r="BG86" s="124"/>
      <c r="BH86" s="126"/>
      <c r="BI86" s="126"/>
    </row>
    <row r="87" spans="1:61" x14ac:dyDescent="0.75">
      <c r="A87" t="str">
        <f t="shared" si="18"/>
        <v>freight HDV</v>
      </c>
      <c r="B87" s="233">
        <v>1.04E-2</v>
      </c>
      <c r="C87" s="235">
        <f t="shared" si="27"/>
        <v>386945343.28549224</v>
      </c>
      <c r="D87">
        <f t="shared" si="20"/>
        <v>1.2513208024305351</v>
      </c>
      <c r="E87" t="s">
        <v>1293</v>
      </c>
      <c r="F87">
        <v>0</v>
      </c>
      <c r="G87">
        <v>0.37</v>
      </c>
      <c r="H87">
        <v>0.7</v>
      </c>
      <c r="I87">
        <f t="shared" si="21"/>
        <v>0</v>
      </c>
      <c r="J87">
        <f t="shared" si="22"/>
        <v>2.2102240091901201E-2</v>
      </c>
      <c r="K87">
        <f t="shared" si="23"/>
        <v>4.1815048822515785E-2</v>
      </c>
      <c r="L87">
        <f t="shared" si="24"/>
        <v>0</v>
      </c>
      <c r="M87">
        <f t="shared" si="25"/>
        <v>1.5883317269521111E-2</v>
      </c>
      <c r="N87">
        <f t="shared" si="26"/>
        <v>3.0049519158553455E-2</v>
      </c>
      <c r="O87" s="147">
        <v>81</v>
      </c>
      <c r="P87" s="158" t="s">
        <v>949</v>
      </c>
      <c r="Q87" s="114" t="s">
        <v>950</v>
      </c>
      <c r="R87" s="115">
        <v>61</v>
      </c>
      <c r="S87" s="115">
        <v>46</v>
      </c>
      <c r="T87" s="125" t="s">
        <v>873</v>
      </c>
      <c r="U87" s="162" t="s">
        <v>715</v>
      </c>
      <c r="V87" s="161" t="s">
        <v>716</v>
      </c>
      <c r="W87" s="122"/>
      <c r="X87" s="114" t="s">
        <v>709</v>
      </c>
      <c r="Y87" s="155">
        <v>20910</v>
      </c>
      <c r="Z87" s="155">
        <v>46098.659022857901</v>
      </c>
      <c r="AA87" s="121">
        <v>340</v>
      </c>
      <c r="AB87" s="121">
        <v>6.21</v>
      </c>
      <c r="AC87" s="121">
        <v>6.2</v>
      </c>
      <c r="AD87" s="154">
        <v>18</v>
      </c>
      <c r="AE87" s="154">
        <v>60</v>
      </c>
      <c r="AF87" s="120">
        <v>35</v>
      </c>
      <c r="AG87" s="119">
        <v>25000</v>
      </c>
      <c r="AH87" s="153">
        <v>5425.0019340501249</v>
      </c>
      <c r="AI87" s="152">
        <v>6.4034172532408508E-3</v>
      </c>
      <c r="AJ87" s="115">
        <v>8</v>
      </c>
      <c r="AK87" s="125">
        <v>120.319307926013</v>
      </c>
      <c r="AL87" s="125">
        <v>106.30331174571175</v>
      </c>
      <c r="AM87" s="148">
        <v>214.38506631637713</v>
      </c>
      <c r="AN87" s="151">
        <v>1.7859147645994744</v>
      </c>
      <c r="AO87" s="150">
        <v>-9.3876609601171376E-2</v>
      </c>
      <c r="AP87" s="134">
        <v>0</v>
      </c>
      <c r="AQ87" s="151">
        <v>3.3330508920806953E-2</v>
      </c>
      <c r="AR87" s="134">
        <v>7.5014856308031869E-2</v>
      </c>
      <c r="AS87" s="150">
        <v>1.692038154998303</v>
      </c>
      <c r="AT87" s="150">
        <v>3.917141919238902E-2</v>
      </c>
      <c r="AU87" s="134">
        <v>2.5741592633959729E-2</v>
      </c>
      <c r="AV87" s="149">
        <v>378.29104273576434</v>
      </c>
      <c r="AW87" s="125">
        <v>362.74771206915159</v>
      </c>
      <c r="AX87" s="148">
        <v>368.26632511307224</v>
      </c>
      <c r="AY87" s="127"/>
      <c r="AZ87" s="127"/>
      <c r="BA87" s="127"/>
      <c r="BB87" s="127"/>
      <c r="BC87" s="127"/>
      <c r="BD87" s="127"/>
      <c r="BE87" s="124"/>
      <c r="BF87" s="124"/>
      <c r="BG87" s="124"/>
      <c r="BH87" s="126"/>
      <c r="BI87" s="126"/>
    </row>
    <row r="88" spans="1:61" x14ac:dyDescent="0.75">
      <c r="A88" t="str">
        <f t="shared" si="18"/>
        <v>freight HDV</v>
      </c>
      <c r="B88" s="233">
        <v>1.5100000000000001E-2</v>
      </c>
      <c r="C88" s="235">
        <f t="shared" si="27"/>
        <v>1006976941.1305501</v>
      </c>
      <c r="D88">
        <f t="shared" si="20"/>
        <v>3.2564061459058498</v>
      </c>
      <c r="E88" t="s">
        <v>1293</v>
      </c>
      <c r="F88">
        <v>0</v>
      </c>
      <c r="G88">
        <v>0.37</v>
      </c>
      <c r="H88">
        <v>0.7</v>
      </c>
      <c r="I88">
        <f t="shared" si="21"/>
        <v>0</v>
      </c>
      <c r="J88">
        <f t="shared" si="22"/>
        <v>3.2090752441125782E-2</v>
      </c>
      <c r="K88">
        <f t="shared" si="23"/>
        <v>6.0712234348075801E-2</v>
      </c>
      <c r="L88">
        <f t="shared" si="24"/>
        <v>0</v>
      </c>
      <c r="M88">
        <f t="shared" si="25"/>
        <v>4.1334349971147669E-2</v>
      </c>
      <c r="N88">
        <f t="shared" si="26"/>
        <v>7.8200121567036124E-2</v>
      </c>
      <c r="O88" s="147">
        <v>82</v>
      </c>
      <c r="P88" s="158" t="s">
        <v>951</v>
      </c>
      <c r="Q88" s="114" t="s">
        <v>869</v>
      </c>
      <c r="R88" s="115">
        <v>61</v>
      </c>
      <c r="S88" s="115">
        <v>47</v>
      </c>
      <c r="T88" s="125" t="s">
        <v>870</v>
      </c>
      <c r="U88" s="162" t="s">
        <v>715</v>
      </c>
      <c r="V88" s="161" t="s">
        <v>700</v>
      </c>
      <c r="W88" s="122" t="s">
        <v>714</v>
      </c>
      <c r="X88" s="114" t="s">
        <v>709</v>
      </c>
      <c r="Y88" s="155">
        <v>29529</v>
      </c>
      <c r="Z88" s="155">
        <v>65100.301400572498</v>
      </c>
      <c r="AA88" s="121">
        <v>794</v>
      </c>
      <c r="AB88" s="121">
        <v>6.21</v>
      </c>
      <c r="AC88" s="121">
        <v>6.2</v>
      </c>
      <c r="AD88" s="154">
        <v>20</v>
      </c>
      <c r="AE88" s="154">
        <v>100</v>
      </c>
      <c r="AF88" s="120">
        <v>25</v>
      </c>
      <c r="AG88" s="119">
        <v>38000</v>
      </c>
      <c r="AH88" s="153">
        <v>11366.707250429992</v>
      </c>
      <c r="AI88" s="152">
        <v>1.3416726888722391E-2</v>
      </c>
      <c r="AJ88" s="115">
        <v>8</v>
      </c>
      <c r="AK88" s="125">
        <v>215.65603615270527</v>
      </c>
      <c r="AL88" s="125">
        <v>190.53426450127665</v>
      </c>
      <c r="AM88" s="148">
        <v>349.24503553480065</v>
      </c>
      <c r="AN88" s="151">
        <v>2.2041965719165422</v>
      </c>
      <c r="AO88" s="150">
        <v>-0.13687840291944536</v>
      </c>
      <c r="AP88" s="134">
        <v>0</v>
      </c>
      <c r="AQ88" s="151">
        <v>4.113689799745443E-2</v>
      </c>
      <c r="AR88" s="134">
        <v>9.2584199646313009E-2</v>
      </c>
      <c r="AS88" s="150">
        <v>2.067318168997097</v>
      </c>
      <c r="AT88" s="150">
        <v>2.404548797209783E-2</v>
      </c>
      <c r="AU88" s="134">
        <v>1.5801550437130604E-2</v>
      </c>
      <c r="AV88" s="149">
        <v>744.76523209730954</v>
      </c>
      <c r="AW88" s="125">
        <v>722.00060739313017</v>
      </c>
      <c r="AX88" s="148">
        <v>727.51922043705076</v>
      </c>
      <c r="AY88" s="127"/>
      <c r="AZ88" s="127"/>
      <c r="BA88" s="127"/>
      <c r="BB88" s="127"/>
      <c r="BC88" s="127"/>
      <c r="BD88" s="127"/>
      <c r="BE88" s="124"/>
      <c r="BF88" s="124"/>
      <c r="BG88" s="124"/>
      <c r="BH88" s="126"/>
      <c r="BI88" s="126"/>
    </row>
    <row r="89" spans="1:61" x14ac:dyDescent="0.75">
      <c r="A89" t="str">
        <f t="shared" si="18"/>
        <v>freight HDV</v>
      </c>
      <c r="B89" s="233">
        <v>1.7000000000000001E-2</v>
      </c>
      <c r="C89" s="235">
        <f t="shared" si="27"/>
        <v>632506811.13974702</v>
      </c>
      <c r="D89">
        <f t="shared" si="20"/>
        <v>2.045428234742221</v>
      </c>
      <c r="E89" t="s">
        <v>1293</v>
      </c>
      <c r="F89">
        <v>0.05</v>
      </c>
      <c r="G89">
        <v>0.14000000000000001</v>
      </c>
      <c r="H89">
        <v>0.14000000000000001</v>
      </c>
      <c r="I89">
        <f t="shared" si="21"/>
        <v>4.8822515795519808E-3</v>
      </c>
      <c r="J89">
        <f t="shared" si="22"/>
        <v>1.367030442274555E-2</v>
      </c>
      <c r="K89">
        <f t="shared" si="23"/>
        <v>1.367030442274555E-2</v>
      </c>
      <c r="L89">
        <f t="shared" si="24"/>
        <v>3.5085290226333022E-3</v>
      </c>
      <c r="M89">
        <f t="shared" si="25"/>
        <v>9.8238812633732464E-3</v>
      </c>
      <c r="N89">
        <f t="shared" si="26"/>
        <v>9.8238812633732464E-3</v>
      </c>
      <c r="O89" s="147">
        <v>83</v>
      </c>
      <c r="P89" s="158" t="s">
        <v>952</v>
      </c>
      <c r="Q89" s="114" t="s">
        <v>950</v>
      </c>
      <c r="R89" s="115">
        <v>61</v>
      </c>
      <c r="S89" s="115">
        <v>46</v>
      </c>
      <c r="T89" s="125" t="s">
        <v>873</v>
      </c>
      <c r="U89" s="162" t="s">
        <v>715</v>
      </c>
      <c r="V89" s="161" t="s">
        <v>716</v>
      </c>
      <c r="W89" s="122"/>
      <c r="X89" s="114" t="s">
        <v>698</v>
      </c>
      <c r="Y89" s="155">
        <v>20910</v>
      </c>
      <c r="Z89" s="155">
        <v>46098.659022857901</v>
      </c>
      <c r="AA89" s="121">
        <v>340</v>
      </c>
      <c r="AB89" s="121">
        <v>6.21</v>
      </c>
      <c r="AC89" s="121">
        <v>6.2</v>
      </c>
      <c r="AD89" s="154">
        <v>18</v>
      </c>
      <c r="AE89" s="154">
        <v>60</v>
      </c>
      <c r="AF89" s="120">
        <v>35</v>
      </c>
      <c r="AG89" s="119">
        <v>25000</v>
      </c>
      <c r="AH89" s="153">
        <v>5425.0019340501249</v>
      </c>
      <c r="AI89" s="152">
        <v>6.4034172532408508E-3</v>
      </c>
      <c r="AJ89" s="115">
        <v>8</v>
      </c>
      <c r="AK89" s="125">
        <v>120.319307926013</v>
      </c>
      <c r="AL89" s="125">
        <v>106.30331174571175</v>
      </c>
      <c r="AM89" s="148">
        <v>214.38506631637713</v>
      </c>
      <c r="AN89" s="151">
        <v>1.7859147645994744</v>
      </c>
      <c r="AO89" s="150">
        <v>-9.3876609601171376E-2</v>
      </c>
      <c r="AP89" s="134">
        <v>0</v>
      </c>
      <c r="AQ89" s="151">
        <v>3.3330508920806953E-2</v>
      </c>
      <c r="AR89" s="134">
        <v>7.5014856308031869E-2</v>
      </c>
      <c r="AS89" s="150">
        <v>1.692038154998303</v>
      </c>
      <c r="AT89" s="150">
        <v>3.917141919238902E-2</v>
      </c>
      <c r="AU89" s="134">
        <v>2.5741592633959729E-2</v>
      </c>
      <c r="AV89" s="149">
        <v>378.29104273576434</v>
      </c>
      <c r="AW89" s="125">
        <v>362.74771206915159</v>
      </c>
      <c r="AX89" s="148">
        <v>368.26632511307224</v>
      </c>
      <c r="AY89" s="127"/>
      <c r="AZ89" s="127"/>
      <c r="BA89" s="127"/>
      <c r="BB89" s="127"/>
      <c r="BC89" s="127"/>
      <c r="BD89" s="127"/>
      <c r="BE89" s="124"/>
      <c r="BF89" s="124"/>
      <c r="BG89" s="124"/>
      <c r="BH89" s="126"/>
      <c r="BI89" s="126"/>
    </row>
    <row r="90" spans="1:61" x14ac:dyDescent="0.75">
      <c r="A90" t="str">
        <f t="shared" si="18"/>
        <v>freight HDV</v>
      </c>
      <c r="B90" s="233">
        <v>3.6999999999999998E-2</v>
      </c>
      <c r="C90" s="235">
        <f t="shared" si="27"/>
        <v>2467426941.8430691</v>
      </c>
      <c r="D90">
        <f t="shared" si="20"/>
        <v>7.9792733376500946</v>
      </c>
      <c r="E90" t="s">
        <v>1293</v>
      </c>
      <c r="F90">
        <v>0</v>
      </c>
      <c r="G90">
        <v>0.37</v>
      </c>
      <c r="H90">
        <v>0.7</v>
      </c>
      <c r="I90">
        <f t="shared" si="21"/>
        <v>0</v>
      </c>
      <c r="J90">
        <f t="shared" si="22"/>
        <v>7.8632969557725418E-2</v>
      </c>
      <c r="K90">
        <f t="shared" si="23"/>
        <v>0.14876507754164267</v>
      </c>
      <c r="L90">
        <f t="shared" si="24"/>
        <v>0</v>
      </c>
      <c r="M90">
        <f t="shared" si="25"/>
        <v>0.10128284430016316</v>
      </c>
      <c r="N90">
        <f t="shared" si="26"/>
        <v>0.19161619191922757</v>
      </c>
      <c r="O90" s="147">
        <v>84</v>
      </c>
      <c r="P90" s="158" t="s">
        <v>953</v>
      </c>
      <c r="Q90" s="114" t="s">
        <v>869</v>
      </c>
      <c r="R90" s="115">
        <v>61</v>
      </c>
      <c r="S90" s="115">
        <v>47</v>
      </c>
      <c r="T90" s="125" t="s">
        <v>870</v>
      </c>
      <c r="U90" s="162" t="s">
        <v>715</v>
      </c>
      <c r="V90" s="161" t="s">
        <v>700</v>
      </c>
      <c r="W90" s="122" t="s">
        <v>714</v>
      </c>
      <c r="X90" s="114" t="s">
        <v>698</v>
      </c>
      <c r="Y90" s="155">
        <v>29529</v>
      </c>
      <c r="Z90" s="155">
        <v>65100.301400572498</v>
      </c>
      <c r="AA90" s="121">
        <v>794</v>
      </c>
      <c r="AB90" s="121">
        <v>6.21</v>
      </c>
      <c r="AC90" s="121">
        <v>6.2</v>
      </c>
      <c r="AD90" s="154">
        <v>20</v>
      </c>
      <c r="AE90" s="154">
        <v>100</v>
      </c>
      <c r="AF90" s="120">
        <v>25</v>
      </c>
      <c r="AG90" s="119">
        <v>38000</v>
      </c>
      <c r="AH90" s="153">
        <v>4000</v>
      </c>
      <c r="AI90" s="152">
        <v>4.7214119597264537E-3</v>
      </c>
      <c r="AJ90" s="115">
        <v>8</v>
      </c>
      <c r="AK90" s="125">
        <v>215.65603615270527</v>
      </c>
      <c r="AL90" s="125">
        <v>190.53426450127665</v>
      </c>
      <c r="AM90" s="148">
        <v>349.24503553480065</v>
      </c>
      <c r="AN90" s="151">
        <v>2.2041965719165422</v>
      </c>
      <c r="AO90" s="150">
        <v>-0.13687840291944536</v>
      </c>
      <c r="AP90" s="134">
        <v>0</v>
      </c>
      <c r="AQ90" s="151">
        <v>4.113689799745443E-2</v>
      </c>
      <c r="AR90" s="134">
        <v>9.2584199646313009E-2</v>
      </c>
      <c r="AS90" s="150">
        <v>2.067318168997097</v>
      </c>
      <c r="AT90" s="150">
        <v>2.404548797209783E-2</v>
      </c>
      <c r="AU90" s="134">
        <v>1.5801550437130604E-2</v>
      </c>
      <c r="AV90" s="149">
        <v>744.76523209730954</v>
      </c>
      <c r="AW90" s="125">
        <v>722.00060739313017</v>
      </c>
      <c r="AX90" s="148">
        <v>727.51922043705076</v>
      </c>
      <c r="AY90" s="127"/>
      <c r="AZ90" s="127"/>
      <c r="BA90" s="127"/>
      <c r="BB90" s="127"/>
      <c r="BC90" s="127"/>
      <c r="BD90" s="127"/>
      <c r="BE90" s="124"/>
      <c r="BF90" s="124"/>
      <c r="BG90" s="124"/>
      <c r="BH90" s="126"/>
      <c r="BI90" s="126"/>
    </row>
    <row r="91" spans="1:61" x14ac:dyDescent="0.75">
      <c r="A91" t="str">
        <f t="shared" si="18"/>
        <v>passenger HDV</v>
      </c>
      <c r="B91" s="233">
        <v>2.2700000000000001E-2</v>
      </c>
      <c r="C91" s="235">
        <f t="shared" si="27"/>
        <v>952631633.48897421</v>
      </c>
      <c r="D91">
        <f t="shared" si="20"/>
        <v>3.0806619092935557</v>
      </c>
      <c r="E91" t="s">
        <v>1298</v>
      </c>
      <c r="F91">
        <v>0.14000000000000001</v>
      </c>
      <c r="G91">
        <v>0.26</v>
      </c>
      <c r="H91">
        <v>0.39</v>
      </c>
      <c r="I91">
        <f t="shared" si="21"/>
        <v>3.9478260869565227E-2</v>
      </c>
      <c r="J91">
        <f t="shared" si="22"/>
        <v>7.3316770186335409E-2</v>
      </c>
      <c r="K91">
        <f t="shared" si="23"/>
        <v>0.10997515527950312</v>
      </c>
      <c r="L91">
        <f t="shared" si="24"/>
        <v>6.0334928397643581E-2</v>
      </c>
      <c r="M91">
        <f t="shared" si="25"/>
        <v>0.1120505813099095</v>
      </c>
      <c r="N91">
        <f t="shared" si="26"/>
        <v>0.16807587196486423</v>
      </c>
      <c r="O91" s="147">
        <v>85</v>
      </c>
      <c r="P91" s="158" t="s">
        <v>954</v>
      </c>
      <c r="Q91" s="114" t="s">
        <v>955</v>
      </c>
      <c r="R91" s="115">
        <v>42</v>
      </c>
      <c r="S91" s="115">
        <v>47</v>
      </c>
      <c r="T91" s="125" t="s">
        <v>712</v>
      </c>
      <c r="U91" s="114" t="s">
        <v>712</v>
      </c>
      <c r="V91" s="161" t="s">
        <v>700</v>
      </c>
      <c r="W91" s="122" t="s">
        <v>713</v>
      </c>
      <c r="X91" s="114" t="s">
        <v>710</v>
      </c>
      <c r="Y91" s="155">
        <v>19051</v>
      </c>
      <c r="Z91" s="155">
        <v>42000.265568841023</v>
      </c>
      <c r="AA91" s="121">
        <v>794</v>
      </c>
      <c r="AB91" s="121">
        <v>6.86</v>
      </c>
      <c r="AC91" s="121">
        <v>7.7</v>
      </c>
      <c r="AD91" s="154">
        <v>20</v>
      </c>
      <c r="AE91" s="154">
        <v>100</v>
      </c>
      <c r="AF91" s="120">
        <v>25</v>
      </c>
      <c r="AG91" s="119">
        <v>15000</v>
      </c>
      <c r="AH91" s="153">
        <v>3743</v>
      </c>
      <c r="AI91" s="152">
        <v>4.4180612413140296E-3</v>
      </c>
      <c r="AJ91" s="115">
        <v>8</v>
      </c>
      <c r="AK91" s="125">
        <v>135.71197838297601</v>
      </c>
      <c r="AL91" s="125">
        <v>119.90289002114318</v>
      </c>
      <c r="AM91" s="148">
        <v>203.16467431772006</v>
      </c>
      <c r="AN91" s="151">
        <v>1.9878943133191989</v>
      </c>
      <c r="AO91" s="150">
        <v>-0.35617102411740093</v>
      </c>
      <c r="AP91" s="134">
        <v>0</v>
      </c>
      <c r="AQ91" s="151">
        <v>3.7100051165412977E-2</v>
      </c>
      <c r="AR91" s="134">
        <v>8.3498725261189483E-2</v>
      </c>
      <c r="AS91" s="150">
        <v>1.6317232892017979</v>
      </c>
      <c r="AT91" s="150">
        <v>0.14866458709692501</v>
      </c>
      <c r="AU91" s="134">
        <v>9.7695292104413384E-2</v>
      </c>
      <c r="AV91" s="149">
        <v>369.24934285963917</v>
      </c>
      <c r="AW91" s="125">
        <v>331.50853062732222</v>
      </c>
      <c r="AX91" s="148">
        <v>351.35676283008991</v>
      </c>
      <c r="AY91" s="127"/>
      <c r="AZ91" s="127"/>
      <c r="BA91" s="127"/>
      <c r="BB91" s="127"/>
      <c r="BC91" s="127"/>
      <c r="BD91" s="127"/>
      <c r="BE91" s="124"/>
      <c r="BF91" s="124"/>
      <c r="BG91" s="124"/>
      <c r="BH91" s="126"/>
      <c r="BI91" s="126"/>
    </row>
    <row r="92" spans="1:61" x14ac:dyDescent="0.75">
      <c r="A92" t="str">
        <f t="shared" si="18"/>
        <v>passenger HDV</v>
      </c>
      <c r="B92" s="233">
        <v>1E-4</v>
      </c>
      <c r="C92" s="235">
        <f t="shared" si="27"/>
        <v>2476598.9310164265</v>
      </c>
      <c r="D92">
        <f t="shared" si="20"/>
        <v>8.0089341180456901E-3</v>
      </c>
      <c r="E92" t="s">
        <v>1298</v>
      </c>
      <c r="F92">
        <v>0.05</v>
      </c>
      <c r="G92">
        <v>0.05</v>
      </c>
      <c r="H92">
        <v>0.05</v>
      </c>
      <c r="I92">
        <f t="shared" si="21"/>
        <v>6.2111801242236027E-5</v>
      </c>
      <c r="J92">
        <f t="shared" si="22"/>
        <v>6.2111801242236027E-5</v>
      </c>
      <c r="K92">
        <f t="shared" si="23"/>
        <v>6.2111801242236027E-5</v>
      </c>
      <c r="L92">
        <f t="shared" si="24"/>
        <v>5.6019786932336453E-5</v>
      </c>
      <c r="M92">
        <f t="shared" si="25"/>
        <v>5.6019786932336453E-5</v>
      </c>
      <c r="N92">
        <f t="shared" si="26"/>
        <v>5.6019786932336453E-5</v>
      </c>
      <c r="O92" s="147">
        <v>86</v>
      </c>
      <c r="P92" s="158" t="s">
        <v>956</v>
      </c>
      <c r="Q92" s="114" t="s">
        <v>957</v>
      </c>
      <c r="R92" s="115">
        <v>42</v>
      </c>
      <c r="S92" s="115">
        <v>46</v>
      </c>
      <c r="T92" s="125" t="s">
        <v>712</v>
      </c>
      <c r="U92" s="114" t="s">
        <v>712</v>
      </c>
      <c r="V92" s="160" t="s">
        <v>707</v>
      </c>
      <c r="W92" s="159" t="s">
        <v>711</v>
      </c>
      <c r="X92" s="114" t="s">
        <v>710</v>
      </c>
      <c r="Y92" s="155">
        <v>11408</v>
      </c>
      <c r="Z92" s="155">
        <v>25150.334870050832</v>
      </c>
      <c r="AA92" s="121">
        <v>340</v>
      </c>
      <c r="AB92" s="121">
        <v>5.4</v>
      </c>
      <c r="AC92" s="121">
        <v>7.7</v>
      </c>
      <c r="AD92" s="154">
        <v>16</v>
      </c>
      <c r="AE92" s="154">
        <v>50</v>
      </c>
      <c r="AF92" s="120">
        <v>45</v>
      </c>
      <c r="AG92" s="119">
        <v>11200</v>
      </c>
      <c r="AH92" s="153">
        <v>28.030916615099397</v>
      </c>
      <c r="AI92" s="152">
        <v>3.3086376237156313E-5</v>
      </c>
      <c r="AJ92" s="115">
        <v>8</v>
      </c>
      <c r="AK92" s="125">
        <v>80.089341180456898</v>
      </c>
      <c r="AL92" s="125">
        <v>70.759733826345467</v>
      </c>
      <c r="AM92" s="148">
        <v>219.4614756240808</v>
      </c>
      <c r="AN92" s="151">
        <v>1.9878943133191989</v>
      </c>
      <c r="AO92" s="150">
        <v>-0.35617102411740093</v>
      </c>
      <c r="AP92" s="134">
        <v>0</v>
      </c>
      <c r="AQ92" s="151">
        <v>3.7100051165412977E-2</v>
      </c>
      <c r="AR92" s="134">
        <v>8.3498725261189483E-2</v>
      </c>
      <c r="AS92" s="150">
        <v>1.6317232892017979</v>
      </c>
      <c r="AT92" s="150">
        <v>0.1291359243055108</v>
      </c>
      <c r="AU92" s="134">
        <v>8.486198423283578E-2</v>
      </c>
      <c r="AV92" s="149">
        <v>394.58279333706275</v>
      </c>
      <c r="AW92" s="125">
        <v>358.10040085840529</v>
      </c>
      <c r="AX92" s="148">
        <v>376.72433714253094</v>
      </c>
      <c r="AY92" s="127"/>
      <c r="AZ92" s="127"/>
      <c r="BA92" s="127"/>
      <c r="BB92" s="127"/>
      <c r="BC92" s="127"/>
      <c r="BD92" s="127"/>
      <c r="BE92" s="124"/>
      <c r="BF92" s="124"/>
      <c r="BG92" s="124"/>
      <c r="BH92" s="126"/>
      <c r="BI92" s="126"/>
    </row>
    <row r="93" spans="1:61" x14ac:dyDescent="0.75">
      <c r="A93" t="str">
        <f t="shared" si="18"/>
        <v>passenger HDV</v>
      </c>
      <c r="B93" s="233">
        <v>8.0000000000000002E-3</v>
      </c>
      <c r="C93" s="235">
        <f t="shared" si="27"/>
        <v>335729210.04016715</v>
      </c>
      <c r="D93">
        <f t="shared" si="20"/>
        <v>1.0856958270638082</v>
      </c>
      <c r="E93" t="s">
        <v>1298</v>
      </c>
      <c r="F93">
        <v>0.14000000000000001</v>
      </c>
      <c r="G93">
        <v>0.26</v>
      </c>
      <c r="H93">
        <v>0.39</v>
      </c>
      <c r="I93">
        <f t="shared" si="21"/>
        <v>1.391304347826087E-2</v>
      </c>
      <c r="J93">
        <f t="shared" si="22"/>
        <v>2.5838509316770189E-2</v>
      </c>
      <c r="K93">
        <f t="shared" si="23"/>
        <v>3.8757763975155284E-2</v>
      </c>
      <c r="L93">
        <f t="shared" si="24"/>
        <v>2.1263410889037385E-2</v>
      </c>
      <c r="M93">
        <f t="shared" si="25"/>
        <v>3.9489191651069427E-2</v>
      </c>
      <c r="N93">
        <f t="shared" si="26"/>
        <v>5.9233787476604141E-2</v>
      </c>
      <c r="O93" s="147">
        <v>87</v>
      </c>
      <c r="P93" s="158" t="s">
        <v>958</v>
      </c>
      <c r="Q93" s="114" t="s">
        <v>955</v>
      </c>
      <c r="R93" s="115">
        <v>42</v>
      </c>
      <c r="S93" s="115">
        <v>48</v>
      </c>
      <c r="T93" s="125" t="s">
        <v>712</v>
      </c>
      <c r="U93" s="114" t="s">
        <v>712</v>
      </c>
      <c r="V93" s="161" t="s">
        <v>700</v>
      </c>
      <c r="W93" s="122" t="s">
        <v>713</v>
      </c>
      <c r="X93" s="114" t="s">
        <v>698</v>
      </c>
      <c r="Y93" s="155">
        <v>19051</v>
      </c>
      <c r="Z93" s="155">
        <v>42000.265568841023</v>
      </c>
      <c r="AA93" s="121">
        <v>794</v>
      </c>
      <c r="AB93" s="121">
        <v>6.86</v>
      </c>
      <c r="AC93" s="121">
        <v>7.7</v>
      </c>
      <c r="AD93" s="154">
        <v>20</v>
      </c>
      <c r="AE93" s="154">
        <v>100</v>
      </c>
      <c r="AF93" s="120">
        <v>25</v>
      </c>
      <c r="AG93" s="119">
        <v>15000</v>
      </c>
      <c r="AH93" s="153">
        <v>1</v>
      </c>
      <c r="AI93" s="152">
        <v>1.1803529899316134E-6</v>
      </c>
      <c r="AJ93" s="115">
        <v>8</v>
      </c>
      <c r="AK93" s="125">
        <v>135.71197838297601</v>
      </c>
      <c r="AL93" s="125">
        <v>119.90289002114318</v>
      </c>
      <c r="AM93" s="148">
        <v>203.16467431772006</v>
      </c>
      <c r="AN93" s="151">
        <v>1.9878943133191989</v>
      </c>
      <c r="AO93" s="150">
        <v>-0.35617102411740093</v>
      </c>
      <c r="AP93" s="134">
        <v>0</v>
      </c>
      <c r="AQ93" s="151">
        <v>3.7100051165412977E-2</v>
      </c>
      <c r="AR93" s="134">
        <v>8.3498725261189483E-2</v>
      </c>
      <c r="AS93" s="150">
        <v>1.6317232892017979</v>
      </c>
      <c r="AT93" s="150">
        <v>0.14866458709692501</v>
      </c>
      <c r="AU93" s="134">
        <v>9.7695292104413384E-2</v>
      </c>
      <c r="AV93" s="149">
        <v>369.24934285963917</v>
      </c>
      <c r="AW93" s="125">
        <v>331.50853062732222</v>
      </c>
      <c r="AX93" s="148">
        <v>351.35676283008991</v>
      </c>
      <c r="AY93" s="127"/>
      <c r="AZ93" s="127"/>
      <c r="BA93" s="127"/>
      <c r="BB93" s="127"/>
      <c r="BC93" s="127"/>
      <c r="BD93" s="127"/>
      <c r="BE93" s="124"/>
      <c r="BF93" s="124"/>
      <c r="BG93" s="124"/>
      <c r="BH93" s="126"/>
      <c r="BI93" s="126"/>
    </row>
    <row r="94" spans="1:61" x14ac:dyDescent="0.75">
      <c r="A94" t="str">
        <f t="shared" si="18"/>
        <v>passenger HDV</v>
      </c>
      <c r="B94" s="233">
        <v>1E-4</v>
      </c>
      <c r="C94" s="235">
        <f t="shared" si="27"/>
        <v>2476598.9310164265</v>
      </c>
      <c r="D94">
        <f t="shared" si="20"/>
        <v>8.0089341180456901E-3</v>
      </c>
      <c r="E94" t="s">
        <v>1298</v>
      </c>
      <c r="F94">
        <v>0.05</v>
      </c>
      <c r="G94">
        <v>0.05</v>
      </c>
      <c r="H94">
        <v>0.05</v>
      </c>
      <c r="I94">
        <f t="shared" si="21"/>
        <v>6.2111801242236027E-5</v>
      </c>
      <c r="J94">
        <f t="shared" si="22"/>
        <v>6.2111801242236027E-5</v>
      </c>
      <c r="K94">
        <f t="shared" si="23"/>
        <v>6.2111801242236027E-5</v>
      </c>
      <c r="L94">
        <f t="shared" si="24"/>
        <v>5.6019786932336453E-5</v>
      </c>
      <c r="M94">
        <f t="shared" si="25"/>
        <v>5.6019786932336453E-5</v>
      </c>
      <c r="N94">
        <f t="shared" si="26"/>
        <v>5.6019786932336453E-5</v>
      </c>
      <c r="O94" s="147">
        <v>88</v>
      </c>
      <c r="P94" s="158" t="s">
        <v>959</v>
      </c>
      <c r="Q94" s="114" t="s">
        <v>957</v>
      </c>
      <c r="R94" s="115">
        <v>42</v>
      </c>
      <c r="S94" s="115">
        <v>46</v>
      </c>
      <c r="T94" s="125" t="s">
        <v>712</v>
      </c>
      <c r="U94" s="114" t="s">
        <v>712</v>
      </c>
      <c r="V94" s="160" t="s">
        <v>707</v>
      </c>
      <c r="W94" s="159" t="s">
        <v>711</v>
      </c>
      <c r="X94" s="114" t="s">
        <v>698</v>
      </c>
      <c r="Y94" s="155">
        <v>11408</v>
      </c>
      <c r="Z94" s="155">
        <v>25150.334870050832</v>
      </c>
      <c r="AA94" s="121">
        <v>340</v>
      </c>
      <c r="AB94" s="121">
        <v>5.4</v>
      </c>
      <c r="AC94" s="121">
        <v>7.7</v>
      </c>
      <c r="AD94" s="154">
        <v>16</v>
      </c>
      <c r="AE94" s="154">
        <v>50</v>
      </c>
      <c r="AF94" s="120">
        <v>45</v>
      </c>
      <c r="AG94" s="119">
        <v>11200</v>
      </c>
      <c r="AH94" s="153">
        <v>28.030916615099397</v>
      </c>
      <c r="AI94" s="152">
        <v>3.3086376237156313E-5</v>
      </c>
      <c r="AJ94" s="115">
        <v>8</v>
      </c>
      <c r="AK94" s="125">
        <v>80.089341180456898</v>
      </c>
      <c r="AL94" s="125">
        <v>70.759733826345467</v>
      </c>
      <c r="AM94" s="148">
        <v>219.4614756240808</v>
      </c>
      <c r="AN94" s="151">
        <v>1.9878943133191989</v>
      </c>
      <c r="AO94" s="150">
        <v>-0.35617102411740093</v>
      </c>
      <c r="AP94" s="134">
        <v>0</v>
      </c>
      <c r="AQ94" s="151">
        <v>3.7100051165412977E-2</v>
      </c>
      <c r="AR94" s="134">
        <v>8.3498725261189483E-2</v>
      </c>
      <c r="AS94" s="150">
        <v>1.6317232892017979</v>
      </c>
      <c r="AT94" s="150">
        <v>0.1291359243055108</v>
      </c>
      <c r="AU94" s="134">
        <v>8.486198423283578E-2</v>
      </c>
      <c r="AV94" s="149">
        <v>394.58279333706275</v>
      </c>
      <c r="AW94" s="125">
        <v>358.10040085840529</v>
      </c>
      <c r="AX94" s="148">
        <v>376.72433714253094</v>
      </c>
      <c r="AY94" s="127"/>
      <c r="AZ94" s="127"/>
      <c r="BA94" s="127"/>
      <c r="BB94" s="127"/>
      <c r="BC94" s="127"/>
      <c r="BD94" s="127"/>
      <c r="BE94" s="124"/>
      <c r="BF94" s="124"/>
      <c r="BG94" s="124"/>
      <c r="BH94" s="126"/>
      <c r="BI94" s="126"/>
    </row>
    <row r="95" spans="1:61" x14ac:dyDescent="0.75">
      <c r="A95" t="str">
        <f t="shared" si="18"/>
        <v>freight HDV</v>
      </c>
      <c r="B95" s="233">
        <v>3.3999999999999998E-3</v>
      </c>
      <c r="C95" s="235">
        <f t="shared" si="27"/>
        <v>28061568.797882956</v>
      </c>
      <c r="D95">
        <f t="shared" si="20"/>
        <v>9.0746730500692666E-2</v>
      </c>
      <c r="E95" t="s">
        <v>1291</v>
      </c>
      <c r="F95">
        <v>0.2</v>
      </c>
      <c r="G95">
        <v>0.37</v>
      </c>
      <c r="H95">
        <v>0.7</v>
      </c>
      <c r="I95">
        <f t="shared" si="21"/>
        <v>9.1767881241565461E-3</v>
      </c>
      <c r="J95">
        <f t="shared" si="22"/>
        <v>1.6977058029689608E-2</v>
      </c>
      <c r="K95">
        <f t="shared" si="23"/>
        <v>3.2118758434547902E-2</v>
      </c>
      <c r="L95">
        <f t="shared" si="24"/>
        <v>2.9981834245969138E-3</v>
      </c>
      <c r="M95">
        <f t="shared" si="25"/>
        <v>5.5466393355042901E-3</v>
      </c>
      <c r="N95">
        <f t="shared" si="26"/>
        <v>1.0493641986089196E-2</v>
      </c>
      <c r="O95" s="147">
        <v>89</v>
      </c>
      <c r="P95" s="158" t="s">
        <v>960</v>
      </c>
      <c r="Q95" s="114" t="s">
        <v>961</v>
      </c>
      <c r="R95" s="115">
        <v>52</v>
      </c>
      <c r="S95" s="115">
        <v>47</v>
      </c>
      <c r="T95" s="125" t="s">
        <v>827</v>
      </c>
      <c r="U95" s="114" t="s">
        <v>703</v>
      </c>
      <c r="V95" s="161" t="s">
        <v>700</v>
      </c>
      <c r="W95" s="122" t="s">
        <v>708</v>
      </c>
      <c r="X95" s="114" t="s">
        <v>710</v>
      </c>
      <c r="Y95" s="155">
        <v>19051</v>
      </c>
      <c r="Z95" s="155">
        <v>42000.265568841023</v>
      </c>
      <c r="AA95" s="121">
        <v>794</v>
      </c>
      <c r="AB95" s="121">
        <v>6.86</v>
      </c>
      <c r="AC95" s="121">
        <v>7.7</v>
      </c>
      <c r="AD95" s="154">
        <v>20</v>
      </c>
      <c r="AE95" s="154">
        <v>100</v>
      </c>
      <c r="AF95" s="120">
        <v>25</v>
      </c>
      <c r="AG95" s="119">
        <v>15000</v>
      </c>
      <c r="AH95" s="153">
        <v>2702.6185365557862</v>
      </c>
      <c r="AI95" s="152">
        <v>3.1900438702682238E-3</v>
      </c>
      <c r="AJ95" s="115">
        <v>8</v>
      </c>
      <c r="AK95" s="125">
        <v>26.690214853144901</v>
      </c>
      <c r="AL95" s="125">
        <v>23.581071724902053</v>
      </c>
      <c r="AM95" s="148">
        <v>44.335477128743321</v>
      </c>
      <c r="AN95" s="151">
        <v>2.0695124788824248</v>
      </c>
      <c r="AO95" s="150">
        <v>-0.22899776432577695</v>
      </c>
      <c r="AP95" s="134">
        <v>0.14364031454834789</v>
      </c>
      <c r="AQ95" s="151">
        <v>3.8623290151577637E-2</v>
      </c>
      <c r="AR95" s="134">
        <v>8.6926982355655935E-2</v>
      </c>
      <c r="AS95" s="150">
        <v>1.9841550291049956</v>
      </c>
      <c r="AT95" s="150">
        <v>0.18941416321924584</v>
      </c>
      <c r="AU95" s="134">
        <v>0.12447397437260975</v>
      </c>
      <c r="AV95" s="149">
        <v>98.078609211184599</v>
      </c>
      <c r="AW95" s="125">
        <v>87.968459912765567</v>
      </c>
      <c r="AX95" s="148">
        <v>93.487072956686191</v>
      </c>
      <c r="AY95" s="127"/>
      <c r="AZ95" s="127"/>
      <c r="BA95" s="127"/>
      <c r="BB95" s="127"/>
      <c r="BC95" s="127"/>
      <c r="BD95" s="127"/>
      <c r="BE95" s="124"/>
      <c r="BF95" s="124"/>
      <c r="BG95" s="124"/>
      <c r="BH95" s="126"/>
      <c r="BI95" s="126"/>
    </row>
    <row r="96" spans="1:61" x14ac:dyDescent="0.75">
      <c r="A96" t="str">
        <f t="shared" si="18"/>
        <v>freight HDV</v>
      </c>
      <c r="B96" s="233">
        <v>3.3999999999999998E-3</v>
      </c>
      <c r="C96" s="235">
        <f t="shared" si="27"/>
        <v>28061568.797882956</v>
      </c>
      <c r="D96">
        <f t="shared" si="20"/>
        <v>9.0746730500692666E-2</v>
      </c>
      <c r="E96" t="s">
        <v>1291</v>
      </c>
      <c r="F96">
        <v>0</v>
      </c>
      <c r="G96">
        <v>0.14000000000000001</v>
      </c>
      <c r="H96">
        <v>0.05</v>
      </c>
      <c r="I96">
        <f t="shared" si="21"/>
        <v>0</v>
      </c>
      <c r="J96">
        <f t="shared" si="22"/>
        <v>6.4237516869095823E-3</v>
      </c>
      <c r="K96">
        <f t="shared" si="23"/>
        <v>2.2941970310391365E-3</v>
      </c>
      <c r="L96">
        <f t="shared" si="24"/>
        <v>0</v>
      </c>
      <c r="M96">
        <f t="shared" si="25"/>
        <v>2.0987283972178396E-3</v>
      </c>
      <c r="N96">
        <f t="shared" si="26"/>
        <v>7.4954585614922845E-4</v>
      </c>
      <c r="O96" s="147">
        <v>90</v>
      </c>
      <c r="P96" s="158" t="s">
        <v>962</v>
      </c>
      <c r="Q96" s="114" t="s">
        <v>961</v>
      </c>
      <c r="R96" s="115">
        <v>52</v>
      </c>
      <c r="S96" s="115">
        <v>47</v>
      </c>
      <c r="T96" s="125" t="s">
        <v>829</v>
      </c>
      <c r="U96" s="114" t="s">
        <v>703</v>
      </c>
      <c r="V96" s="161" t="s">
        <v>700</v>
      </c>
      <c r="W96" s="122" t="s">
        <v>708</v>
      </c>
      <c r="X96" s="114" t="s">
        <v>709</v>
      </c>
      <c r="Y96" s="155">
        <v>19051</v>
      </c>
      <c r="Z96" s="155">
        <v>42000.265568841023</v>
      </c>
      <c r="AA96" s="121">
        <v>794</v>
      </c>
      <c r="AB96" s="121">
        <v>6.86</v>
      </c>
      <c r="AC96" s="121">
        <v>7.7</v>
      </c>
      <c r="AD96" s="154">
        <v>20</v>
      </c>
      <c r="AE96" s="154">
        <v>100</v>
      </c>
      <c r="AF96" s="120">
        <v>25</v>
      </c>
      <c r="AG96" s="119">
        <v>15000</v>
      </c>
      <c r="AH96" s="153">
        <v>2702.6185365557862</v>
      </c>
      <c r="AI96" s="152">
        <v>3.1900438702682238E-3</v>
      </c>
      <c r="AJ96" s="115">
        <v>8</v>
      </c>
      <c r="AK96" s="125">
        <v>26.690214853144901</v>
      </c>
      <c r="AL96" s="125">
        <v>23.581071724902053</v>
      </c>
      <c r="AM96" s="148">
        <v>44.335477128743321</v>
      </c>
      <c r="AN96" s="151">
        <v>2.0655904795706843</v>
      </c>
      <c r="AO96" s="150">
        <v>-9.343078857194119E-2</v>
      </c>
      <c r="AP96" s="134">
        <v>0.12671450539612866</v>
      </c>
      <c r="AQ96" s="151">
        <v>3.8550093918678648E-2</v>
      </c>
      <c r="AR96" s="134">
        <v>8.6762244250208675E-2</v>
      </c>
      <c r="AS96" s="150">
        <v>2.0988741963948718</v>
      </c>
      <c r="AT96" s="150">
        <v>0.18941416321924584</v>
      </c>
      <c r="AU96" s="134">
        <v>0.12447397437260975</v>
      </c>
      <c r="AV96" s="149">
        <v>103.16149303888376</v>
      </c>
      <c r="AW96" s="125">
        <v>93.054588930374351</v>
      </c>
      <c r="AX96" s="148">
        <v>98.573201974294975</v>
      </c>
      <c r="AY96" s="127"/>
      <c r="AZ96" s="127"/>
      <c r="BA96" s="127"/>
      <c r="BB96" s="127"/>
      <c r="BC96" s="127"/>
      <c r="BD96" s="127"/>
      <c r="BE96" s="124"/>
      <c r="BF96" s="124"/>
      <c r="BG96" s="124"/>
      <c r="BH96" s="126"/>
      <c r="BI96" s="126"/>
    </row>
    <row r="97" spans="1:61" x14ac:dyDescent="0.75">
      <c r="A97" t="str">
        <f t="shared" si="18"/>
        <v>freight LDV</v>
      </c>
      <c r="B97" s="233">
        <v>7.7000000000000002E-3</v>
      </c>
      <c r="C97" s="235">
        <f t="shared" si="27"/>
        <v>117148515.04549618</v>
      </c>
      <c r="D97">
        <f t="shared" si="20"/>
        <v>0.37884000000000001</v>
      </c>
      <c r="E97" t="s">
        <v>1292</v>
      </c>
      <c r="F97">
        <v>0.2</v>
      </c>
      <c r="G97">
        <v>0.37</v>
      </c>
      <c r="H97">
        <v>0.39</v>
      </c>
      <c r="I97">
        <f t="shared" si="21"/>
        <v>9.8276962348436483E-3</v>
      </c>
      <c r="J97">
        <f t="shared" si="22"/>
        <v>1.8181238034460749E-2</v>
      </c>
      <c r="K97">
        <f t="shared" si="23"/>
        <v>1.9164007657945115E-2</v>
      </c>
      <c r="L97">
        <f t="shared" si="24"/>
        <v>6.5410394290746831E-3</v>
      </c>
      <c r="M97">
        <f t="shared" si="25"/>
        <v>1.2100922943788164E-2</v>
      </c>
      <c r="N97">
        <f t="shared" si="26"/>
        <v>1.2755026886695631E-2</v>
      </c>
      <c r="O97" s="147">
        <v>91</v>
      </c>
      <c r="P97" s="158" t="s">
        <v>963</v>
      </c>
      <c r="Q97" s="114" t="s">
        <v>964</v>
      </c>
      <c r="R97" s="115">
        <v>52</v>
      </c>
      <c r="S97" s="115">
        <v>46</v>
      </c>
      <c r="T97" s="125" t="s">
        <v>832</v>
      </c>
      <c r="U97" s="114" t="s">
        <v>703</v>
      </c>
      <c r="V97" s="160" t="s">
        <v>707</v>
      </c>
      <c r="W97" s="159" t="s">
        <v>706</v>
      </c>
      <c r="X97" s="114" t="s">
        <v>710</v>
      </c>
      <c r="Y97" s="155">
        <v>11408</v>
      </c>
      <c r="Z97" s="155">
        <v>25150.334870050832</v>
      </c>
      <c r="AA97" s="121">
        <v>340</v>
      </c>
      <c r="AB97" s="121">
        <v>5.4</v>
      </c>
      <c r="AC97" s="121">
        <v>7.7</v>
      </c>
      <c r="AD97" s="154">
        <v>16</v>
      </c>
      <c r="AE97" s="154">
        <v>50</v>
      </c>
      <c r="AF97" s="120">
        <v>45</v>
      </c>
      <c r="AG97" s="119">
        <v>11200</v>
      </c>
      <c r="AH97" s="153">
        <v>5171.8446591507036</v>
      </c>
      <c r="AI97" s="152">
        <v>6.1046023068903792E-3</v>
      </c>
      <c r="AJ97" s="115">
        <v>8</v>
      </c>
      <c r="AK97" s="125">
        <v>49.2</v>
      </c>
      <c r="AL97" s="125">
        <v>43.468692000000004</v>
      </c>
      <c r="AM97" s="148">
        <v>89.454545454545453</v>
      </c>
      <c r="AN97" s="151">
        <v>1.3643385909304979</v>
      </c>
      <c r="AO97" s="150">
        <v>-0.13719516002678903</v>
      </c>
      <c r="AP97" s="134">
        <v>0.10471937015288081</v>
      </c>
      <c r="AQ97" s="151">
        <v>2.5462637118747709E-2</v>
      </c>
      <c r="AR97" s="134">
        <v>5.7307137710520553E-2</v>
      </c>
      <c r="AS97" s="150">
        <v>1.3318628010565896</v>
      </c>
      <c r="AT97" s="150">
        <v>9.3877479993837609E-2</v>
      </c>
      <c r="AU97" s="134">
        <v>6.1691812482852486E-2</v>
      </c>
      <c r="AV97" s="149">
        <v>129.81669740713346</v>
      </c>
      <c r="AW97" s="125">
        <v>119.14118147633492</v>
      </c>
      <c r="AX97" s="148">
        <v>124.65979452025555</v>
      </c>
      <c r="AY97" s="127"/>
      <c r="AZ97" s="127"/>
      <c r="BA97" s="127"/>
      <c r="BB97" s="127"/>
      <c r="BC97" s="127"/>
      <c r="BD97" s="127"/>
      <c r="BE97" s="124"/>
      <c r="BF97" s="124"/>
      <c r="BG97" s="124"/>
      <c r="BH97" s="126"/>
      <c r="BI97" s="126"/>
    </row>
    <row r="98" spans="1:61" x14ac:dyDescent="0.75">
      <c r="A98" t="str">
        <f t="shared" si="18"/>
        <v>freight LDV</v>
      </c>
      <c r="B98" s="233">
        <v>7.7000000000000002E-3</v>
      </c>
      <c r="C98" s="235">
        <f t="shared" si="27"/>
        <v>117148515.04549618</v>
      </c>
      <c r="D98">
        <f t="shared" si="20"/>
        <v>0.37884000000000001</v>
      </c>
      <c r="E98" t="s">
        <v>1292</v>
      </c>
      <c r="F98">
        <v>0</v>
      </c>
      <c r="G98">
        <v>0.14000000000000001</v>
      </c>
      <c r="H98">
        <v>0.14000000000000001</v>
      </c>
      <c r="I98">
        <f t="shared" si="21"/>
        <v>0</v>
      </c>
      <c r="J98">
        <f t="shared" si="22"/>
        <v>6.8793873643905549E-3</v>
      </c>
      <c r="K98">
        <f t="shared" si="23"/>
        <v>6.8793873643905549E-3</v>
      </c>
      <c r="L98">
        <f t="shared" si="24"/>
        <v>0</v>
      </c>
      <c r="M98">
        <f t="shared" si="25"/>
        <v>4.5787276003522786E-3</v>
      </c>
      <c r="N98">
        <f t="shared" si="26"/>
        <v>4.5787276003522786E-3</v>
      </c>
      <c r="O98" s="147">
        <v>92</v>
      </c>
      <c r="P98" s="158" t="s">
        <v>965</v>
      </c>
      <c r="Q98" s="114" t="s">
        <v>964</v>
      </c>
      <c r="R98" s="115">
        <v>52</v>
      </c>
      <c r="S98" s="115">
        <v>46</v>
      </c>
      <c r="T98" s="125" t="s">
        <v>834</v>
      </c>
      <c r="U98" s="114" t="s">
        <v>703</v>
      </c>
      <c r="V98" s="160" t="s">
        <v>707</v>
      </c>
      <c r="W98" s="159" t="s">
        <v>706</v>
      </c>
      <c r="X98" s="114" t="s">
        <v>709</v>
      </c>
      <c r="Y98" s="155">
        <v>11408</v>
      </c>
      <c r="Z98" s="155">
        <v>25150.334870050832</v>
      </c>
      <c r="AA98" s="121">
        <v>340</v>
      </c>
      <c r="AB98" s="121">
        <v>5.4</v>
      </c>
      <c r="AC98" s="121">
        <v>7.7</v>
      </c>
      <c r="AD98" s="154">
        <v>16</v>
      </c>
      <c r="AE98" s="154">
        <v>50</v>
      </c>
      <c r="AF98" s="120">
        <v>45</v>
      </c>
      <c r="AG98" s="119">
        <v>11200</v>
      </c>
      <c r="AH98" s="153">
        <v>5171.8446591507036</v>
      </c>
      <c r="AI98" s="152">
        <v>6.1046023068903792E-3</v>
      </c>
      <c r="AJ98" s="115">
        <v>8</v>
      </c>
      <c r="AK98" s="125">
        <v>49.2</v>
      </c>
      <c r="AL98" s="125">
        <v>43.468692000000004</v>
      </c>
      <c r="AM98" s="148">
        <v>89.454545454545453</v>
      </c>
      <c r="AN98" s="151">
        <v>1.4451053055964747</v>
      </c>
      <c r="AO98" s="150">
        <v>-5.6081646699588004E-2</v>
      </c>
      <c r="AP98" s="134">
        <v>0.10185219030482104</v>
      </c>
      <c r="AQ98" s="151">
        <v>2.6969985485556434E-2</v>
      </c>
      <c r="AR98" s="134">
        <v>6.0699630798788873E-2</v>
      </c>
      <c r="AS98" s="150">
        <v>1.4908758492017078</v>
      </c>
      <c r="AT98" s="150">
        <v>9.3877479993837609E-2</v>
      </c>
      <c r="AU98" s="134">
        <v>6.1691812482852486E-2</v>
      </c>
      <c r="AV98" s="149">
        <v>144.17597651329129</v>
      </c>
      <c r="AW98" s="125">
        <v>133.36562141949821</v>
      </c>
      <c r="AX98" s="148">
        <v>138.88423446341884</v>
      </c>
      <c r="AY98" s="127"/>
      <c r="AZ98" s="127"/>
      <c r="BA98" s="127"/>
      <c r="BB98" s="127"/>
      <c r="BC98" s="127"/>
      <c r="BD98" s="127"/>
      <c r="BE98" s="124"/>
      <c r="BF98" s="124"/>
      <c r="BG98" s="124"/>
      <c r="BH98" s="126"/>
      <c r="BI98" s="126"/>
    </row>
    <row r="99" spans="1:61" x14ac:dyDescent="0.75">
      <c r="A99" t="str">
        <f t="shared" si="18"/>
        <v>freight LDV</v>
      </c>
      <c r="B99" s="233">
        <v>1.6899999999999998E-2</v>
      </c>
      <c r="C99" s="235">
        <f t="shared" si="27"/>
        <v>257118169.38556945</v>
      </c>
      <c r="D99">
        <f t="shared" si="20"/>
        <v>0.83148</v>
      </c>
      <c r="E99" t="s">
        <v>1290</v>
      </c>
      <c r="F99">
        <v>0.2</v>
      </c>
      <c r="G99">
        <v>0.37</v>
      </c>
      <c r="H99">
        <v>0.7</v>
      </c>
      <c r="I99">
        <f t="shared" si="21"/>
        <v>1.0428879975316259E-2</v>
      </c>
      <c r="J99">
        <f t="shared" si="22"/>
        <v>1.9293427954335075E-2</v>
      </c>
      <c r="K99">
        <f t="shared" si="23"/>
        <v>3.6501079913606897E-2</v>
      </c>
      <c r="L99">
        <f t="shared" si="24"/>
        <v>6.8836411823354491E-3</v>
      </c>
      <c r="M99">
        <f t="shared" si="25"/>
        <v>1.2734736187320583E-2</v>
      </c>
      <c r="N99">
        <f t="shared" si="26"/>
        <v>2.4092744138174072E-2</v>
      </c>
      <c r="O99" s="147">
        <v>93</v>
      </c>
      <c r="P99" s="158" t="s">
        <v>966</v>
      </c>
      <c r="Q99" s="114" t="s">
        <v>967</v>
      </c>
      <c r="R99" s="115">
        <v>52</v>
      </c>
      <c r="S99" s="115">
        <v>42</v>
      </c>
      <c r="T99" s="125" t="s">
        <v>819</v>
      </c>
      <c r="U99" s="114" t="s">
        <v>703</v>
      </c>
      <c r="V99" s="160" t="s">
        <v>705</v>
      </c>
      <c r="W99" s="159" t="s">
        <v>704</v>
      </c>
      <c r="X99" s="114" t="s">
        <v>710</v>
      </c>
      <c r="Y99" s="155">
        <v>7257</v>
      </c>
      <c r="Z99" s="155">
        <v>15998.946366756565</v>
      </c>
      <c r="AA99" s="121">
        <v>340</v>
      </c>
      <c r="AB99" s="121">
        <v>3.4</v>
      </c>
      <c r="AC99" s="121">
        <v>7.7</v>
      </c>
      <c r="AD99" s="154">
        <v>8</v>
      </c>
      <c r="AE99" s="154">
        <v>25</v>
      </c>
      <c r="AF99" s="120">
        <v>55</v>
      </c>
      <c r="AG99" s="119">
        <v>5700</v>
      </c>
      <c r="AH99" s="153">
        <v>7653.9028111378811</v>
      </c>
      <c r="AI99" s="152">
        <v>9.0343070677725793E-3</v>
      </c>
      <c r="AJ99" s="115">
        <v>8</v>
      </c>
      <c r="AK99" s="125">
        <v>49.2</v>
      </c>
      <c r="AL99" s="125">
        <v>43.468692000000004</v>
      </c>
      <c r="AM99" s="148">
        <v>89.454545454545453</v>
      </c>
      <c r="AN99" s="151">
        <v>0.8601323948290085</v>
      </c>
      <c r="AO99" s="150">
        <v>-8.4538972558163936E-2</v>
      </c>
      <c r="AP99" s="134">
        <v>7.3789579020409349E-2</v>
      </c>
      <c r="AQ99" s="151">
        <v>1.6052642056158157E-2</v>
      </c>
      <c r="AR99" s="134">
        <v>3.612866038343765E-2</v>
      </c>
      <c r="AS99" s="150">
        <v>0.84938300129125399</v>
      </c>
      <c r="AT99" s="150">
        <v>9.3877479993837609E-2</v>
      </c>
      <c r="AU99" s="134">
        <v>6.1691812482852486E-2</v>
      </c>
      <c r="AV99" s="149">
        <v>85.81491939707179</v>
      </c>
      <c r="AW99" s="125">
        <v>75.981170297326713</v>
      </c>
      <c r="AX99" s="148">
        <v>81.499783341247337</v>
      </c>
      <c r="AY99" s="127"/>
      <c r="AZ99" s="127"/>
      <c r="BA99" s="127"/>
      <c r="BB99" s="127"/>
      <c r="BC99" s="127"/>
      <c r="BD99" s="127"/>
      <c r="BE99" s="124"/>
      <c r="BF99" s="124"/>
      <c r="BG99" s="124"/>
      <c r="BH99" s="126"/>
      <c r="BI99" s="126"/>
    </row>
    <row r="100" spans="1:61" x14ac:dyDescent="0.75">
      <c r="A100" t="str">
        <f t="shared" si="18"/>
        <v>freight LDV</v>
      </c>
      <c r="B100" s="233">
        <v>1.6899999999999998E-2</v>
      </c>
      <c r="C100" s="235">
        <f t="shared" si="27"/>
        <v>117659920.05384818</v>
      </c>
      <c r="D100">
        <f t="shared" si="20"/>
        <v>0.38049380391965565</v>
      </c>
      <c r="E100" t="s">
        <v>1290</v>
      </c>
      <c r="F100">
        <v>0.14000000000000001</v>
      </c>
      <c r="G100">
        <v>0.37</v>
      </c>
      <c r="H100">
        <v>0.7</v>
      </c>
      <c r="I100">
        <f t="shared" si="21"/>
        <v>7.3002159827213814E-3</v>
      </c>
      <c r="J100">
        <f t="shared" si="22"/>
        <v>1.9293427954335075E-2</v>
      </c>
      <c r="K100">
        <f t="shared" si="23"/>
        <v>3.6501079913606897E-2</v>
      </c>
      <c r="L100">
        <f t="shared" si="24"/>
        <v>2.2050175263378167E-3</v>
      </c>
      <c r="M100">
        <f t="shared" si="25"/>
        <v>5.8275463196070859E-3</v>
      </c>
      <c r="N100">
        <f t="shared" si="26"/>
        <v>1.1025087631689082E-2</v>
      </c>
      <c r="O100" s="147">
        <v>94</v>
      </c>
      <c r="P100" s="158" t="s">
        <v>968</v>
      </c>
      <c r="Q100" s="114" t="s">
        <v>969</v>
      </c>
      <c r="R100" s="115">
        <v>52</v>
      </c>
      <c r="S100" s="115">
        <v>41</v>
      </c>
      <c r="T100" s="125" t="s">
        <v>819</v>
      </c>
      <c r="U100" s="114" t="s">
        <v>703</v>
      </c>
      <c r="V100" s="157" t="s">
        <v>702</v>
      </c>
      <c r="W100" s="156"/>
      <c r="X100" s="114" t="s">
        <v>710</v>
      </c>
      <c r="Y100" s="155">
        <v>7257</v>
      </c>
      <c r="Z100" s="155">
        <v>15998.946366756565</v>
      </c>
      <c r="AA100" s="121">
        <v>340</v>
      </c>
      <c r="AB100" s="121">
        <v>3.4</v>
      </c>
      <c r="AC100" s="121">
        <v>7.7</v>
      </c>
      <c r="AD100" s="154">
        <v>7</v>
      </c>
      <c r="AE100" s="154">
        <v>25</v>
      </c>
      <c r="AF100" s="120">
        <v>65</v>
      </c>
      <c r="AG100" s="119">
        <v>5700</v>
      </c>
      <c r="AH100" s="153">
        <v>47862.832007229503</v>
      </c>
      <c r="AI100" s="152">
        <v>5.6495036866327876E-2</v>
      </c>
      <c r="AJ100" s="115">
        <v>8</v>
      </c>
      <c r="AK100" s="125">
        <v>22.514426267435248</v>
      </c>
      <c r="AL100" s="125">
        <v>19.891720751541719</v>
      </c>
      <c r="AM100" s="148">
        <v>47.747569093524199</v>
      </c>
      <c r="AN100" s="151">
        <v>0.8601323948290085</v>
      </c>
      <c r="AO100" s="150">
        <v>-8.4538972558163936E-2</v>
      </c>
      <c r="AP100" s="134">
        <v>6.326186072068106E-2</v>
      </c>
      <c r="AQ100" s="151">
        <v>1.6052642056158157E-2</v>
      </c>
      <c r="AR100" s="134">
        <v>3.612866038343765E-2</v>
      </c>
      <c r="AS100" s="150">
        <v>0.83885528299152567</v>
      </c>
      <c r="AT100" s="150">
        <v>0.17587842607899135</v>
      </c>
      <c r="AU100" s="134">
        <v>0.1155789320522516</v>
      </c>
      <c r="AV100" s="149">
        <v>49.217542521082621</v>
      </c>
      <c r="AW100" s="125">
        <v>40.053300584105664</v>
      </c>
      <c r="AX100" s="148">
        <v>45.571913628026287</v>
      </c>
      <c r="AY100" s="127"/>
      <c r="AZ100" s="127"/>
      <c r="BA100" s="127"/>
      <c r="BB100" s="127"/>
      <c r="BC100" s="127"/>
      <c r="BD100" s="127"/>
      <c r="BE100" s="124"/>
      <c r="BF100" s="124"/>
      <c r="BG100" s="124"/>
      <c r="BH100" s="126"/>
      <c r="BI100" s="126"/>
    </row>
    <row r="101" spans="1:61" x14ac:dyDescent="0.75">
      <c r="A101" t="str">
        <f t="shared" si="18"/>
        <v>freight LDV</v>
      </c>
      <c r="B101" s="233">
        <v>3.0000000000000001E-3</v>
      </c>
      <c r="C101" s="235">
        <f t="shared" si="27"/>
        <v>45642278.589154355</v>
      </c>
      <c r="D101">
        <f t="shared" si="20"/>
        <v>0.14760000000000001</v>
      </c>
      <c r="E101" t="s">
        <v>1290</v>
      </c>
      <c r="F101">
        <v>0</v>
      </c>
      <c r="G101">
        <v>0.14000000000000001</v>
      </c>
      <c r="H101">
        <v>0.14000000000000001</v>
      </c>
      <c r="I101">
        <f t="shared" si="21"/>
        <v>0</v>
      </c>
      <c r="J101">
        <f t="shared" si="22"/>
        <v>1.2958963282937365E-3</v>
      </c>
      <c r="K101">
        <f t="shared" si="23"/>
        <v>1.2958963282937365E-3</v>
      </c>
      <c r="L101">
        <f t="shared" si="24"/>
        <v>0</v>
      </c>
      <c r="M101">
        <f t="shared" si="25"/>
        <v>8.5536369721328075E-4</v>
      </c>
      <c r="N101">
        <f t="shared" si="26"/>
        <v>8.5536369721328075E-4</v>
      </c>
      <c r="O101" s="147">
        <v>95</v>
      </c>
      <c r="P101" s="158" t="s">
        <v>970</v>
      </c>
      <c r="Q101" s="114" t="s">
        <v>967</v>
      </c>
      <c r="R101" s="115">
        <v>53</v>
      </c>
      <c r="S101" s="115">
        <v>42</v>
      </c>
      <c r="T101" s="125" t="s">
        <v>842</v>
      </c>
      <c r="U101" s="114" t="s">
        <v>703</v>
      </c>
      <c r="V101" s="160" t="s">
        <v>705</v>
      </c>
      <c r="W101" s="159" t="s">
        <v>704</v>
      </c>
      <c r="X101" s="114" t="s">
        <v>709</v>
      </c>
      <c r="Y101" s="155">
        <v>7257</v>
      </c>
      <c r="Z101" s="155">
        <v>15998.946366756565</v>
      </c>
      <c r="AA101" s="121">
        <v>340</v>
      </c>
      <c r="AB101" s="121">
        <v>3.4</v>
      </c>
      <c r="AC101" s="121">
        <v>7.7</v>
      </c>
      <c r="AD101" s="154">
        <v>8</v>
      </c>
      <c r="AE101" s="154">
        <v>25</v>
      </c>
      <c r="AF101" s="120">
        <v>55</v>
      </c>
      <c r="AG101" s="119">
        <v>5700</v>
      </c>
      <c r="AH101" s="153">
        <v>6756.2145029348021</v>
      </c>
      <c r="AI101" s="152">
        <v>7.9747179891584228E-3</v>
      </c>
      <c r="AJ101" s="115">
        <v>8</v>
      </c>
      <c r="AK101" s="125">
        <v>49.2</v>
      </c>
      <c r="AL101" s="125">
        <v>43.468692000000004</v>
      </c>
      <c r="AM101" s="148">
        <v>89.454545454545453</v>
      </c>
      <c r="AN101" s="151">
        <v>0.91338935347653116</v>
      </c>
      <c r="AO101" s="150">
        <v>-3.4653992070899593E-2</v>
      </c>
      <c r="AP101" s="134">
        <v>6.900790166195947E-2</v>
      </c>
      <c r="AQ101" s="151">
        <v>1.7046576128758983E-2</v>
      </c>
      <c r="AR101" s="134">
        <v>3.8365644577497256E-2</v>
      </c>
      <c r="AS101" s="150">
        <v>0.94774326306759105</v>
      </c>
      <c r="AT101" s="150">
        <v>9.3877479993837609E-2</v>
      </c>
      <c r="AU101" s="134">
        <v>6.1691812482852486E-2</v>
      </c>
      <c r="AV101" s="149">
        <v>94.702603825740425</v>
      </c>
      <c r="AW101" s="125">
        <v>84.779942805319052</v>
      </c>
      <c r="AX101" s="148">
        <v>90.298555849239676</v>
      </c>
      <c r="AY101" s="127"/>
      <c r="AZ101" s="127"/>
      <c r="BA101" s="127"/>
      <c r="BB101" s="127"/>
      <c r="BC101" s="127"/>
      <c r="BD101" s="127"/>
      <c r="BE101" s="124"/>
      <c r="BF101" s="124"/>
      <c r="BG101" s="124"/>
      <c r="BH101" s="126"/>
      <c r="BI101" s="126"/>
    </row>
    <row r="102" spans="1:61" x14ac:dyDescent="0.75">
      <c r="A102" t="str">
        <f t="shared" si="18"/>
        <v>freight LDV</v>
      </c>
      <c r="B102" s="233">
        <v>3.0000000000000001E-3</v>
      </c>
      <c r="C102" s="235">
        <f t="shared" si="27"/>
        <v>45642278.589154355</v>
      </c>
      <c r="D102">
        <f t="shared" si="20"/>
        <v>0.14760000000000001</v>
      </c>
      <c r="E102" t="s">
        <v>1290</v>
      </c>
      <c r="F102">
        <v>0</v>
      </c>
      <c r="G102">
        <v>0.14000000000000001</v>
      </c>
      <c r="H102">
        <v>0.14000000000000001</v>
      </c>
      <c r="I102">
        <f t="shared" si="21"/>
        <v>0</v>
      </c>
      <c r="J102">
        <f t="shared" si="22"/>
        <v>1.2958963282937365E-3</v>
      </c>
      <c r="K102">
        <f t="shared" si="23"/>
        <v>1.2958963282937365E-3</v>
      </c>
      <c r="L102">
        <f t="shared" si="24"/>
        <v>0</v>
      </c>
      <c r="M102">
        <f t="shared" si="25"/>
        <v>8.5536369721328075E-4</v>
      </c>
      <c r="N102">
        <f t="shared" si="26"/>
        <v>8.5536369721328075E-4</v>
      </c>
      <c r="O102" s="147">
        <v>96</v>
      </c>
      <c r="P102" s="158" t="s">
        <v>971</v>
      </c>
      <c r="Q102" s="114" t="s">
        <v>969</v>
      </c>
      <c r="R102" s="115">
        <v>53</v>
      </c>
      <c r="S102" s="115">
        <v>41</v>
      </c>
      <c r="T102" s="125" t="s">
        <v>842</v>
      </c>
      <c r="U102" s="114" t="s">
        <v>703</v>
      </c>
      <c r="V102" s="157" t="s">
        <v>702</v>
      </c>
      <c r="W102" s="156"/>
      <c r="X102" s="114" t="s">
        <v>709</v>
      </c>
      <c r="Y102" s="155">
        <v>7257</v>
      </c>
      <c r="Z102" s="155">
        <v>15998.946366756565</v>
      </c>
      <c r="AA102" s="121">
        <v>340</v>
      </c>
      <c r="AB102" s="121">
        <v>3.4</v>
      </c>
      <c r="AC102" s="121">
        <v>7.7</v>
      </c>
      <c r="AD102" s="154">
        <v>7</v>
      </c>
      <c r="AE102" s="154">
        <v>25</v>
      </c>
      <c r="AF102" s="120">
        <v>65</v>
      </c>
      <c r="AG102" s="119">
        <v>5700</v>
      </c>
      <c r="AH102" s="153">
        <v>3672.1620823299136</v>
      </c>
      <c r="AI102" s="152">
        <v>4.3344474933916131E-3</v>
      </c>
      <c r="AJ102" s="115">
        <v>8</v>
      </c>
      <c r="AK102" s="125">
        <v>49.2</v>
      </c>
      <c r="AL102" s="125">
        <v>43.468692000000004</v>
      </c>
      <c r="AM102" s="148">
        <v>89.454545454545453</v>
      </c>
      <c r="AN102" s="151">
        <v>0.91338935347653116</v>
      </c>
      <c r="AO102" s="150">
        <v>-3.4653992070899593E-2</v>
      </c>
      <c r="AP102" s="134">
        <v>6.900790166195947E-2</v>
      </c>
      <c r="AQ102" s="151">
        <v>1.7046576128758983E-2</v>
      </c>
      <c r="AR102" s="134">
        <v>3.8365644577497256E-2</v>
      </c>
      <c r="AS102" s="150">
        <v>0.94774326306759105</v>
      </c>
      <c r="AT102" s="150">
        <v>9.3877479993837609E-2</v>
      </c>
      <c r="AU102" s="134">
        <v>6.1691812482852486E-2</v>
      </c>
      <c r="AV102" s="149">
        <v>94.702603825740425</v>
      </c>
      <c r="AW102" s="125">
        <v>84.779942805319052</v>
      </c>
      <c r="AX102" s="148">
        <v>90.298555849239676</v>
      </c>
      <c r="AY102" s="127"/>
      <c r="AZ102" s="127"/>
      <c r="BA102" s="127"/>
      <c r="BB102" s="127"/>
      <c r="BC102" s="127"/>
      <c r="BD102" s="127"/>
      <c r="BE102" s="124"/>
      <c r="BF102" s="124"/>
      <c r="BG102" s="124"/>
      <c r="BH102" s="126"/>
      <c r="BI102" s="126"/>
    </row>
    <row r="103" spans="1:61" x14ac:dyDescent="0.75">
      <c r="A103" t="str">
        <f t="shared" si="18"/>
        <v>freight HDV</v>
      </c>
      <c r="B103" s="233">
        <v>3.3999999999999998E-3</v>
      </c>
      <c r="C103" s="235">
        <f t="shared" si="27"/>
        <v>28061568.797882956</v>
      </c>
      <c r="D103">
        <f t="shared" si="20"/>
        <v>9.0746730500692666E-2</v>
      </c>
      <c r="E103" t="s">
        <v>1291</v>
      </c>
      <c r="F103">
        <v>0</v>
      </c>
      <c r="G103">
        <v>0.14000000000000001</v>
      </c>
      <c r="H103">
        <v>0.14000000000000001</v>
      </c>
      <c r="I103">
        <f t="shared" si="21"/>
        <v>0</v>
      </c>
      <c r="J103">
        <f t="shared" si="22"/>
        <v>6.4237516869095823E-3</v>
      </c>
      <c r="K103">
        <f t="shared" si="23"/>
        <v>6.4237516869095823E-3</v>
      </c>
      <c r="L103">
        <f t="shared" si="24"/>
        <v>0</v>
      </c>
      <c r="M103">
        <f t="shared" si="25"/>
        <v>2.0987283972178396E-3</v>
      </c>
      <c r="N103">
        <f t="shared" si="26"/>
        <v>2.0987283972178396E-3</v>
      </c>
      <c r="O103" s="147">
        <v>97</v>
      </c>
      <c r="P103" s="158" t="s">
        <v>972</v>
      </c>
      <c r="Q103" s="114" t="s">
        <v>961</v>
      </c>
      <c r="R103" s="115">
        <v>52</v>
      </c>
      <c r="S103" s="115">
        <v>47</v>
      </c>
      <c r="T103" s="125" t="s">
        <v>836</v>
      </c>
      <c r="U103" s="114" t="s">
        <v>703</v>
      </c>
      <c r="V103" s="161" t="s">
        <v>700</v>
      </c>
      <c r="W103" s="122" t="s">
        <v>708</v>
      </c>
      <c r="X103" s="114" t="s">
        <v>698</v>
      </c>
      <c r="Y103" s="155">
        <v>19051</v>
      </c>
      <c r="Z103" s="155">
        <v>42000.265568841023</v>
      </c>
      <c r="AA103" s="121">
        <v>794</v>
      </c>
      <c r="AB103" s="121">
        <v>6.86</v>
      </c>
      <c r="AC103" s="121">
        <v>7.7</v>
      </c>
      <c r="AD103" s="154">
        <v>20</v>
      </c>
      <c r="AE103" s="154">
        <v>100</v>
      </c>
      <c r="AF103" s="120">
        <v>25</v>
      </c>
      <c r="AG103" s="119">
        <v>15000</v>
      </c>
      <c r="AH103" s="153">
        <v>2702.6185365557862</v>
      </c>
      <c r="AI103" s="152">
        <v>3.1900438702682238E-3</v>
      </c>
      <c r="AJ103" s="115">
        <v>8</v>
      </c>
      <c r="AK103" s="125">
        <v>26.690214853144901</v>
      </c>
      <c r="AL103" s="125">
        <v>23.581071724902053</v>
      </c>
      <c r="AM103" s="148">
        <v>44.335477128743321</v>
      </c>
      <c r="AN103" s="151">
        <v>2.0655118598730002</v>
      </c>
      <c r="AO103" s="150">
        <v>-0.37007775993344549</v>
      </c>
      <c r="AP103" s="134">
        <v>0.17827368379634911</v>
      </c>
      <c r="AQ103" s="151">
        <v>3.8548626640067737E-2</v>
      </c>
      <c r="AR103" s="134">
        <v>8.6758941939571205E-2</v>
      </c>
      <c r="AS103" s="150">
        <v>1.873707783735904</v>
      </c>
      <c r="AT103" s="150">
        <v>0.18941416321924584</v>
      </c>
      <c r="AU103" s="134">
        <v>0.12447397437260975</v>
      </c>
      <c r="AV103" s="149">
        <v>93.178567647783623</v>
      </c>
      <c r="AW103" s="125">
        <v>83.071728591771503</v>
      </c>
      <c r="AX103" s="148">
        <v>88.590341635692127</v>
      </c>
      <c r="AY103" s="127"/>
      <c r="AZ103" s="127"/>
      <c r="BA103" s="127"/>
      <c r="BB103" s="127"/>
      <c r="BC103" s="127"/>
      <c r="BD103" s="127"/>
      <c r="BE103" s="124"/>
      <c r="BF103" s="124"/>
      <c r="BG103" s="124"/>
      <c r="BH103" s="126"/>
      <c r="BI103" s="126"/>
    </row>
    <row r="104" spans="1:61" x14ac:dyDescent="0.75">
      <c r="A104" t="str">
        <f t="shared" si="18"/>
        <v>freight LDV</v>
      </c>
      <c r="B104" s="233">
        <v>7.7000000000000002E-3</v>
      </c>
      <c r="C104" s="235">
        <f t="shared" si="27"/>
        <v>117148515.04549618</v>
      </c>
      <c r="D104">
        <f t="shared" si="20"/>
        <v>0.37884000000000001</v>
      </c>
      <c r="E104" t="s">
        <v>1292</v>
      </c>
      <c r="F104">
        <v>0.2</v>
      </c>
      <c r="G104">
        <v>0.37</v>
      </c>
      <c r="H104">
        <v>0.7</v>
      </c>
      <c r="I104">
        <f t="shared" si="21"/>
        <v>9.8276962348436483E-3</v>
      </c>
      <c r="J104">
        <f t="shared" si="22"/>
        <v>1.8181238034460749E-2</v>
      </c>
      <c r="K104">
        <f t="shared" si="23"/>
        <v>3.4396936821952766E-2</v>
      </c>
      <c r="L104">
        <f t="shared" si="24"/>
        <v>6.5410394290746831E-3</v>
      </c>
      <c r="M104">
        <f t="shared" si="25"/>
        <v>1.2100922943788164E-2</v>
      </c>
      <c r="N104">
        <f t="shared" si="26"/>
        <v>2.2893638001761387E-2</v>
      </c>
      <c r="O104" s="147">
        <v>98</v>
      </c>
      <c r="P104" s="158" t="s">
        <v>973</v>
      </c>
      <c r="Q104" s="114" t="s">
        <v>964</v>
      </c>
      <c r="R104" s="115">
        <v>52</v>
      </c>
      <c r="S104" s="115">
        <v>46</v>
      </c>
      <c r="T104" s="125" t="s">
        <v>838</v>
      </c>
      <c r="U104" s="114" t="s">
        <v>703</v>
      </c>
      <c r="V104" s="160" t="s">
        <v>707</v>
      </c>
      <c r="W104" s="159" t="s">
        <v>706</v>
      </c>
      <c r="X104" s="114" t="s">
        <v>698</v>
      </c>
      <c r="Y104" s="155">
        <v>11408</v>
      </c>
      <c r="Z104" s="155">
        <v>25150.334870050832</v>
      </c>
      <c r="AA104" s="121">
        <v>340</v>
      </c>
      <c r="AB104" s="121">
        <v>5.4</v>
      </c>
      <c r="AC104" s="121">
        <v>7.7</v>
      </c>
      <c r="AD104" s="154">
        <v>16</v>
      </c>
      <c r="AE104" s="154">
        <v>50</v>
      </c>
      <c r="AF104" s="120">
        <v>45</v>
      </c>
      <c r="AG104" s="119">
        <v>11200</v>
      </c>
      <c r="AH104" s="153">
        <v>5171.8446591507036</v>
      </c>
      <c r="AI104" s="152">
        <v>6.1046023068903792E-3</v>
      </c>
      <c r="AJ104" s="115">
        <v>8</v>
      </c>
      <c r="AK104" s="125">
        <v>49.2</v>
      </c>
      <c r="AL104" s="125">
        <v>43.468692000000004</v>
      </c>
      <c r="AM104" s="148">
        <v>89.454545454545453</v>
      </c>
      <c r="AN104" s="151">
        <v>1.3059420071902388</v>
      </c>
      <c r="AO104" s="150">
        <v>-0.2199937667632389</v>
      </c>
      <c r="AP104" s="134">
        <v>0.11535594308475326</v>
      </c>
      <c r="AQ104" s="151">
        <v>2.437278227579507E-2</v>
      </c>
      <c r="AR104" s="134">
        <v>5.4854270740053501E-2</v>
      </c>
      <c r="AS104" s="150">
        <v>1.2013041835117533</v>
      </c>
      <c r="AT104" s="150">
        <v>9.3877479993837609E-2</v>
      </c>
      <c r="AU104" s="134">
        <v>6.1691812482852486E-2</v>
      </c>
      <c r="AV104" s="149">
        <v>118.04014314989853</v>
      </c>
      <c r="AW104" s="125">
        <v>107.46211968868775</v>
      </c>
      <c r="AX104" s="148">
        <v>112.98073273260837</v>
      </c>
      <c r="AY104" s="127"/>
      <c r="AZ104" s="127"/>
      <c r="BA104" s="127"/>
      <c r="BB104" s="127"/>
      <c r="BC104" s="127"/>
      <c r="BD104" s="127"/>
      <c r="BE104" s="124"/>
      <c r="BF104" s="124"/>
      <c r="BG104" s="124"/>
      <c r="BH104" s="126"/>
      <c r="BI104" s="126"/>
    </row>
    <row r="105" spans="1:61" x14ac:dyDescent="0.75">
      <c r="A105" t="str">
        <f t="shared" si="18"/>
        <v>freight LDV</v>
      </c>
      <c r="B105" s="233">
        <v>1.6899999999999998E-2</v>
      </c>
      <c r="C105" s="235">
        <f t="shared" si="27"/>
        <v>257118169.38556945</v>
      </c>
      <c r="D105">
        <f t="shared" si="20"/>
        <v>0.83148</v>
      </c>
      <c r="E105" t="s">
        <v>1290</v>
      </c>
      <c r="F105">
        <v>0.2</v>
      </c>
      <c r="G105">
        <v>0.37</v>
      </c>
      <c r="H105">
        <v>0.7</v>
      </c>
      <c r="I105">
        <f t="shared" si="21"/>
        <v>1.0428879975316259E-2</v>
      </c>
      <c r="J105">
        <f t="shared" si="22"/>
        <v>1.9293427954335075E-2</v>
      </c>
      <c r="K105">
        <f t="shared" si="23"/>
        <v>3.6501079913606897E-2</v>
      </c>
      <c r="L105">
        <f t="shared" si="24"/>
        <v>6.8836411823354491E-3</v>
      </c>
      <c r="M105">
        <f t="shared" si="25"/>
        <v>1.2734736187320583E-2</v>
      </c>
      <c r="N105">
        <f t="shared" si="26"/>
        <v>2.4092744138174072E-2</v>
      </c>
      <c r="O105" s="147">
        <v>99</v>
      </c>
      <c r="P105" s="158" t="s">
        <v>974</v>
      </c>
      <c r="Q105" s="114" t="s">
        <v>967</v>
      </c>
      <c r="R105" s="115">
        <v>52</v>
      </c>
      <c r="S105" s="115">
        <v>42</v>
      </c>
      <c r="T105" s="125" t="s">
        <v>823</v>
      </c>
      <c r="U105" s="114" t="s">
        <v>703</v>
      </c>
      <c r="V105" s="160" t="s">
        <v>705</v>
      </c>
      <c r="W105" s="159" t="s">
        <v>704</v>
      </c>
      <c r="X105" s="114" t="s">
        <v>698</v>
      </c>
      <c r="Y105" s="155">
        <v>7257</v>
      </c>
      <c r="Z105" s="155">
        <v>15998.946366756565</v>
      </c>
      <c r="AA105" s="121">
        <v>340</v>
      </c>
      <c r="AB105" s="121">
        <v>3.4</v>
      </c>
      <c r="AC105" s="121">
        <v>7.7</v>
      </c>
      <c r="AD105" s="154">
        <v>8</v>
      </c>
      <c r="AE105" s="154">
        <v>25</v>
      </c>
      <c r="AF105" s="120">
        <v>55</v>
      </c>
      <c r="AG105" s="119">
        <v>5700</v>
      </c>
      <c r="AH105" s="153">
        <v>7653.9028111378811</v>
      </c>
      <c r="AI105" s="152">
        <v>9.0343070677725793E-3</v>
      </c>
      <c r="AJ105" s="115">
        <v>8</v>
      </c>
      <c r="AK105" s="125">
        <v>49.2</v>
      </c>
      <c r="AL105" s="125">
        <v>43.468692000000004</v>
      </c>
      <c r="AM105" s="148">
        <v>89.454545454545453</v>
      </c>
      <c r="AN105" s="151">
        <v>0.81793022012432626</v>
      </c>
      <c r="AO105" s="150">
        <v>-0.13468693348743255</v>
      </c>
      <c r="AP105" s="134">
        <v>8.1855641898752773E-2</v>
      </c>
      <c r="AQ105" s="151">
        <v>1.5265023302814502E-2</v>
      </c>
      <c r="AR105" s="134">
        <v>3.4356016954920958E-2</v>
      </c>
      <c r="AS105" s="150">
        <v>0.76509892853564643</v>
      </c>
      <c r="AT105" s="150">
        <v>9.3877479993837609E-2</v>
      </c>
      <c r="AU105" s="134">
        <v>6.1691812482852486E-2</v>
      </c>
      <c r="AV105" s="149">
        <v>78.204869902089257</v>
      </c>
      <c r="AW105" s="125">
        <v>68.441576879916013</v>
      </c>
      <c r="AX105" s="148">
        <v>73.960189923836623</v>
      </c>
      <c r="AY105" s="127"/>
      <c r="AZ105" s="127"/>
      <c r="BA105" s="127"/>
      <c r="BB105" s="127"/>
      <c r="BC105" s="127"/>
      <c r="BD105" s="127"/>
      <c r="BE105" s="124"/>
      <c r="BF105" s="124"/>
      <c r="BG105" s="124"/>
      <c r="BH105" s="126"/>
      <c r="BI105" s="126"/>
    </row>
    <row r="106" spans="1:61" x14ac:dyDescent="0.75">
      <c r="A106" t="str">
        <f t="shared" si="18"/>
        <v>freight LDV</v>
      </c>
      <c r="B106" s="233">
        <v>1.6899999999999998E-2</v>
      </c>
      <c r="C106" s="235">
        <f t="shared" si="27"/>
        <v>117659920.05384818</v>
      </c>
      <c r="D106">
        <f t="shared" si="20"/>
        <v>0.38049380391965565</v>
      </c>
      <c r="E106" t="s">
        <v>1290</v>
      </c>
      <c r="F106">
        <v>0.14000000000000001</v>
      </c>
      <c r="G106">
        <v>0.37</v>
      </c>
      <c r="H106">
        <v>0.7</v>
      </c>
      <c r="I106">
        <f t="shared" si="21"/>
        <v>7.3002159827213814E-3</v>
      </c>
      <c r="J106">
        <f t="shared" si="22"/>
        <v>1.9293427954335075E-2</v>
      </c>
      <c r="K106">
        <f t="shared" si="23"/>
        <v>3.6501079913606897E-2</v>
      </c>
      <c r="L106">
        <f t="shared" si="24"/>
        <v>2.2050175263378167E-3</v>
      </c>
      <c r="M106">
        <f t="shared" si="25"/>
        <v>5.8275463196070859E-3</v>
      </c>
      <c r="N106">
        <f t="shared" si="26"/>
        <v>1.1025087631689082E-2</v>
      </c>
      <c r="O106" s="147">
        <v>100</v>
      </c>
      <c r="P106" s="158" t="s">
        <v>975</v>
      </c>
      <c r="Q106" s="114" t="s">
        <v>969</v>
      </c>
      <c r="R106" s="115">
        <v>52</v>
      </c>
      <c r="S106" s="115">
        <v>41</v>
      </c>
      <c r="T106" s="125" t="s">
        <v>823</v>
      </c>
      <c r="U106" s="114" t="s">
        <v>703</v>
      </c>
      <c r="V106" s="157" t="s">
        <v>702</v>
      </c>
      <c r="W106" s="156"/>
      <c r="X106" s="114" t="s">
        <v>698</v>
      </c>
      <c r="Y106" s="155">
        <v>7257</v>
      </c>
      <c r="Z106" s="155">
        <v>15998.946366756565</v>
      </c>
      <c r="AA106" s="121">
        <v>340</v>
      </c>
      <c r="AB106" s="121">
        <v>3.4</v>
      </c>
      <c r="AC106" s="121">
        <v>7.7</v>
      </c>
      <c r="AD106" s="154">
        <v>7</v>
      </c>
      <c r="AE106" s="154">
        <v>25</v>
      </c>
      <c r="AF106" s="120">
        <v>65</v>
      </c>
      <c r="AG106" s="119">
        <v>5700</v>
      </c>
      <c r="AH106" s="153">
        <v>47862.832007229503</v>
      </c>
      <c r="AI106" s="152">
        <v>5.6495036866327876E-2</v>
      </c>
      <c r="AJ106" s="115">
        <v>8</v>
      </c>
      <c r="AK106" s="125">
        <v>22.514426267435248</v>
      </c>
      <c r="AL106" s="125">
        <v>19.891720751541719</v>
      </c>
      <c r="AM106" s="148">
        <v>47.747569093524199</v>
      </c>
      <c r="AN106" s="151">
        <v>0.81793022012432626</v>
      </c>
      <c r="AO106" s="150">
        <v>-0.13468693348743255</v>
      </c>
      <c r="AP106" s="134">
        <v>7.0177121020958466E-2</v>
      </c>
      <c r="AQ106" s="151">
        <v>1.5265023302814502E-2</v>
      </c>
      <c r="AR106" s="134">
        <v>3.4356016954920958E-2</v>
      </c>
      <c r="AS106" s="150">
        <v>0.75342040765785212</v>
      </c>
      <c r="AT106" s="150">
        <v>0.17587842607899135</v>
      </c>
      <c r="AU106" s="134">
        <v>0.1155789320522516</v>
      </c>
      <c r="AV106" s="149">
        <v>45.100628027246785</v>
      </c>
      <c r="AW106" s="125">
        <v>35.973992971114463</v>
      </c>
      <c r="AX106" s="148">
        <v>41.492606015035079</v>
      </c>
      <c r="AY106" s="127"/>
      <c r="AZ106" s="127"/>
      <c r="BA106" s="127"/>
      <c r="BB106" s="127"/>
      <c r="BC106" s="127"/>
      <c r="BD106" s="127"/>
      <c r="BE106" s="124"/>
      <c r="BF106" s="124"/>
      <c r="BG106" s="124"/>
      <c r="BH106" s="126"/>
      <c r="BI106" s="126"/>
    </row>
    <row r="107" spans="1:61" ht="15.5" thickBot="1" x14ac:dyDescent="0.9">
      <c r="A107" t="str">
        <f t="shared" si="18"/>
        <v>freight HDV</v>
      </c>
      <c r="B107" s="233">
        <v>3.7000000000000002E-3</v>
      </c>
      <c r="C107" s="235">
        <f t="shared" si="27"/>
        <v>69085603.697103754</v>
      </c>
      <c r="D107">
        <f t="shared" si="20"/>
        <v>0.22341205174001905</v>
      </c>
      <c r="E107" t="s">
        <v>1293</v>
      </c>
      <c r="F107">
        <v>0.14000000000000001</v>
      </c>
      <c r="G107">
        <v>0.37</v>
      </c>
      <c r="H107">
        <v>0.39</v>
      </c>
      <c r="I107">
        <f t="shared" si="21"/>
        <v>2.9753015508328547E-3</v>
      </c>
      <c r="J107">
        <f t="shared" si="22"/>
        <v>7.8632969557725432E-3</v>
      </c>
      <c r="K107">
        <f t="shared" si="23"/>
        <v>8.2883400344629515E-3</v>
      </c>
      <c r="L107">
        <f t="shared" si="24"/>
        <v>1.0730141648685847E-3</v>
      </c>
      <c r="M107">
        <f t="shared" si="25"/>
        <v>2.8358231500098304E-3</v>
      </c>
      <c r="N107">
        <f t="shared" si="26"/>
        <v>2.9891108878481996E-3</v>
      </c>
      <c r="O107" s="147">
        <v>101</v>
      </c>
      <c r="P107" s="146" t="s">
        <v>976</v>
      </c>
      <c r="Q107" s="143" t="s">
        <v>869</v>
      </c>
      <c r="R107" s="135">
        <v>61</v>
      </c>
      <c r="S107" s="135">
        <v>47</v>
      </c>
      <c r="T107" s="129" t="s">
        <v>870</v>
      </c>
      <c r="U107" s="143" t="s">
        <v>701</v>
      </c>
      <c r="V107" s="145" t="s">
        <v>700</v>
      </c>
      <c r="W107" s="144" t="s">
        <v>699</v>
      </c>
      <c r="X107" s="143" t="s">
        <v>698</v>
      </c>
      <c r="Y107" s="142">
        <v>29529</v>
      </c>
      <c r="Z107" s="142">
        <v>65100.301400572498</v>
      </c>
      <c r="AA107" s="141">
        <v>794</v>
      </c>
      <c r="AB107" s="141">
        <v>6.21</v>
      </c>
      <c r="AC107" s="141">
        <v>6.2</v>
      </c>
      <c r="AD107" s="140">
        <v>20</v>
      </c>
      <c r="AE107" s="140">
        <v>100</v>
      </c>
      <c r="AF107" s="139">
        <v>25</v>
      </c>
      <c r="AG107" s="138">
        <v>38000</v>
      </c>
      <c r="AH107" s="137">
        <v>60.463747850041258</v>
      </c>
      <c r="AI107" s="136">
        <v>7.1368565557267371E-5</v>
      </c>
      <c r="AJ107" s="135">
        <v>8</v>
      </c>
      <c r="AK107" s="129">
        <v>60.381635605410551</v>
      </c>
      <c r="AL107" s="129">
        <v>56.318555345522469</v>
      </c>
      <c r="AM107" s="128">
        <v>127.3991099896011</v>
      </c>
      <c r="AN107" s="133">
        <v>2.2041965719165422</v>
      </c>
      <c r="AO107" s="132">
        <v>-0.13687840291944536</v>
      </c>
      <c r="AP107" s="134">
        <v>0</v>
      </c>
      <c r="AQ107" s="133">
        <v>4.113689799745443E-2</v>
      </c>
      <c r="AR107" s="131">
        <v>9.2584199646313009E-2</v>
      </c>
      <c r="AS107" s="132">
        <v>2.067318168997097</v>
      </c>
      <c r="AT107" s="132">
        <v>6.5917001319337254E-2</v>
      </c>
      <c r="AU107" s="131">
        <v>4.3317516459660324E-2</v>
      </c>
      <c r="AV107" s="130">
        <v>277.01306628943757</v>
      </c>
      <c r="AW107" s="129">
        <v>263.37449479556193</v>
      </c>
      <c r="AX107" s="128">
        <v>268.89310783948252</v>
      </c>
      <c r="AY107" s="127"/>
      <c r="AZ107" s="127"/>
      <c r="BA107" s="127"/>
      <c r="BB107" s="127"/>
      <c r="BC107" s="127"/>
      <c r="BD107" s="127"/>
      <c r="BE107" s="124"/>
      <c r="BF107" s="124"/>
      <c r="BG107" s="124"/>
      <c r="BH107" s="126"/>
      <c r="BI107" s="126"/>
    </row>
    <row r="109" spans="1:61" x14ac:dyDescent="0.75">
      <c r="A109" t="s">
        <v>133</v>
      </c>
      <c r="B109">
        <f>SUMIFS(B7:B107,$A$7:$A$107,$A109)</f>
        <v>0.48080000000000001</v>
      </c>
      <c r="C109">
        <f>SUMIFS(D7:D107,$A$7:$A$107,$A109)</f>
        <v>35.741624827763836</v>
      </c>
    </row>
    <row r="110" spans="1:61" x14ac:dyDescent="0.75">
      <c r="A110" t="s">
        <v>978</v>
      </c>
      <c r="B110">
        <f>SUMIFS(B8:B108,$A$7:$A$107,$A110)</f>
        <v>0.40579999999999999</v>
      </c>
      <c r="C110">
        <f>SUMIFS(C8:C108,$A$7:$A$107,$A110)</f>
        <v>24946239808.580986</v>
      </c>
    </row>
    <row r="111" spans="1:61" x14ac:dyDescent="0.75">
      <c r="A111" t="s">
        <v>979</v>
      </c>
      <c r="B111">
        <f>SUMIFS(B9:B109,$A$7:$A$107,$A111)</f>
        <v>5.0900000000000001E-2</v>
      </c>
      <c r="C111">
        <f>SUMIFS(C9:C109,$A$7:$A$107,$A111)</f>
        <v>1044651207.0840282</v>
      </c>
    </row>
    <row r="113" spans="1:13" x14ac:dyDescent="0.75">
      <c r="A113" t="s">
        <v>1290</v>
      </c>
      <c r="B113">
        <f t="shared" ref="B113:B118" si="28">SUMIFS(B$7:B$107,$E$7:$E$107,$A113)</f>
        <v>0.32410000000000005</v>
      </c>
      <c r="C113">
        <f>SUMIFS(D7:D107,$E$7:$E$107,$A113)</f>
        <v>24.158144736937011</v>
      </c>
    </row>
    <row r="114" spans="1:13" x14ac:dyDescent="0.75">
      <c r="A114" t="s">
        <v>1292</v>
      </c>
      <c r="B114">
        <f t="shared" si="28"/>
        <v>0.15670000000000003</v>
      </c>
      <c r="C114">
        <f>SUMIFS(C8:C108,$E$7:$E$107,$A114)</f>
        <v>9723064921.1650009</v>
      </c>
    </row>
    <row r="115" spans="1:13" x14ac:dyDescent="0.75">
      <c r="A115" t="s">
        <v>1291</v>
      </c>
      <c r="B115">
        <f t="shared" si="28"/>
        <v>7.4099999999999999E-2</v>
      </c>
      <c r="C115">
        <f>SUMIFS(C9:C109,$E$7:$E$107,$A115)</f>
        <v>9753978846.5945892</v>
      </c>
    </row>
    <row r="116" spans="1:13" x14ac:dyDescent="0.75">
      <c r="A116" t="s">
        <v>1293</v>
      </c>
      <c r="B116">
        <f t="shared" si="28"/>
        <v>0.17410000000000003</v>
      </c>
      <c r="C116">
        <f>SUMIFS(C10:C110,$E$7:$E$107,$A116)</f>
        <v>30685724006.424572</v>
      </c>
    </row>
    <row r="117" spans="1:13" x14ac:dyDescent="0.75">
      <c r="A117" t="s">
        <v>1294</v>
      </c>
      <c r="B117">
        <f t="shared" si="28"/>
        <v>0.189</v>
      </c>
      <c r="C117">
        <f>SUMIFS(C11:C111,$E$7:$E$107,$A117)</f>
        <v>1676879526.0359607</v>
      </c>
    </row>
    <row r="118" spans="1:13" x14ac:dyDescent="0.75">
      <c r="A118" t="s">
        <v>1298</v>
      </c>
      <c r="B118">
        <f t="shared" si="28"/>
        <v>8.0500000000000002E-2</v>
      </c>
      <c r="C118">
        <f>SUMIFS(C12:C112,$E$7:$E$107,$A118)</f>
        <v>1674184726.3165832</v>
      </c>
    </row>
    <row r="123" spans="1:13" x14ac:dyDescent="0.75">
      <c r="B123" s="234"/>
      <c r="E123" s="263" t="s">
        <v>1299</v>
      </c>
      <c r="F123" s="263"/>
      <c r="G123" s="263"/>
      <c r="H123" s="263" t="s">
        <v>1300</v>
      </c>
      <c r="I123" s="263"/>
      <c r="J123" s="263"/>
      <c r="K123" s="263" t="s">
        <v>1305</v>
      </c>
      <c r="L123" s="263"/>
      <c r="M123" s="263"/>
    </row>
    <row r="124" spans="1:13" x14ac:dyDescent="0.75">
      <c r="E124">
        <v>2027</v>
      </c>
      <c r="F124">
        <v>2030</v>
      </c>
      <c r="G124">
        <v>2032</v>
      </c>
      <c r="H124">
        <v>2027</v>
      </c>
      <c r="I124">
        <v>2030</v>
      </c>
      <c r="J124">
        <v>2032</v>
      </c>
      <c r="K124">
        <v>2027</v>
      </c>
      <c r="L124">
        <v>2030</v>
      </c>
      <c r="M124">
        <v>2032</v>
      </c>
    </row>
    <row r="125" spans="1:13" x14ac:dyDescent="0.75">
      <c r="C125" t="s">
        <v>133</v>
      </c>
      <c r="D125" t="s">
        <v>1290</v>
      </c>
      <c r="E125" s="53">
        <f t="shared" ref="E125:G130" si="29">SUMIFS(L$7:L$107,$E$7:$E$107,$D125)</f>
        <v>0.11461363978102816</v>
      </c>
      <c r="F125" s="53">
        <f t="shared" si="29"/>
        <v>0.2235278251483544</v>
      </c>
      <c r="G125" s="53">
        <f t="shared" si="29"/>
        <v>0.41116739726873225</v>
      </c>
      <c r="H125" s="53">
        <f t="shared" ref="H125:J130" si="30">SUMIFS(I$7:I$107,$E$7:$E$107,$D125)</f>
        <v>0.16650416538105514</v>
      </c>
      <c r="I125" s="53">
        <f t="shared" si="30"/>
        <v>0.3337766121567417</v>
      </c>
      <c r="J125" s="53">
        <f t="shared" si="30"/>
        <v>0.61299290342486845</v>
      </c>
      <c r="K125" s="53">
        <f>H125/E125</f>
        <v>1.4527430216784403</v>
      </c>
      <c r="L125" s="53">
        <f t="shared" ref="L125:M125" si="31">I125/F125</f>
        <v>1.4932217585672642</v>
      </c>
      <c r="M125" s="53">
        <f t="shared" si="31"/>
        <v>1.4908597021476058</v>
      </c>
    </row>
    <row r="126" spans="1:13" x14ac:dyDescent="0.75">
      <c r="C126" t="s">
        <v>133</v>
      </c>
      <c r="D126" t="s">
        <v>1292</v>
      </c>
      <c r="E126" s="53">
        <f t="shared" si="29"/>
        <v>7.7169320517542064E-2</v>
      </c>
      <c r="F126" s="53">
        <f t="shared" si="29"/>
        <v>0.13756107986939822</v>
      </c>
      <c r="G126" s="53">
        <f t="shared" si="29"/>
        <v>0.21152348852665148</v>
      </c>
      <c r="H126" s="53">
        <f t="shared" si="30"/>
        <v>0.11515634971282701</v>
      </c>
      <c r="I126" s="53">
        <f t="shared" si="30"/>
        <v>0.21032546266751759</v>
      </c>
      <c r="J126" s="53">
        <f t="shared" si="30"/>
        <v>0.32186343331206119</v>
      </c>
      <c r="K126" s="53">
        <f t="shared" ref="K126:K130" si="32">H126/E126</f>
        <v>1.4922555873308456</v>
      </c>
      <c r="L126" s="53">
        <f t="shared" ref="L126:L130" si="33">I126/F126</f>
        <v>1.5289605378730855</v>
      </c>
      <c r="M126" s="53">
        <f t="shared" ref="M126:M130" si="34">J126/G126</f>
        <v>1.5216439344584047</v>
      </c>
    </row>
    <row r="127" spans="1:13" x14ac:dyDescent="0.75">
      <c r="C127" t="s">
        <v>978</v>
      </c>
      <c r="D127" t="s">
        <v>1291</v>
      </c>
      <c r="E127" s="53">
        <f t="shared" si="29"/>
        <v>7.0828619492993738E-2</v>
      </c>
      <c r="F127" s="53">
        <f t="shared" si="29"/>
        <v>0.13779492203765234</v>
      </c>
      <c r="G127" s="53">
        <f t="shared" si="29"/>
        <v>0.19036153635524147</v>
      </c>
      <c r="H127" s="53">
        <f t="shared" si="30"/>
        <v>0.10597840755735495</v>
      </c>
      <c r="I127" s="53">
        <f t="shared" si="30"/>
        <v>0.21632928475033739</v>
      </c>
      <c r="J127" s="53">
        <f t="shared" si="30"/>
        <v>0.30060728744939269</v>
      </c>
      <c r="K127" s="53">
        <f t="shared" si="32"/>
        <v>1.4962653277159832</v>
      </c>
      <c r="L127" s="53">
        <f t="shared" si="33"/>
        <v>1.569936551734654</v>
      </c>
      <c r="M127" s="53">
        <f t="shared" si="34"/>
        <v>1.5791387966548931</v>
      </c>
    </row>
    <row r="128" spans="1:13" x14ac:dyDescent="0.75">
      <c r="C128" t="s">
        <v>978</v>
      </c>
      <c r="D128" t="s">
        <v>1293</v>
      </c>
      <c r="E128" s="53">
        <f t="shared" si="29"/>
        <v>1.7197378392519693E-2</v>
      </c>
      <c r="F128" s="53">
        <f t="shared" si="29"/>
        <v>0.23485358227821937</v>
      </c>
      <c r="G128" s="53">
        <f t="shared" si="29"/>
        <v>0.43983469170630457</v>
      </c>
      <c r="H128" s="53">
        <f t="shared" si="30"/>
        <v>3.1091326823664559E-2</v>
      </c>
      <c r="I128" s="53">
        <f t="shared" si="30"/>
        <v>0.26455485353245256</v>
      </c>
      <c r="J128" s="53">
        <f t="shared" si="30"/>
        <v>0.40985066053991942</v>
      </c>
      <c r="K128" s="53">
        <f t="shared" si="32"/>
        <v>1.8079108404795168</v>
      </c>
      <c r="L128" s="53">
        <f t="shared" si="33"/>
        <v>1.1264671842179848</v>
      </c>
      <c r="M128" s="53">
        <f t="shared" si="34"/>
        <v>0.93182886268005727</v>
      </c>
    </row>
    <row r="129" spans="1:58" x14ac:dyDescent="0.75">
      <c r="C129" t="s">
        <v>978</v>
      </c>
      <c r="D129" t="s">
        <v>1294</v>
      </c>
      <c r="E129" s="53">
        <f t="shared" si="29"/>
        <v>0</v>
      </c>
      <c r="F129" s="53">
        <f t="shared" si="29"/>
        <v>6.1041877018412211E-2</v>
      </c>
      <c r="G129" s="53">
        <f t="shared" si="29"/>
        <v>0.19468910014447866</v>
      </c>
      <c r="H129" s="53">
        <f t="shared" si="30"/>
        <v>0</v>
      </c>
      <c r="I129" s="53">
        <f t="shared" si="30"/>
        <v>0.12576719576719578</v>
      </c>
      <c r="J129" s="53">
        <f t="shared" si="30"/>
        <v>0.24582010582010583</v>
      </c>
      <c r="K129" s="53"/>
      <c r="L129" s="53">
        <f t="shared" si="33"/>
        <v>2.0603428647723319</v>
      </c>
      <c r="M129" s="53">
        <f t="shared" si="34"/>
        <v>1.2626290102408553</v>
      </c>
    </row>
    <row r="130" spans="1:58" x14ac:dyDescent="0.75">
      <c r="C130" t="s">
        <v>979</v>
      </c>
      <c r="D130" t="s">
        <v>1298</v>
      </c>
      <c r="E130" s="53">
        <f t="shared" si="29"/>
        <v>0.14461286646174107</v>
      </c>
      <c r="F130" s="53">
        <f t="shared" si="29"/>
        <v>0.27621238424102285</v>
      </c>
      <c r="G130" s="53">
        <f t="shared" si="29"/>
        <v>0.45710407324565627</v>
      </c>
      <c r="H130" s="53">
        <f t="shared" si="30"/>
        <v>0.16351552795031057</v>
      </c>
      <c r="I130" s="53">
        <f t="shared" si="30"/>
        <v>0.30657142857142861</v>
      </c>
      <c r="J130" s="53">
        <f t="shared" si="30"/>
        <v>0.53473291925465838</v>
      </c>
      <c r="K130" s="53">
        <f t="shared" si="32"/>
        <v>1.1307121693322524</v>
      </c>
      <c r="L130" s="53">
        <f t="shared" si="33"/>
        <v>1.1099119592838911</v>
      </c>
      <c r="M130" s="53">
        <f t="shared" si="34"/>
        <v>1.1698275087723466</v>
      </c>
    </row>
    <row r="132" spans="1:58" x14ac:dyDescent="0.75">
      <c r="E132" s="263" t="s">
        <v>1299</v>
      </c>
      <c r="F132" s="263"/>
      <c r="G132" s="263"/>
      <c r="H132" s="263" t="s">
        <v>1300</v>
      </c>
      <c r="I132" s="263"/>
      <c r="J132" s="263"/>
      <c r="K132" s="263" t="s">
        <v>1306</v>
      </c>
      <c r="L132" s="263"/>
      <c r="M132" s="263"/>
    </row>
    <row r="133" spans="1:58" x14ac:dyDescent="0.75">
      <c r="E133">
        <v>2027</v>
      </c>
      <c r="F133">
        <v>2030</v>
      </c>
      <c r="G133">
        <v>2032</v>
      </c>
      <c r="H133">
        <v>2027</v>
      </c>
      <c r="I133">
        <v>2030</v>
      </c>
      <c r="J133">
        <v>2032</v>
      </c>
      <c r="K133">
        <v>2027</v>
      </c>
      <c r="L133">
        <v>2030</v>
      </c>
      <c r="M133">
        <v>2032</v>
      </c>
    </row>
    <row r="134" spans="1:58" x14ac:dyDescent="0.75">
      <c r="D134" t="s">
        <v>133</v>
      </c>
      <c r="E134" s="53">
        <f t="shared" ref="E134:G136" si="35">SUMIFS(L$7:L$107,$A$7:$A$107,$D134)</f>
        <v>0.19178296029857031</v>
      </c>
      <c r="F134" s="53">
        <f t="shared" si="35"/>
        <v>0.36108890501775259</v>
      </c>
      <c r="G134" s="53">
        <f t="shared" si="35"/>
        <v>0.62269088579538379</v>
      </c>
      <c r="H134" s="53">
        <f t="shared" ref="H134:J136" si="36">SUMIFS(I$7:I$107,$A$7:$A$107,$D134)</f>
        <v>0.28166051509388229</v>
      </c>
      <c r="I134" s="53">
        <f t="shared" si="36"/>
        <v>0.54410207482425921</v>
      </c>
      <c r="J134" s="53">
        <f t="shared" si="36"/>
        <v>0.93485633673692969</v>
      </c>
      <c r="K134" s="53">
        <f>E134/H134</f>
        <v>0.6809011203954014</v>
      </c>
      <c r="L134" s="53">
        <f t="shared" ref="L134:M134" si="37">F134/I134</f>
        <v>0.66364184539156834</v>
      </c>
      <c r="M134" s="53">
        <f t="shared" si="37"/>
        <v>0.66608190084998076</v>
      </c>
    </row>
    <row r="135" spans="1:58" x14ac:dyDescent="0.75">
      <c r="D135" t="s">
        <v>978</v>
      </c>
      <c r="E135" s="53">
        <f t="shared" si="35"/>
        <v>8.8025997885513435E-2</v>
      </c>
      <c r="F135" s="53">
        <f t="shared" si="35"/>
        <v>0.43369038133428406</v>
      </c>
      <c r="G135" s="53">
        <f t="shared" si="35"/>
        <v>0.82488532820602456</v>
      </c>
      <c r="H135" s="53">
        <f t="shared" si="36"/>
        <v>0.13706973438101952</v>
      </c>
      <c r="I135" s="53">
        <f t="shared" si="36"/>
        <v>0.60665133404998584</v>
      </c>
      <c r="J135" s="53">
        <f t="shared" si="36"/>
        <v>0.9562780538094181</v>
      </c>
      <c r="K135" s="53">
        <f t="shared" ref="K135:K136" si="38">E135/H135</f>
        <v>0.64219864642637459</v>
      </c>
      <c r="L135" s="53">
        <f t="shared" ref="L135:L136" si="39">F135/I135</f>
        <v>0.71489232280918313</v>
      </c>
      <c r="M135" s="53">
        <f t="shared" ref="M135:M136" si="40">G135/J135</f>
        <v>0.86259987345732858</v>
      </c>
    </row>
    <row r="136" spans="1:58" x14ac:dyDescent="0.75">
      <c r="D136" t="s">
        <v>979</v>
      </c>
      <c r="E136" s="53">
        <f t="shared" si="35"/>
        <v>0.14461286646174107</v>
      </c>
      <c r="F136" s="53">
        <f t="shared" si="35"/>
        <v>0.27621238424102285</v>
      </c>
      <c r="G136" s="53">
        <f t="shared" si="35"/>
        <v>0.45710407324565627</v>
      </c>
      <c r="H136" s="53">
        <f t="shared" si="36"/>
        <v>0.16351552795031057</v>
      </c>
      <c r="I136" s="53">
        <f t="shared" si="36"/>
        <v>0.30657142857142861</v>
      </c>
      <c r="J136" s="53">
        <f t="shared" si="36"/>
        <v>0.53473291925465838</v>
      </c>
      <c r="K136" s="53">
        <f t="shared" si="38"/>
        <v>0.88439837044519909</v>
      </c>
      <c r="L136" s="53">
        <f t="shared" si="39"/>
        <v>0.90097236238917044</v>
      </c>
      <c r="M136" s="53">
        <f t="shared" si="40"/>
        <v>0.85482688045986455</v>
      </c>
    </row>
    <row r="137" spans="1:58" x14ac:dyDescent="0.75">
      <c r="E137" s="53"/>
      <c r="F137" s="53"/>
      <c r="G137" s="53"/>
      <c r="H137" s="53"/>
      <c r="I137" s="53"/>
      <c r="J137" s="53"/>
      <c r="K137" s="53"/>
      <c r="L137" s="53"/>
      <c r="M137" s="53"/>
    </row>
    <row r="138" spans="1:58" x14ac:dyDescent="0.75">
      <c r="E138" s="53"/>
      <c r="F138" s="53"/>
      <c r="G138" s="53"/>
      <c r="H138" s="53"/>
      <c r="I138" s="53"/>
      <c r="J138" s="53"/>
      <c r="K138" s="53"/>
      <c r="L138" s="53"/>
      <c r="M138" s="53"/>
    </row>
    <row r="139" spans="1:58" x14ac:dyDescent="0.75">
      <c r="E139" s="53"/>
      <c r="F139" s="53"/>
      <c r="G139" s="53"/>
      <c r="H139" s="53"/>
      <c r="I139" s="53"/>
      <c r="J139" s="53"/>
      <c r="K139" s="53"/>
      <c r="L139" s="53"/>
      <c r="M139" s="53"/>
    </row>
    <row r="140" spans="1:58" x14ac:dyDescent="0.75">
      <c r="E140" s="53"/>
      <c r="F140" s="53"/>
      <c r="G140" s="53"/>
      <c r="H140" s="53"/>
      <c r="I140" s="53"/>
      <c r="J140" s="53"/>
      <c r="K140" s="53"/>
      <c r="L140" s="53"/>
      <c r="M140" s="53"/>
    </row>
    <row r="141" spans="1:58" ht="29.5" x14ac:dyDescent="0.75">
      <c r="B141" t="s">
        <v>1307</v>
      </c>
      <c r="C141" t="s">
        <v>1308</v>
      </c>
      <c r="D141" s="45" t="s">
        <v>1152</v>
      </c>
      <c r="E141" s="45"/>
      <c r="F141" s="45"/>
      <c r="G141" s="45"/>
      <c r="H141" s="45"/>
      <c r="I141" s="45"/>
      <c r="J141" s="45"/>
      <c r="K141" s="45"/>
      <c r="L141" s="120" t="s">
        <v>1153</v>
      </c>
      <c r="N141" s="114"/>
      <c r="Q141" s="115"/>
      <c r="R141" s="114"/>
      <c r="S141" s="118"/>
      <c r="T141" s="122"/>
      <c r="W141" s="114"/>
      <c r="AB141" s="121"/>
      <c r="AC141" s="120"/>
      <c r="AD141" s="119"/>
      <c r="AF141" s="123"/>
      <c r="AJ141" s="115"/>
      <c r="AR141" s="118"/>
      <c r="AS141" s="115"/>
      <c r="AT141" s="118"/>
      <c r="AU141" s="115"/>
      <c r="BA141" s="117"/>
      <c r="BB141" s="116"/>
      <c r="BC141" s="117"/>
      <c r="BD141" s="116"/>
      <c r="BF141" s="115"/>
    </row>
    <row r="142" spans="1:58" x14ac:dyDescent="0.75">
      <c r="A142" t="s">
        <v>991</v>
      </c>
      <c r="B142" s="82">
        <f>'AEO Table 44'!H79*1000</f>
        <v>688424.255</v>
      </c>
      <c r="C142">
        <f>B142/SUM($B$142:$B$144)</f>
        <v>0.62826187861710625</v>
      </c>
      <c r="D142">
        <f>'AEO Table 44'!$H$79*('AEO Table 7'!$H$19*10^9/('AEO Table 45'!H77*1000))+'AEO Table 49'!H220*1000*('AEO Table 49'!H28*10^9/('AEO Table 49'!H146*10^6))</f>
        <v>4205368592.3898244</v>
      </c>
      <c r="K142"/>
      <c r="L142" s="217">
        <f>D142/SUM($D$142:$D$144)</f>
        <v>1</v>
      </c>
      <c r="N142" s="114"/>
      <c r="Q142" s="115"/>
      <c r="R142" s="114"/>
      <c r="S142" s="118"/>
      <c r="T142" s="122"/>
      <c r="W142" s="114"/>
      <c r="AB142" s="121"/>
      <c r="AC142" s="120"/>
      <c r="AD142" s="119"/>
      <c r="AF142" s="114"/>
      <c r="AJ142" s="115"/>
      <c r="AR142" s="118"/>
      <c r="AS142" s="115"/>
      <c r="AT142" s="118"/>
      <c r="AU142" s="115"/>
      <c r="BA142" s="117"/>
      <c r="BB142" s="116"/>
      <c r="BC142" s="117"/>
      <c r="BD142" s="116"/>
      <c r="BF142" s="115"/>
    </row>
    <row r="143" spans="1:58" x14ac:dyDescent="0.75">
      <c r="A143" t="s">
        <v>1290</v>
      </c>
      <c r="B143" s="82">
        <f>SUM($AH$7:$AH$107)*SUMIFS($B$7:$B$107,$E$7:$E$107,A143)</f>
        <v>274578.87832247332</v>
      </c>
      <c r="C143">
        <f t="shared" ref="C143:C144" si="41">B143/SUM($B$142:$B$144)</f>
        <v>0.25058303897711287</v>
      </c>
      <c r="D143">
        <f>SUMIFS($D$4:$D$107,$A$4:$A$107,A143)</f>
        <v>0</v>
      </c>
      <c r="K143"/>
      <c r="L143" s="217">
        <f t="shared" ref="L143:L144" si="42">D143/SUM($D$142:$D$144)</f>
        <v>0</v>
      </c>
      <c r="N143" s="114"/>
      <c r="Q143" s="115"/>
      <c r="R143" s="114"/>
      <c r="S143" s="118"/>
      <c r="T143" s="122"/>
      <c r="W143" s="114"/>
      <c r="AB143" s="121"/>
      <c r="AC143" s="120"/>
      <c r="AD143" s="119"/>
      <c r="AF143" s="123"/>
      <c r="AJ143" s="115"/>
      <c r="AR143" s="118"/>
      <c r="AS143" s="115"/>
      <c r="AT143" s="118"/>
      <c r="AU143" s="115"/>
      <c r="BA143" s="117"/>
      <c r="BB143" s="116"/>
      <c r="BC143" s="117"/>
      <c r="BD143" s="116"/>
      <c r="BF143" s="115"/>
    </row>
    <row r="144" spans="1:58" x14ac:dyDescent="0.75">
      <c r="A144" t="s">
        <v>1292</v>
      </c>
      <c r="B144" s="82">
        <f>SUM($AH$7:$AH$107)*SUMIFS($B$7:$B$107,$E$7:$E$107,A144)</f>
        <v>132756.89673906684</v>
      </c>
      <c r="C144">
        <f t="shared" si="41"/>
        <v>0.12115508240578088</v>
      </c>
      <c r="D144">
        <f>SUMIFS($D$4:$D$107,$A$4:$A$107,A144)</f>
        <v>0</v>
      </c>
      <c r="K144"/>
      <c r="L144" s="217">
        <f t="shared" si="42"/>
        <v>0</v>
      </c>
      <c r="N144" s="114"/>
      <c r="Q144" s="115"/>
      <c r="R144" s="114"/>
      <c r="S144" s="118"/>
      <c r="T144" s="122"/>
      <c r="W144" s="114"/>
      <c r="AB144" s="121"/>
      <c r="AC144" s="120"/>
      <c r="AD144" s="119"/>
      <c r="AF144" s="114"/>
      <c r="AJ144" s="115"/>
      <c r="AR144" s="118"/>
      <c r="AS144" s="115"/>
      <c r="AT144" s="118"/>
      <c r="AU144" s="115"/>
      <c r="BA144" s="117"/>
      <c r="BB144" s="116"/>
      <c r="BC144" s="117"/>
      <c r="BD144" s="116"/>
      <c r="BF144" s="115"/>
    </row>
    <row r="145" spans="1:58" x14ac:dyDescent="0.75">
      <c r="A145" t="s">
        <v>978</v>
      </c>
      <c r="D145">
        <f>SUMIFS($D$4:$D$107,$A$4:$A$107,A145)</f>
        <v>93.801697947094993</v>
      </c>
      <c r="K145"/>
      <c r="L145" s="115"/>
      <c r="N145" s="114"/>
      <c r="Q145" s="115"/>
      <c r="R145" s="114"/>
      <c r="S145" s="118"/>
      <c r="T145" s="122"/>
      <c r="W145" s="114"/>
      <c r="AB145" s="121"/>
      <c r="AC145" s="120"/>
      <c r="AD145" s="119"/>
      <c r="AF145" s="114"/>
      <c r="AJ145" s="115"/>
      <c r="AR145" s="118"/>
      <c r="AS145" s="115"/>
      <c r="AT145" s="118"/>
      <c r="AU145" s="115"/>
      <c r="BA145" s="117"/>
      <c r="BB145" s="116"/>
      <c r="BC145" s="117"/>
      <c r="BD145" s="116"/>
      <c r="BF145" s="115"/>
    </row>
    <row r="146" spans="1:58" x14ac:dyDescent="0.75">
      <c r="K146"/>
      <c r="L146" s="115"/>
      <c r="N146" s="114"/>
      <c r="Q146" s="115"/>
      <c r="R146" s="114"/>
      <c r="S146" s="118"/>
      <c r="T146" s="122"/>
      <c r="W146" s="114"/>
      <c r="AB146" s="121"/>
      <c r="AC146" s="120"/>
      <c r="AD146" s="119"/>
      <c r="AF146" s="114"/>
      <c r="AJ146" s="115"/>
      <c r="AR146" s="118"/>
      <c r="AS146" s="115"/>
      <c r="AT146" s="118"/>
      <c r="AU146" s="115"/>
      <c r="BA146" s="117"/>
      <c r="BB146" s="116"/>
      <c r="BC146" s="117"/>
      <c r="BD146" s="116"/>
      <c r="BF146" s="115"/>
    </row>
    <row r="147" spans="1:58" x14ac:dyDescent="0.75">
      <c r="A147" t="s">
        <v>1154</v>
      </c>
      <c r="D147">
        <f>'AEO Table 49'!H242*1000*('AEO Table 49'!H50*10^9/('AEO Table 49'!H168*10^6))</f>
        <v>9609469123.6220112</v>
      </c>
      <c r="K147"/>
      <c r="L147" s="115"/>
      <c r="N147" s="114"/>
      <c r="Q147" s="115"/>
      <c r="R147" s="114"/>
      <c r="S147" s="118"/>
      <c r="T147" s="122"/>
      <c r="W147" s="114"/>
      <c r="AB147" s="121"/>
      <c r="AC147" s="120"/>
      <c r="AD147" s="119"/>
      <c r="AF147" s="114"/>
      <c r="AJ147" s="115"/>
      <c r="AR147" s="118"/>
      <c r="AS147" s="115"/>
      <c r="AT147" s="118"/>
      <c r="AU147" s="115"/>
      <c r="BA147" s="117"/>
      <c r="BB147" s="116"/>
      <c r="BC147" s="117"/>
      <c r="BD147" s="116"/>
      <c r="BF147" s="115"/>
    </row>
    <row r="149" spans="1:58" x14ac:dyDescent="0.75">
      <c r="A149" t="s">
        <v>979</v>
      </c>
    </row>
  </sheetData>
  <autoFilter ref="O6:BI107" xr:uid="{CF37613D-3066-4FC2-8A52-AB66200075B6}"/>
  <mergeCells count="6">
    <mergeCell ref="E123:G123"/>
    <mergeCell ref="H123:J123"/>
    <mergeCell ref="K123:M123"/>
    <mergeCell ref="E132:G132"/>
    <mergeCell ref="H132:J132"/>
    <mergeCell ref="K132:M132"/>
  </mergeCells>
  <conditionalFormatting sqref="BH7:BI107">
    <cfRule type="colorScale" priority="1">
      <colorScale>
        <cfvo type="min"/>
        <cfvo type="max"/>
        <color theme="0"/>
        <color rgb="FF63BE7B"/>
      </colorScale>
    </cfRule>
  </conditionalFormatting>
  <hyperlinks>
    <hyperlink ref="L1" location="'Table of Contents'!A1" display="Return to Table of Contents" xr:uid="{A2EDD158-7E43-48BD-8948-170000C0AC41}"/>
  </hyperlinks>
  <printOptions horizontalCentered="1"/>
  <pageMargins left="0.7" right="0.7" top="0.75" bottom="0.75" header="0.3" footer="0.3"/>
  <pageSetup scale="32" fitToHeight="0" orientation="landscape" r:id="rId1"/>
  <headerFooter>
    <oddFooter>&amp;L&amp;F
&amp;A&amp;RPage &amp;P of &amp;N</oddFooter>
  </headerFooter>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D76A2F-5687-462E-A5E1-6E4D03BC0038}">
  <dimension ref="A1:AE133"/>
  <sheetViews>
    <sheetView topLeftCell="A35" workbookViewId="0">
      <selection activeCell="A49" sqref="A49"/>
    </sheetView>
  </sheetViews>
  <sheetFormatPr defaultRowHeight="14.75" x14ac:dyDescent="0.75"/>
  <cols>
    <col min="1" max="1" width="70.1328125" customWidth="1"/>
    <col min="2" max="2" width="27.54296875" customWidth="1"/>
    <col min="3" max="3" width="20.40625" bestFit="1" customWidth="1"/>
    <col min="10" max="12" width="22.54296875" bestFit="1" customWidth="1"/>
    <col min="13" max="15" width="23.54296875" bestFit="1" customWidth="1"/>
  </cols>
  <sheetData>
    <row r="1" spans="1:15" s="48" customFormat="1" x14ac:dyDescent="0.75">
      <c r="A1" s="49" t="s">
        <v>1337</v>
      </c>
    </row>
    <row r="2" spans="1:15" x14ac:dyDescent="0.75">
      <c r="B2" s="1" t="s">
        <v>1332</v>
      </c>
      <c r="C2" s="1"/>
      <c r="D2" s="1"/>
      <c r="E2" s="1"/>
      <c r="F2" s="1"/>
      <c r="G2" s="1"/>
      <c r="H2" s="1"/>
    </row>
    <row r="3" spans="1:15" x14ac:dyDescent="0.75">
      <c r="B3" t="s">
        <v>1290</v>
      </c>
      <c r="C3">
        <f>SUMIFS('hd trucs'!$C$7:$C$107,'hd trucs'!$E$7:$E$107,'EPA HDV Rules'!$B3)</f>
        <v>7470411736.3170185</v>
      </c>
      <c r="D3" s="53">
        <f>C3/SUM($C$3:$C$4)</f>
        <v>0.80410442131403348</v>
      </c>
      <c r="J3" s="2" t="s">
        <v>1256</v>
      </c>
      <c r="K3" s="2"/>
      <c r="L3" s="2"/>
      <c r="M3" s="2"/>
      <c r="N3" s="2"/>
      <c r="O3" s="2"/>
    </row>
    <row r="4" spans="1:15" x14ac:dyDescent="0.75">
      <c r="B4" t="s">
        <v>1292</v>
      </c>
      <c r="C4">
        <f>SUMIFS('hd trucs'!$C$7:$C$107,'hd trucs'!$E$7:$E$107,'EPA HDV Rules'!$B4)*'AEO by Class'!H7/SUM('AEO by Class'!H7:H9)</f>
        <v>1819938544.4452562</v>
      </c>
      <c r="D4" s="53">
        <f>C4/SUM($C$3:$C$4)</f>
        <v>0.19589557868596638</v>
      </c>
      <c r="E4" t="s">
        <v>1334</v>
      </c>
      <c r="J4" s="2"/>
      <c r="K4" s="2"/>
      <c r="L4" s="2"/>
      <c r="M4" s="2"/>
      <c r="N4" s="2"/>
      <c r="O4" s="2"/>
    </row>
    <row r="5" spans="1:15" x14ac:dyDescent="0.75">
      <c r="J5" s="2"/>
      <c r="K5" s="2"/>
      <c r="L5" s="2"/>
      <c r="M5" s="2"/>
      <c r="N5" s="2"/>
      <c r="O5" s="2"/>
    </row>
    <row r="6" spans="1:15" x14ac:dyDescent="0.75">
      <c r="B6" s="1" t="s">
        <v>1333</v>
      </c>
      <c r="C6" s="1"/>
      <c r="E6" s="1"/>
      <c r="F6" s="1"/>
      <c r="G6" s="1"/>
      <c r="H6" s="1"/>
      <c r="J6" s="2"/>
      <c r="K6" s="2"/>
      <c r="L6" s="2"/>
      <c r="M6" s="2"/>
      <c r="N6" s="2"/>
      <c r="O6" s="2"/>
    </row>
    <row r="7" spans="1:15" x14ac:dyDescent="0.75">
      <c r="B7" t="s">
        <v>1292</v>
      </c>
      <c r="C7">
        <f>SUMIFS('hd trucs'!$C$7:$C$107,'hd trucs'!$E$7:$E$107,'EPA HDV Rules'!$B7)*SUM('AEO by Class'!H8:H9)/SUM('AEO by Class'!H7:H9)</f>
        <v>1762015556.7569227</v>
      </c>
      <c r="D7" s="53">
        <f>C7/SUM($C$7:$C$10)</f>
        <v>5.7267292832522444E-2</v>
      </c>
      <c r="E7" t="s">
        <v>1335</v>
      </c>
      <c r="J7" s="2"/>
      <c r="K7" s="2"/>
      <c r="L7" s="2"/>
      <c r="M7" s="2"/>
      <c r="N7" s="2"/>
      <c r="O7" s="2"/>
    </row>
    <row r="8" spans="1:15" x14ac:dyDescent="0.75">
      <c r="B8" t="s">
        <v>1291</v>
      </c>
      <c r="C8">
        <f>SUMIFS('hd trucs'!$C$7:$C$107,'hd trucs'!$E$7:$E$107,'EPA HDV Rules'!$B8)</f>
        <v>1871904738.5605273</v>
      </c>
      <c r="D8" s="53">
        <f t="shared" ref="D8:D10" si="0">C8/SUM($C$7:$C$10)</f>
        <v>6.0838802703329711E-2</v>
      </c>
      <c r="J8" s="2"/>
      <c r="K8" s="2"/>
      <c r="L8" s="2"/>
      <c r="M8" s="2"/>
      <c r="N8" s="2"/>
      <c r="O8" s="2"/>
    </row>
    <row r="9" spans="1:15" x14ac:dyDescent="0.75">
      <c r="B9" s="4" t="s">
        <v>1293</v>
      </c>
      <c r="C9">
        <f>SUMIFS('hd trucs'!$C$7:$C$107,'hd trucs'!$E$7:$E$107,'EPA HDV Rules'!$B9)</f>
        <v>9013846074.230608</v>
      </c>
      <c r="D9" s="53">
        <f t="shared" si="0"/>
        <v>0.29295914028723796</v>
      </c>
      <c r="J9" s="2"/>
      <c r="K9" s="2"/>
      <c r="L9" s="2"/>
      <c r="M9" s="2"/>
      <c r="N9" s="2"/>
      <c r="O9" s="2"/>
    </row>
    <row r="10" spans="1:15" x14ac:dyDescent="0.75">
      <c r="B10" t="s">
        <v>1294</v>
      </c>
      <c r="C10">
        <f>SUMIFS('hd trucs'!$C$7:$C$107,'hd trucs'!$E$7:$E$107,'EPA HDV Rules'!$B10)</f>
        <v>18120504131.904099</v>
      </c>
      <c r="D10" s="53">
        <f t="shared" si="0"/>
        <v>0.58893476417690993</v>
      </c>
      <c r="J10" s="2"/>
      <c r="K10" s="2"/>
      <c r="L10" s="2"/>
      <c r="M10" s="2"/>
      <c r="N10" s="2"/>
      <c r="O10" s="2"/>
    </row>
    <row r="11" spans="1:15" x14ac:dyDescent="0.75">
      <c r="J11" s="2"/>
      <c r="K11" s="2"/>
      <c r="L11" s="2"/>
      <c r="M11" s="2"/>
      <c r="N11" s="2"/>
      <c r="O11" s="2"/>
    </row>
    <row r="12" spans="1:15" x14ac:dyDescent="0.75">
      <c r="B12" s="1" t="s">
        <v>1331</v>
      </c>
      <c r="C12" s="1">
        <v>2027</v>
      </c>
      <c r="D12" s="1">
        <v>2028</v>
      </c>
      <c r="E12" s="1">
        <v>2029</v>
      </c>
      <c r="F12" s="1">
        <v>2030</v>
      </c>
      <c r="G12" s="1">
        <v>2031</v>
      </c>
      <c r="H12" s="1">
        <v>2032</v>
      </c>
      <c r="J12" s="2"/>
      <c r="K12" s="2"/>
      <c r="L12" s="2"/>
      <c r="M12" s="2"/>
      <c r="N12" s="2"/>
      <c r="O12" s="2"/>
    </row>
    <row r="13" spans="1:15" x14ac:dyDescent="0.75">
      <c r="A13" t="s">
        <v>133</v>
      </c>
      <c r="B13" t="s">
        <v>194</v>
      </c>
      <c r="C13" s="53">
        <v>0.17</v>
      </c>
      <c r="D13" s="53">
        <v>0.22</v>
      </c>
      <c r="E13" s="53">
        <v>0.27</v>
      </c>
      <c r="F13" s="53">
        <v>0.32</v>
      </c>
      <c r="G13" s="53">
        <v>0.46</v>
      </c>
      <c r="H13" s="53">
        <v>0.6</v>
      </c>
      <c r="J13" s="227">
        <v>6.4000000000000001E-2</v>
      </c>
      <c r="K13" s="227">
        <v>9.7000000000000003E-2</v>
      </c>
      <c r="L13" s="227">
        <v>0.129</v>
      </c>
      <c r="M13" s="227">
        <v>0.16</v>
      </c>
      <c r="N13" s="227">
        <v>0.17599999999999999</v>
      </c>
      <c r="O13" s="227">
        <v>0.191</v>
      </c>
    </row>
    <row r="14" spans="1:15" x14ac:dyDescent="0.75">
      <c r="A14" t="s">
        <v>199</v>
      </c>
      <c r="B14" t="s">
        <v>195</v>
      </c>
      <c r="C14" s="53">
        <v>0.13</v>
      </c>
      <c r="D14" s="53">
        <v>0.16</v>
      </c>
      <c r="E14" s="53">
        <v>0.19</v>
      </c>
      <c r="F14" s="53">
        <v>0.22</v>
      </c>
      <c r="G14" s="53">
        <v>0.31</v>
      </c>
      <c r="H14" s="53">
        <v>0.4</v>
      </c>
      <c r="J14" s="227">
        <v>0.04</v>
      </c>
      <c r="K14" s="227">
        <v>0.06</v>
      </c>
      <c r="L14" s="227">
        <v>0.08</v>
      </c>
      <c r="M14" s="227">
        <v>9.9000000000000005E-2</v>
      </c>
      <c r="N14" s="227">
        <v>0.109</v>
      </c>
      <c r="O14" s="227">
        <v>0.11899999999999999</v>
      </c>
    </row>
    <row r="15" spans="1:15" x14ac:dyDescent="0.75">
      <c r="A15" t="s">
        <v>200</v>
      </c>
      <c r="B15" t="s">
        <v>196</v>
      </c>
      <c r="C15" s="53">
        <v>0</v>
      </c>
      <c r="D15" s="53">
        <v>0</v>
      </c>
      <c r="E15" s="53">
        <v>0.13</v>
      </c>
      <c r="F15" s="53">
        <v>0.15</v>
      </c>
      <c r="G15" s="53">
        <v>0.23</v>
      </c>
      <c r="H15" s="53">
        <v>0.3</v>
      </c>
      <c r="J15" s="227">
        <v>3.6999999999999998E-2</v>
      </c>
      <c r="K15" s="227">
        <v>5.6000000000000001E-2</v>
      </c>
      <c r="L15" s="227">
        <v>7.3999999999999996E-2</v>
      </c>
      <c r="M15" s="227">
        <v>9.1999999999999998E-2</v>
      </c>
      <c r="N15" s="227">
        <v>0.10100000000000001</v>
      </c>
      <c r="O15" s="227">
        <v>0.11</v>
      </c>
    </row>
    <row r="16" spans="1:15" x14ac:dyDescent="0.75">
      <c r="A16" t="s">
        <v>200</v>
      </c>
      <c r="B16" s="4" t="s">
        <v>197</v>
      </c>
      <c r="C16" s="53">
        <v>0</v>
      </c>
      <c r="D16" s="53">
        <v>0.08</v>
      </c>
      <c r="E16" s="53">
        <v>0.12</v>
      </c>
      <c r="F16" s="53">
        <v>0.16</v>
      </c>
      <c r="G16" s="53">
        <v>0.28000000000000003</v>
      </c>
      <c r="H16" s="53">
        <v>0.4</v>
      </c>
      <c r="J16" s="227">
        <v>2.9000000000000001E-2</v>
      </c>
      <c r="K16" s="227">
        <v>3.7999999999999999E-2</v>
      </c>
      <c r="L16" s="227">
        <v>4.5999999999999999E-2</v>
      </c>
      <c r="M16" s="227">
        <v>5.3999999999999999E-2</v>
      </c>
      <c r="N16" s="227">
        <v>5.8000000000000003E-2</v>
      </c>
      <c r="O16" s="227">
        <v>6.5000000000000002E-2</v>
      </c>
    </row>
    <row r="17" spans="1:25" x14ac:dyDescent="0.75">
      <c r="A17" t="s">
        <v>200</v>
      </c>
      <c r="B17" t="s">
        <v>198</v>
      </c>
      <c r="C17" s="53">
        <v>0</v>
      </c>
      <c r="D17" s="53">
        <v>0</v>
      </c>
      <c r="E17" s="53">
        <v>0</v>
      </c>
      <c r="F17" s="53">
        <v>0.06</v>
      </c>
      <c r="G17" s="53">
        <v>0.12</v>
      </c>
      <c r="H17" s="53">
        <v>0.25</v>
      </c>
      <c r="J17" s="227">
        <v>2E-3</v>
      </c>
      <c r="K17" s="227">
        <v>4.0000000000000001E-3</v>
      </c>
      <c r="L17" s="227">
        <v>7.0000000000000001E-3</v>
      </c>
      <c r="M17" s="227">
        <v>0.01</v>
      </c>
      <c r="N17" s="227">
        <v>0.02</v>
      </c>
      <c r="O17" s="227">
        <v>2.5000000000000001E-2</v>
      </c>
    </row>
    <row r="18" spans="1:25" x14ac:dyDescent="0.75">
      <c r="J18" s="2"/>
      <c r="K18" s="2"/>
      <c r="L18" s="2"/>
      <c r="M18" s="2"/>
      <c r="N18" s="2"/>
      <c r="O18" s="2"/>
    </row>
    <row r="19" spans="1:25" x14ac:dyDescent="0.75">
      <c r="J19" s="2"/>
      <c r="K19" s="2"/>
      <c r="L19" s="2"/>
      <c r="M19" s="2"/>
      <c r="N19" s="2"/>
      <c r="O19" s="2"/>
    </row>
    <row r="20" spans="1:25" x14ac:dyDescent="0.75">
      <c r="A20" t="s">
        <v>288</v>
      </c>
      <c r="C20" s="216">
        <f t="shared" ref="C20:H20" si="1">SUMPRODUCT(C13:C14,$D$3:$D$4)</f>
        <v>0.16216417685256135</v>
      </c>
      <c r="D20" s="216">
        <f t="shared" si="1"/>
        <v>0.20824626527884199</v>
      </c>
      <c r="E20" s="216">
        <f t="shared" si="1"/>
        <v>0.25432835370512263</v>
      </c>
      <c r="F20" s="216">
        <f t="shared" si="1"/>
        <v>0.30041044213140328</v>
      </c>
      <c r="G20" s="216">
        <f t="shared" si="1"/>
        <v>0.43061566319710498</v>
      </c>
      <c r="H20" s="216">
        <f t="shared" si="1"/>
        <v>0.56082088426280663</v>
      </c>
      <c r="I20" s="216"/>
      <c r="J20" s="216">
        <f t="shared" ref="J20:O20" si="2">SUMPRODUCT(J13:J14,$D$3:$D$4)</f>
        <v>5.9298506111536801E-2</v>
      </c>
      <c r="K20" s="216">
        <f t="shared" si="2"/>
        <v>8.9751863588619238E-2</v>
      </c>
      <c r="L20" s="216">
        <f t="shared" si="2"/>
        <v>0.11940111664438764</v>
      </c>
      <c r="M20" s="216">
        <f t="shared" si="2"/>
        <v>0.14805036970015603</v>
      </c>
      <c r="N20" s="216">
        <f t="shared" si="2"/>
        <v>0.16287499622804022</v>
      </c>
      <c r="O20" s="216">
        <f t="shared" si="2"/>
        <v>0.1768955183346104</v>
      </c>
    </row>
    <row r="21" spans="1:25" x14ac:dyDescent="0.75">
      <c r="A21" t="s">
        <v>287</v>
      </c>
      <c r="C21" s="53">
        <f t="shared" ref="C21:H21" si="3">SUMPRODUCT(C14:C17,$D$7:$D$10)</f>
        <v>7.4447480682279183E-3</v>
      </c>
      <c r="D21" s="53">
        <f t="shared" si="3"/>
        <v>3.2599498076182627E-2</v>
      </c>
      <c r="E21" s="53">
        <f t="shared" si="3"/>
        <v>5.3944926824080683E-2</v>
      </c>
      <c r="F21" s="53">
        <f t="shared" si="3"/>
        <v>0.10393417312522707</v>
      </c>
      <c r="G21" s="53">
        <f t="shared" si="3"/>
        <v>0.18444651638150361</v>
      </c>
      <c r="H21" s="53">
        <f t="shared" si="3"/>
        <v>0.3055759051031306</v>
      </c>
      <c r="I21" s="53"/>
      <c r="J21" s="53">
        <f t="shared" ref="J21:O21" si="4">SUMPRODUCT(J14:J17,$D$7:$D$10)</f>
        <v>1.4215412010007819E-2</v>
      </c>
      <c r="K21" s="53">
        <f t="shared" si="4"/>
        <v>2.0331196908960493E-2</v>
      </c>
      <c r="L21" s="53">
        <f t="shared" si="4"/>
        <v>2.668211862909951E-2</v>
      </c>
      <c r="M21" s="53">
        <f t="shared" si="4"/>
        <v>3.2975773056406005E-2</v>
      </c>
      <c r="N21" s="53">
        <f t="shared" si="4"/>
        <v>4.1157179411979244E-2</v>
      </c>
      <c r="O21" s="53">
        <f t="shared" si="4"/>
        <v>4.7272789367529655E-2</v>
      </c>
    </row>
    <row r="23" spans="1:25" x14ac:dyDescent="0.75">
      <c r="A23" t="s">
        <v>1338</v>
      </c>
    </row>
    <row r="25" spans="1:25" x14ac:dyDescent="0.75">
      <c r="B25">
        <v>2027</v>
      </c>
      <c r="C25">
        <v>2030</v>
      </c>
      <c r="D25">
        <v>2032</v>
      </c>
    </row>
    <row r="26" spans="1:25" x14ac:dyDescent="0.75">
      <c r="A26" s="1" t="s">
        <v>1339</v>
      </c>
      <c r="B26" s="53">
        <f>SUMIF('hd trucs'!$A$7:$A$107,'hd trucs'!$A149,'hd trucs'!L7:L107)</f>
        <v>0.14461286646174107</v>
      </c>
      <c r="C26" s="53">
        <f>SUMIF('hd trucs'!$A$7:$A$107,'hd trucs'!$A149,'hd trucs'!M7:M107)</f>
        <v>0.27621238424102285</v>
      </c>
      <c r="D26" s="53">
        <f>SUMIF('hd trucs'!$A$7:$A$107,'hd trucs'!$A149,'hd trucs'!N7:N107)</f>
        <v>0.45710407324565627</v>
      </c>
    </row>
    <row r="28" spans="1:25" s="48" customFormat="1" x14ac:dyDescent="0.75">
      <c r="A28" s="49" t="s">
        <v>1336</v>
      </c>
    </row>
    <row r="29" spans="1:25" x14ac:dyDescent="0.75">
      <c r="A29" s="224" t="s">
        <v>1159</v>
      </c>
      <c r="B29">
        <v>2027</v>
      </c>
      <c r="C29">
        <v>2028</v>
      </c>
      <c r="D29">
        <v>2029</v>
      </c>
      <c r="E29">
        <v>2030</v>
      </c>
      <c r="F29">
        <v>2031</v>
      </c>
      <c r="G29">
        <v>2032</v>
      </c>
      <c r="H29">
        <v>2033</v>
      </c>
      <c r="I29">
        <v>2034</v>
      </c>
      <c r="J29">
        <v>2035</v>
      </c>
      <c r="K29">
        <v>2036</v>
      </c>
      <c r="L29">
        <v>2037</v>
      </c>
      <c r="M29">
        <v>2038</v>
      </c>
      <c r="N29">
        <v>2039</v>
      </c>
      <c r="O29">
        <v>2040</v>
      </c>
      <c r="P29">
        <v>2041</v>
      </c>
      <c r="Q29">
        <v>2042</v>
      </c>
      <c r="R29">
        <v>2043</v>
      </c>
      <c r="S29">
        <v>2044</v>
      </c>
      <c r="T29">
        <v>2045</v>
      </c>
      <c r="U29">
        <v>2046</v>
      </c>
      <c r="V29">
        <v>2047</v>
      </c>
      <c r="W29">
        <v>2048</v>
      </c>
      <c r="X29">
        <v>2049</v>
      </c>
      <c r="Y29">
        <v>2050</v>
      </c>
    </row>
    <row r="30" spans="1:25" x14ac:dyDescent="0.75">
      <c r="A30" t="s">
        <v>979</v>
      </c>
      <c r="B30" s="83" cm="1">
        <f t="array" ref="B30">TREND('EPA HDV Rules'!$B$26:$D$26,'EPA HDV Rules'!$B$25:$D$25,'EPA HDV Rules'!B29)</f>
        <v>0.12990360164830861</v>
      </c>
      <c r="C30" s="83" cm="1">
        <f t="array" ref="C30">TREND('EPA HDV Rules'!$B$26:$D$26,'EPA HDV Rules'!$B$25:$D$25,'EPA HDV Rules'!C29)</f>
        <v>0.19093091652374028</v>
      </c>
      <c r="D30" s="83" cm="1">
        <f t="array" ref="D30">TREND('EPA HDV Rules'!$B$26:$D$26,'EPA HDV Rules'!$B$25:$D$25,'EPA HDV Rules'!D29)</f>
        <v>0.25195823139918616</v>
      </c>
      <c r="E30" s="83" cm="1">
        <f t="array" ref="E30">TREND('EPA HDV Rules'!$B$26:$D$26,'EPA HDV Rules'!$B$25:$D$25,'EPA HDV Rules'!E29)</f>
        <v>0.31298554627463204</v>
      </c>
      <c r="F30" s="83" cm="1">
        <f t="array" ref="F30">TREND('EPA HDV Rules'!$B$26:$D$26,'EPA HDV Rules'!$B$25:$D$25,'EPA HDV Rules'!F29)</f>
        <v>0.37401286115006371</v>
      </c>
      <c r="G30" s="83" cm="1">
        <f t="array" ref="G30">TREND('EPA HDV Rules'!$B$26:$D$26,'EPA HDV Rules'!$B$25:$D$25,'EPA HDV Rules'!G29)</f>
        <v>0.4350401760255096</v>
      </c>
      <c r="H30" s="83">
        <f>$G$30</f>
        <v>0.4350401760255096</v>
      </c>
      <c r="I30" s="83">
        <f t="shared" ref="I30:Y30" si="5">$G$30</f>
        <v>0.4350401760255096</v>
      </c>
      <c r="J30" s="83">
        <f t="shared" si="5"/>
        <v>0.4350401760255096</v>
      </c>
      <c r="K30" s="83">
        <f t="shared" si="5"/>
        <v>0.4350401760255096</v>
      </c>
      <c r="L30" s="83">
        <f t="shared" si="5"/>
        <v>0.4350401760255096</v>
      </c>
      <c r="M30" s="83">
        <f t="shared" si="5"/>
        <v>0.4350401760255096</v>
      </c>
      <c r="N30" s="83">
        <f t="shared" si="5"/>
        <v>0.4350401760255096</v>
      </c>
      <c r="O30" s="83">
        <f t="shared" si="5"/>
        <v>0.4350401760255096</v>
      </c>
      <c r="P30" s="83">
        <f t="shared" si="5"/>
        <v>0.4350401760255096</v>
      </c>
      <c r="Q30" s="83">
        <f t="shared" si="5"/>
        <v>0.4350401760255096</v>
      </c>
      <c r="R30" s="83">
        <f t="shared" si="5"/>
        <v>0.4350401760255096</v>
      </c>
      <c r="S30" s="83">
        <f t="shared" si="5"/>
        <v>0.4350401760255096</v>
      </c>
      <c r="T30" s="83">
        <f t="shared" si="5"/>
        <v>0.4350401760255096</v>
      </c>
      <c r="U30" s="83">
        <f t="shared" si="5"/>
        <v>0.4350401760255096</v>
      </c>
      <c r="V30" s="83">
        <f t="shared" si="5"/>
        <v>0.4350401760255096</v>
      </c>
      <c r="W30" s="83">
        <f t="shared" si="5"/>
        <v>0.4350401760255096</v>
      </c>
      <c r="X30" s="83">
        <f t="shared" si="5"/>
        <v>0.4350401760255096</v>
      </c>
      <c r="Y30" s="83">
        <f t="shared" si="5"/>
        <v>0.4350401760255096</v>
      </c>
    </row>
    <row r="31" spans="1:25" x14ac:dyDescent="0.75">
      <c r="A31" t="s">
        <v>133</v>
      </c>
      <c r="B31" s="216">
        <f t="shared" ref="B31:G32" si="6">C20</f>
        <v>0.16216417685256135</v>
      </c>
      <c r="C31" s="216">
        <f t="shared" si="6"/>
        <v>0.20824626527884199</v>
      </c>
      <c r="D31" s="216">
        <f t="shared" si="6"/>
        <v>0.25432835370512263</v>
      </c>
      <c r="E31" s="216">
        <f t="shared" si="6"/>
        <v>0.30041044213140328</v>
      </c>
      <c r="F31" s="216">
        <f t="shared" si="6"/>
        <v>0.43061566319710498</v>
      </c>
      <c r="G31" s="216">
        <f t="shared" si="6"/>
        <v>0.56082088426280663</v>
      </c>
      <c r="H31" s="216">
        <f>$G31</f>
        <v>0.56082088426280663</v>
      </c>
      <c r="I31" s="216">
        <f t="shared" ref="I31:Y32" si="7">$G31</f>
        <v>0.56082088426280663</v>
      </c>
      <c r="J31" s="216">
        <f t="shared" si="7"/>
        <v>0.56082088426280663</v>
      </c>
      <c r="K31" s="216">
        <f t="shared" si="7"/>
        <v>0.56082088426280663</v>
      </c>
      <c r="L31" s="216">
        <f t="shared" si="7"/>
        <v>0.56082088426280663</v>
      </c>
      <c r="M31" s="216">
        <f t="shared" si="7"/>
        <v>0.56082088426280663</v>
      </c>
      <c r="N31" s="216">
        <f t="shared" si="7"/>
        <v>0.56082088426280663</v>
      </c>
      <c r="O31" s="216">
        <f t="shared" si="7"/>
        <v>0.56082088426280663</v>
      </c>
      <c r="P31" s="216">
        <f t="shared" si="7"/>
        <v>0.56082088426280663</v>
      </c>
      <c r="Q31" s="216">
        <f t="shared" si="7"/>
        <v>0.56082088426280663</v>
      </c>
      <c r="R31" s="216">
        <f t="shared" si="7"/>
        <v>0.56082088426280663</v>
      </c>
      <c r="S31" s="216">
        <f t="shared" si="7"/>
        <v>0.56082088426280663</v>
      </c>
      <c r="T31" s="216">
        <f t="shared" si="7"/>
        <v>0.56082088426280663</v>
      </c>
      <c r="U31" s="216">
        <f t="shared" si="7"/>
        <v>0.56082088426280663</v>
      </c>
      <c r="V31" s="216">
        <f t="shared" si="7"/>
        <v>0.56082088426280663</v>
      </c>
      <c r="W31" s="216">
        <f t="shared" si="7"/>
        <v>0.56082088426280663</v>
      </c>
      <c r="X31" s="216">
        <f t="shared" si="7"/>
        <v>0.56082088426280663</v>
      </c>
      <c r="Y31" s="216">
        <f t="shared" si="7"/>
        <v>0.56082088426280663</v>
      </c>
    </row>
    <row r="32" spans="1:25" x14ac:dyDescent="0.75">
      <c r="A32" s="45" t="s">
        <v>978</v>
      </c>
      <c r="B32" s="216">
        <f t="shared" si="6"/>
        <v>7.4447480682279183E-3</v>
      </c>
      <c r="C32" s="216">
        <f t="shared" si="6"/>
        <v>3.2599498076182627E-2</v>
      </c>
      <c r="D32" s="216">
        <f t="shared" si="6"/>
        <v>5.3944926824080683E-2</v>
      </c>
      <c r="E32" s="216">
        <f t="shared" si="6"/>
        <v>0.10393417312522707</v>
      </c>
      <c r="F32" s="216">
        <f t="shared" si="6"/>
        <v>0.18444651638150361</v>
      </c>
      <c r="G32" s="216">
        <f t="shared" si="6"/>
        <v>0.3055759051031306</v>
      </c>
      <c r="H32" s="216">
        <f>$G32</f>
        <v>0.3055759051031306</v>
      </c>
      <c r="I32" s="216">
        <f t="shared" si="7"/>
        <v>0.3055759051031306</v>
      </c>
      <c r="J32" s="216">
        <f t="shared" si="7"/>
        <v>0.3055759051031306</v>
      </c>
      <c r="K32" s="216">
        <f t="shared" si="7"/>
        <v>0.3055759051031306</v>
      </c>
      <c r="L32" s="216">
        <f t="shared" si="7"/>
        <v>0.3055759051031306</v>
      </c>
      <c r="M32" s="216">
        <f t="shared" si="7"/>
        <v>0.3055759051031306</v>
      </c>
      <c r="N32" s="216">
        <f t="shared" si="7"/>
        <v>0.3055759051031306</v>
      </c>
      <c r="O32" s="216">
        <f t="shared" si="7"/>
        <v>0.3055759051031306</v>
      </c>
      <c r="P32" s="216">
        <f t="shared" si="7"/>
        <v>0.3055759051031306</v>
      </c>
      <c r="Q32" s="216">
        <f t="shared" si="7"/>
        <v>0.3055759051031306</v>
      </c>
      <c r="R32" s="216">
        <f t="shared" si="7"/>
        <v>0.3055759051031306</v>
      </c>
      <c r="S32" s="216">
        <f t="shared" si="7"/>
        <v>0.3055759051031306</v>
      </c>
      <c r="T32" s="216">
        <f t="shared" si="7"/>
        <v>0.3055759051031306</v>
      </c>
      <c r="U32" s="216">
        <f t="shared" si="7"/>
        <v>0.3055759051031306</v>
      </c>
      <c r="V32" s="216">
        <f t="shared" si="7"/>
        <v>0.3055759051031306</v>
      </c>
      <c r="W32" s="216">
        <f t="shared" si="7"/>
        <v>0.3055759051031306</v>
      </c>
      <c r="X32" s="216">
        <f t="shared" si="7"/>
        <v>0.3055759051031306</v>
      </c>
      <c r="Y32" s="216">
        <f t="shared" si="7"/>
        <v>0.3055759051031306</v>
      </c>
    </row>
    <row r="34" spans="1:31" x14ac:dyDescent="0.75">
      <c r="A34" s="224" t="s">
        <v>1340</v>
      </c>
      <c r="B34">
        <v>2027</v>
      </c>
      <c r="C34">
        <v>2028</v>
      </c>
      <c r="D34">
        <v>2029</v>
      </c>
      <c r="E34">
        <v>2030</v>
      </c>
      <c r="F34">
        <v>2031</v>
      </c>
      <c r="G34">
        <v>2032</v>
      </c>
      <c r="H34">
        <v>2033</v>
      </c>
      <c r="I34">
        <v>2034</v>
      </c>
      <c r="J34">
        <v>2035</v>
      </c>
      <c r="K34">
        <v>2036</v>
      </c>
      <c r="L34">
        <v>2037</v>
      </c>
      <c r="M34">
        <v>2038</v>
      </c>
      <c r="N34">
        <v>2039</v>
      </c>
      <c r="O34">
        <v>2040</v>
      </c>
      <c r="P34">
        <v>2041</v>
      </c>
      <c r="Q34">
        <v>2042</v>
      </c>
      <c r="R34">
        <v>2043</v>
      </c>
      <c r="S34">
        <v>2044</v>
      </c>
      <c r="T34">
        <v>2045</v>
      </c>
      <c r="U34">
        <v>2046</v>
      </c>
      <c r="V34">
        <v>2047</v>
      </c>
      <c r="W34">
        <v>2048</v>
      </c>
      <c r="X34">
        <v>2049</v>
      </c>
      <c r="Y34">
        <v>2050</v>
      </c>
    </row>
    <row r="35" spans="1:31" x14ac:dyDescent="0.75">
      <c r="A35" t="s">
        <v>979</v>
      </c>
      <c r="B35" s="237">
        <f>'CA Standards and Followers'!I5</f>
        <v>8.6930079249293704E-2</v>
      </c>
      <c r="C35" s="237">
        <f>'CA Standards and Followers'!J5</f>
        <v>0.13039511887394054</v>
      </c>
      <c r="D35" s="237">
        <f>'CA Standards and Followers'!K5</f>
        <v>0.17386015849858741</v>
      </c>
      <c r="E35" s="237">
        <f>'CA Standards and Followers'!L5</f>
        <v>0.21732519812323425</v>
      </c>
      <c r="F35" s="237">
        <f>'CA Standards and Followers'!M5</f>
        <v>0.23905771793555769</v>
      </c>
      <c r="G35" s="237">
        <f>'CA Standards and Followers'!N5</f>
        <v>0.26079023774788107</v>
      </c>
      <c r="H35" s="237">
        <f>'CA Standards and Followers'!O5</f>
        <v>0.28252275756020451</v>
      </c>
      <c r="I35" s="237">
        <f>'CA Standards and Followers'!P5</f>
        <v>0.30425527737252789</v>
      </c>
      <c r="J35" s="237">
        <f>'CA Standards and Followers'!Q5</f>
        <v>0.32598779718485138</v>
      </c>
      <c r="K35" s="237">
        <f>'CA Standards and Followers'!R5</f>
        <v>0.32598779718485138</v>
      </c>
      <c r="L35" s="237">
        <f>'CA Standards and Followers'!S5</f>
        <v>0.32598779718485138</v>
      </c>
      <c r="M35" s="237">
        <f>'CA Standards and Followers'!T5</f>
        <v>0.32598779718485138</v>
      </c>
      <c r="N35" s="237">
        <f>'CA Standards and Followers'!U5</f>
        <v>0.32598779718485138</v>
      </c>
      <c r="O35" s="237">
        <f>'CA Standards and Followers'!V5</f>
        <v>0.32598779718485138</v>
      </c>
      <c r="P35" s="237">
        <f>'CA Standards and Followers'!W5</f>
        <v>0.32598779718485138</v>
      </c>
      <c r="Q35" s="237">
        <f>'CA Standards and Followers'!X5</f>
        <v>0.32598779718485138</v>
      </c>
      <c r="R35" s="237">
        <f>'CA Standards and Followers'!Y5</f>
        <v>0.32598779718485138</v>
      </c>
      <c r="S35" s="237">
        <f>'CA Standards and Followers'!Z5</f>
        <v>0.32598779718485138</v>
      </c>
      <c r="T35" s="237">
        <f>'CA Standards and Followers'!AA5</f>
        <v>0.32598779718485138</v>
      </c>
      <c r="U35" s="237">
        <f>'CA Standards and Followers'!AB5</f>
        <v>0.32598779718485138</v>
      </c>
      <c r="V35" s="237">
        <f>'CA Standards and Followers'!AC5</f>
        <v>0.32598779718485138</v>
      </c>
      <c r="W35" s="237">
        <f>'CA Standards and Followers'!AD5</f>
        <v>0.32598779718485138</v>
      </c>
      <c r="X35" s="237">
        <f>'CA Standards and Followers'!AE5</f>
        <v>0.32598779718485138</v>
      </c>
      <c r="Y35" s="237">
        <f>'CA Standards and Followers'!AF5</f>
        <v>0.32598779718485138</v>
      </c>
    </row>
    <row r="36" spans="1:31" x14ac:dyDescent="0.75">
      <c r="A36" t="s">
        <v>133</v>
      </c>
      <c r="B36" s="12">
        <f>'CA Standards and Followers'!L7</f>
        <v>0.35012393285022902</v>
      </c>
      <c r="C36" s="12">
        <f>'CA Standards and Followers'!M7</f>
        <v>0.40009157982742549</v>
      </c>
      <c r="D36" s="12">
        <f>'CA Standards and Followers'!N7</f>
        <v>0.4501677577150176</v>
      </c>
      <c r="E36" s="12">
        <f>'CA Standards and Followers'!O7</f>
        <v>0.5001508451310549</v>
      </c>
      <c r="F36" s="12">
        <f>'CA Standards and Followers'!P7</f>
        <v>0.5501338837991816</v>
      </c>
      <c r="G36" s="12">
        <f>'CA Standards and Followers'!Q7</f>
        <v>0.60014491697173544</v>
      </c>
      <c r="H36" s="12">
        <f>'CA Standards and Followers'!R7</f>
        <v>0.60012059658240735</v>
      </c>
      <c r="I36" s="12">
        <f>'CA Standards and Followers'!S7</f>
        <v>0.600161934202605</v>
      </c>
      <c r="J36" s="12">
        <f>'CA Standards and Followers'!T7</f>
        <v>0.60016393701902881</v>
      </c>
      <c r="K36" s="12">
        <f>'CA Standards and Followers'!U7</f>
        <v>0.60017920871502439</v>
      </c>
      <c r="L36" s="12">
        <f>'CA Standards and Followers'!V7</f>
        <v>0.60021168530300795</v>
      </c>
      <c r="M36" s="12">
        <f>'CA Standards and Followers'!W7</f>
        <v>0.60021917370958355</v>
      </c>
      <c r="N36" s="12">
        <f>'CA Standards and Followers'!X7</f>
        <v>0.60022013941623975</v>
      </c>
      <c r="O36" s="12">
        <f>'CA Standards and Followers'!Y7</f>
        <v>0.60024997430440052</v>
      </c>
      <c r="P36" s="12">
        <f>'CA Standards and Followers'!Z7</f>
        <v>0.6002767858670699</v>
      </c>
      <c r="Q36" s="12">
        <f>'CA Standards and Followers'!AA7</f>
        <v>0.60025331577567864</v>
      </c>
      <c r="R36" s="12">
        <f>'CA Standards and Followers'!AB7</f>
        <v>0.60021121415169432</v>
      </c>
      <c r="S36" s="12">
        <f>'CA Standards and Followers'!AC7</f>
        <v>0.60014973485583689</v>
      </c>
      <c r="T36" s="12">
        <f>'CA Standards and Followers'!AD7</f>
        <v>0.60006877964945415</v>
      </c>
      <c r="U36" s="12">
        <f>'CA Standards and Followers'!AE7</f>
        <v>0.60001224832570577</v>
      </c>
      <c r="V36" s="12">
        <f>'CA Standards and Followers'!AF7</f>
        <v>0.5999947196049078</v>
      </c>
      <c r="W36" s="12">
        <f>'CA Standards and Followers'!AG7</f>
        <v>0</v>
      </c>
      <c r="X36" s="12">
        <f>'CA Standards and Followers'!AH7</f>
        <v>0</v>
      </c>
      <c r="Y36" s="12">
        <f>'CA Standards and Followers'!AI7</f>
        <v>0</v>
      </c>
    </row>
    <row r="37" spans="1:31" x14ac:dyDescent="0.75">
      <c r="A37" s="45" t="s">
        <v>978</v>
      </c>
      <c r="B37" s="12">
        <f>'CA Standards and Followers'!I8</f>
        <v>0.15039415219720934</v>
      </c>
      <c r="C37" s="12">
        <f>'CA Standards and Followers'!J8</f>
        <v>0.20078269763173362</v>
      </c>
      <c r="D37" s="12">
        <f>'CA Standards and Followers'!K8</f>
        <v>0.25116640642453203</v>
      </c>
      <c r="E37" s="12">
        <f>'CA Standards and Followers'!L8</f>
        <v>0.30154673662148429</v>
      </c>
      <c r="F37" s="12">
        <f>'CA Standards and Followers'!M8</f>
        <v>0.35154017073763533</v>
      </c>
      <c r="G37" s="12">
        <f>'CA Standards and Followers'!N8</f>
        <v>0.40153478185130786</v>
      </c>
      <c r="H37" s="12">
        <f>'CA Standards and Followers'!O8</f>
        <v>0.40191215883585885</v>
      </c>
      <c r="I37" s="12">
        <f>'CA Standards and Followers'!P8</f>
        <v>0.40228783363087045</v>
      </c>
      <c r="J37" s="12">
        <f>'CA Standards and Followers'!Q8</f>
        <v>0.40266255578760335</v>
      </c>
      <c r="K37" s="12">
        <f>'CA Standards and Followers'!R8</f>
        <v>0.40265708999618932</v>
      </c>
      <c r="L37" s="12">
        <f>'CA Standards and Followers'!S8</f>
        <v>0.40265231563660031</v>
      </c>
      <c r="M37" s="12">
        <f>'CA Standards and Followers'!T8</f>
        <v>0.40264788033224125</v>
      </c>
      <c r="N37" s="12">
        <f>'CA Standards and Followers'!U8</f>
        <v>0.40264231400382128</v>
      </c>
      <c r="O37" s="12">
        <f>'CA Standards and Followers'!V8</f>
        <v>0.40263675353806344</v>
      </c>
      <c r="P37" s="12">
        <f>'CA Standards and Followers'!W8</f>
        <v>0.40263074466734672</v>
      </c>
      <c r="Q37" s="12">
        <f>'CA Standards and Followers'!X8</f>
        <v>0.40262607887975699</v>
      </c>
      <c r="R37" s="12">
        <f>'CA Standards and Followers'!Y8</f>
        <v>0.40262195913313187</v>
      </c>
      <c r="S37" s="12">
        <f>'CA Standards and Followers'!Z8</f>
        <v>0.40261845654978912</v>
      </c>
      <c r="T37" s="12">
        <f>'CA Standards and Followers'!AA8</f>
        <v>0.40261567998612185</v>
      </c>
      <c r="U37" s="12">
        <f>'CA Standards and Followers'!AB8</f>
        <v>0.40261281993963333</v>
      </c>
      <c r="V37" s="12">
        <f>'CA Standards and Followers'!AC8</f>
        <v>0.40260981140882179</v>
      </c>
      <c r="W37" s="12">
        <f>'CA Standards and Followers'!AD8</f>
        <v>0.4026073792992011</v>
      </c>
      <c r="X37" s="12">
        <f>'CA Standards and Followers'!AE8</f>
        <v>0.40260521056812626</v>
      </c>
      <c r="Y37" s="12">
        <f>'CA Standards and Followers'!AF8</f>
        <v>0.40260342485445444</v>
      </c>
    </row>
    <row r="38" spans="1:31" x14ac:dyDescent="0.75">
      <c r="A38" s="45"/>
      <c r="B38" s="216"/>
      <c r="C38" s="216"/>
      <c r="D38" s="216"/>
      <c r="E38" s="216"/>
      <c r="F38" s="216"/>
      <c r="G38" s="216"/>
      <c r="H38" s="216"/>
      <c r="I38" s="216"/>
      <c r="J38" s="216"/>
      <c r="K38" s="216"/>
      <c r="L38" s="216"/>
      <c r="M38" s="216"/>
      <c r="N38" s="216"/>
      <c r="O38" s="216"/>
      <c r="P38" s="216"/>
      <c r="Q38" s="216"/>
      <c r="R38" s="216"/>
      <c r="S38" s="216"/>
      <c r="T38" s="216"/>
      <c r="U38" s="216"/>
      <c r="V38" s="216"/>
      <c r="W38" s="216"/>
      <c r="X38" s="216"/>
      <c r="Y38" s="216"/>
    </row>
    <row r="39" spans="1:31" x14ac:dyDescent="0.75">
      <c r="A39" s="224" t="s">
        <v>1160</v>
      </c>
      <c r="B39">
        <v>2027</v>
      </c>
      <c r="C39">
        <v>2028</v>
      </c>
      <c r="D39">
        <v>2029</v>
      </c>
      <c r="E39">
        <v>2030</v>
      </c>
      <c r="F39">
        <v>2031</v>
      </c>
      <c r="G39">
        <v>2032</v>
      </c>
      <c r="H39">
        <v>2033</v>
      </c>
      <c r="I39">
        <v>2034</v>
      </c>
      <c r="J39">
        <v>2035</v>
      </c>
      <c r="K39">
        <v>2036</v>
      </c>
      <c r="L39">
        <v>2037</v>
      </c>
      <c r="M39">
        <v>2038</v>
      </c>
      <c r="N39">
        <v>2039</v>
      </c>
      <c r="O39">
        <v>2040</v>
      </c>
      <c r="P39">
        <v>2041</v>
      </c>
      <c r="Q39">
        <v>2042</v>
      </c>
      <c r="R39">
        <v>2043</v>
      </c>
      <c r="S39">
        <v>2044</v>
      </c>
      <c r="T39">
        <v>2045</v>
      </c>
      <c r="U39">
        <v>2046</v>
      </c>
      <c r="V39">
        <v>2047</v>
      </c>
      <c r="W39">
        <v>2048</v>
      </c>
      <c r="X39">
        <v>2049</v>
      </c>
      <c r="Y39">
        <v>2050</v>
      </c>
    </row>
    <row r="40" spans="1:31" x14ac:dyDescent="0.75">
      <c r="A40" t="s">
        <v>979</v>
      </c>
      <c r="B40" s="83">
        <f>SUM(H64,H68,H70)/B30</f>
        <v>2.5151517352425472</v>
      </c>
      <c r="C40" s="83">
        <f t="shared" ref="C40:Y40" si="8">SUM(I64,I68,I70)/C30</f>
        <v>2.1804390854020532</v>
      </c>
      <c r="D40" s="83">
        <f t="shared" si="8"/>
        <v>2.0271360382380021</v>
      </c>
      <c r="E40" s="83">
        <f t="shared" si="8"/>
        <v>1.873840332183849</v>
      </c>
      <c r="F40" s="83">
        <f t="shared" si="8"/>
        <v>1.5685923959834398</v>
      </c>
      <c r="G40" s="83">
        <f t="shared" si="8"/>
        <v>1.3343311767278287</v>
      </c>
      <c r="H40" s="83">
        <f t="shared" si="8"/>
        <v>1.0000158237672514</v>
      </c>
      <c r="I40" s="83">
        <f t="shared" si="8"/>
        <v>1.0000085830566836</v>
      </c>
      <c r="J40" s="83">
        <f t="shared" si="8"/>
        <v>0.99999628534190943</v>
      </c>
      <c r="K40" s="83">
        <f t="shared" si="8"/>
        <v>1.0000370172121515</v>
      </c>
      <c r="L40" s="83">
        <f t="shared" si="8"/>
        <v>1.0000116632319727</v>
      </c>
      <c r="M40" s="83">
        <f t="shared" si="8"/>
        <v>1.0000275008496911</v>
      </c>
      <c r="N40" s="83">
        <f t="shared" si="8"/>
        <v>0.99999865293933332</v>
      </c>
      <c r="O40" s="83">
        <f t="shared" si="8"/>
        <v>1.0008360698494869</v>
      </c>
      <c r="P40" s="83">
        <f t="shared" si="8"/>
        <v>1.0173350057996671</v>
      </c>
      <c r="Q40" s="83">
        <f t="shared" si="8"/>
        <v>1.0292493077093281</v>
      </c>
      <c r="R40" s="83">
        <f t="shared" si="8"/>
        <v>1.0413491097278234</v>
      </c>
      <c r="S40" s="83">
        <f t="shared" si="8"/>
        <v>1.0496754671532296</v>
      </c>
      <c r="T40" s="83">
        <f t="shared" si="8"/>
        <v>1.0585348787947282</v>
      </c>
      <c r="U40" s="83">
        <f t="shared" si="8"/>
        <v>1.0773889995220034</v>
      </c>
      <c r="V40" s="83">
        <f t="shared" si="8"/>
        <v>1.0868297367833804</v>
      </c>
      <c r="W40" s="83">
        <f t="shared" si="8"/>
        <v>1.0923285392660727</v>
      </c>
      <c r="X40" s="83">
        <f t="shared" si="8"/>
        <v>1.0963198947676809</v>
      </c>
      <c r="Y40" s="83">
        <f t="shared" si="8"/>
        <v>1.1074262253234974</v>
      </c>
    </row>
    <row r="41" spans="1:31" x14ac:dyDescent="0.75">
      <c r="A41" t="s">
        <v>133</v>
      </c>
      <c r="B41" s="216">
        <f>SUM(H57,H61,H63)/B31</f>
        <v>0.99989087076501826</v>
      </c>
      <c r="C41" s="216">
        <f>SUM(I57,I61,I63)/C31</f>
        <v>1.0027978159434354</v>
      </c>
      <c r="D41" s="216">
        <f>SUM(J57,J61,J63)/D31</f>
        <v>1.0017467430917768</v>
      </c>
      <c r="E41" s="216">
        <f t="shared" ref="E41:X41" si="9">SUM(K57,K61,K63)/E31</f>
        <v>1.0009572166218874</v>
      </c>
      <c r="F41" s="216">
        <f t="shared" si="9"/>
        <v>1.0008969422989107</v>
      </c>
      <c r="G41" s="216">
        <f>SUM(M57,M61,M63)/G31</f>
        <v>1.000321495743566</v>
      </c>
      <c r="H41" s="216">
        <f t="shared" si="9"/>
        <v>1.0003219566215524</v>
      </c>
      <c r="I41" s="216">
        <f t="shared" si="9"/>
        <v>1.0003204909307712</v>
      </c>
      <c r="J41" s="216">
        <f t="shared" si="9"/>
        <v>1.0010023091916989</v>
      </c>
      <c r="K41" s="216">
        <f t="shared" si="9"/>
        <v>1.0009884328361309</v>
      </c>
      <c r="L41" s="216">
        <f t="shared" si="9"/>
        <v>1.0010090513799916</v>
      </c>
      <c r="M41" s="216">
        <f t="shared" si="9"/>
        <v>1.0010100580293797</v>
      </c>
      <c r="N41" s="216">
        <f t="shared" si="9"/>
        <v>1.0010180330355276</v>
      </c>
      <c r="O41" s="216">
        <f>SUM(U57,U61,U63)/O31</f>
        <v>1.0010318673455858</v>
      </c>
      <c r="P41" s="216">
        <f t="shared" si="9"/>
        <v>1.0010360415481978</v>
      </c>
      <c r="Q41" s="216">
        <f t="shared" si="9"/>
        <v>1.0010348637568236</v>
      </c>
      <c r="R41" s="216">
        <f t="shared" si="9"/>
        <v>1.0010507044828902</v>
      </c>
      <c r="S41" s="216">
        <f t="shared" si="9"/>
        <v>1.0010608787830277</v>
      </c>
      <c r="T41" s="216">
        <f t="shared" si="9"/>
        <v>1.0010496622606471</v>
      </c>
      <c r="U41" s="216">
        <f t="shared" si="9"/>
        <v>1.0010308188468291</v>
      </c>
      <c r="V41" s="216">
        <f t="shared" si="9"/>
        <v>1.0010035548835405</v>
      </c>
      <c r="W41" s="216">
        <f t="shared" si="9"/>
        <v>1.0009644898262025</v>
      </c>
      <c r="X41" s="216">
        <f t="shared" si="9"/>
        <v>1.0009386361171004</v>
      </c>
      <c r="Y41" s="216">
        <f>SUM(AE57,AE61,AE63)/Y31</f>
        <v>1.0009276220836127</v>
      </c>
    </row>
    <row r="42" spans="1:31" x14ac:dyDescent="0.75">
      <c r="A42" s="45" t="s">
        <v>978</v>
      </c>
      <c r="B42" s="216">
        <f>SUM(H71,H75,H77)/B32</f>
        <v>5.4927045234095502</v>
      </c>
      <c r="C42" s="216">
        <f>SUM(I71,I75,I77)/C32</f>
        <v>1.7031692902218338</v>
      </c>
      <c r="D42" s="216">
        <f>SUM(J71,J75,J77)/D32</f>
        <v>1.3258010384041121</v>
      </c>
      <c r="E42" s="216">
        <f t="shared" ref="E42:Y42" si="10">SUM(K71,K75,K77)/E32</f>
        <v>1.0022298428688483</v>
      </c>
      <c r="F42" s="216">
        <f t="shared" si="10"/>
        <v>1.0015050087360946</v>
      </c>
      <c r="G42" s="216">
        <f t="shared" si="10"/>
        <v>1.0018891249186503</v>
      </c>
      <c r="H42" s="216">
        <f t="shared" si="10"/>
        <v>1.0021950516571096</v>
      </c>
      <c r="I42" s="216">
        <f t="shared" si="10"/>
        <v>1.0025337236475111</v>
      </c>
      <c r="J42" s="216">
        <f t="shared" si="10"/>
        <v>1.0028545931871655</v>
      </c>
      <c r="K42" s="216">
        <f t="shared" si="10"/>
        <v>1.0028480154434156</v>
      </c>
      <c r="L42" s="216">
        <f t="shared" si="10"/>
        <v>1.0028527933070353</v>
      </c>
      <c r="M42" s="216">
        <f t="shared" si="10"/>
        <v>1.0028397359948147</v>
      </c>
      <c r="N42" s="216">
        <f t="shared" si="10"/>
        <v>1.0028469682404304</v>
      </c>
      <c r="O42" s="216">
        <f t="shared" si="10"/>
        <v>1.0028459537625387</v>
      </c>
      <c r="P42" s="216">
        <f t="shared" si="10"/>
        <v>1.0028265477822209</v>
      </c>
      <c r="Q42" s="216">
        <f t="shared" si="10"/>
        <v>1.0028095961838996</v>
      </c>
      <c r="R42" s="216">
        <f t="shared" si="10"/>
        <v>1.0028382960907101</v>
      </c>
      <c r="S42" s="216">
        <f t="shared" si="10"/>
        <v>1.0028322419484523</v>
      </c>
      <c r="T42" s="216">
        <f t="shared" si="10"/>
        <v>1.0028190864609521</v>
      </c>
      <c r="U42" s="216">
        <f t="shared" si="10"/>
        <v>1.0028043274438807</v>
      </c>
      <c r="V42" s="216">
        <f t="shared" si="10"/>
        <v>1.0028134577449073</v>
      </c>
      <c r="W42" s="216">
        <f t="shared" si="10"/>
        <v>1.0028243879260641</v>
      </c>
      <c r="X42" s="216">
        <f t="shared" si="10"/>
        <v>1.0028282167619784</v>
      </c>
      <c r="Y42" s="216">
        <f t="shared" si="10"/>
        <v>1.0027932336372574</v>
      </c>
    </row>
    <row r="44" spans="1:31" x14ac:dyDescent="0.75">
      <c r="A44" t="s">
        <v>979</v>
      </c>
      <c r="B44" s="236">
        <v>0</v>
      </c>
      <c r="C44" s="236">
        <v>0</v>
      </c>
      <c r="D44" s="236">
        <v>0</v>
      </c>
      <c r="E44" s="236">
        <v>0</v>
      </c>
      <c r="F44" s="236">
        <v>0</v>
      </c>
      <c r="G44" s="236">
        <v>0</v>
      </c>
      <c r="H44" s="53">
        <f>H30</f>
        <v>0.4350401760255096</v>
      </c>
      <c r="I44" s="53">
        <f t="shared" ref="I44:Y44" si="11">I30</f>
        <v>0.4350401760255096</v>
      </c>
      <c r="J44" s="53">
        <f t="shared" si="11"/>
        <v>0.4350401760255096</v>
      </c>
      <c r="K44" s="53">
        <f t="shared" si="11"/>
        <v>0.4350401760255096</v>
      </c>
      <c r="L44" s="53">
        <f t="shared" si="11"/>
        <v>0.4350401760255096</v>
      </c>
      <c r="M44" s="53">
        <f t="shared" si="11"/>
        <v>0.4350401760255096</v>
      </c>
      <c r="N44" s="53">
        <f t="shared" si="11"/>
        <v>0.4350401760255096</v>
      </c>
      <c r="O44" s="53">
        <f t="shared" si="11"/>
        <v>0.4350401760255096</v>
      </c>
      <c r="P44" s="53">
        <f t="shared" si="11"/>
        <v>0.4350401760255096</v>
      </c>
      <c r="Q44" s="53">
        <f t="shared" si="11"/>
        <v>0.4350401760255096</v>
      </c>
      <c r="R44" s="53">
        <f t="shared" si="11"/>
        <v>0.4350401760255096</v>
      </c>
      <c r="S44" s="53">
        <f t="shared" si="11"/>
        <v>0.4350401760255096</v>
      </c>
      <c r="T44" s="53">
        <f t="shared" si="11"/>
        <v>0.4350401760255096</v>
      </c>
      <c r="U44" s="53">
        <f t="shared" si="11"/>
        <v>0.4350401760255096</v>
      </c>
      <c r="V44" s="53">
        <f t="shared" si="11"/>
        <v>0.4350401760255096</v>
      </c>
      <c r="W44" s="53">
        <f t="shared" si="11"/>
        <v>0.4350401760255096</v>
      </c>
      <c r="X44" s="53">
        <f t="shared" si="11"/>
        <v>0.4350401760255096</v>
      </c>
      <c r="Y44" s="53">
        <f t="shared" si="11"/>
        <v>0.4350401760255096</v>
      </c>
      <c r="Z44" s="54"/>
      <c r="AA44" s="54"/>
      <c r="AB44" s="54"/>
      <c r="AC44" s="54"/>
      <c r="AD44" s="54"/>
      <c r="AE44" s="54"/>
    </row>
    <row r="45" spans="1:31" x14ac:dyDescent="0.75">
      <c r="A45" t="s">
        <v>133</v>
      </c>
      <c r="B45" s="216">
        <v>0.16200000000000001</v>
      </c>
      <c r="C45" s="216">
        <v>0.20300000000000001</v>
      </c>
      <c r="D45" s="216">
        <v>0.24299999999999999</v>
      </c>
      <c r="E45" s="216">
        <v>0.28299999999999997</v>
      </c>
      <c r="F45" s="216">
        <v>0.43099999999999999</v>
      </c>
      <c r="G45" s="216">
        <v>0.56100000000000005</v>
      </c>
      <c r="H45" s="216">
        <v>0.56100000000000005</v>
      </c>
      <c r="I45" s="216">
        <v>0.56100000000000005</v>
      </c>
      <c r="J45" s="216">
        <v>0.54749999999999999</v>
      </c>
      <c r="K45" s="216">
        <v>0.54749999999999999</v>
      </c>
      <c r="L45" s="216">
        <v>0.54749999999999999</v>
      </c>
      <c r="M45" s="216">
        <v>0.54749999999999999</v>
      </c>
      <c r="N45" s="216">
        <v>0.54749999999999999</v>
      </c>
      <c r="O45" s="216">
        <v>0.54749999999999999</v>
      </c>
      <c r="P45" s="216">
        <v>0.54749999999999999</v>
      </c>
      <c r="Q45" s="216">
        <v>0.54749999999999999</v>
      </c>
      <c r="R45" s="216">
        <v>0.54749999999999999</v>
      </c>
      <c r="S45" s="216">
        <v>0.54749999999999999</v>
      </c>
      <c r="T45" s="216">
        <v>0.54749999999999999</v>
      </c>
      <c r="U45" s="216">
        <v>0.54749999999999999</v>
      </c>
      <c r="V45" s="216">
        <v>0.54749999999999999</v>
      </c>
      <c r="W45" s="216">
        <v>0.54749999999999999</v>
      </c>
      <c r="X45" s="216">
        <v>0.54749999999999999</v>
      </c>
      <c r="Y45" s="216">
        <v>0.54749999999999999</v>
      </c>
      <c r="Z45" s="54"/>
      <c r="AA45" s="54"/>
      <c r="AB45" s="54"/>
      <c r="AC45" s="54"/>
      <c r="AD45" s="54"/>
      <c r="AE45" s="54"/>
    </row>
    <row r="46" spans="1:31" x14ac:dyDescent="0.75">
      <c r="A46" t="s">
        <v>978</v>
      </c>
      <c r="B46" s="226">
        <v>0</v>
      </c>
      <c r="C46" s="226">
        <v>0</v>
      </c>
      <c r="D46" s="226">
        <v>0</v>
      </c>
      <c r="E46" s="216">
        <v>3.3500000000000002E-2</v>
      </c>
      <c r="F46" s="216">
        <v>0.125</v>
      </c>
      <c r="G46" s="216">
        <v>0.27200000000000002</v>
      </c>
      <c r="H46" s="216">
        <v>0.27200000000000002</v>
      </c>
      <c r="I46" s="216">
        <v>0.27200000000000002</v>
      </c>
      <c r="J46" s="216">
        <v>0.27200000000000002</v>
      </c>
      <c r="K46" s="216">
        <v>0.27200000000000002</v>
      </c>
      <c r="L46" s="216">
        <v>0.27200000000000002</v>
      </c>
      <c r="M46" s="216">
        <v>0.27200000000000002</v>
      </c>
      <c r="N46" s="216">
        <v>0.27200000000000002</v>
      </c>
      <c r="O46" s="216">
        <v>0.27200000000000002</v>
      </c>
      <c r="P46" s="216">
        <v>0.27200000000000002</v>
      </c>
      <c r="Q46" s="216">
        <v>0.27200000000000002</v>
      </c>
      <c r="R46" s="216">
        <v>0.27200000000000002</v>
      </c>
      <c r="S46" s="216">
        <v>0.27200000000000002</v>
      </c>
      <c r="T46" s="216">
        <v>0.27200000000000002</v>
      </c>
      <c r="U46" s="216">
        <v>0.27200000000000002</v>
      </c>
      <c r="V46" s="216">
        <v>0.27200000000000002</v>
      </c>
      <c r="W46" s="216">
        <v>0.27200000000000002</v>
      </c>
      <c r="X46" s="216">
        <v>0.27200000000000002</v>
      </c>
      <c r="Y46" s="216">
        <v>0.27200000000000002</v>
      </c>
      <c r="Z46" s="54"/>
      <c r="AA46" s="54"/>
      <c r="AB46" s="54"/>
      <c r="AC46" s="54"/>
      <c r="AD46" s="54"/>
      <c r="AE46" s="54"/>
    </row>
    <row r="48" spans="1:31" s="48" customFormat="1" x14ac:dyDescent="0.75">
      <c r="A48" s="49" t="s">
        <v>210</v>
      </c>
    </row>
    <row r="49" spans="1:31" x14ac:dyDescent="0.75">
      <c r="A49" t="s">
        <v>190</v>
      </c>
      <c r="B49">
        <v>2021</v>
      </c>
      <c r="C49">
        <v>2022</v>
      </c>
      <c r="D49">
        <v>2023</v>
      </c>
      <c r="E49">
        <v>2024</v>
      </c>
      <c r="F49">
        <v>2025</v>
      </c>
      <c r="G49">
        <v>2026</v>
      </c>
      <c r="H49">
        <v>2027</v>
      </c>
      <c r="I49">
        <v>2028</v>
      </c>
      <c r="J49">
        <v>2029</v>
      </c>
      <c r="K49">
        <v>2030</v>
      </c>
      <c r="L49">
        <v>2031</v>
      </c>
      <c r="M49">
        <v>2032</v>
      </c>
      <c r="N49">
        <v>2033</v>
      </c>
      <c r="O49">
        <v>2034</v>
      </c>
      <c r="P49">
        <v>2035</v>
      </c>
      <c r="Q49">
        <v>2036</v>
      </c>
      <c r="R49">
        <v>2037</v>
      </c>
      <c r="S49">
        <v>2038</v>
      </c>
      <c r="T49">
        <v>2039</v>
      </c>
      <c r="U49">
        <v>2040</v>
      </c>
      <c r="V49">
        <v>2041</v>
      </c>
      <c r="W49">
        <v>2042</v>
      </c>
      <c r="X49">
        <v>2043</v>
      </c>
      <c r="Y49">
        <v>2044</v>
      </c>
      <c r="Z49">
        <v>2045</v>
      </c>
      <c r="AA49">
        <v>2046</v>
      </c>
      <c r="AB49">
        <v>2047</v>
      </c>
      <c r="AC49">
        <v>2048</v>
      </c>
      <c r="AD49">
        <v>2049</v>
      </c>
      <c r="AE49">
        <v>2050</v>
      </c>
    </row>
    <row r="50" spans="1:31" x14ac:dyDescent="0.75">
      <c r="A50" t="s">
        <v>201</v>
      </c>
      <c r="B50" s="55">
        <v>3.0753599999999999E-2</v>
      </c>
      <c r="C50" s="55">
        <v>5.32802E-2</v>
      </c>
      <c r="D50" s="55">
        <v>7.6439099999999996E-2</v>
      </c>
      <c r="E50" s="55">
        <v>0.11081100000000001</v>
      </c>
      <c r="F50" s="55">
        <v>0.14002200000000001</v>
      </c>
      <c r="G50" s="55">
        <v>0.196961</v>
      </c>
      <c r="H50" s="55">
        <v>0.263156</v>
      </c>
      <c r="I50" s="55">
        <v>0.31521100000000002</v>
      </c>
      <c r="J50" s="55">
        <v>0.38773999999999997</v>
      </c>
      <c r="K50" s="55">
        <v>0.44799600000000001</v>
      </c>
      <c r="L50" s="55">
        <v>0.50586200000000003</v>
      </c>
      <c r="M50" s="55">
        <v>0.56067699999999998</v>
      </c>
      <c r="N50" s="55">
        <v>0.558674</v>
      </c>
      <c r="O50" s="55">
        <v>0.56249400000000005</v>
      </c>
      <c r="P50" s="55">
        <v>0.57263200000000003</v>
      </c>
      <c r="Q50" s="55">
        <v>0.59175500000000003</v>
      </c>
      <c r="R50" s="55">
        <v>0.60875699999999999</v>
      </c>
      <c r="S50" s="55">
        <v>0.62411300000000003</v>
      </c>
      <c r="T50" s="55">
        <v>0.63724700000000001</v>
      </c>
      <c r="U50" s="55">
        <v>0.64833099999999999</v>
      </c>
      <c r="V50" s="55">
        <v>0.65810900000000006</v>
      </c>
      <c r="W50" s="55">
        <v>0.66672299999999995</v>
      </c>
      <c r="X50" s="55">
        <v>0.67421900000000001</v>
      </c>
      <c r="Y50" s="55">
        <v>0.68089599999999995</v>
      </c>
      <c r="Z50" s="55">
        <v>0.68685300000000005</v>
      </c>
      <c r="AA50" s="55">
        <v>0.69337700000000002</v>
      </c>
      <c r="AB50" s="55">
        <v>0.69875500000000001</v>
      </c>
      <c r="AC50" s="55">
        <v>0.70338900000000004</v>
      </c>
      <c r="AD50" s="55">
        <v>0.70804100000000003</v>
      </c>
      <c r="AE50" s="55">
        <v>0.71309</v>
      </c>
    </row>
    <row r="51" spans="1:31" x14ac:dyDescent="0.75">
      <c r="A51" t="s">
        <v>202</v>
      </c>
      <c r="B51" s="55">
        <v>2.31129E-4</v>
      </c>
      <c r="C51" s="55">
        <v>2.9055299999999998E-4</v>
      </c>
      <c r="D51" s="55">
        <v>2.6344399999999999E-4</v>
      </c>
      <c r="E51" s="55">
        <v>2.7012100000000001E-4</v>
      </c>
      <c r="F51" s="55">
        <v>2.4955499999999999E-4</v>
      </c>
      <c r="G51" s="55">
        <v>2.2743399999999999E-4</v>
      </c>
      <c r="H51" s="55">
        <v>2.0463400000000001E-4</v>
      </c>
      <c r="I51" s="55">
        <v>1.92456E-4</v>
      </c>
      <c r="J51" s="55">
        <v>1.7049799999999999E-4</v>
      </c>
      <c r="K51" s="55">
        <v>1.5539899999999999E-4</v>
      </c>
      <c r="L51" s="55">
        <v>1.3707899999999999E-4</v>
      </c>
      <c r="M51" s="55">
        <v>1.1849999999999999E-4</v>
      </c>
      <c r="N51" s="55">
        <v>1.27131E-4</v>
      </c>
      <c r="O51" s="55">
        <v>1.37059E-4</v>
      </c>
      <c r="P51" s="55">
        <v>1.44862E-4</v>
      </c>
      <c r="Q51" s="55">
        <v>1.47479E-4</v>
      </c>
      <c r="R51" s="55">
        <v>1.5001000000000001E-4</v>
      </c>
      <c r="S51" s="55">
        <v>1.5185E-4</v>
      </c>
      <c r="T51" s="55">
        <v>1.53776E-4</v>
      </c>
      <c r="U51" s="55">
        <v>1.54831E-4</v>
      </c>
      <c r="V51" s="55">
        <v>1.5529000000000001E-4</v>
      </c>
      <c r="W51" s="55">
        <v>1.5533499999999999E-4</v>
      </c>
      <c r="X51" s="55">
        <v>1.5482000000000001E-4</v>
      </c>
      <c r="Y51" s="55">
        <v>1.5412100000000001E-4</v>
      </c>
      <c r="Z51" s="55">
        <v>1.52688E-4</v>
      </c>
      <c r="AA51" s="55">
        <v>1.4999800000000001E-4</v>
      </c>
      <c r="AB51" s="55">
        <v>1.4806899999999999E-4</v>
      </c>
      <c r="AC51" s="55">
        <v>1.4668999999999999E-4</v>
      </c>
      <c r="AD51" s="55">
        <v>1.4442900000000001E-4</v>
      </c>
      <c r="AE51" s="55">
        <v>1.42149E-4</v>
      </c>
    </row>
    <row r="52" spans="1:31" x14ac:dyDescent="0.75">
      <c r="A52" t="s">
        <v>203</v>
      </c>
      <c r="B52" s="55">
        <v>0.95379700000000001</v>
      </c>
      <c r="C52" s="55">
        <v>0.92879900000000004</v>
      </c>
      <c r="D52" s="55">
        <v>0.89791799999999999</v>
      </c>
      <c r="E52" s="55">
        <v>0.864313</v>
      </c>
      <c r="F52" s="55">
        <v>0.82949099999999998</v>
      </c>
      <c r="G52" s="55">
        <v>0.76160399999999995</v>
      </c>
      <c r="H52" s="55">
        <v>0.67572600000000005</v>
      </c>
      <c r="I52" s="55">
        <v>0.62343099999999996</v>
      </c>
      <c r="J52" s="55">
        <v>0.53322199999999997</v>
      </c>
      <c r="K52" s="55">
        <v>0.464028</v>
      </c>
      <c r="L52" s="55">
        <v>0.387826</v>
      </c>
      <c r="M52" s="55">
        <v>0.31515199999999999</v>
      </c>
      <c r="N52" s="55">
        <v>0.31596200000000002</v>
      </c>
      <c r="O52" s="55">
        <v>0.31676599999999999</v>
      </c>
      <c r="P52" s="55">
        <v>0.31068899999999999</v>
      </c>
      <c r="Q52" s="55">
        <v>0.29381099999999999</v>
      </c>
      <c r="R52" s="55">
        <v>0.27944000000000002</v>
      </c>
      <c r="S52" s="55">
        <v>0.26687100000000002</v>
      </c>
      <c r="T52" s="55">
        <v>0.25647199999999998</v>
      </c>
      <c r="U52" s="55">
        <v>0.24801999999999999</v>
      </c>
      <c r="V52" s="55">
        <v>0.24063699999999999</v>
      </c>
      <c r="W52" s="55">
        <v>0.23424300000000001</v>
      </c>
      <c r="X52" s="55">
        <v>0.22875799999999999</v>
      </c>
      <c r="Y52" s="55">
        <v>0.223967</v>
      </c>
      <c r="Z52" s="55">
        <v>0.21974099999999999</v>
      </c>
      <c r="AA52" s="55">
        <v>0.21493399999999999</v>
      </c>
      <c r="AB52" s="55">
        <v>0.21110400000000001</v>
      </c>
      <c r="AC52" s="55">
        <v>0.20794599999999999</v>
      </c>
      <c r="AD52" s="55">
        <v>0.204623</v>
      </c>
      <c r="AE52" s="55">
        <v>0.20091400000000001</v>
      </c>
    </row>
    <row r="53" spans="1:31" x14ac:dyDescent="0.75">
      <c r="A53" s="45" t="s">
        <v>204</v>
      </c>
      <c r="B53" s="55">
        <v>3.4687099999999998E-3</v>
      </c>
      <c r="C53" s="55">
        <v>3.2825200000000001E-3</v>
      </c>
      <c r="D53" s="55">
        <v>3.9199200000000003E-3</v>
      </c>
      <c r="E53" s="55">
        <v>4.39931E-3</v>
      </c>
      <c r="F53" s="55">
        <v>4.8538699999999997E-3</v>
      </c>
      <c r="G53" s="55">
        <v>5.0250700000000004E-3</v>
      </c>
      <c r="H53" s="55">
        <v>4.9596099999999997E-3</v>
      </c>
      <c r="I53" s="55">
        <v>5.0692300000000001E-3</v>
      </c>
      <c r="J53" s="55">
        <v>4.7405399999999997E-3</v>
      </c>
      <c r="K53" s="55">
        <v>4.4852E-3</v>
      </c>
      <c r="L53" s="55">
        <v>4.0432599999999999E-3</v>
      </c>
      <c r="M53" s="55">
        <v>3.5312500000000001E-3</v>
      </c>
      <c r="N53" s="55">
        <v>3.7905999999999999E-3</v>
      </c>
      <c r="O53" s="55">
        <v>4.0537500000000001E-3</v>
      </c>
      <c r="P53" s="55">
        <v>4.2255399999999999E-3</v>
      </c>
      <c r="Q53" s="55">
        <v>4.24625E-3</v>
      </c>
      <c r="R53" s="55">
        <v>4.2654900000000003E-3</v>
      </c>
      <c r="S53" s="55">
        <v>4.2944899999999998E-3</v>
      </c>
      <c r="T53" s="55">
        <v>4.3499200000000002E-3</v>
      </c>
      <c r="U53" s="55">
        <v>4.4095699999999998E-3</v>
      </c>
      <c r="V53" s="55">
        <v>4.4759700000000001E-3</v>
      </c>
      <c r="W53" s="55">
        <v>4.5572900000000003E-3</v>
      </c>
      <c r="X53" s="55">
        <v>4.6326700000000002E-3</v>
      </c>
      <c r="Y53" s="55">
        <v>4.7381999999999997E-3</v>
      </c>
      <c r="Z53" s="55">
        <v>4.83308E-3</v>
      </c>
      <c r="AA53" s="55">
        <v>4.9205899999999999E-3</v>
      </c>
      <c r="AB53" s="55">
        <v>5.0092599999999998E-3</v>
      </c>
      <c r="AC53" s="55">
        <v>5.1271099999999998E-3</v>
      </c>
      <c r="AD53" s="55">
        <v>5.2294799999999999E-3</v>
      </c>
      <c r="AE53" s="55">
        <v>5.3264899999999997E-3</v>
      </c>
    </row>
    <row r="54" spans="1:31" ht="29.5" x14ac:dyDescent="0.75">
      <c r="A54" s="45" t="s">
        <v>205</v>
      </c>
      <c r="B54" s="56">
        <v>1.15458E-2</v>
      </c>
      <c r="C54" s="56">
        <v>1.40654E-2</v>
      </c>
      <c r="D54" s="56">
        <v>2.11737E-2</v>
      </c>
      <c r="E54" s="56">
        <v>1.9908700000000001E-2</v>
      </c>
      <c r="F54" s="56">
        <v>2.50726E-2</v>
      </c>
      <c r="G54" s="56">
        <v>3.5875600000000001E-2</v>
      </c>
      <c r="H54" s="56">
        <v>5.5664900000000003E-2</v>
      </c>
      <c r="I54" s="56">
        <v>5.5816200000000003E-2</v>
      </c>
      <c r="J54" s="56">
        <v>7.38732E-2</v>
      </c>
      <c r="K54" s="56">
        <v>8.3101800000000003E-2</v>
      </c>
      <c r="L54" s="56">
        <v>0.101925</v>
      </c>
      <c r="M54" s="56">
        <v>0.120341</v>
      </c>
      <c r="N54" s="56">
        <v>0.121263</v>
      </c>
      <c r="O54" s="56">
        <v>0.116358</v>
      </c>
      <c r="P54" s="56">
        <v>0.112113</v>
      </c>
      <c r="Q54" s="56">
        <v>0.109846</v>
      </c>
      <c r="R54" s="56">
        <v>0.107194</v>
      </c>
      <c r="S54" s="56">
        <v>0.104378</v>
      </c>
      <c r="T54" s="56">
        <v>0.10158499999999999</v>
      </c>
      <c r="U54" s="56">
        <v>9.8891099999999996E-2</v>
      </c>
      <c r="V54" s="56">
        <v>9.6426899999999996E-2</v>
      </c>
      <c r="W54" s="56">
        <v>9.41245E-2</v>
      </c>
      <c r="X54" s="56">
        <v>9.2035699999999998E-2</v>
      </c>
      <c r="Y54" s="56">
        <v>9.0043200000000004E-2</v>
      </c>
      <c r="Z54" s="55">
        <v>8.8217100000000007E-2</v>
      </c>
      <c r="AA54" s="55">
        <v>8.6414400000000002E-2</v>
      </c>
      <c r="AB54" s="55">
        <v>8.47778E-2</v>
      </c>
      <c r="AC54" s="55">
        <v>8.3183599999999996E-2</v>
      </c>
      <c r="AD54" s="55">
        <v>8.1752599999999995E-2</v>
      </c>
      <c r="AE54" s="55">
        <v>8.0316499999999999E-2</v>
      </c>
    </row>
    <row r="55" spans="1:31" x14ac:dyDescent="0.75">
      <c r="A55" t="s">
        <v>206</v>
      </c>
      <c r="B55" s="55">
        <v>1.98393E-4</v>
      </c>
      <c r="C55" s="55">
        <v>2.7786899999999998E-4</v>
      </c>
      <c r="D55" s="55">
        <v>2.8057899999999998E-4</v>
      </c>
      <c r="E55" s="55">
        <v>2.9184000000000002E-4</v>
      </c>
      <c r="F55" s="55">
        <v>3.0475400000000002E-4</v>
      </c>
      <c r="G55" s="55">
        <v>2.9927600000000001E-4</v>
      </c>
      <c r="H55" s="55">
        <v>2.7941199999999999E-4</v>
      </c>
      <c r="I55" s="55">
        <v>2.68867E-4</v>
      </c>
      <c r="J55" s="55">
        <v>2.4055800000000001E-4</v>
      </c>
      <c r="K55" s="55">
        <v>2.18051E-4</v>
      </c>
      <c r="L55" s="55">
        <v>1.8938000000000001E-4</v>
      </c>
      <c r="M55" s="55">
        <v>1.59569E-4</v>
      </c>
      <c r="N55" s="55">
        <v>1.6568299999999999E-4</v>
      </c>
      <c r="O55" s="55">
        <v>1.7160499999999999E-4</v>
      </c>
      <c r="P55" s="55">
        <v>1.7409700000000001E-4</v>
      </c>
      <c r="Q55" s="55">
        <v>1.7009699999999999E-4</v>
      </c>
      <c r="R55" s="55">
        <v>1.6678099999999999E-4</v>
      </c>
      <c r="S55" s="55">
        <v>1.6354499999999999E-4</v>
      </c>
      <c r="T55" s="55">
        <v>1.61724E-4</v>
      </c>
      <c r="U55" s="55">
        <v>1.6053199999999999E-4</v>
      </c>
      <c r="V55" s="55">
        <v>1.5967999999999999E-4</v>
      </c>
      <c r="W55" s="55">
        <v>1.5933700000000001E-4</v>
      </c>
      <c r="X55" s="55">
        <v>1.5970399999999999E-4</v>
      </c>
      <c r="Y55" s="55">
        <v>1.60416E-4</v>
      </c>
      <c r="Z55" s="55">
        <v>1.6109100000000001E-4</v>
      </c>
      <c r="AA55" s="55">
        <v>1.6154900000000001E-4</v>
      </c>
      <c r="AB55" s="55">
        <v>1.6202799999999999E-4</v>
      </c>
      <c r="AC55" s="55">
        <v>1.63203E-4</v>
      </c>
      <c r="AD55" s="55">
        <v>1.63814E-4</v>
      </c>
      <c r="AE55" s="55">
        <v>1.6471199999999999E-4</v>
      </c>
    </row>
    <row r="56" spans="1:31" x14ac:dyDescent="0.75">
      <c r="A56" t="s">
        <v>207</v>
      </c>
      <c r="B56" s="58">
        <v>5.7190699999999996E-6</v>
      </c>
      <c r="C56" s="58">
        <v>4.4880500000000002E-6</v>
      </c>
      <c r="D56" s="58">
        <v>5.64662E-6</v>
      </c>
      <c r="E56" s="58">
        <v>5.4295700000000001E-6</v>
      </c>
      <c r="F56" s="58">
        <v>6.3691499999999998E-6</v>
      </c>
      <c r="G56" s="58">
        <v>7.8756800000000001E-6</v>
      </c>
      <c r="H56" s="58">
        <v>9.7535900000000002E-6</v>
      </c>
      <c r="I56" s="58">
        <v>1.1052E-5</v>
      </c>
      <c r="J56" s="58">
        <v>1.31006E-5</v>
      </c>
      <c r="K56" s="58">
        <v>1.5520999999999999E-5</v>
      </c>
      <c r="L56" s="58">
        <v>1.7748500000000001E-5</v>
      </c>
      <c r="M56" s="58">
        <v>2.0911699999999998E-5</v>
      </c>
      <c r="N56" s="58">
        <v>1.8054E-5</v>
      </c>
      <c r="O56" s="58">
        <v>1.9338400000000001E-5</v>
      </c>
      <c r="P56" s="58">
        <v>2.13638E-5</v>
      </c>
      <c r="Q56" s="58">
        <v>2.39257E-5</v>
      </c>
      <c r="R56" s="58">
        <v>2.64613E-5</v>
      </c>
      <c r="S56" s="58">
        <v>2.8773500000000002E-5</v>
      </c>
      <c r="T56" s="58">
        <v>3.1235799999999997E-5</v>
      </c>
      <c r="U56" s="58">
        <v>3.3651E-5</v>
      </c>
      <c r="V56" s="58">
        <v>3.5667300000000003E-5</v>
      </c>
      <c r="W56" s="58">
        <v>3.7469599999999998E-5</v>
      </c>
      <c r="X56" s="58">
        <v>3.9066799999999997E-5</v>
      </c>
      <c r="Y56" s="58">
        <v>4.0643499999999998E-5</v>
      </c>
      <c r="Z56" s="58">
        <v>4.18371E-5</v>
      </c>
      <c r="AA56" s="58">
        <v>4.2830999999999997E-5</v>
      </c>
      <c r="AB56" s="58">
        <v>4.3819899999999997E-5</v>
      </c>
      <c r="AC56" s="58">
        <v>4.4797499999999999E-5</v>
      </c>
      <c r="AD56" s="58">
        <v>4.5581599999999997E-5</v>
      </c>
      <c r="AE56" s="58">
        <v>4.5994300000000001E-5</v>
      </c>
    </row>
    <row r="57" spans="1:31" x14ac:dyDescent="0.75">
      <c r="A57" t="s">
        <v>1161</v>
      </c>
      <c r="B57">
        <v>5.0473699999999998E-3</v>
      </c>
      <c r="C57">
        <v>9.1128700000000003E-3</v>
      </c>
      <c r="D57">
        <v>1.6189100000000001E-2</v>
      </c>
      <c r="E57">
        <v>2.5963699999999999E-2</v>
      </c>
      <c r="F57">
        <v>4.0165399999999997E-2</v>
      </c>
      <c r="G57">
        <v>5.52326E-2</v>
      </c>
      <c r="H57">
        <v>0.15426599999999999</v>
      </c>
      <c r="I57">
        <v>0.19852800000000001</v>
      </c>
      <c r="J57">
        <v>0.24182100000000001</v>
      </c>
      <c r="K57">
        <v>0.28438600000000003</v>
      </c>
      <c r="L57">
        <v>0.40638400000000002</v>
      </c>
      <c r="M57">
        <v>0.52624800000000005</v>
      </c>
      <c r="N57">
        <v>0.52270399999999995</v>
      </c>
      <c r="O57">
        <v>0.51874399999999998</v>
      </c>
      <c r="P57">
        <v>0.51451899999999995</v>
      </c>
      <c r="Q57">
        <v>0.50954100000000002</v>
      </c>
      <c r="R57">
        <v>0.50450600000000001</v>
      </c>
      <c r="S57">
        <v>0.49974800000000003</v>
      </c>
      <c r="T57">
        <v>0.49539100000000003</v>
      </c>
      <c r="U57">
        <v>0.49158099999999999</v>
      </c>
      <c r="V57">
        <v>0.48833199999999999</v>
      </c>
      <c r="W57">
        <v>0.485711</v>
      </c>
      <c r="X57">
        <v>0.48361300000000002</v>
      </c>
      <c r="Y57">
        <v>0.481993</v>
      </c>
      <c r="Z57">
        <v>0.480682</v>
      </c>
      <c r="AA57">
        <v>0.479823</v>
      </c>
      <c r="AB57">
        <v>0.47918300000000003</v>
      </c>
      <c r="AC57">
        <v>0.478607</v>
      </c>
      <c r="AD57">
        <v>0.47822500000000001</v>
      </c>
      <c r="AE57">
        <v>0.47804600000000003</v>
      </c>
    </row>
    <row r="58" spans="1:31" x14ac:dyDescent="0.75">
      <c r="A58" t="s">
        <v>1162</v>
      </c>
      <c r="B58" s="57">
        <v>2.3216799999999999E-4</v>
      </c>
      <c r="C58" s="57">
        <v>2.5384000000000002E-4</v>
      </c>
      <c r="D58" s="57">
        <v>2.3304900000000001E-4</v>
      </c>
      <c r="E58" s="57">
        <v>2.3680399999999999E-4</v>
      </c>
      <c r="F58" s="57">
        <v>2.19015E-4</v>
      </c>
      <c r="G58" s="57">
        <v>2.0908600000000001E-4</v>
      </c>
      <c r="H58" s="57">
        <v>1.8088199999999999E-4</v>
      </c>
      <c r="I58" s="57">
        <v>1.66262E-4</v>
      </c>
      <c r="J58" s="57">
        <v>1.5379400000000001E-4</v>
      </c>
      <c r="K58" s="57">
        <v>1.4335800000000001E-4</v>
      </c>
      <c r="L58" s="57">
        <v>1.1343799999999999E-4</v>
      </c>
      <c r="M58" s="58">
        <v>8.5717799999999994E-5</v>
      </c>
      <c r="N58" s="58">
        <v>8.5062199999999993E-5</v>
      </c>
      <c r="O58" s="58">
        <v>8.4534400000000002E-5</v>
      </c>
      <c r="P58" s="58">
        <v>8.2254400000000003E-5</v>
      </c>
      <c r="Q58" s="58">
        <v>8.1749200000000007E-5</v>
      </c>
      <c r="R58" s="58">
        <v>8.1174400000000007E-5</v>
      </c>
      <c r="S58" s="58">
        <v>7.8903899999999995E-5</v>
      </c>
      <c r="T58" s="58">
        <v>7.8412100000000001E-5</v>
      </c>
      <c r="U58" s="58">
        <v>7.79357E-5</v>
      </c>
      <c r="V58" s="58">
        <v>7.7445600000000003E-5</v>
      </c>
      <c r="W58" s="58">
        <v>7.6888699999999995E-5</v>
      </c>
      <c r="X58" s="58">
        <v>7.6216499999999998E-5</v>
      </c>
      <c r="Y58" s="58">
        <v>7.5495500000000002E-5</v>
      </c>
      <c r="Z58" s="54">
        <v>7.4802000000000007E-5</v>
      </c>
      <c r="AA58" s="54">
        <v>7.4184900000000002E-5</v>
      </c>
      <c r="AB58" s="54">
        <v>7.3591999999999996E-5</v>
      </c>
      <c r="AC58" s="54">
        <v>7.2968999999999999E-5</v>
      </c>
      <c r="AD58" s="54">
        <v>7.0824100000000005E-5</v>
      </c>
      <c r="AE58" s="54">
        <v>7.0391599999999999E-5</v>
      </c>
    </row>
    <row r="59" spans="1:31" x14ac:dyDescent="0.75">
      <c r="A59" t="s">
        <v>1163</v>
      </c>
      <c r="B59" s="53">
        <v>0.58459700000000003</v>
      </c>
      <c r="C59" s="53">
        <v>0.587422</v>
      </c>
      <c r="D59" s="53">
        <v>0.579461</v>
      </c>
      <c r="E59" s="53">
        <v>0.575237</v>
      </c>
      <c r="F59" s="53">
        <v>0.56687500000000002</v>
      </c>
      <c r="G59" s="53">
        <v>0.56011299999999997</v>
      </c>
      <c r="H59" s="53">
        <v>0.49875199999999997</v>
      </c>
      <c r="I59" s="53">
        <v>0.47138000000000002</v>
      </c>
      <c r="J59" s="53">
        <v>0.44503700000000002</v>
      </c>
      <c r="K59" s="53">
        <v>0.41744199999999998</v>
      </c>
      <c r="L59" s="53">
        <v>0.34055400000000002</v>
      </c>
      <c r="M59" s="53">
        <v>0.26269799999999999</v>
      </c>
      <c r="N59" s="53">
        <v>0.26362000000000002</v>
      </c>
      <c r="O59" s="53">
        <v>0.26355699999999999</v>
      </c>
      <c r="P59" s="53">
        <v>0.26384600000000002</v>
      </c>
      <c r="Q59" s="53">
        <v>0.26366400000000001</v>
      </c>
      <c r="R59" s="53">
        <v>0.26371499999999998</v>
      </c>
      <c r="S59" s="53">
        <v>0.26372400000000001</v>
      </c>
      <c r="T59" s="53">
        <v>0.26365699999999997</v>
      </c>
      <c r="U59" s="53">
        <v>0.26366699999999998</v>
      </c>
      <c r="V59" s="53">
        <v>0.263766</v>
      </c>
      <c r="W59" s="53">
        <v>0.26372299999999999</v>
      </c>
      <c r="X59" s="53">
        <v>0.26387100000000002</v>
      </c>
      <c r="Y59" s="53">
        <v>0.26369799999999999</v>
      </c>
      <c r="Z59">
        <v>0.26372400000000001</v>
      </c>
      <c r="AA59">
        <v>0.26358900000000002</v>
      </c>
      <c r="AB59">
        <v>0.263461</v>
      </c>
      <c r="AC59">
        <v>0.26334200000000002</v>
      </c>
      <c r="AD59">
        <v>0.263492</v>
      </c>
      <c r="AE59">
        <v>0.26331599999999999</v>
      </c>
    </row>
    <row r="60" spans="1:31" x14ac:dyDescent="0.75">
      <c r="A60" t="s">
        <v>1164</v>
      </c>
      <c r="B60" s="53">
        <v>0.41000799999999998</v>
      </c>
      <c r="C60" s="53">
        <v>0.40266099999999999</v>
      </c>
      <c r="D60" s="53">
        <v>0.40321800000000002</v>
      </c>
      <c r="E60" s="53">
        <v>0.39717000000000002</v>
      </c>
      <c r="F60" s="53">
        <v>0.39061400000000002</v>
      </c>
      <c r="G60" s="53">
        <v>0.38153900000000002</v>
      </c>
      <c r="H60" s="53">
        <v>0.33882899999999999</v>
      </c>
      <c r="I60" s="53">
        <v>0.31953799999999999</v>
      </c>
      <c r="J60" s="53">
        <v>0.29995500000000003</v>
      </c>
      <c r="K60" s="53">
        <v>0.28163899999999997</v>
      </c>
      <c r="L60" s="53">
        <v>0.228266</v>
      </c>
      <c r="M60" s="53">
        <v>0.17616399999999999</v>
      </c>
      <c r="N60" s="53">
        <v>0.17524200000000001</v>
      </c>
      <c r="O60" s="53">
        <v>0.17530499999999999</v>
      </c>
      <c r="P60" s="53">
        <v>0.17463699999999999</v>
      </c>
      <c r="Q60" s="53">
        <v>0.17482500000000001</v>
      </c>
      <c r="R60" s="53">
        <v>0.174763</v>
      </c>
      <c r="S60" s="53">
        <v>0.17475499999999999</v>
      </c>
      <c r="T60" s="53">
        <v>0.174816</v>
      </c>
      <c r="U60" s="53">
        <v>0.17480000000000001</v>
      </c>
      <c r="V60" s="53">
        <v>0.17469699999999999</v>
      </c>
      <c r="W60" s="53">
        <v>0.17474100000000001</v>
      </c>
      <c r="X60" s="53">
        <v>0.17458399999999999</v>
      </c>
      <c r="Y60" s="53">
        <v>0.17475199999999999</v>
      </c>
      <c r="Z60">
        <v>0.174731</v>
      </c>
      <c r="AA60">
        <v>0.174876</v>
      </c>
      <c r="AB60">
        <v>0.17502100000000001</v>
      </c>
      <c r="AC60">
        <v>0.17516200000000001</v>
      </c>
      <c r="AD60">
        <v>0.17502699999999999</v>
      </c>
      <c r="AE60">
        <v>0.175208</v>
      </c>
    </row>
    <row r="61" spans="1:31" x14ac:dyDescent="0.75">
      <c r="A61" t="s">
        <v>1165</v>
      </c>
      <c r="B61" s="225">
        <v>2.9249499999999998E-5</v>
      </c>
      <c r="C61" s="53">
        <v>4.49102E-4</v>
      </c>
      <c r="D61" s="53">
        <v>8.00135E-4</v>
      </c>
      <c r="E61" s="53">
        <v>1.28991E-3</v>
      </c>
      <c r="F61" s="53">
        <v>2.0263600000000001E-3</v>
      </c>
      <c r="G61" s="53">
        <v>2.8047699999999998E-3</v>
      </c>
      <c r="H61" s="53">
        <v>7.8804800000000005E-3</v>
      </c>
      <c r="I61" s="53">
        <v>1.03009E-2</v>
      </c>
      <c r="J61" s="53">
        <v>1.2951600000000001E-2</v>
      </c>
      <c r="K61" s="53">
        <v>1.6312E-2</v>
      </c>
      <c r="L61" s="53">
        <v>2.4616099999999998E-2</v>
      </c>
      <c r="M61" s="53">
        <v>3.4751400000000002E-2</v>
      </c>
      <c r="N61" s="53">
        <v>3.8293899999999999E-2</v>
      </c>
      <c r="O61" s="53">
        <v>4.2253100000000002E-2</v>
      </c>
      <c r="P61" s="53">
        <v>4.6860499999999999E-2</v>
      </c>
      <c r="Q61" s="53">
        <v>5.1829E-2</v>
      </c>
      <c r="R61" s="53">
        <v>5.6875599999999998E-2</v>
      </c>
      <c r="S61" s="53">
        <v>6.16342E-2</v>
      </c>
      <c r="T61" s="53">
        <v>6.5993999999999997E-2</v>
      </c>
      <c r="U61" s="53">
        <v>6.9811799999999993E-2</v>
      </c>
      <c r="V61" s="53">
        <v>7.3061500000000001E-2</v>
      </c>
      <c r="W61" s="53">
        <v>7.5681899999999996E-2</v>
      </c>
      <c r="X61" s="53">
        <v>7.7787200000000001E-2</v>
      </c>
      <c r="Y61" s="53">
        <v>7.9412999999999997E-2</v>
      </c>
      <c r="Z61">
        <v>8.0717800000000006E-2</v>
      </c>
      <c r="AA61">
        <v>8.1564700000000004E-2</v>
      </c>
      <c r="AB61">
        <v>8.2189499999999999E-2</v>
      </c>
      <c r="AC61">
        <v>8.2742099999999999E-2</v>
      </c>
      <c r="AD61">
        <v>8.3109699999999995E-2</v>
      </c>
      <c r="AE61">
        <v>8.3282599999999998E-2</v>
      </c>
    </row>
    <row r="62" spans="1:31" x14ac:dyDescent="0.75">
      <c r="A62" t="s">
        <v>1166</v>
      </c>
      <c r="B62" s="54">
        <v>8.5920400000000005E-5</v>
      </c>
      <c r="C62" s="54">
        <v>1.01536E-4</v>
      </c>
      <c r="D62" s="54">
        <v>9.9045900000000007E-5</v>
      </c>
      <c r="E62" s="54">
        <v>1.02037E-4</v>
      </c>
      <c r="F62" s="54">
        <v>1.00937E-4</v>
      </c>
      <c r="G62" s="54">
        <v>1.01718E-4</v>
      </c>
      <c r="H62" s="54">
        <v>9.1373199999999994E-5</v>
      </c>
      <c r="I62" s="54">
        <v>8.6825900000000005E-5</v>
      </c>
      <c r="J62" s="54">
        <v>8.2389499999999994E-5</v>
      </c>
      <c r="K62" s="54">
        <v>7.8030300000000004E-5</v>
      </c>
      <c r="L62" s="54">
        <v>6.4821799999999997E-5</v>
      </c>
      <c r="M62" s="54">
        <v>5.00021E-5</v>
      </c>
      <c r="N62" s="54">
        <v>5.1391699999999998E-5</v>
      </c>
      <c r="O62" s="54">
        <v>5.2834000000000003E-5</v>
      </c>
      <c r="P62" s="54">
        <v>5.2502800000000002E-5</v>
      </c>
      <c r="Q62" s="54">
        <v>5.3919699999999998E-5</v>
      </c>
      <c r="R62" s="54">
        <v>5.35406E-5</v>
      </c>
      <c r="S62" s="54">
        <v>5.4889599999999997E-5</v>
      </c>
      <c r="T62" s="54">
        <v>5.6252200000000003E-5</v>
      </c>
      <c r="U62" s="54">
        <v>5.5910399999999999E-5</v>
      </c>
      <c r="V62" s="54">
        <v>5.7242399999999999E-5</v>
      </c>
      <c r="W62" s="54">
        <v>5.6830799999999998E-5</v>
      </c>
      <c r="X62" s="54">
        <v>5.79908E-5</v>
      </c>
      <c r="Y62" s="54">
        <v>5.9083399999999997E-5</v>
      </c>
      <c r="Z62" s="54">
        <v>6.0166800000000001E-5</v>
      </c>
      <c r="AA62" s="54">
        <v>6.1283200000000003E-5</v>
      </c>
      <c r="AB62" s="54">
        <v>6.07934E-5</v>
      </c>
      <c r="AC62" s="54">
        <v>6.1865000000000005E-5</v>
      </c>
      <c r="AD62" s="54">
        <v>6.2954799999999996E-5</v>
      </c>
      <c r="AE62" s="54">
        <v>6.4134599999999994E-5</v>
      </c>
    </row>
    <row r="63" spans="1:31" x14ac:dyDescent="0.75">
      <c r="A63" t="s">
        <v>1167</v>
      </c>
      <c r="B63">
        <v>0</v>
      </c>
      <c r="C63">
        <v>0</v>
      </c>
      <c r="D63">
        <v>0</v>
      </c>
      <c r="E63">
        <v>0</v>
      </c>
      <c r="F63">
        <v>0</v>
      </c>
      <c r="G63">
        <v>0</v>
      </c>
      <c r="H63">
        <v>0</v>
      </c>
      <c r="I63">
        <v>0</v>
      </c>
      <c r="J63">
        <v>0</v>
      </c>
      <c r="K63">
        <v>0</v>
      </c>
      <c r="L63" s="54">
        <v>1.8006E-6</v>
      </c>
      <c r="M63" s="54">
        <v>1.7857900000000001E-6</v>
      </c>
      <c r="N63" s="54">
        <v>3.5442599999999998E-6</v>
      </c>
      <c r="O63" s="54">
        <v>3.5222700000000002E-6</v>
      </c>
      <c r="P63" s="54">
        <v>3.5001900000000001E-6</v>
      </c>
      <c r="Q63" s="54">
        <v>5.2180400000000001E-6</v>
      </c>
      <c r="R63" s="54">
        <v>5.18135E-6</v>
      </c>
      <c r="S63" s="54">
        <v>5.1459000000000001E-6</v>
      </c>
      <c r="T63" s="54">
        <v>6.8184499999999999E-6</v>
      </c>
      <c r="U63" s="54">
        <v>6.7770200000000002E-6</v>
      </c>
      <c r="V63" s="54">
        <v>8.4179999999999997E-6</v>
      </c>
      <c r="W63" s="54">
        <v>8.3574700000000005E-6</v>
      </c>
      <c r="X63" s="54">
        <v>9.9412799999999995E-6</v>
      </c>
      <c r="Y63" s="54">
        <v>9.8472400000000006E-6</v>
      </c>
      <c r="Z63" s="54">
        <v>9.7567799999999998E-6</v>
      </c>
      <c r="AA63" s="54">
        <v>1.1289E-5</v>
      </c>
      <c r="AB63" s="54">
        <v>1.11988E-5</v>
      </c>
      <c r="AC63" s="54">
        <v>1.2690299999999999E-5</v>
      </c>
      <c r="AD63" s="54">
        <v>1.2591E-5</v>
      </c>
      <c r="AE63" s="54">
        <v>1.2514099999999999E-5</v>
      </c>
    </row>
    <row r="64" spans="1:31" x14ac:dyDescent="0.75">
      <c r="A64" t="s">
        <v>1168</v>
      </c>
      <c r="B64">
        <v>1.0454E-2</v>
      </c>
      <c r="C64">
        <v>1.7177100000000001E-2</v>
      </c>
      <c r="D64">
        <v>5.87161E-2</v>
      </c>
      <c r="E64">
        <v>0.105378</v>
      </c>
      <c r="F64">
        <v>0.15843199999999999</v>
      </c>
      <c r="G64">
        <v>0.23014499999999999</v>
      </c>
      <c r="H64">
        <v>0.32664799999999999</v>
      </c>
      <c r="I64">
        <v>0.41615600000000003</v>
      </c>
      <c r="J64">
        <v>0.51040200000000002</v>
      </c>
      <c r="K64">
        <v>0.58574599999999999</v>
      </c>
      <c r="L64">
        <v>0.58492900000000003</v>
      </c>
      <c r="M64">
        <v>0.57805099999999998</v>
      </c>
      <c r="N64">
        <v>0.43296299999999999</v>
      </c>
      <c r="O64">
        <v>0.43240600000000001</v>
      </c>
      <c r="P64">
        <v>0.43179000000000001</v>
      </c>
      <c r="Q64">
        <v>0.43068000000000001</v>
      </c>
      <c r="R64">
        <v>0.42935200000000001</v>
      </c>
      <c r="S64">
        <v>0.42790600000000001</v>
      </c>
      <c r="T64">
        <v>0.42624800000000002</v>
      </c>
      <c r="U64">
        <v>0.42483100000000001</v>
      </c>
      <c r="V64">
        <v>0.42993700000000001</v>
      </c>
      <c r="W64">
        <v>0.43296899999999999</v>
      </c>
      <c r="X64">
        <v>0.43599700000000002</v>
      </c>
      <c r="Y64">
        <v>0.43730400000000003</v>
      </c>
      <c r="Z64">
        <v>0.43874099999999999</v>
      </c>
      <c r="AA64">
        <v>0.44441199999999997</v>
      </c>
      <c r="AB64">
        <v>0.44603300000000001</v>
      </c>
      <c r="AC64">
        <v>0.44578200000000001</v>
      </c>
      <c r="AD64">
        <v>0.44484499999999999</v>
      </c>
      <c r="AE64">
        <v>0.44702199999999997</v>
      </c>
    </row>
    <row r="65" spans="1:31" x14ac:dyDescent="0.75">
      <c r="A65" t="s">
        <v>1169</v>
      </c>
      <c r="B65">
        <v>5.4306500000000002E-4</v>
      </c>
      <c r="C65">
        <v>1.1207400000000001E-3</v>
      </c>
      <c r="D65">
        <v>7.0871699999999998E-4</v>
      </c>
      <c r="E65">
        <v>6.8494599999999997E-4</v>
      </c>
      <c r="F65">
        <v>5.0831599999999998E-4</v>
      </c>
      <c r="G65">
        <v>4.0070500000000001E-4</v>
      </c>
      <c r="H65">
        <v>3.3689400000000002E-4</v>
      </c>
      <c r="I65">
        <v>2.35849E-4</v>
      </c>
      <c r="J65">
        <v>1.7580499999999999E-4</v>
      </c>
      <c r="K65">
        <v>1.3612100000000001E-4</v>
      </c>
      <c r="L65">
        <v>1.16315E-4</v>
      </c>
      <c r="M65" s="54">
        <v>9.6693099999999998E-5</v>
      </c>
      <c r="N65">
        <v>1.1578099999999999E-4</v>
      </c>
      <c r="O65">
        <v>1.15529E-4</v>
      </c>
      <c r="P65" s="54">
        <v>9.6111299999999996E-5</v>
      </c>
      <c r="Q65" s="54">
        <v>7.6776899999999993E-5</v>
      </c>
      <c r="R65" s="54">
        <v>7.6676799999999997E-5</v>
      </c>
      <c r="S65" s="54">
        <v>5.7475700000000003E-5</v>
      </c>
      <c r="T65" s="54">
        <v>5.7461399999999998E-5</v>
      </c>
      <c r="U65" s="54">
        <v>5.7461399999999998E-5</v>
      </c>
      <c r="V65" s="54">
        <v>3.8317099999999999E-5</v>
      </c>
      <c r="W65" s="54">
        <v>3.8331100000000003E-5</v>
      </c>
      <c r="X65" s="54">
        <v>3.8359699999999998E-5</v>
      </c>
      <c r="Y65" s="54">
        <v>3.8386999999999997E-5</v>
      </c>
      <c r="Z65" s="54">
        <v>3.8418699999999999E-5</v>
      </c>
      <c r="AA65" s="54">
        <v>3.8442300000000003E-5</v>
      </c>
      <c r="AB65" s="54">
        <v>3.8479300000000003E-5</v>
      </c>
      <c r="AC65" s="54">
        <v>1.9257099999999999E-5</v>
      </c>
      <c r="AD65" s="54">
        <v>1.9278200000000001E-5</v>
      </c>
      <c r="AE65" s="54">
        <v>1.9296500000000001E-5</v>
      </c>
    </row>
    <row r="66" spans="1:31" x14ac:dyDescent="0.75">
      <c r="A66" t="s">
        <v>1170</v>
      </c>
      <c r="B66">
        <v>0.111057</v>
      </c>
      <c r="C66">
        <v>0.117747</v>
      </c>
      <c r="D66">
        <v>0.108777</v>
      </c>
      <c r="E66">
        <v>0.104361</v>
      </c>
      <c r="F66">
        <v>9.9182599999999996E-2</v>
      </c>
      <c r="G66">
        <v>9.1781500000000002E-2</v>
      </c>
      <c r="H66">
        <v>8.1112100000000006E-2</v>
      </c>
      <c r="I66">
        <v>7.0538500000000004E-2</v>
      </c>
      <c r="J66">
        <v>5.95785E-2</v>
      </c>
      <c r="K66">
        <v>5.0150699999999999E-2</v>
      </c>
      <c r="L66">
        <v>5.0403200000000002E-2</v>
      </c>
      <c r="M66">
        <v>5.117E-2</v>
      </c>
      <c r="N66">
        <v>6.8735299999999999E-2</v>
      </c>
      <c r="O66">
        <v>6.8662799999999996E-2</v>
      </c>
      <c r="P66">
        <v>6.8815699999999994E-2</v>
      </c>
      <c r="Q66">
        <v>6.8408200000000002E-2</v>
      </c>
      <c r="R66">
        <v>6.8529900000000005E-2</v>
      </c>
      <c r="S66">
        <v>6.8549299999999994E-2</v>
      </c>
      <c r="T66">
        <v>6.84173E-2</v>
      </c>
      <c r="U66">
        <v>6.8398200000000006E-2</v>
      </c>
      <c r="V66">
        <v>6.7974599999999996E-2</v>
      </c>
      <c r="W66">
        <v>6.7251900000000003E-2</v>
      </c>
      <c r="X66">
        <v>6.6918599999999995E-2</v>
      </c>
      <c r="Y66">
        <v>6.61408E-2</v>
      </c>
      <c r="Z66">
        <v>6.5715200000000001E-2</v>
      </c>
      <c r="AA66">
        <v>6.4390900000000001E-2</v>
      </c>
      <c r="AB66">
        <v>6.3933400000000001E-2</v>
      </c>
      <c r="AC66">
        <v>6.3394199999999998E-2</v>
      </c>
      <c r="AD66">
        <v>6.2943399999999997E-2</v>
      </c>
      <c r="AE66">
        <v>6.2038099999999999E-2</v>
      </c>
    </row>
    <row r="67" spans="1:31" x14ac:dyDescent="0.75">
      <c r="A67" t="s">
        <v>1171</v>
      </c>
      <c r="B67">
        <v>0.877946</v>
      </c>
      <c r="C67">
        <v>0.86386399999999997</v>
      </c>
      <c r="D67">
        <v>0.83169000000000004</v>
      </c>
      <c r="E67">
        <v>0.78940999999999995</v>
      </c>
      <c r="F67">
        <v>0.74167400000000006</v>
      </c>
      <c r="G67">
        <v>0.67743200000000003</v>
      </c>
      <c r="H67">
        <v>0.59158599999999995</v>
      </c>
      <c r="I67">
        <v>0.51271599999999995</v>
      </c>
      <c r="J67">
        <v>0.42929699999999998</v>
      </c>
      <c r="K67">
        <v>0.36305300000000001</v>
      </c>
      <c r="L67">
        <v>0.36261199999999999</v>
      </c>
      <c r="M67">
        <v>0.368033</v>
      </c>
      <c r="N67">
        <v>0.495813</v>
      </c>
      <c r="O67">
        <v>0.49586999999999998</v>
      </c>
      <c r="P67">
        <v>0.49572300000000002</v>
      </c>
      <c r="Q67">
        <v>0.49611300000000003</v>
      </c>
      <c r="R67">
        <v>0.49598399999999998</v>
      </c>
      <c r="S67">
        <v>0.495977</v>
      </c>
      <c r="T67">
        <v>0.49610199999999999</v>
      </c>
      <c r="U67">
        <v>0.495757</v>
      </c>
      <c r="V67">
        <v>0.48902200000000001</v>
      </c>
      <c r="W67">
        <v>0.484543</v>
      </c>
      <c r="X67">
        <v>0.47961199999999998</v>
      </c>
      <c r="Y67">
        <v>0.47676600000000002</v>
      </c>
      <c r="Z67">
        <v>0.47331800000000002</v>
      </c>
      <c r="AA67">
        <v>0.46644000000000002</v>
      </c>
      <c r="AB67">
        <v>0.46279100000000001</v>
      </c>
      <c r="AC67">
        <v>0.46093699999999999</v>
      </c>
      <c r="AD67">
        <v>0.45967000000000002</v>
      </c>
      <c r="AE67">
        <v>0.45572400000000002</v>
      </c>
    </row>
    <row r="68" spans="1:31" x14ac:dyDescent="0.75">
      <c r="A68" t="s">
        <v>1172</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row>
    <row r="69" spans="1:31" x14ac:dyDescent="0.75">
      <c r="A69" t="s">
        <v>1173</v>
      </c>
      <c r="B69" s="54">
        <v>0</v>
      </c>
      <c r="C69" s="54">
        <v>9.1489200000000005E-5</v>
      </c>
      <c r="D69">
        <v>1.0738099999999999E-4</v>
      </c>
      <c r="E69">
        <v>1.66047E-4</v>
      </c>
      <c r="F69">
        <v>2.0332600000000001E-4</v>
      </c>
      <c r="G69">
        <v>2.2038799999999999E-4</v>
      </c>
      <c r="H69">
        <v>2.3780700000000001E-4</v>
      </c>
      <c r="I69">
        <v>1.96541E-4</v>
      </c>
      <c r="J69">
        <v>1.9533899999999999E-4</v>
      </c>
      <c r="K69">
        <v>1.75012E-4</v>
      </c>
      <c r="L69">
        <v>1.93859E-4</v>
      </c>
      <c r="M69">
        <v>2.1272500000000001E-4</v>
      </c>
      <c r="N69">
        <v>2.8945199999999999E-4</v>
      </c>
      <c r="O69">
        <v>3.0807700000000003E-4</v>
      </c>
      <c r="P69">
        <v>3.2677900000000002E-4</v>
      </c>
      <c r="Q69">
        <v>3.4549599999999999E-4</v>
      </c>
      <c r="R69">
        <v>3.6421499999999998E-4</v>
      </c>
      <c r="S69">
        <v>3.64013E-4</v>
      </c>
      <c r="T69">
        <v>3.8307599999999999E-4</v>
      </c>
      <c r="U69">
        <v>3.8307599999999999E-4</v>
      </c>
      <c r="V69">
        <v>3.8317100000000002E-4</v>
      </c>
      <c r="W69">
        <v>4.0247599999999997E-4</v>
      </c>
      <c r="X69">
        <v>4.02777E-4</v>
      </c>
      <c r="Y69">
        <v>4.03063E-4</v>
      </c>
      <c r="Z69">
        <v>4.2260600000000001E-4</v>
      </c>
      <c r="AA69">
        <v>4.2286599999999999E-4</v>
      </c>
      <c r="AB69">
        <v>4.2327199999999998E-4</v>
      </c>
      <c r="AC69">
        <v>4.42912E-4</v>
      </c>
      <c r="AD69">
        <v>4.2412100000000001E-4</v>
      </c>
      <c r="AE69">
        <v>4.4381800000000001E-4</v>
      </c>
    </row>
    <row r="70" spans="1:31" x14ac:dyDescent="0.75">
      <c r="A70" t="s">
        <v>1174</v>
      </c>
      <c r="B70">
        <v>0</v>
      </c>
      <c r="C70">
        <v>0</v>
      </c>
      <c r="D70">
        <v>0</v>
      </c>
      <c r="E70">
        <v>0</v>
      </c>
      <c r="F70" s="54">
        <v>0</v>
      </c>
      <c r="G70" s="54">
        <v>2.0035300000000001E-5</v>
      </c>
      <c r="H70" s="54">
        <v>7.9269099999999996E-5</v>
      </c>
      <c r="I70">
        <v>1.57233E-4</v>
      </c>
      <c r="J70">
        <v>3.5161099999999999E-4</v>
      </c>
      <c r="K70">
        <v>7.3894E-4</v>
      </c>
      <c r="L70">
        <v>1.7447299999999999E-3</v>
      </c>
      <c r="M70">
        <v>2.4366700000000002E-3</v>
      </c>
      <c r="N70">
        <v>2.08406E-3</v>
      </c>
      <c r="O70">
        <v>2.6379099999999998E-3</v>
      </c>
      <c r="P70">
        <v>3.2485600000000002E-3</v>
      </c>
      <c r="Q70">
        <v>4.3762799999999998E-3</v>
      </c>
      <c r="R70">
        <v>5.6932500000000004E-3</v>
      </c>
      <c r="S70">
        <v>7.1461399999999996E-3</v>
      </c>
      <c r="T70">
        <v>8.7915900000000002E-3</v>
      </c>
      <c r="U70">
        <v>1.05729E-2</v>
      </c>
      <c r="V70">
        <v>1.2644600000000001E-2</v>
      </c>
      <c r="W70">
        <v>1.47958E-2</v>
      </c>
      <c r="X70">
        <v>1.70317E-2</v>
      </c>
      <c r="Y70">
        <v>1.9347E-2</v>
      </c>
      <c r="Z70">
        <v>2.1764200000000001E-2</v>
      </c>
      <c r="AA70">
        <v>2.4295500000000001E-2</v>
      </c>
      <c r="AB70">
        <v>2.6781599999999999E-2</v>
      </c>
      <c r="AC70">
        <v>2.9424800000000001E-2</v>
      </c>
      <c r="AD70">
        <v>3.20982E-2</v>
      </c>
      <c r="AE70">
        <v>3.4752900000000003E-2</v>
      </c>
    </row>
    <row r="71" spans="1:31" x14ac:dyDescent="0.75">
      <c r="A71" t="s">
        <v>1175</v>
      </c>
      <c r="B71" s="54">
        <v>0</v>
      </c>
      <c r="C71" s="54">
        <v>0</v>
      </c>
      <c r="D71" s="54">
        <v>3.9333699999999999E-5</v>
      </c>
      <c r="E71">
        <v>5.6271899999999998E-3</v>
      </c>
      <c r="F71">
        <v>1.54763E-2</v>
      </c>
      <c r="G71">
        <v>2.2266899999999999E-2</v>
      </c>
      <c r="H71">
        <v>4.0366199999999998E-2</v>
      </c>
      <c r="I71">
        <v>5.4567299999999999E-2</v>
      </c>
      <c r="J71">
        <v>6.9880300000000006E-2</v>
      </c>
      <c r="K71">
        <v>0.100673</v>
      </c>
      <c r="L71">
        <v>0.17808099999999999</v>
      </c>
      <c r="M71">
        <v>0.29234300000000002</v>
      </c>
      <c r="N71">
        <v>0.30094399999999999</v>
      </c>
      <c r="O71">
        <v>0.30123699999999998</v>
      </c>
      <c r="P71">
        <v>0.30170799999999998</v>
      </c>
      <c r="Q71">
        <v>0.301871</v>
      </c>
      <c r="R71">
        <v>0.30209200000000003</v>
      </c>
      <c r="S71">
        <v>0.30233599999999999</v>
      </c>
      <c r="T71">
        <v>0.30239500000000002</v>
      </c>
      <c r="U71">
        <v>0.30237599999999998</v>
      </c>
      <c r="V71">
        <v>0.30231200000000003</v>
      </c>
      <c r="W71">
        <v>0.30216700000000002</v>
      </c>
      <c r="X71">
        <v>0.30199500000000001</v>
      </c>
      <c r="Y71">
        <v>0.301736</v>
      </c>
      <c r="Z71">
        <v>0.30144900000000002</v>
      </c>
      <c r="AA71">
        <v>0.301315</v>
      </c>
      <c r="AB71">
        <v>0.30113400000000001</v>
      </c>
      <c r="AC71">
        <v>0.30075299999999999</v>
      </c>
      <c r="AD71">
        <v>0.30041499999999999</v>
      </c>
      <c r="AE71">
        <v>0.30036600000000002</v>
      </c>
    </row>
    <row r="72" spans="1:31" x14ac:dyDescent="0.75">
      <c r="A72" t="s">
        <v>1176</v>
      </c>
      <c r="B72">
        <v>6.6819500000000001E-4</v>
      </c>
      <c r="C72">
        <v>1.51721E-3</v>
      </c>
      <c r="D72">
        <v>8.7517499999999995E-4</v>
      </c>
      <c r="E72">
        <v>1.15883E-3</v>
      </c>
      <c r="F72">
        <v>8.9774500000000003E-4</v>
      </c>
      <c r="G72">
        <v>8.3078100000000005E-4</v>
      </c>
      <c r="H72">
        <v>8.3140600000000003E-4</v>
      </c>
      <c r="I72">
        <v>8.3222199999999997E-4</v>
      </c>
      <c r="J72">
        <v>8.9962600000000005E-4</v>
      </c>
      <c r="K72">
        <v>9.5684000000000003E-4</v>
      </c>
      <c r="L72">
        <v>9.6878700000000003E-4</v>
      </c>
      <c r="M72">
        <v>9.3596900000000004E-4</v>
      </c>
      <c r="N72">
        <v>1.0513899999999999E-3</v>
      </c>
      <c r="O72">
        <v>1.2074E-3</v>
      </c>
      <c r="P72">
        <v>1.3543400000000001E-3</v>
      </c>
      <c r="Q72">
        <v>1.4915099999999999E-3</v>
      </c>
      <c r="R72">
        <v>1.63451E-3</v>
      </c>
      <c r="S72">
        <v>1.75782E-3</v>
      </c>
      <c r="T72">
        <v>1.8752300000000001E-3</v>
      </c>
      <c r="U72">
        <v>1.9664999999999999E-3</v>
      </c>
      <c r="V72">
        <v>2.0546800000000001E-3</v>
      </c>
      <c r="W72">
        <v>2.1291600000000002E-3</v>
      </c>
      <c r="X72">
        <v>2.18301E-3</v>
      </c>
      <c r="Y72">
        <v>2.2158999999999998E-3</v>
      </c>
      <c r="Z72">
        <v>2.2393000000000001E-3</v>
      </c>
      <c r="AA72">
        <v>2.2493000000000001E-3</v>
      </c>
      <c r="AB72">
        <v>2.2629999999999998E-3</v>
      </c>
      <c r="AC72">
        <v>2.2670799999999999E-3</v>
      </c>
      <c r="AD72">
        <v>2.26172E-3</v>
      </c>
      <c r="AE72">
        <v>2.2726399999999998E-3</v>
      </c>
    </row>
    <row r="73" spans="1:31" x14ac:dyDescent="0.75">
      <c r="A73" t="s">
        <v>1177</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row>
    <row r="74" spans="1:31" x14ac:dyDescent="0.75">
      <c r="A74" t="s">
        <v>1178</v>
      </c>
      <c r="B74">
        <v>0.99924800000000003</v>
      </c>
      <c r="C74">
        <v>0.99825600000000003</v>
      </c>
      <c r="D74">
        <v>0.99889899999999998</v>
      </c>
      <c r="E74">
        <v>0.99293900000000002</v>
      </c>
      <c r="F74">
        <v>0.983236</v>
      </c>
      <c r="G74">
        <v>0.97637099999999999</v>
      </c>
      <c r="H74">
        <v>0.95794199999999996</v>
      </c>
      <c r="I74">
        <v>0.94329499999999999</v>
      </c>
      <c r="J74">
        <v>0.92720499999999995</v>
      </c>
      <c r="K74">
        <v>0.894478</v>
      </c>
      <c r="L74">
        <v>0.81391899999999995</v>
      </c>
      <c r="M74">
        <v>0.69256200000000001</v>
      </c>
      <c r="N74">
        <v>0.69232700000000003</v>
      </c>
      <c r="O74">
        <v>0.69203999999999999</v>
      </c>
      <c r="P74">
        <v>0.69177699999999998</v>
      </c>
      <c r="Q74">
        <v>0.69161399999999995</v>
      </c>
      <c r="R74">
        <v>0.69145199999999996</v>
      </c>
      <c r="S74">
        <v>0.69131600000000004</v>
      </c>
      <c r="T74">
        <v>0.69117799999999996</v>
      </c>
      <c r="U74">
        <v>0.69107799999999997</v>
      </c>
      <c r="V74">
        <v>0.69097600000000003</v>
      </c>
      <c r="W74">
        <v>0.69088799999999995</v>
      </c>
      <c r="X74">
        <v>0.69079800000000002</v>
      </c>
      <c r="Y74">
        <v>0.69074999999999998</v>
      </c>
      <c r="Z74">
        <v>0.69071300000000002</v>
      </c>
      <c r="AA74">
        <v>0.69067999999999996</v>
      </c>
      <c r="AB74">
        <v>0.69064400000000004</v>
      </c>
      <c r="AC74">
        <v>0.69061700000000004</v>
      </c>
      <c r="AD74">
        <v>0.690612</v>
      </c>
      <c r="AE74">
        <v>0.69058900000000001</v>
      </c>
    </row>
    <row r="75" spans="1:31" x14ac:dyDescent="0.75">
      <c r="A75" t="s">
        <v>1179</v>
      </c>
      <c r="B75">
        <v>0</v>
      </c>
      <c r="C75">
        <v>0</v>
      </c>
      <c r="D75">
        <v>0</v>
      </c>
      <c r="E75" s="54">
        <v>9.8205800000000008E-6</v>
      </c>
      <c r="F75" s="54">
        <v>9.7581000000000006E-6</v>
      </c>
      <c r="G75" s="54">
        <v>9.6602499999999995E-6</v>
      </c>
      <c r="H75" s="54">
        <v>9.5563899999999998E-6</v>
      </c>
      <c r="I75" s="54">
        <v>0</v>
      </c>
      <c r="J75" s="54">
        <v>0</v>
      </c>
      <c r="K75" s="54">
        <v>0</v>
      </c>
      <c r="L75" s="54">
        <v>0</v>
      </c>
      <c r="M75" s="54">
        <v>9.1761599999999992E-6</v>
      </c>
      <c r="N75" s="54">
        <v>0</v>
      </c>
      <c r="O75" s="54">
        <v>0</v>
      </c>
      <c r="P75" s="54">
        <v>0</v>
      </c>
      <c r="Q75" s="54">
        <v>0</v>
      </c>
      <c r="R75" s="54">
        <v>0</v>
      </c>
      <c r="S75" s="54">
        <v>0</v>
      </c>
      <c r="T75" s="54">
        <v>0</v>
      </c>
      <c r="U75">
        <v>0</v>
      </c>
      <c r="V75">
        <v>0</v>
      </c>
      <c r="W75">
        <v>0</v>
      </c>
      <c r="X75">
        <v>0</v>
      </c>
      <c r="Y75">
        <v>0</v>
      </c>
      <c r="Z75">
        <v>0</v>
      </c>
      <c r="AA75">
        <v>0</v>
      </c>
      <c r="AB75">
        <v>0</v>
      </c>
      <c r="AC75">
        <v>0</v>
      </c>
      <c r="AD75">
        <v>0</v>
      </c>
      <c r="AE75">
        <v>0</v>
      </c>
    </row>
    <row r="76" spans="1:31" x14ac:dyDescent="0.75">
      <c r="A76" t="s">
        <v>1180</v>
      </c>
      <c r="B76" s="54">
        <v>8.3524399999999996E-5</v>
      </c>
      <c r="C76">
        <v>2.2659700000000001E-4</v>
      </c>
      <c r="D76">
        <v>1.86835E-4</v>
      </c>
      <c r="E76">
        <v>2.35694E-4</v>
      </c>
      <c r="F76">
        <v>2.7322700000000002E-4</v>
      </c>
      <c r="G76">
        <v>3.0912799999999999E-4</v>
      </c>
      <c r="H76">
        <v>3.3447400000000002E-4</v>
      </c>
      <c r="I76">
        <v>3.4991200000000002E-4</v>
      </c>
      <c r="J76">
        <v>3.7484399999999999E-4</v>
      </c>
      <c r="K76">
        <v>3.9945699999999998E-4</v>
      </c>
      <c r="L76">
        <v>3.8751500000000001E-4</v>
      </c>
      <c r="M76">
        <v>3.4869399999999998E-4</v>
      </c>
      <c r="N76">
        <v>3.7484299999999998E-4</v>
      </c>
      <c r="O76">
        <v>4.0246599999999998E-4</v>
      </c>
      <c r="P76">
        <v>4.2094499999999999E-4</v>
      </c>
      <c r="Q76">
        <v>4.48369E-4</v>
      </c>
      <c r="R76">
        <v>4.6569800000000001E-4</v>
      </c>
      <c r="S76">
        <v>4.8271799999999998E-4</v>
      </c>
      <c r="T76">
        <v>5.0066900000000003E-4</v>
      </c>
      <c r="U76">
        <v>5.0983199999999999E-4</v>
      </c>
      <c r="V76">
        <v>5.2965100000000002E-4</v>
      </c>
      <c r="W76">
        <v>5.4828099999999996E-4</v>
      </c>
      <c r="X76">
        <v>5.7543700000000004E-4</v>
      </c>
      <c r="Y76">
        <v>5.9272999999999997E-4</v>
      </c>
      <c r="Z76">
        <v>6.0988899999999996E-4</v>
      </c>
      <c r="AA76">
        <v>6.3745299999999996E-4</v>
      </c>
      <c r="AB76">
        <v>6.5700000000000003E-4</v>
      </c>
      <c r="AC76">
        <v>6.7646600000000002E-4</v>
      </c>
      <c r="AD76">
        <v>6.8675699999999997E-4</v>
      </c>
      <c r="AE76">
        <v>7.0847599999999998E-4</v>
      </c>
    </row>
    <row r="77" spans="1:31" x14ac:dyDescent="0.75">
      <c r="A77" t="s">
        <v>1181</v>
      </c>
      <c r="B77">
        <v>0</v>
      </c>
      <c r="C77" s="54">
        <v>0</v>
      </c>
      <c r="D77" s="54">
        <v>0</v>
      </c>
      <c r="E77" s="54">
        <v>2.9461699999999999E-5</v>
      </c>
      <c r="F77">
        <v>1.07339E-4</v>
      </c>
      <c r="G77">
        <v>2.12525E-4</v>
      </c>
      <c r="H77">
        <v>5.1604500000000002E-4</v>
      </c>
      <c r="I77">
        <v>9.5516399999999999E-4</v>
      </c>
      <c r="J77">
        <v>1.6399400000000001E-3</v>
      </c>
      <c r="K77">
        <v>3.49293E-3</v>
      </c>
      <c r="L77">
        <v>6.6431099999999998E-3</v>
      </c>
      <c r="M77">
        <v>1.3801000000000001E-2</v>
      </c>
      <c r="N77">
        <v>5.3026599999999998E-3</v>
      </c>
      <c r="O77">
        <v>5.1131500000000003E-3</v>
      </c>
      <c r="P77">
        <v>4.7402E-3</v>
      </c>
      <c r="Q77">
        <v>4.5751899999999998E-3</v>
      </c>
      <c r="R77">
        <v>4.35565E-3</v>
      </c>
      <c r="S77">
        <v>4.10766E-3</v>
      </c>
      <c r="T77">
        <v>4.0508699999999998E-3</v>
      </c>
      <c r="U77">
        <v>4.0695599999999998E-3</v>
      </c>
      <c r="V77">
        <v>4.1276300000000002E-3</v>
      </c>
      <c r="W77">
        <v>4.2674499999999999E-3</v>
      </c>
      <c r="X77">
        <v>4.4482200000000001E-3</v>
      </c>
      <c r="Y77">
        <v>4.7053700000000004E-3</v>
      </c>
      <c r="Z77">
        <v>4.9883499999999999E-3</v>
      </c>
      <c r="AA77">
        <v>5.1178400000000002E-3</v>
      </c>
      <c r="AB77">
        <v>5.3016299999999999E-3</v>
      </c>
      <c r="AC77">
        <v>5.6859700000000003E-3</v>
      </c>
      <c r="AD77">
        <v>6.02514E-3</v>
      </c>
      <c r="AE77">
        <v>6.0634499999999997E-3</v>
      </c>
    </row>
    <row r="78" spans="1:31" x14ac:dyDescent="0.75">
      <c r="A78" t="s">
        <v>1182</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row>
    <row r="79" spans="1:31" x14ac:dyDescent="0.75">
      <c r="A79" t="s">
        <v>1183</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v>0</v>
      </c>
      <c r="X79">
        <v>0</v>
      </c>
      <c r="Y79">
        <v>0</v>
      </c>
      <c r="Z79">
        <v>0</v>
      </c>
      <c r="AA79">
        <v>0</v>
      </c>
      <c r="AB79">
        <v>0</v>
      </c>
      <c r="AC79">
        <v>0</v>
      </c>
      <c r="AD79">
        <v>0</v>
      </c>
      <c r="AE79">
        <v>0</v>
      </c>
    </row>
    <row r="80" spans="1:31" x14ac:dyDescent="0.75">
      <c r="A80" t="s">
        <v>1184</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v>0</v>
      </c>
      <c r="X80">
        <v>0</v>
      </c>
      <c r="Y80">
        <v>0</v>
      </c>
      <c r="Z80">
        <v>0</v>
      </c>
      <c r="AA80">
        <v>0</v>
      </c>
      <c r="AB80">
        <v>0</v>
      </c>
      <c r="AC80">
        <v>0</v>
      </c>
      <c r="AD80">
        <v>0</v>
      </c>
      <c r="AE80">
        <v>0</v>
      </c>
    </row>
    <row r="81" spans="1:31" x14ac:dyDescent="0.75">
      <c r="A81" t="s">
        <v>1185</v>
      </c>
      <c r="B81">
        <v>1</v>
      </c>
      <c r="C81">
        <v>1</v>
      </c>
      <c r="D81">
        <v>1</v>
      </c>
      <c r="E81">
        <v>1</v>
      </c>
      <c r="F81">
        <v>1</v>
      </c>
      <c r="G81">
        <v>1</v>
      </c>
      <c r="H81">
        <v>1</v>
      </c>
      <c r="I81">
        <v>1</v>
      </c>
      <c r="J81">
        <v>1</v>
      </c>
      <c r="K81">
        <v>1</v>
      </c>
      <c r="L81">
        <v>1</v>
      </c>
      <c r="M81">
        <v>1</v>
      </c>
      <c r="N81">
        <v>1</v>
      </c>
      <c r="O81">
        <v>1</v>
      </c>
      <c r="P81">
        <v>1</v>
      </c>
      <c r="Q81">
        <v>1</v>
      </c>
      <c r="R81">
        <v>1</v>
      </c>
      <c r="S81">
        <v>1</v>
      </c>
      <c r="T81">
        <v>1</v>
      </c>
      <c r="U81">
        <v>1</v>
      </c>
      <c r="V81">
        <v>1</v>
      </c>
      <c r="W81">
        <v>1</v>
      </c>
      <c r="X81">
        <v>1</v>
      </c>
      <c r="Y81">
        <v>1</v>
      </c>
      <c r="Z81">
        <v>1</v>
      </c>
      <c r="AA81">
        <v>1</v>
      </c>
      <c r="AB81">
        <v>1</v>
      </c>
      <c r="AC81">
        <v>1</v>
      </c>
      <c r="AD81">
        <v>1</v>
      </c>
      <c r="AE81">
        <v>1</v>
      </c>
    </row>
    <row r="82" spans="1:31" x14ac:dyDescent="0.75">
      <c r="A82" t="s">
        <v>1186</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row>
    <row r="83" spans="1:31" x14ac:dyDescent="0.75">
      <c r="A83" t="s">
        <v>1187</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row>
    <row r="84" spans="1:31" x14ac:dyDescent="0.75">
      <c r="A84" t="s">
        <v>1188</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v>0</v>
      </c>
      <c r="X84">
        <v>0</v>
      </c>
      <c r="Y84">
        <v>0</v>
      </c>
      <c r="Z84">
        <v>0</v>
      </c>
      <c r="AA84">
        <v>0</v>
      </c>
      <c r="AB84">
        <v>0</v>
      </c>
      <c r="AC84">
        <v>0</v>
      </c>
      <c r="AD84">
        <v>0</v>
      </c>
      <c r="AE84">
        <v>0</v>
      </c>
    </row>
    <row r="85" spans="1:31" x14ac:dyDescent="0.75">
      <c r="A85" t="s">
        <v>1189</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v>0</v>
      </c>
      <c r="X85">
        <v>0</v>
      </c>
      <c r="Y85">
        <v>0</v>
      </c>
      <c r="Z85">
        <v>0</v>
      </c>
      <c r="AA85">
        <v>0</v>
      </c>
      <c r="AB85">
        <v>0</v>
      </c>
      <c r="AC85">
        <v>0</v>
      </c>
      <c r="AD85">
        <v>0</v>
      </c>
      <c r="AE85">
        <v>0</v>
      </c>
    </row>
    <row r="86" spans="1:31" x14ac:dyDescent="0.75">
      <c r="A86" t="s">
        <v>1190</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row>
    <row r="87" spans="1:31" x14ac:dyDescent="0.75">
      <c r="A87" t="s">
        <v>1191</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row>
    <row r="88" spans="1:31" x14ac:dyDescent="0.75">
      <c r="A88" t="s">
        <v>1192</v>
      </c>
      <c r="B88">
        <v>1</v>
      </c>
      <c r="C88">
        <v>1</v>
      </c>
      <c r="D88">
        <v>1</v>
      </c>
      <c r="E88">
        <v>1</v>
      </c>
      <c r="F88">
        <v>1</v>
      </c>
      <c r="G88">
        <v>1</v>
      </c>
      <c r="H88">
        <v>1</v>
      </c>
      <c r="I88">
        <v>1</v>
      </c>
      <c r="J88">
        <v>1</v>
      </c>
      <c r="K88">
        <v>1</v>
      </c>
      <c r="L88">
        <v>1</v>
      </c>
      <c r="M88">
        <v>1</v>
      </c>
      <c r="N88">
        <v>1</v>
      </c>
      <c r="O88">
        <v>1</v>
      </c>
      <c r="P88">
        <v>1</v>
      </c>
      <c r="Q88">
        <v>1</v>
      </c>
      <c r="R88">
        <v>1</v>
      </c>
      <c r="S88">
        <v>1</v>
      </c>
      <c r="T88">
        <v>1</v>
      </c>
      <c r="U88">
        <v>1</v>
      </c>
      <c r="V88">
        <v>1</v>
      </c>
      <c r="W88">
        <v>1</v>
      </c>
      <c r="X88">
        <v>1</v>
      </c>
      <c r="Y88">
        <v>1</v>
      </c>
      <c r="Z88">
        <v>1</v>
      </c>
      <c r="AA88">
        <v>1</v>
      </c>
      <c r="AB88">
        <v>1</v>
      </c>
      <c r="AC88">
        <v>1</v>
      </c>
      <c r="AD88">
        <v>1</v>
      </c>
      <c r="AE88">
        <v>1</v>
      </c>
    </row>
    <row r="89" spans="1:31" x14ac:dyDescent="0.75">
      <c r="A89" t="s">
        <v>1193</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row>
    <row r="90" spans="1:31" x14ac:dyDescent="0.75">
      <c r="A90" t="s">
        <v>1194</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row>
    <row r="91" spans="1:31" x14ac:dyDescent="0.75">
      <c r="A91" t="s">
        <v>1195</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row>
    <row r="92" spans="1:31" x14ac:dyDescent="0.75">
      <c r="A92" t="s">
        <v>1196</v>
      </c>
      <c r="B92">
        <v>0.98924699999999999</v>
      </c>
      <c r="C92">
        <v>1</v>
      </c>
      <c r="D92">
        <v>0.99009899999999995</v>
      </c>
      <c r="E92">
        <v>0.99029100000000003</v>
      </c>
      <c r="F92">
        <v>0.981132</v>
      </c>
      <c r="G92">
        <v>0.98148100000000005</v>
      </c>
      <c r="H92">
        <v>0.97297299999999998</v>
      </c>
      <c r="I92">
        <v>0.96491199999999999</v>
      </c>
      <c r="J92">
        <v>0.96521699999999999</v>
      </c>
      <c r="K92">
        <v>0.95726500000000003</v>
      </c>
      <c r="L92">
        <v>0.95726500000000003</v>
      </c>
      <c r="M92">
        <v>0.94915300000000002</v>
      </c>
      <c r="N92">
        <v>0.94957999999999998</v>
      </c>
      <c r="O92">
        <v>0.94214900000000001</v>
      </c>
      <c r="P92">
        <v>0.94262299999999999</v>
      </c>
      <c r="Q92">
        <v>0.93548399999999998</v>
      </c>
      <c r="R92">
        <v>0.93600000000000005</v>
      </c>
      <c r="S92">
        <v>0.92913400000000002</v>
      </c>
      <c r="T92">
        <v>0.92913400000000002</v>
      </c>
      <c r="U92">
        <v>0.922481</v>
      </c>
      <c r="V92">
        <v>0.92307700000000004</v>
      </c>
      <c r="W92">
        <v>0.91666700000000001</v>
      </c>
      <c r="X92">
        <v>0.91729300000000003</v>
      </c>
      <c r="Y92">
        <v>0.911111</v>
      </c>
      <c r="Z92">
        <v>0.91176500000000005</v>
      </c>
      <c r="AA92">
        <v>0.90579699999999996</v>
      </c>
      <c r="AB92">
        <v>0.90647500000000003</v>
      </c>
      <c r="AC92">
        <v>0.90070899999999998</v>
      </c>
      <c r="AD92">
        <v>0.90140799999999999</v>
      </c>
      <c r="AE92">
        <v>0.89655200000000002</v>
      </c>
    </row>
    <row r="93" spans="1:31" x14ac:dyDescent="0.75">
      <c r="A93" t="s">
        <v>1197</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row>
    <row r="94" spans="1:31" x14ac:dyDescent="0.75">
      <c r="A94" t="s">
        <v>1198</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row>
    <row r="95" spans="1:31" x14ac:dyDescent="0.75">
      <c r="A95" t="s">
        <v>1199</v>
      </c>
      <c r="B95">
        <v>1.07527E-2</v>
      </c>
      <c r="C95">
        <v>0</v>
      </c>
      <c r="D95">
        <v>9.9009900000000001E-3</v>
      </c>
      <c r="E95">
        <v>9.7087400000000004E-3</v>
      </c>
      <c r="F95">
        <v>1.88679E-2</v>
      </c>
      <c r="G95">
        <v>1.85185E-2</v>
      </c>
      <c r="H95">
        <v>2.7026999999999999E-2</v>
      </c>
      <c r="I95">
        <v>3.5087699999999999E-2</v>
      </c>
      <c r="J95">
        <v>3.4782599999999997E-2</v>
      </c>
      <c r="K95">
        <v>4.2735000000000002E-2</v>
      </c>
      <c r="L95">
        <v>4.2735000000000002E-2</v>
      </c>
      <c r="M95">
        <v>5.0847499999999997E-2</v>
      </c>
      <c r="N95">
        <v>5.0420199999999998E-2</v>
      </c>
      <c r="O95">
        <v>5.7851199999999998E-2</v>
      </c>
      <c r="P95">
        <v>5.7376999999999997E-2</v>
      </c>
      <c r="Q95">
        <v>6.4516100000000007E-2</v>
      </c>
      <c r="R95">
        <v>6.4000000000000001E-2</v>
      </c>
      <c r="S95">
        <v>7.0866100000000001E-2</v>
      </c>
      <c r="T95">
        <v>7.0866100000000001E-2</v>
      </c>
      <c r="U95">
        <v>7.7519400000000002E-2</v>
      </c>
      <c r="V95">
        <v>7.6923099999999994E-2</v>
      </c>
      <c r="W95">
        <v>8.3333299999999999E-2</v>
      </c>
      <c r="X95">
        <v>8.2706799999999997E-2</v>
      </c>
      <c r="Y95">
        <v>8.8888900000000007E-2</v>
      </c>
      <c r="Z95">
        <v>8.8235300000000003E-2</v>
      </c>
      <c r="AA95">
        <v>9.4202900000000006E-2</v>
      </c>
      <c r="AB95">
        <v>9.3525200000000003E-2</v>
      </c>
      <c r="AC95">
        <v>9.9290799999999999E-2</v>
      </c>
      <c r="AD95">
        <v>9.8591600000000001E-2</v>
      </c>
      <c r="AE95">
        <v>0.103448</v>
      </c>
    </row>
    <row r="96" spans="1:31" x14ac:dyDescent="0.75">
      <c r="A96" t="s">
        <v>1200</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row>
    <row r="97" spans="1:31" x14ac:dyDescent="0.75">
      <c r="A97" t="s">
        <v>1201</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row>
    <row r="98" spans="1:31" x14ac:dyDescent="0.75">
      <c r="A98" t="s">
        <v>1202</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row>
    <row r="99" spans="1:31" x14ac:dyDescent="0.75">
      <c r="A99" t="s">
        <v>1203</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row>
    <row r="100" spans="1:31" x14ac:dyDescent="0.75">
      <c r="A100" t="s">
        <v>1204</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row>
    <row r="101" spans="1:31" x14ac:dyDescent="0.75">
      <c r="A101" t="s">
        <v>1205</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row>
    <row r="102" spans="1:31" x14ac:dyDescent="0.75">
      <c r="A102" t="s">
        <v>1206</v>
      </c>
      <c r="B102">
        <v>1</v>
      </c>
      <c r="C102">
        <v>1</v>
      </c>
      <c r="D102">
        <v>1</v>
      </c>
      <c r="E102">
        <v>1</v>
      </c>
      <c r="F102">
        <v>1</v>
      </c>
      <c r="G102">
        <v>1</v>
      </c>
      <c r="H102">
        <v>1</v>
      </c>
      <c r="I102">
        <v>1</v>
      </c>
      <c r="J102">
        <v>1</v>
      </c>
      <c r="K102">
        <v>1</v>
      </c>
      <c r="L102">
        <v>1</v>
      </c>
      <c r="M102">
        <v>1</v>
      </c>
      <c r="N102">
        <v>1</v>
      </c>
      <c r="O102">
        <v>1</v>
      </c>
      <c r="P102">
        <v>1</v>
      </c>
      <c r="Q102">
        <v>1</v>
      </c>
      <c r="R102">
        <v>1</v>
      </c>
      <c r="S102">
        <v>1</v>
      </c>
      <c r="T102">
        <v>1</v>
      </c>
      <c r="U102">
        <v>1</v>
      </c>
      <c r="V102">
        <v>1</v>
      </c>
      <c r="W102">
        <v>1</v>
      </c>
      <c r="X102">
        <v>1</v>
      </c>
      <c r="Y102">
        <v>1</v>
      </c>
      <c r="Z102">
        <v>1</v>
      </c>
      <c r="AA102">
        <v>1</v>
      </c>
      <c r="AB102">
        <v>1</v>
      </c>
      <c r="AC102">
        <v>1</v>
      </c>
      <c r="AD102">
        <v>1</v>
      </c>
      <c r="AE102">
        <v>1</v>
      </c>
    </row>
    <row r="103" spans="1:31" x14ac:dyDescent="0.75">
      <c r="A103" t="s">
        <v>1207</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row>
    <row r="104" spans="1:31" x14ac:dyDescent="0.75">
      <c r="A104" t="s">
        <v>1208</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row>
    <row r="105" spans="1:31" x14ac:dyDescent="0.75">
      <c r="A105" t="s">
        <v>1209</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row>
    <row r="106" spans="1:31" x14ac:dyDescent="0.75">
      <c r="A106" t="s">
        <v>1210</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row>
    <row r="107" spans="1:31" x14ac:dyDescent="0.75">
      <c r="A107" t="s">
        <v>1211</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row>
    <row r="108" spans="1:31" x14ac:dyDescent="0.75">
      <c r="A108" t="s">
        <v>1212</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row>
    <row r="109" spans="1:31" x14ac:dyDescent="0.75">
      <c r="A109" t="s">
        <v>1213</v>
      </c>
      <c r="B109">
        <v>1</v>
      </c>
      <c r="C109">
        <v>1</v>
      </c>
      <c r="D109">
        <v>1</v>
      </c>
      <c r="E109">
        <v>1</v>
      </c>
      <c r="F109">
        <v>1</v>
      </c>
      <c r="G109">
        <v>1</v>
      </c>
      <c r="H109">
        <v>1</v>
      </c>
      <c r="I109">
        <v>1</v>
      </c>
      <c r="J109">
        <v>1</v>
      </c>
      <c r="K109">
        <v>1</v>
      </c>
      <c r="L109">
        <v>1</v>
      </c>
      <c r="M109">
        <v>1</v>
      </c>
      <c r="N109">
        <v>1</v>
      </c>
      <c r="O109">
        <v>1</v>
      </c>
      <c r="P109">
        <v>1</v>
      </c>
      <c r="Q109">
        <v>1</v>
      </c>
      <c r="R109">
        <v>1</v>
      </c>
      <c r="S109">
        <v>1</v>
      </c>
      <c r="T109">
        <v>1</v>
      </c>
      <c r="U109">
        <v>1</v>
      </c>
      <c r="V109">
        <v>1</v>
      </c>
      <c r="W109">
        <v>1</v>
      </c>
      <c r="X109">
        <v>1</v>
      </c>
      <c r="Y109">
        <v>1</v>
      </c>
      <c r="Z109">
        <v>1</v>
      </c>
      <c r="AA109">
        <v>1</v>
      </c>
      <c r="AB109">
        <v>1</v>
      </c>
      <c r="AC109">
        <v>1</v>
      </c>
      <c r="AD109">
        <v>1</v>
      </c>
      <c r="AE109">
        <v>1</v>
      </c>
    </row>
    <row r="110" spans="1:31" x14ac:dyDescent="0.75">
      <c r="A110" t="s">
        <v>1214</v>
      </c>
      <c r="B110">
        <v>0</v>
      </c>
      <c r="C110">
        <v>0</v>
      </c>
      <c r="D110">
        <v>0</v>
      </c>
      <c r="E110">
        <v>0</v>
      </c>
      <c r="F110">
        <v>0</v>
      </c>
      <c r="G110">
        <v>0</v>
      </c>
      <c r="H110">
        <v>0</v>
      </c>
      <c r="I110">
        <v>0</v>
      </c>
      <c r="J110">
        <v>0</v>
      </c>
      <c r="K110">
        <v>0</v>
      </c>
      <c r="L110">
        <v>0</v>
      </c>
      <c r="M110">
        <v>0</v>
      </c>
      <c r="N110">
        <v>0</v>
      </c>
      <c r="O110">
        <v>0</v>
      </c>
      <c r="P110">
        <v>0</v>
      </c>
      <c r="Q110">
        <v>0</v>
      </c>
      <c r="R110">
        <v>0</v>
      </c>
      <c r="S110">
        <v>0</v>
      </c>
      <c r="T110">
        <v>0</v>
      </c>
      <c r="U110">
        <v>0</v>
      </c>
      <c r="V110">
        <v>0</v>
      </c>
      <c r="W110">
        <v>0</v>
      </c>
      <c r="X110">
        <v>0</v>
      </c>
      <c r="Y110">
        <v>0</v>
      </c>
      <c r="Z110">
        <v>0</v>
      </c>
      <c r="AA110">
        <v>0</v>
      </c>
      <c r="AB110">
        <v>0</v>
      </c>
      <c r="AC110">
        <v>0</v>
      </c>
      <c r="AD110">
        <v>0</v>
      </c>
      <c r="AE110">
        <v>0</v>
      </c>
    </row>
    <row r="111" spans="1:31" x14ac:dyDescent="0.75">
      <c r="A111" t="s">
        <v>1215</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row>
    <row r="112" spans="1:31" x14ac:dyDescent="0.75">
      <c r="A112" t="s">
        <v>1216</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row>
    <row r="113" spans="1:31" x14ac:dyDescent="0.75">
      <c r="A113" t="s">
        <v>1217</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row>
    <row r="114" spans="1:31" x14ac:dyDescent="0.75">
      <c r="A114" t="s">
        <v>1218</v>
      </c>
      <c r="B114">
        <v>0</v>
      </c>
      <c r="C114">
        <v>0</v>
      </c>
      <c r="D114">
        <v>0</v>
      </c>
      <c r="E114">
        <v>0</v>
      </c>
      <c r="F114">
        <v>0</v>
      </c>
      <c r="G114">
        <v>0</v>
      </c>
      <c r="H114">
        <v>0</v>
      </c>
      <c r="I114">
        <v>0</v>
      </c>
      <c r="J114">
        <v>0</v>
      </c>
      <c r="K114">
        <v>0</v>
      </c>
      <c r="L114">
        <v>0</v>
      </c>
      <c r="M114">
        <v>0</v>
      </c>
      <c r="N114">
        <v>0</v>
      </c>
      <c r="O114">
        <v>0</v>
      </c>
      <c r="P114">
        <v>0</v>
      </c>
      <c r="Q114">
        <v>0</v>
      </c>
      <c r="R114">
        <v>0</v>
      </c>
      <c r="S114">
        <v>0</v>
      </c>
      <c r="T114">
        <v>0</v>
      </c>
      <c r="U114">
        <v>0</v>
      </c>
      <c r="V114">
        <v>0</v>
      </c>
      <c r="W114">
        <v>0</v>
      </c>
      <c r="X114">
        <v>0</v>
      </c>
      <c r="Y114">
        <v>0</v>
      </c>
      <c r="Z114">
        <v>0</v>
      </c>
      <c r="AA114">
        <v>0</v>
      </c>
      <c r="AB114">
        <v>0</v>
      </c>
      <c r="AC114">
        <v>0</v>
      </c>
      <c r="AD114">
        <v>0</v>
      </c>
      <c r="AE114">
        <v>0</v>
      </c>
    </row>
    <row r="115" spans="1:31" x14ac:dyDescent="0.75">
      <c r="A115" t="s">
        <v>1219</v>
      </c>
      <c r="B115">
        <v>0</v>
      </c>
      <c r="C115">
        <v>0</v>
      </c>
      <c r="D115">
        <v>0</v>
      </c>
      <c r="E115">
        <v>0</v>
      </c>
      <c r="F115">
        <v>0</v>
      </c>
      <c r="G115">
        <v>0</v>
      </c>
      <c r="H115">
        <v>0</v>
      </c>
      <c r="I115">
        <v>0</v>
      </c>
      <c r="J115">
        <v>0</v>
      </c>
      <c r="K115">
        <v>0</v>
      </c>
      <c r="L115">
        <v>0</v>
      </c>
      <c r="M115">
        <v>0</v>
      </c>
      <c r="N115">
        <v>0</v>
      </c>
      <c r="O115">
        <v>0</v>
      </c>
      <c r="P115">
        <v>0</v>
      </c>
      <c r="Q115">
        <v>0</v>
      </c>
      <c r="R115">
        <v>0</v>
      </c>
      <c r="S115">
        <v>0</v>
      </c>
      <c r="T115">
        <v>0</v>
      </c>
      <c r="U115">
        <v>0</v>
      </c>
      <c r="V115">
        <v>0</v>
      </c>
      <c r="W115">
        <v>0</v>
      </c>
      <c r="X115">
        <v>0</v>
      </c>
      <c r="Y115">
        <v>0</v>
      </c>
      <c r="Z115">
        <v>0</v>
      </c>
      <c r="AA115">
        <v>0</v>
      </c>
      <c r="AB115">
        <v>0</v>
      </c>
      <c r="AC115">
        <v>0</v>
      </c>
      <c r="AD115">
        <v>0</v>
      </c>
      <c r="AE115">
        <v>0</v>
      </c>
    </row>
    <row r="116" spans="1:31" x14ac:dyDescent="0.75">
      <c r="A116" t="s">
        <v>1220</v>
      </c>
      <c r="B116">
        <v>1</v>
      </c>
      <c r="C116">
        <v>1</v>
      </c>
      <c r="D116">
        <v>1</v>
      </c>
      <c r="E116">
        <v>1</v>
      </c>
      <c r="F116">
        <v>1</v>
      </c>
      <c r="G116">
        <v>1</v>
      </c>
      <c r="H116">
        <v>1</v>
      </c>
      <c r="I116">
        <v>1</v>
      </c>
      <c r="J116">
        <v>1</v>
      </c>
      <c r="K116">
        <v>1</v>
      </c>
      <c r="L116">
        <v>1</v>
      </c>
      <c r="M116">
        <v>1</v>
      </c>
      <c r="N116">
        <v>1</v>
      </c>
      <c r="O116">
        <v>1</v>
      </c>
      <c r="P116">
        <v>1</v>
      </c>
      <c r="Q116">
        <v>1</v>
      </c>
      <c r="R116">
        <v>1</v>
      </c>
      <c r="S116">
        <v>1</v>
      </c>
      <c r="T116">
        <v>1</v>
      </c>
      <c r="U116">
        <v>1</v>
      </c>
      <c r="V116">
        <v>1</v>
      </c>
      <c r="W116">
        <v>1</v>
      </c>
      <c r="X116">
        <v>1</v>
      </c>
      <c r="Y116">
        <v>1</v>
      </c>
      <c r="Z116">
        <v>1</v>
      </c>
      <c r="AA116">
        <v>1</v>
      </c>
      <c r="AB116">
        <v>1</v>
      </c>
      <c r="AC116">
        <v>1</v>
      </c>
      <c r="AD116">
        <v>1</v>
      </c>
      <c r="AE116">
        <v>1</v>
      </c>
    </row>
    <row r="117" spans="1:31" x14ac:dyDescent="0.75">
      <c r="A117" t="s">
        <v>1221</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row>
    <row r="118" spans="1:31" x14ac:dyDescent="0.75">
      <c r="A118" t="s">
        <v>1222</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row>
    <row r="119" spans="1:31" x14ac:dyDescent="0.75">
      <c r="A119" t="s">
        <v>1223</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row>
    <row r="120" spans="1:31" x14ac:dyDescent="0.75">
      <c r="A120" t="s">
        <v>1224</v>
      </c>
      <c r="B120">
        <v>0</v>
      </c>
      <c r="C120">
        <v>1.16268E-2</v>
      </c>
      <c r="D120">
        <v>2.3586099999999999E-2</v>
      </c>
      <c r="E120">
        <v>4.6276900000000003E-2</v>
      </c>
      <c r="F120">
        <v>8.4932499999999994E-2</v>
      </c>
      <c r="G120">
        <v>0.14035600000000001</v>
      </c>
      <c r="H120">
        <v>0.20279700000000001</v>
      </c>
      <c r="I120">
        <v>0.25672600000000001</v>
      </c>
      <c r="J120">
        <v>0.29373300000000002</v>
      </c>
      <c r="K120">
        <v>0.31521500000000002</v>
      </c>
      <c r="L120">
        <v>0.326492</v>
      </c>
      <c r="M120">
        <v>0.33174999999999999</v>
      </c>
      <c r="N120">
        <v>0.33429500000000001</v>
      </c>
      <c r="O120">
        <v>0.33557100000000001</v>
      </c>
      <c r="P120">
        <v>0.33619100000000002</v>
      </c>
      <c r="Q120">
        <v>0.33657199999999998</v>
      </c>
      <c r="R120">
        <v>0.33676800000000001</v>
      </c>
      <c r="S120">
        <v>0.33696900000000002</v>
      </c>
      <c r="T120">
        <v>0.33709600000000001</v>
      </c>
      <c r="U120">
        <v>0.337175</v>
      </c>
      <c r="V120">
        <v>0.33723599999999998</v>
      </c>
      <c r="W120">
        <v>0.33729300000000001</v>
      </c>
      <c r="X120">
        <v>0.33729999999999999</v>
      </c>
      <c r="Y120">
        <v>0.33735100000000001</v>
      </c>
      <c r="Z120">
        <v>0.33734900000000001</v>
      </c>
      <c r="AA120">
        <v>0.33760400000000002</v>
      </c>
      <c r="AB120">
        <v>0.33763300000000002</v>
      </c>
      <c r="AC120">
        <v>0.33762900000000001</v>
      </c>
      <c r="AD120">
        <v>0.33759899999999998</v>
      </c>
      <c r="AE120">
        <v>0.33772200000000002</v>
      </c>
    </row>
    <row r="121" spans="1:31" x14ac:dyDescent="0.75">
      <c r="A121" t="s">
        <v>1225</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row>
    <row r="122" spans="1:31" x14ac:dyDescent="0.75">
      <c r="A122" t="s">
        <v>1226</v>
      </c>
      <c r="B122">
        <v>1</v>
      </c>
      <c r="C122">
        <v>0.98837299999999995</v>
      </c>
      <c r="D122">
        <v>0.976414</v>
      </c>
      <c r="E122">
        <v>0.95372299999999999</v>
      </c>
      <c r="F122">
        <v>0.91506799999999999</v>
      </c>
      <c r="G122">
        <v>0.85964399999999996</v>
      </c>
      <c r="H122">
        <v>0.79720299999999999</v>
      </c>
      <c r="I122">
        <v>0.74327399999999999</v>
      </c>
      <c r="J122">
        <v>0.70626699999999998</v>
      </c>
      <c r="K122">
        <v>0.68478499999999998</v>
      </c>
      <c r="L122">
        <v>0.673508</v>
      </c>
      <c r="M122">
        <v>0.66825000000000001</v>
      </c>
      <c r="N122">
        <v>0.66570499999999999</v>
      </c>
      <c r="O122">
        <v>0.66442900000000005</v>
      </c>
      <c r="P122">
        <v>0.66380899999999998</v>
      </c>
      <c r="Q122">
        <v>0.66342800000000002</v>
      </c>
      <c r="R122">
        <v>0.66323200000000004</v>
      </c>
      <c r="S122">
        <v>0.66303100000000004</v>
      </c>
      <c r="T122">
        <v>0.66290400000000005</v>
      </c>
      <c r="U122">
        <v>0.662825</v>
      </c>
      <c r="V122">
        <v>0.66276400000000002</v>
      </c>
      <c r="W122">
        <v>0.66270700000000005</v>
      </c>
      <c r="X122">
        <v>0.66269999999999996</v>
      </c>
      <c r="Y122">
        <v>0.66264900000000004</v>
      </c>
      <c r="Z122">
        <v>0.66265099999999999</v>
      </c>
      <c r="AA122">
        <v>0.66239599999999998</v>
      </c>
      <c r="AB122">
        <v>0.66236700000000004</v>
      </c>
      <c r="AC122">
        <v>0.66237100000000004</v>
      </c>
      <c r="AD122">
        <v>0.66240100000000002</v>
      </c>
      <c r="AE122">
        <v>0.66227800000000003</v>
      </c>
    </row>
    <row r="123" spans="1:31" x14ac:dyDescent="0.75">
      <c r="A123" t="s">
        <v>1227</v>
      </c>
      <c r="B123">
        <v>0</v>
      </c>
      <c r="C123">
        <v>0</v>
      </c>
      <c r="D123">
        <v>0</v>
      </c>
      <c r="E123">
        <v>0</v>
      </c>
      <c r="F123">
        <v>0</v>
      </c>
      <c r="G123">
        <v>0</v>
      </c>
      <c r="H123">
        <v>0</v>
      </c>
      <c r="I123">
        <v>0</v>
      </c>
      <c r="J123">
        <v>0</v>
      </c>
      <c r="K123">
        <v>0</v>
      </c>
      <c r="L123">
        <v>0</v>
      </c>
      <c r="M123">
        <v>0</v>
      </c>
      <c r="N123">
        <v>0</v>
      </c>
      <c r="O123">
        <v>0</v>
      </c>
      <c r="P123">
        <v>0</v>
      </c>
      <c r="Q123">
        <v>0</v>
      </c>
      <c r="R123">
        <v>0</v>
      </c>
      <c r="S123">
        <v>0</v>
      </c>
      <c r="T123">
        <v>0</v>
      </c>
      <c r="U123">
        <v>0</v>
      </c>
      <c r="V123">
        <v>0</v>
      </c>
      <c r="W123">
        <v>0</v>
      </c>
      <c r="X123">
        <v>0</v>
      </c>
      <c r="Y123">
        <v>0</v>
      </c>
      <c r="Z123">
        <v>0</v>
      </c>
      <c r="AA123">
        <v>0</v>
      </c>
      <c r="AB123">
        <v>0</v>
      </c>
      <c r="AC123">
        <v>0</v>
      </c>
      <c r="AD123">
        <v>0</v>
      </c>
      <c r="AE123">
        <v>0</v>
      </c>
    </row>
    <row r="124" spans="1:31" x14ac:dyDescent="0.75">
      <c r="A124" t="s">
        <v>1228</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row>
    <row r="125" spans="1:31" x14ac:dyDescent="0.75">
      <c r="A125" t="s">
        <v>1229</v>
      </c>
      <c r="B125">
        <v>0</v>
      </c>
      <c r="C125">
        <v>0</v>
      </c>
      <c r="D125">
        <v>0</v>
      </c>
      <c r="E125">
        <v>0</v>
      </c>
      <c r="F125">
        <v>0</v>
      </c>
      <c r="G125">
        <v>0</v>
      </c>
      <c r="H125">
        <v>0</v>
      </c>
      <c r="I125">
        <v>0</v>
      </c>
      <c r="J125">
        <v>0</v>
      </c>
      <c r="K125">
        <v>0</v>
      </c>
      <c r="L125">
        <v>0</v>
      </c>
      <c r="M125">
        <v>0</v>
      </c>
      <c r="N125">
        <v>0</v>
      </c>
      <c r="O125">
        <v>0</v>
      </c>
      <c r="P125">
        <v>0</v>
      </c>
      <c r="Q125">
        <v>0</v>
      </c>
      <c r="R125">
        <v>0</v>
      </c>
      <c r="S125">
        <v>0</v>
      </c>
      <c r="T125">
        <v>0</v>
      </c>
      <c r="U125">
        <v>0</v>
      </c>
      <c r="V125">
        <v>0</v>
      </c>
      <c r="W125">
        <v>0</v>
      </c>
      <c r="X125">
        <v>0</v>
      </c>
      <c r="Y125">
        <v>0</v>
      </c>
      <c r="Z125">
        <v>0</v>
      </c>
      <c r="AA125">
        <v>0</v>
      </c>
      <c r="AB125">
        <v>0</v>
      </c>
      <c r="AC125">
        <v>0</v>
      </c>
      <c r="AD125">
        <v>0</v>
      </c>
      <c r="AE125">
        <v>0</v>
      </c>
    </row>
    <row r="126" spans="1:31" x14ac:dyDescent="0.75">
      <c r="A126" t="s">
        <v>1230</v>
      </c>
      <c r="B126">
        <v>0</v>
      </c>
      <c r="C126">
        <v>0</v>
      </c>
      <c r="D126">
        <v>0</v>
      </c>
      <c r="E126">
        <v>0</v>
      </c>
      <c r="F126">
        <v>0</v>
      </c>
      <c r="G126">
        <v>0</v>
      </c>
      <c r="H126">
        <v>0</v>
      </c>
      <c r="I126">
        <v>0</v>
      </c>
      <c r="J126">
        <v>0</v>
      </c>
      <c r="K126">
        <v>0</v>
      </c>
      <c r="L126">
        <v>0</v>
      </c>
      <c r="M126">
        <v>0</v>
      </c>
      <c r="N126">
        <v>0</v>
      </c>
      <c r="O126">
        <v>0</v>
      </c>
      <c r="P126">
        <v>0</v>
      </c>
      <c r="Q126">
        <v>0</v>
      </c>
      <c r="R126">
        <v>0</v>
      </c>
      <c r="S126">
        <v>0</v>
      </c>
      <c r="T126">
        <v>0</v>
      </c>
      <c r="U126">
        <v>0</v>
      </c>
      <c r="V126">
        <v>0</v>
      </c>
      <c r="W126">
        <v>0</v>
      </c>
      <c r="X126">
        <v>0</v>
      </c>
      <c r="Y126">
        <v>0</v>
      </c>
      <c r="Z126">
        <v>0</v>
      </c>
      <c r="AA126">
        <v>0</v>
      </c>
      <c r="AB126">
        <v>0</v>
      </c>
      <c r="AC126">
        <v>0</v>
      </c>
      <c r="AD126">
        <v>0</v>
      </c>
      <c r="AE126">
        <v>0</v>
      </c>
    </row>
    <row r="127" spans="1:31" x14ac:dyDescent="0.75">
      <c r="A127" t="s">
        <v>1231</v>
      </c>
      <c r="B127">
        <v>0</v>
      </c>
      <c r="C127">
        <v>0</v>
      </c>
      <c r="D127">
        <v>0</v>
      </c>
      <c r="E127">
        <v>0</v>
      </c>
      <c r="F127">
        <v>0</v>
      </c>
      <c r="G127">
        <v>0</v>
      </c>
      <c r="H127">
        <v>0</v>
      </c>
      <c r="I127">
        <v>0</v>
      </c>
      <c r="J127">
        <v>0</v>
      </c>
      <c r="K127">
        <v>0</v>
      </c>
      <c r="L127">
        <v>0</v>
      </c>
      <c r="M127">
        <v>0</v>
      </c>
      <c r="N127">
        <v>0</v>
      </c>
      <c r="O127">
        <v>0</v>
      </c>
      <c r="P127">
        <v>0</v>
      </c>
      <c r="Q127">
        <v>0</v>
      </c>
      <c r="R127">
        <v>0</v>
      </c>
      <c r="S127">
        <v>0</v>
      </c>
      <c r="T127">
        <v>0</v>
      </c>
      <c r="U127">
        <v>0</v>
      </c>
      <c r="V127">
        <v>0</v>
      </c>
      <c r="W127">
        <v>0</v>
      </c>
      <c r="X127">
        <v>0</v>
      </c>
      <c r="Y127">
        <v>0</v>
      </c>
      <c r="Z127">
        <v>0</v>
      </c>
      <c r="AA127">
        <v>0</v>
      </c>
      <c r="AB127">
        <v>0</v>
      </c>
      <c r="AC127">
        <v>0</v>
      </c>
      <c r="AD127">
        <v>0</v>
      </c>
      <c r="AE127">
        <v>0</v>
      </c>
    </row>
    <row r="128" spans="1:31" x14ac:dyDescent="0.75">
      <c r="A128" t="s">
        <v>1232</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row>
    <row r="129" spans="1:31" x14ac:dyDescent="0.75">
      <c r="A129" t="s">
        <v>1233</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row>
    <row r="130" spans="1:31" x14ac:dyDescent="0.75">
      <c r="A130" t="s">
        <v>1234</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row>
    <row r="131" spans="1:31" x14ac:dyDescent="0.75">
      <c r="A131" t="s">
        <v>1235</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row>
    <row r="132" spans="1:31" x14ac:dyDescent="0.75">
      <c r="A132" t="s">
        <v>1236</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row>
    <row r="133" spans="1:31" x14ac:dyDescent="0.75">
      <c r="A133" t="s">
        <v>1237</v>
      </c>
      <c r="B133">
        <v>0</v>
      </c>
      <c r="C133">
        <v>0</v>
      </c>
      <c r="D133">
        <v>0</v>
      </c>
      <c r="E133">
        <v>0</v>
      </c>
      <c r="F133">
        <v>0</v>
      </c>
      <c r="G133">
        <v>0</v>
      </c>
      <c r="H133">
        <v>0</v>
      </c>
      <c r="I133">
        <v>0</v>
      </c>
      <c r="J133">
        <v>0</v>
      </c>
      <c r="K133">
        <v>0</v>
      </c>
      <c r="L133">
        <v>0</v>
      </c>
      <c r="M133">
        <v>0</v>
      </c>
      <c r="N133">
        <v>0</v>
      </c>
      <c r="O133">
        <v>0</v>
      </c>
      <c r="P133">
        <v>0</v>
      </c>
      <c r="Q133">
        <v>0</v>
      </c>
      <c r="R133">
        <v>0</v>
      </c>
      <c r="S133">
        <v>0</v>
      </c>
      <c r="T133">
        <v>0</v>
      </c>
      <c r="U133">
        <v>0</v>
      </c>
      <c r="V133">
        <v>0</v>
      </c>
      <c r="W133">
        <v>0</v>
      </c>
      <c r="X133">
        <v>0</v>
      </c>
      <c r="Y133">
        <v>0</v>
      </c>
      <c r="Z133">
        <v>0</v>
      </c>
      <c r="AA133">
        <v>0</v>
      </c>
      <c r="AB133">
        <v>0</v>
      </c>
      <c r="AC133">
        <v>0</v>
      </c>
      <c r="AD133">
        <v>0</v>
      </c>
      <c r="AE133">
        <v>0</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90FD31-6F9C-4470-8B32-54ABAA68BF74}">
  <sheetPr>
    <tabColor theme="5"/>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IF(AND(INDEX('CA Standards and Followers'!$E$14:$E$73,MATCH($A2,'CA Standards and Followers'!$A$14:$A$73,0))=1,INDEX('CA Standards and Followers'!$H$14:$H$73,MATCH($A2,'CA Standards and Followers'!$A$14:$A$73,0))&lt;=B$1),INDEX('CA Standards and Followers'!$3:$3,MATCH(B$1,'CA Standards and Followers'!$1:$1,0)),IF(AND(INDEX('CA Standards and Followers'!$D$14:$D$73,MATCH($A2,'CA Standards and Followers'!$A$14:$A$73,0))=1,INDEX('CA Standards and Followers'!$G$14:$G$73,MATCH($A2,'CA Standards and Followers'!$A$14:$A$73,0))&lt;=B$1),INDEX('CA Standards and Followers'!$2:$2,MATCH(B$1,'CA Standards and Followers'!$1:$1,0)),0))</f>
        <v>0</v>
      </c>
      <c r="C2">
        <f>IF(AND(INDEX('CA Standards and Followers'!$E$14:$E$73,MATCH($A2,'CA Standards and Followers'!$A$14:$A$73,0))=1,INDEX('CA Standards and Followers'!$H$14:$H$73,MATCH($A2,'CA Standards and Followers'!$A$14:$A$73,0))&lt;=C$1),INDEX('CA Standards and Followers'!$3:$3,MATCH(C$1,'CA Standards and Followers'!$1:$1,0)),IF(AND(INDEX('CA Standards and Followers'!$D$14:$D$73,MATCH($A2,'CA Standards and Followers'!$A$14:$A$73,0))=1,INDEX('CA Standards and Followers'!$G$14:$G$73,MATCH($A2,'CA Standards and Followers'!$A$14:$A$73,0))&lt;=C$1),INDEX('CA Standards and Followers'!$2:$2,MATCH(C$1,'CA Standards and Followers'!$1:$1,0)),0))</f>
        <v>0</v>
      </c>
      <c r="D2">
        <f>IF(AND(INDEX('CA Standards and Followers'!$E$14:$E$73,MATCH($A2,'CA Standards and Followers'!$A$14:$A$73,0))=1,INDEX('CA Standards and Followers'!$H$14:$H$73,MATCH($A2,'CA Standards and Followers'!$A$14:$A$73,0))&lt;=D$1),INDEX('CA Standards and Followers'!$3:$3,MATCH(D$1,'CA Standards and Followers'!$1:$1,0)),IF(AND(INDEX('CA Standards and Followers'!$D$14:$D$73,MATCH($A2,'CA Standards and Followers'!$A$14:$A$73,0))=1,INDEX('CA Standards and Followers'!$G$14:$G$73,MATCH($A2,'CA Standards and Followers'!$A$14:$A$73,0))&lt;=D$1),INDEX('CA Standards and Followers'!$2:$2,MATCH(D$1,'CA Standards and Followers'!$1:$1,0)),0))</f>
        <v>0</v>
      </c>
      <c r="E2">
        <f>IF(AND(INDEX('CA Standards and Followers'!$E$14:$E$73,MATCH($A2,'CA Standards and Followers'!$A$14:$A$73,0))=1,INDEX('CA Standards and Followers'!$H$14:$H$73,MATCH($A2,'CA Standards and Followers'!$A$14:$A$73,0))&lt;=E$1),INDEX('CA Standards and Followers'!$3:$3,MATCH(E$1,'CA Standards and Followers'!$1:$1,0)),IF(AND(INDEX('CA Standards and Followers'!$D$14:$D$73,MATCH($A2,'CA Standards and Followers'!$A$14:$A$73,0))=1,INDEX('CA Standards and Followers'!$G$14:$G$73,MATCH($A2,'CA Standards and Followers'!$A$14:$A$73,0))&lt;=E$1),INDEX('CA Standards and Followers'!$2:$2,MATCH(E$1,'CA Standards and Followers'!$1:$1,0)),0))</f>
        <v>0</v>
      </c>
      <c r="F2">
        <f>IF(AND(INDEX('CA Standards and Followers'!$E$14:$E$73,MATCH($A2,'CA Standards and Followers'!$A$14:$A$73,0))=1,INDEX('CA Standards and Followers'!$H$14:$H$73,MATCH($A2,'CA Standards and Followers'!$A$14:$A$73,0))&lt;=F$1),INDEX('CA Standards and Followers'!$3:$3,MATCH(F$1,'CA Standards and Followers'!$1:$1,0)),IF(AND(INDEX('CA Standards and Followers'!$D$14:$D$73,MATCH($A2,'CA Standards and Followers'!$A$14:$A$73,0))=1,INDEX('CA Standards and Followers'!$G$14:$G$73,MATCH($A2,'CA Standards and Followers'!$A$14:$A$73,0))&lt;=F$1),INDEX('CA Standards and Followers'!$2:$2,MATCH(F$1,'CA Standards and Followers'!$1:$1,0)),0))</f>
        <v>0</v>
      </c>
      <c r="G2">
        <f>IF(AND(INDEX('CA Standards and Followers'!$E$14:$E$73,MATCH($A2,'CA Standards and Followers'!$A$14:$A$73,0))=1,INDEX('CA Standards and Followers'!$H$14:$H$73,MATCH($A2,'CA Standards and Followers'!$A$14:$A$73,0))&lt;=G$1),INDEX('CA Standards and Followers'!$3:$3,MATCH(G$1,'CA Standards and Followers'!$1:$1,0)),IF(AND(INDEX('CA Standards and Followers'!$D$14:$D$73,MATCH($A2,'CA Standards and Followers'!$A$14:$A$73,0))=1,INDEX('CA Standards and Followers'!$G$14:$G$73,MATCH($A2,'CA Standards and Followers'!$A$14:$A$73,0))&lt;=G$1),INDEX('CA Standards and Followers'!$2:$2,MATCH(G$1,'CA Standards and Followers'!$1:$1,0)),0))</f>
        <v>0</v>
      </c>
      <c r="H2">
        <f>IF(AND(INDEX('CA Standards and Followers'!$E$14:$E$73,MATCH($A2,'CA Standards and Followers'!$A$14:$A$73,0))=1,INDEX('CA Standards and Followers'!$H$14:$H$73,MATCH($A2,'CA Standards and Followers'!$A$14:$A$73,0))&lt;=H$1),INDEX('CA Standards and Followers'!$3:$3,MATCH(H$1,'CA Standards and Followers'!$1:$1,0)),IF(AND(INDEX('CA Standards and Followers'!$D$14:$D$73,MATCH($A2,'CA Standards and Followers'!$A$14:$A$73,0))=1,INDEX('CA Standards and Followers'!$G$14:$G$73,MATCH($A2,'CA Standards and Followers'!$A$14:$A$73,0))&lt;=H$1),INDEX('CA Standards and Followers'!$2:$2,MATCH(H$1,'CA Standards and Followers'!$1:$1,0)),0))</f>
        <v>0</v>
      </c>
      <c r="I2">
        <f>IF('CA Standards and Followers'!$B14=1,'EPA LDV Rules'!B$8,IF(AND(INDEX('CA Standards and Followers'!$E$14:$E$73,MATCH($A2,'CA Standards and Followers'!$A$14:$A$73,0))=1,INDEX('CA Standards and Followers'!$H$14:$H$73,MATCH($A2,'CA Standards and Followers'!$A$14:$A$73,0))&lt;=I$1),INDEX('CA Standards and Followers'!$3:$3,MATCH(I$1,'CA Standards and Followers'!$1:$1,0)),IF(AND(INDEX('CA Standards and Followers'!$D$14:$D$73,MATCH($A2,'CA Standards and Followers'!$A$14:$A$73,0))=1,INDEX('CA Standards and Followers'!$G$14:$G$73,MATCH($A2,'CA Standards and Followers'!$A$14:$A$73,0))&lt;=I$1),INDEX('CA Standards and Followers'!$2:$2,MATCH(I$1,'CA Standards and Followers'!$1:$1,0)),0)))</f>
        <v>0.26200000000000001</v>
      </c>
      <c r="J2">
        <f>IF('CA Standards and Followers'!$B14=1,'EPA LDV Rules'!C$8,IF(AND(INDEX('CA Standards and Followers'!$E$14:$E$73,MATCH($A2,'CA Standards and Followers'!$A$14:$A$73,0))=1,INDEX('CA Standards and Followers'!$H$14:$H$73,MATCH($A2,'CA Standards and Followers'!$A$14:$A$73,0))&lt;=J$1),INDEX('CA Standards and Followers'!$3:$3,MATCH(J$1,'CA Standards and Followers'!$1:$1,0)),IF(AND(INDEX('CA Standards and Followers'!$D$14:$D$73,MATCH($A2,'CA Standards and Followers'!$A$14:$A$73,0))=1,INDEX('CA Standards and Followers'!$G$14:$G$73,MATCH($A2,'CA Standards and Followers'!$A$14:$A$73,0))&lt;=J$1),INDEX('CA Standards and Followers'!$2:$2,MATCH(J$1,'CA Standards and Followers'!$1:$1,0)),0)))</f>
        <v>0.3</v>
      </c>
      <c r="K2">
        <f>IF('CA Standards and Followers'!$B14=1,'EPA LDV Rules'!D$8,IF(AND(INDEX('CA Standards and Followers'!$E$14:$E$73,MATCH($A2,'CA Standards and Followers'!$A$14:$A$73,0))=1,INDEX('CA Standards and Followers'!$H$14:$H$73,MATCH($A2,'CA Standards and Followers'!$A$14:$A$73,0))&lt;=K$1),INDEX('CA Standards and Followers'!$3:$3,MATCH(K$1,'CA Standards and Followers'!$1:$1,0)),IF(AND(INDEX('CA Standards and Followers'!$D$14:$D$73,MATCH($A2,'CA Standards and Followers'!$A$14:$A$73,0))=1,INDEX('CA Standards and Followers'!$G$14:$G$73,MATCH($A2,'CA Standards and Followers'!$A$14:$A$73,0))&lt;=K$1),INDEX('CA Standards and Followers'!$2:$2,MATCH(K$1,'CA Standards and Followers'!$1:$1,0)),0)))</f>
        <v>0.39600000000000002</v>
      </c>
      <c r="L2">
        <f>IF('CA Standards and Followers'!$B14=1,'EPA LDV Rules'!E$8,IF(AND(INDEX('CA Standards and Followers'!$E$14:$E$73,MATCH($A2,'CA Standards and Followers'!$A$14:$A$73,0))=1,INDEX('CA Standards and Followers'!$H$14:$H$73,MATCH($A2,'CA Standards and Followers'!$A$14:$A$73,0))&lt;=L$1),INDEX('CA Standards and Followers'!$3:$3,MATCH(L$1,'CA Standards and Followers'!$1:$1,0)),IF(AND(INDEX('CA Standards and Followers'!$D$14:$D$73,MATCH($A2,'CA Standards and Followers'!$A$14:$A$73,0))=1,INDEX('CA Standards and Followers'!$G$14:$G$73,MATCH($A2,'CA Standards and Followers'!$A$14:$A$73,0))&lt;=L$1),INDEX('CA Standards and Followers'!$2:$2,MATCH(L$1,'CA Standards and Followers'!$1:$1,0)),0)))</f>
        <v>0.45500000000000002</v>
      </c>
      <c r="M2">
        <f>IF('CA Standards and Followers'!$B14=1,'EPA LDV Rules'!F$8,IF(AND(INDEX('CA Standards and Followers'!$E$14:$E$73,MATCH($A2,'CA Standards and Followers'!$A$14:$A$73,0))=1,INDEX('CA Standards and Followers'!$H$14:$H$73,MATCH($A2,'CA Standards and Followers'!$A$14:$A$73,0))&lt;=M$1),INDEX('CA Standards and Followers'!$3:$3,MATCH(M$1,'CA Standards and Followers'!$1:$1,0)),IF(AND(INDEX('CA Standards and Followers'!$D$14:$D$73,MATCH($A2,'CA Standards and Followers'!$A$14:$A$73,0))=1,INDEX('CA Standards and Followers'!$G$14:$G$73,MATCH($A2,'CA Standards and Followers'!$A$14:$A$73,0))&lt;=M$1),INDEX('CA Standards and Followers'!$2:$2,MATCH(M$1,'CA Standards and Followers'!$1:$1,0)),0)))</f>
        <v>0.53</v>
      </c>
      <c r="N2">
        <f>IF('CA Standards and Followers'!$B14=1,'EPA LDV Rules'!G$8,IF(AND(INDEX('CA Standards and Followers'!$E$14:$E$73,MATCH($A2,'CA Standards and Followers'!$A$14:$A$73,0))=1,INDEX('CA Standards and Followers'!$H$14:$H$73,MATCH($A2,'CA Standards and Followers'!$A$14:$A$73,0))&lt;=N$1),INDEX('CA Standards and Followers'!$3:$3,MATCH(N$1,'CA Standards and Followers'!$1:$1,0)),IF(AND(INDEX('CA Standards and Followers'!$D$14:$D$73,MATCH($A2,'CA Standards and Followers'!$A$14:$A$73,0))=1,INDEX('CA Standards and Followers'!$G$14:$G$73,MATCH($A2,'CA Standards and Followers'!$A$14:$A$73,0))&lt;=N$1),INDEX('CA Standards and Followers'!$2:$2,MATCH(N$1,'CA Standards and Followers'!$1:$1,0)),0)))</f>
        <v>0.61</v>
      </c>
      <c r="O2">
        <f>IF('CA Standards and Followers'!$B14=1,'EPA LDV Rules'!H$8,IF(AND(INDEX('CA Standards and Followers'!$E$14:$E$73,MATCH($A2,'CA Standards and Followers'!$A$14:$A$73,0))=1,INDEX('CA Standards and Followers'!$H$14:$H$73,MATCH($A2,'CA Standards and Followers'!$A$14:$A$73,0))&lt;=O$1),INDEX('CA Standards and Followers'!$3:$3,MATCH(O$1,'CA Standards and Followers'!$1:$1,0)),IF(AND(INDEX('CA Standards and Followers'!$D$14:$D$73,MATCH($A2,'CA Standards and Followers'!$A$14:$A$73,0))=1,INDEX('CA Standards and Followers'!$G$14:$G$73,MATCH($A2,'CA Standards and Followers'!$A$14:$A$73,0))&lt;=O$1),INDEX('CA Standards and Followers'!$2:$2,MATCH(O$1,'CA Standards and Followers'!$1:$1,0)),0)))</f>
        <v>0.57999999999999996</v>
      </c>
      <c r="P2">
        <f>IF('CA Standards and Followers'!$B14=1,'EPA LDV Rules'!I$8,IF(AND(INDEX('CA Standards and Followers'!$E$14:$E$73,MATCH($A2,'CA Standards and Followers'!$A$14:$A$73,0))=1,INDEX('CA Standards and Followers'!$H$14:$H$73,MATCH($A2,'CA Standards and Followers'!$A$14:$A$73,0))&lt;=P$1),INDEX('CA Standards and Followers'!$3:$3,MATCH(P$1,'CA Standards and Followers'!$1:$1,0)),IF(AND(INDEX('CA Standards and Followers'!$D$14:$D$73,MATCH($A2,'CA Standards and Followers'!$A$14:$A$73,0))=1,INDEX('CA Standards and Followers'!$G$14:$G$73,MATCH($A2,'CA Standards and Followers'!$A$14:$A$73,0))&lt;=P$1),INDEX('CA Standards and Followers'!$2:$2,MATCH(P$1,'CA Standards and Followers'!$1:$1,0)),0)))</f>
        <v>0.55000000000000004</v>
      </c>
      <c r="Q2">
        <f>IF('CA Standards and Followers'!$B14=1,'EPA LDV Rules'!J$8,IF(AND(INDEX('CA Standards and Followers'!$E$14:$E$73,MATCH($A2,'CA Standards and Followers'!$A$14:$A$73,0))=1,INDEX('CA Standards and Followers'!$H$14:$H$73,MATCH($A2,'CA Standards and Followers'!$A$14:$A$73,0))&lt;=Q$1),INDEX('CA Standards and Followers'!$3:$3,MATCH(Q$1,'CA Standards and Followers'!$1:$1,0)),IF(AND(INDEX('CA Standards and Followers'!$D$14:$D$73,MATCH($A2,'CA Standards and Followers'!$A$14:$A$73,0))=1,INDEX('CA Standards and Followers'!$G$14:$G$73,MATCH($A2,'CA Standards and Followers'!$A$14:$A$73,0))&lt;=Q$1),INDEX('CA Standards and Followers'!$2:$2,MATCH(Q$1,'CA Standards and Followers'!$1:$1,0)),0)))</f>
        <v>0</v>
      </c>
      <c r="R2">
        <f>IF('CA Standards and Followers'!$B14=1,'EPA LDV Rules'!K$8,IF(AND(INDEX('CA Standards and Followers'!$E$14:$E$73,MATCH($A2,'CA Standards and Followers'!$A$14:$A$73,0))=1,INDEX('CA Standards and Followers'!$H$14:$H$73,MATCH($A2,'CA Standards and Followers'!$A$14:$A$73,0))&lt;=R$1),INDEX('CA Standards and Followers'!$3:$3,MATCH(R$1,'CA Standards and Followers'!$1:$1,0)),IF(AND(INDEX('CA Standards and Followers'!$D$14:$D$73,MATCH($A2,'CA Standards and Followers'!$A$14:$A$73,0))=1,INDEX('CA Standards and Followers'!$G$14:$G$73,MATCH($A2,'CA Standards and Followers'!$A$14:$A$73,0))&lt;=R$1),INDEX('CA Standards and Followers'!$2:$2,MATCH(R$1,'CA Standards and Followers'!$1:$1,0)),0)))</f>
        <v>0</v>
      </c>
      <c r="S2">
        <f>IF('CA Standards and Followers'!$B14=1,'EPA LDV Rules'!L$8,IF(AND(INDEX('CA Standards and Followers'!$E$14:$E$73,MATCH($A2,'CA Standards and Followers'!$A$14:$A$73,0))=1,INDEX('CA Standards and Followers'!$H$14:$H$73,MATCH($A2,'CA Standards and Followers'!$A$14:$A$73,0))&lt;=S$1),INDEX('CA Standards and Followers'!$3:$3,MATCH(S$1,'CA Standards and Followers'!$1:$1,0)),IF(AND(INDEX('CA Standards and Followers'!$D$14:$D$73,MATCH($A2,'CA Standards and Followers'!$A$14:$A$73,0))=1,INDEX('CA Standards and Followers'!$G$14:$G$73,MATCH($A2,'CA Standards and Followers'!$A$14:$A$73,0))&lt;=S$1),INDEX('CA Standards and Followers'!$2:$2,MATCH(S$1,'CA Standards and Followers'!$1:$1,0)),0)))</f>
        <v>0</v>
      </c>
      <c r="T2">
        <f>IF('CA Standards and Followers'!$B14=1,'EPA LDV Rules'!M$8,IF(AND(INDEX('CA Standards and Followers'!$E$14:$E$73,MATCH($A2,'CA Standards and Followers'!$A$14:$A$73,0))=1,INDEX('CA Standards and Followers'!$H$14:$H$73,MATCH($A2,'CA Standards and Followers'!$A$14:$A$73,0))&lt;=T$1),INDEX('CA Standards and Followers'!$3:$3,MATCH(T$1,'CA Standards and Followers'!$1:$1,0)),IF(AND(INDEX('CA Standards and Followers'!$D$14:$D$73,MATCH($A2,'CA Standards and Followers'!$A$14:$A$73,0))=1,INDEX('CA Standards and Followers'!$G$14:$G$73,MATCH($A2,'CA Standards and Followers'!$A$14:$A$73,0))&lt;=T$1),INDEX('CA Standards and Followers'!$2:$2,MATCH(T$1,'CA Standards and Followers'!$1:$1,0)),0)))</f>
        <v>0</v>
      </c>
      <c r="U2">
        <f>IF('CA Standards and Followers'!$B14=1,'EPA LDV Rules'!N$8,IF(AND(INDEX('CA Standards and Followers'!$E$14:$E$73,MATCH($A2,'CA Standards and Followers'!$A$14:$A$73,0))=1,INDEX('CA Standards and Followers'!$H$14:$H$73,MATCH($A2,'CA Standards and Followers'!$A$14:$A$73,0))&lt;=U$1),INDEX('CA Standards and Followers'!$3:$3,MATCH(U$1,'CA Standards and Followers'!$1:$1,0)),IF(AND(INDEX('CA Standards and Followers'!$D$14:$D$73,MATCH($A2,'CA Standards and Followers'!$A$14:$A$73,0))=1,INDEX('CA Standards and Followers'!$G$14:$G$73,MATCH($A2,'CA Standards and Followers'!$A$14:$A$73,0))&lt;=U$1),INDEX('CA Standards and Followers'!$2:$2,MATCH(U$1,'CA Standards and Followers'!$1:$1,0)),0)))</f>
        <v>0</v>
      </c>
      <c r="V2">
        <f>IF('CA Standards and Followers'!$B14=1,'EPA LDV Rules'!O$8,IF(AND(INDEX('CA Standards and Followers'!$E$14:$E$73,MATCH($A2,'CA Standards and Followers'!$A$14:$A$73,0))=1,INDEX('CA Standards and Followers'!$H$14:$H$73,MATCH($A2,'CA Standards and Followers'!$A$14:$A$73,0))&lt;=V$1),INDEX('CA Standards and Followers'!$3:$3,MATCH(V$1,'CA Standards and Followers'!$1:$1,0)),IF(AND(INDEX('CA Standards and Followers'!$D$14:$D$73,MATCH($A2,'CA Standards and Followers'!$A$14:$A$73,0))=1,INDEX('CA Standards and Followers'!$G$14:$G$73,MATCH($A2,'CA Standards and Followers'!$A$14:$A$73,0))&lt;=V$1),INDEX('CA Standards and Followers'!$2:$2,MATCH(V$1,'CA Standards and Followers'!$1:$1,0)),0)))</f>
        <v>0</v>
      </c>
      <c r="W2">
        <f>IF('CA Standards and Followers'!$B14=1,'EPA LDV Rules'!P$8,IF(AND(INDEX('CA Standards and Followers'!$E$14:$E$73,MATCH($A2,'CA Standards and Followers'!$A$14:$A$73,0))=1,INDEX('CA Standards and Followers'!$H$14:$H$73,MATCH($A2,'CA Standards and Followers'!$A$14:$A$73,0))&lt;=W$1),INDEX('CA Standards and Followers'!$3:$3,MATCH(W$1,'CA Standards and Followers'!$1:$1,0)),IF(AND(INDEX('CA Standards and Followers'!$D$14:$D$73,MATCH($A2,'CA Standards and Followers'!$A$14:$A$73,0))=1,INDEX('CA Standards and Followers'!$G$14:$G$73,MATCH($A2,'CA Standards and Followers'!$A$14:$A$73,0))&lt;=W$1),INDEX('CA Standards and Followers'!$2:$2,MATCH(W$1,'CA Standards and Followers'!$1:$1,0)),0)))</f>
        <v>0</v>
      </c>
      <c r="X2">
        <f>IF('CA Standards and Followers'!$B14=1,'EPA LDV Rules'!Q$8,IF(AND(INDEX('CA Standards and Followers'!$E$14:$E$73,MATCH($A2,'CA Standards and Followers'!$A$14:$A$73,0))=1,INDEX('CA Standards and Followers'!$H$14:$H$73,MATCH($A2,'CA Standards and Followers'!$A$14:$A$73,0))&lt;=X$1),INDEX('CA Standards and Followers'!$3:$3,MATCH(X$1,'CA Standards and Followers'!$1:$1,0)),IF(AND(INDEX('CA Standards and Followers'!$D$14:$D$73,MATCH($A2,'CA Standards and Followers'!$A$14:$A$73,0))=1,INDEX('CA Standards and Followers'!$G$14:$G$73,MATCH($A2,'CA Standards and Followers'!$A$14:$A$73,0))&lt;=X$1),INDEX('CA Standards and Followers'!$2:$2,MATCH(X$1,'CA Standards and Followers'!$1:$1,0)),0)))</f>
        <v>0</v>
      </c>
      <c r="Y2">
        <f>IF('CA Standards and Followers'!$B14=1,'EPA LDV Rules'!R$8,IF(AND(INDEX('CA Standards and Followers'!$E$14:$E$73,MATCH($A2,'CA Standards and Followers'!$A$14:$A$73,0))=1,INDEX('CA Standards and Followers'!$H$14:$H$73,MATCH($A2,'CA Standards and Followers'!$A$14:$A$73,0))&lt;=Y$1),INDEX('CA Standards and Followers'!$3:$3,MATCH(Y$1,'CA Standards and Followers'!$1:$1,0)),IF(AND(INDEX('CA Standards and Followers'!$D$14:$D$73,MATCH($A2,'CA Standards and Followers'!$A$14:$A$73,0))=1,INDEX('CA Standards and Followers'!$G$14:$G$73,MATCH($A2,'CA Standards and Followers'!$A$14:$A$73,0))&lt;=Y$1),INDEX('CA Standards and Followers'!$2:$2,MATCH(Y$1,'CA Standards and Followers'!$1:$1,0)),0)))</f>
        <v>0</v>
      </c>
      <c r="Z2">
        <f>IF('CA Standards and Followers'!$B14=1,'EPA LDV Rules'!S$8,IF(AND(INDEX('CA Standards and Followers'!$E$14:$E$73,MATCH($A2,'CA Standards and Followers'!$A$14:$A$73,0))=1,INDEX('CA Standards and Followers'!$H$14:$H$73,MATCH($A2,'CA Standards and Followers'!$A$14:$A$73,0))&lt;=Z$1),INDEX('CA Standards and Followers'!$3:$3,MATCH(Z$1,'CA Standards and Followers'!$1:$1,0)),IF(AND(INDEX('CA Standards and Followers'!$D$14:$D$73,MATCH($A2,'CA Standards and Followers'!$A$14:$A$73,0))=1,INDEX('CA Standards and Followers'!$G$14:$G$73,MATCH($A2,'CA Standards and Followers'!$A$14:$A$73,0))&lt;=Z$1),INDEX('CA Standards and Followers'!$2:$2,MATCH(Z$1,'CA Standards and Followers'!$1:$1,0)),0)))</f>
        <v>0</v>
      </c>
      <c r="AA2">
        <f>IF('CA Standards and Followers'!$B14=1,'EPA LDV Rules'!T$8,IF(AND(INDEX('CA Standards and Followers'!$E$14:$E$73,MATCH($A2,'CA Standards and Followers'!$A$14:$A$73,0))=1,INDEX('CA Standards and Followers'!$H$14:$H$73,MATCH($A2,'CA Standards and Followers'!$A$14:$A$73,0))&lt;=AA$1),INDEX('CA Standards and Followers'!$3:$3,MATCH(AA$1,'CA Standards and Followers'!$1:$1,0)),IF(AND(INDEX('CA Standards and Followers'!$D$14:$D$73,MATCH($A2,'CA Standards and Followers'!$A$14:$A$73,0))=1,INDEX('CA Standards and Followers'!$G$14:$G$73,MATCH($A2,'CA Standards and Followers'!$A$14:$A$73,0))&lt;=AA$1),INDEX('CA Standards and Followers'!$2:$2,MATCH(AA$1,'CA Standards and Followers'!$1:$1,0)),0)))</f>
        <v>0</v>
      </c>
      <c r="AB2">
        <f>IF('CA Standards and Followers'!$B14=1,'EPA LDV Rules'!U$8,IF(AND(INDEX('CA Standards and Followers'!$E$14:$E$73,MATCH($A2,'CA Standards and Followers'!$A$14:$A$73,0))=1,INDEX('CA Standards and Followers'!$H$14:$H$73,MATCH($A2,'CA Standards and Followers'!$A$14:$A$73,0))&lt;=AB$1),INDEX('CA Standards and Followers'!$3:$3,MATCH(AB$1,'CA Standards and Followers'!$1:$1,0)),IF(AND(INDEX('CA Standards and Followers'!$D$14:$D$73,MATCH($A2,'CA Standards and Followers'!$A$14:$A$73,0))=1,INDEX('CA Standards and Followers'!$G$14:$G$73,MATCH($A2,'CA Standards and Followers'!$A$14:$A$73,0))&lt;=AB$1),INDEX('CA Standards and Followers'!$2:$2,MATCH(AB$1,'CA Standards and Followers'!$1:$1,0)),0)))</f>
        <v>0</v>
      </c>
      <c r="AC2">
        <f>IF('CA Standards and Followers'!$B14=1,'EPA LDV Rules'!V$8,IF(AND(INDEX('CA Standards and Followers'!$E$14:$E$73,MATCH($A2,'CA Standards and Followers'!$A$14:$A$73,0))=1,INDEX('CA Standards and Followers'!$H$14:$H$73,MATCH($A2,'CA Standards and Followers'!$A$14:$A$73,0))&lt;=AC$1),INDEX('CA Standards and Followers'!$3:$3,MATCH(AC$1,'CA Standards and Followers'!$1:$1,0)),IF(AND(INDEX('CA Standards and Followers'!$D$14:$D$73,MATCH($A2,'CA Standards and Followers'!$A$14:$A$73,0))=1,INDEX('CA Standards and Followers'!$G$14:$G$73,MATCH($A2,'CA Standards and Followers'!$A$14:$A$73,0))&lt;=AC$1),INDEX('CA Standards and Followers'!$2:$2,MATCH(AC$1,'CA Standards and Followers'!$1:$1,0)),0)))</f>
        <v>0</v>
      </c>
      <c r="AD2">
        <f>IF('CA Standards and Followers'!$B14=1,'EPA LDV Rules'!W$8,IF(AND(INDEX('CA Standards and Followers'!$E$14:$E$73,MATCH($A2,'CA Standards and Followers'!$A$14:$A$73,0))=1,INDEX('CA Standards and Followers'!$H$14:$H$73,MATCH($A2,'CA Standards and Followers'!$A$14:$A$73,0))&lt;=AD$1),INDEX('CA Standards and Followers'!$3:$3,MATCH(AD$1,'CA Standards and Followers'!$1:$1,0)),IF(AND(INDEX('CA Standards and Followers'!$D$14:$D$73,MATCH($A2,'CA Standards and Followers'!$A$14:$A$73,0))=1,INDEX('CA Standards and Followers'!$G$14:$G$73,MATCH($A2,'CA Standards and Followers'!$A$14:$A$73,0))&lt;=AD$1),INDEX('CA Standards and Followers'!$2:$2,MATCH(AD$1,'CA Standards and Followers'!$1:$1,0)),0)))</f>
        <v>0</v>
      </c>
      <c r="AE2">
        <f>IF('CA Standards and Followers'!$B14=1,'EPA LDV Rules'!X$8,IF(AND(INDEX('CA Standards and Followers'!$E$14:$E$73,MATCH($A2,'CA Standards and Followers'!$A$14:$A$73,0))=1,INDEX('CA Standards and Followers'!$H$14:$H$73,MATCH($A2,'CA Standards and Followers'!$A$14:$A$73,0))&lt;=AE$1),INDEX('CA Standards and Followers'!$3:$3,MATCH(AE$1,'CA Standards and Followers'!$1:$1,0)),IF(AND(INDEX('CA Standards and Followers'!$D$14:$D$73,MATCH($A2,'CA Standards and Followers'!$A$14:$A$73,0))=1,INDEX('CA Standards and Followers'!$G$14:$G$73,MATCH($A2,'CA Standards and Followers'!$A$14:$A$73,0))&lt;=AE$1),INDEX('CA Standards and Followers'!$2:$2,MATCH(AE$1,'CA Standards and Followers'!$1:$1,0)),0)))</f>
        <v>0</v>
      </c>
      <c r="AF2">
        <f>IF('CA Standards and Followers'!$B14=1,'EPA LDV Rules'!Y$8,IF(AND(INDEX('CA Standards and Followers'!$E$14:$E$73,MATCH($A2,'CA Standards and Followers'!$A$14:$A$73,0))=1,INDEX('CA Standards and Followers'!$H$14:$H$73,MATCH($A2,'CA Standards and Followers'!$A$14:$A$73,0))&lt;=AF$1),INDEX('CA Standards and Followers'!$3:$3,MATCH(AF$1,'CA Standards and Followers'!$1:$1,0)),IF(AND(INDEX('CA Standards and Followers'!$D$14:$D$73,MATCH($A2,'CA Standards and Followers'!$A$14:$A$73,0))=1,INDEX('CA Standards and Followers'!$G$14:$G$73,MATCH($A2,'CA Standards and Followers'!$A$14:$A$73,0))&lt;=AF$1),INDEX('CA Standards and Followers'!$2:$2,MATCH(AF$1,'CA Standards and Followers'!$1:$1,0)),0)))</f>
        <v>0</v>
      </c>
    </row>
    <row r="3" spans="1:32" x14ac:dyDescent="0.75">
      <c r="A3" t="s">
        <v>1342</v>
      </c>
      <c r="B3">
        <f>IF(AND(INDEX('CA Standards and Followers'!$E$14:$E$73,MATCH($A3,'CA Standards and Followers'!$A$14:$A$73,0))=1,INDEX('CA Standards and Followers'!$H$14:$H$73,MATCH($A3,'CA Standards and Followers'!$A$14:$A$73,0))&lt;=B$1),INDEX('CA Standards and Followers'!$3:$3,MATCH(B$1,'CA Standards and Followers'!$1:$1,0)),IF(AND(INDEX('CA Standards and Followers'!$D$14:$D$73,MATCH($A3,'CA Standards and Followers'!$A$14:$A$73,0))=1,INDEX('CA Standards and Followers'!$G$14:$G$73,MATCH($A3,'CA Standards and Followers'!$A$14:$A$73,0))&lt;=B$1),INDEX('CA Standards and Followers'!$2:$2,MATCH(B$1,'CA Standards and Followers'!$1:$1,0)),0))</f>
        <v>0</v>
      </c>
      <c r="C3">
        <f>IF(AND(INDEX('CA Standards and Followers'!$E$14:$E$73,MATCH($A3,'CA Standards and Followers'!$A$14:$A$73,0))=1,INDEX('CA Standards and Followers'!$H$14:$H$73,MATCH($A3,'CA Standards and Followers'!$A$14:$A$73,0))&lt;=C$1),INDEX('CA Standards and Followers'!$3:$3,MATCH(C$1,'CA Standards and Followers'!$1:$1,0)),IF(AND(INDEX('CA Standards and Followers'!$D$14:$D$73,MATCH($A3,'CA Standards and Followers'!$A$14:$A$73,0))=1,INDEX('CA Standards and Followers'!$G$14:$G$73,MATCH($A3,'CA Standards and Followers'!$A$14:$A$73,0))&lt;=C$1),INDEX('CA Standards and Followers'!$2:$2,MATCH(C$1,'CA Standards and Followers'!$1:$1,0)),0))</f>
        <v>0</v>
      </c>
      <c r="D3">
        <f>IF(AND(INDEX('CA Standards and Followers'!$E$14:$E$73,MATCH($A3,'CA Standards and Followers'!$A$14:$A$73,0))=1,INDEX('CA Standards and Followers'!$H$14:$H$73,MATCH($A3,'CA Standards and Followers'!$A$14:$A$73,0))&lt;=D$1),INDEX('CA Standards and Followers'!$3:$3,MATCH(D$1,'CA Standards and Followers'!$1:$1,0)),IF(AND(INDEX('CA Standards and Followers'!$D$14:$D$73,MATCH($A3,'CA Standards and Followers'!$A$14:$A$73,0))=1,INDEX('CA Standards and Followers'!$G$14:$G$73,MATCH($A3,'CA Standards and Followers'!$A$14:$A$73,0))&lt;=D$1),INDEX('CA Standards and Followers'!$2:$2,MATCH(D$1,'CA Standards and Followers'!$1:$1,0)),0))</f>
        <v>0</v>
      </c>
      <c r="E3">
        <f>IF(AND(INDEX('CA Standards and Followers'!$E$14:$E$73,MATCH($A3,'CA Standards and Followers'!$A$14:$A$73,0))=1,INDEX('CA Standards and Followers'!$H$14:$H$73,MATCH($A3,'CA Standards and Followers'!$A$14:$A$73,0))&lt;=E$1),INDEX('CA Standards and Followers'!$3:$3,MATCH(E$1,'CA Standards and Followers'!$1:$1,0)),IF(AND(INDEX('CA Standards and Followers'!$D$14:$D$73,MATCH($A3,'CA Standards and Followers'!$A$14:$A$73,0))=1,INDEX('CA Standards and Followers'!$G$14:$G$73,MATCH($A3,'CA Standards and Followers'!$A$14:$A$73,0))&lt;=E$1),INDEX('CA Standards and Followers'!$2:$2,MATCH(E$1,'CA Standards and Followers'!$1:$1,0)),0))</f>
        <v>0</v>
      </c>
      <c r="F3">
        <f>IF(AND(INDEX('CA Standards and Followers'!$E$14:$E$73,MATCH($A3,'CA Standards and Followers'!$A$14:$A$73,0))=1,INDEX('CA Standards and Followers'!$H$14:$H$73,MATCH($A3,'CA Standards and Followers'!$A$14:$A$73,0))&lt;=F$1),INDEX('CA Standards and Followers'!$3:$3,MATCH(F$1,'CA Standards and Followers'!$1:$1,0)),IF(AND(INDEX('CA Standards and Followers'!$D$14:$D$73,MATCH($A3,'CA Standards and Followers'!$A$14:$A$73,0))=1,INDEX('CA Standards and Followers'!$G$14:$G$73,MATCH($A3,'CA Standards and Followers'!$A$14:$A$73,0))&lt;=F$1),INDEX('CA Standards and Followers'!$2:$2,MATCH(F$1,'CA Standards and Followers'!$1:$1,0)),0))</f>
        <v>0</v>
      </c>
      <c r="G3">
        <f>IF(AND(INDEX('CA Standards and Followers'!$E$14:$E$73,MATCH($A3,'CA Standards and Followers'!$A$14:$A$73,0))=1,INDEX('CA Standards and Followers'!$H$14:$H$73,MATCH($A3,'CA Standards and Followers'!$A$14:$A$73,0))&lt;=G$1),INDEX('CA Standards and Followers'!$3:$3,MATCH(G$1,'CA Standards and Followers'!$1:$1,0)),IF(AND(INDEX('CA Standards and Followers'!$D$14:$D$73,MATCH($A3,'CA Standards and Followers'!$A$14:$A$73,0))=1,INDEX('CA Standards and Followers'!$G$14:$G$73,MATCH($A3,'CA Standards and Followers'!$A$14:$A$73,0))&lt;=G$1),INDEX('CA Standards and Followers'!$2:$2,MATCH(G$1,'CA Standards and Followers'!$1:$1,0)),0))</f>
        <v>0</v>
      </c>
      <c r="H3">
        <f>IF(AND(INDEX('CA Standards and Followers'!$E$14:$E$73,MATCH($A3,'CA Standards and Followers'!$A$14:$A$73,0))=1,INDEX('CA Standards and Followers'!$H$14:$H$73,MATCH($A3,'CA Standards and Followers'!$A$14:$A$73,0))&lt;=H$1),INDEX('CA Standards and Followers'!$3:$3,MATCH(H$1,'CA Standards and Followers'!$1:$1,0)),IF(AND(INDEX('CA Standards and Followers'!$D$14:$D$73,MATCH($A3,'CA Standards and Followers'!$A$14:$A$73,0))=1,INDEX('CA Standards and Followers'!$G$14:$G$73,MATCH($A3,'CA Standards and Followers'!$A$14:$A$73,0))&lt;=H$1),INDEX('CA Standards and Followers'!$2:$2,MATCH(H$1,'CA Standards and Followers'!$1:$1,0)),0))</f>
        <v>0</v>
      </c>
      <c r="I3">
        <f>IF('CA Standards and Followers'!$B15=1,'EPA LDV Rules'!B$8,IF(AND(INDEX('CA Standards and Followers'!$E$14:$E$73,MATCH($A3,'CA Standards and Followers'!$A$14:$A$73,0))=1,INDEX('CA Standards and Followers'!$H$14:$H$73,MATCH($A3,'CA Standards and Followers'!$A$14:$A$73,0))&lt;=I$1),INDEX('CA Standards and Followers'!$3:$3,MATCH(I$1,'CA Standards and Followers'!$1:$1,0)),IF(AND(INDEX('CA Standards and Followers'!$D$14:$D$73,MATCH($A3,'CA Standards and Followers'!$A$14:$A$73,0))=1,INDEX('CA Standards and Followers'!$G$14:$G$73,MATCH($A3,'CA Standards and Followers'!$A$14:$A$73,0))&lt;=I$1),INDEX('CA Standards and Followers'!$2:$2,MATCH(I$1,'CA Standards and Followers'!$1:$1,0)),0)))</f>
        <v>0.26200000000000001</v>
      </c>
      <c r="J3">
        <f>IF('CA Standards and Followers'!$B15=1,'EPA LDV Rules'!C$8,IF(AND(INDEX('CA Standards and Followers'!$E$14:$E$73,MATCH($A3,'CA Standards and Followers'!$A$14:$A$73,0))=1,INDEX('CA Standards and Followers'!$H$14:$H$73,MATCH($A3,'CA Standards and Followers'!$A$14:$A$73,0))&lt;=J$1),INDEX('CA Standards and Followers'!$3:$3,MATCH(J$1,'CA Standards and Followers'!$1:$1,0)),IF(AND(INDEX('CA Standards and Followers'!$D$14:$D$73,MATCH($A3,'CA Standards and Followers'!$A$14:$A$73,0))=1,INDEX('CA Standards and Followers'!$G$14:$G$73,MATCH($A3,'CA Standards and Followers'!$A$14:$A$73,0))&lt;=J$1),INDEX('CA Standards and Followers'!$2:$2,MATCH(J$1,'CA Standards and Followers'!$1:$1,0)),0)))</f>
        <v>0.3</v>
      </c>
      <c r="K3">
        <f>IF('CA Standards and Followers'!$B15=1,'EPA LDV Rules'!D$8,IF(AND(INDEX('CA Standards and Followers'!$E$14:$E$73,MATCH($A3,'CA Standards and Followers'!$A$14:$A$73,0))=1,INDEX('CA Standards and Followers'!$H$14:$H$73,MATCH($A3,'CA Standards and Followers'!$A$14:$A$73,0))&lt;=K$1),INDEX('CA Standards and Followers'!$3:$3,MATCH(K$1,'CA Standards and Followers'!$1:$1,0)),IF(AND(INDEX('CA Standards and Followers'!$D$14:$D$73,MATCH($A3,'CA Standards and Followers'!$A$14:$A$73,0))=1,INDEX('CA Standards and Followers'!$G$14:$G$73,MATCH($A3,'CA Standards and Followers'!$A$14:$A$73,0))&lt;=K$1),INDEX('CA Standards and Followers'!$2:$2,MATCH(K$1,'CA Standards and Followers'!$1:$1,0)),0)))</f>
        <v>0.39600000000000002</v>
      </c>
      <c r="L3">
        <f>IF('CA Standards and Followers'!$B15=1,'EPA LDV Rules'!E$8,IF(AND(INDEX('CA Standards and Followers'!$E$14:$E$73,MATCH($A3,'CA Standards and Followers'!$A$14:$A$73,0))=1,INDEX('CA Standards and Followers'!$H$14:$H$73,MATCH($A3,'CA Standards and Followers'!$A$14:$A$73,0))&lt;=L$1),INDEX('CA Standards and Followers'!$3:$3,MATCH(L$1,'CA Standards and Followers'!$1:$1,0)),IF(AND(INDEX('CA Standards and Followers'!$D$14:$D$73,MATCH($A3,'CA Standards and Followers'!$A$14:$A$73,0))=1,INDEX('CA Standards and Followers'!$G$14:$G$73,MATCH($A3,'CA Standards and Followers'!$A$14:$A$73,0))&lt;=L$1),INDEX('CA Standards and Followers'!$2:$2,MATCH(L$1,'CA Standards and Followers'!$1:$1,0)),0)))</f>
        <v>0.45500000000000002</v>
      </c>
      <c r="M3">
        <f>IF('CA Standards and Followers'!$B15=1,'EPA LDV Rules'!F$8,IF(AND(INDEX('CA Standards and Followers'!$E$14:$E$73,MATCH($A3,'CA Standards and Followers'!$A$14:$A$73,0))=1,INDEX('CA Standards and Followers'!$H$14:$H$73,MATCH($A3,'CA Standards and Followers'!$A$14:$A$73,0))&lt;=M$1),INDEX('CA Standards and Followers'!$3:$3,MATCH(M$1,'CA Standards and Followers'!$1:$1,0)),IF(AND(INDEX('CA Standards and Followers'!$D$14:$D$73,MATCH($A3,'CA Standards and Followers'!$A$14:$A$73,0))=1,INDEX('CA Standards and Followers'!$G$14:$G$73,MATCH($A3,'CA Standards and Followers'!$A$14:$A$73,0))&lt;=M$1),INDEX('CA Standards and Followers'!$2:$2,MATCH(M$1,'CA Standards and Followers'!$1:$1,0)),0)))</f>
        <v>0.53</v>
      </c>
      <c r="N3">
        <f>IF('CA Standards and Followers'!$B15=1,'EPA LDV Rules'!G$8,IF(AND(INDEX('CA Standards and Followers'!$E$14:$E$73,MATCH($A3,'CA Standards and Followers'!$A$14:$A$73,0))=1,INDEX('CA Standards and Followers'!$H$14:$H$73,MATCH($A3,'CA Standards and Followers'!$A$14:$A$73,0))&lt;=N$1),INDEX('CA Standards and Followers'!$3:$3,MATCH(N$1,'CA Standards and Followers'!$1:$1,0)),IF(AND(INDEX('CA Standards and Followers'!$D$14:$D$73,MATCH($A3,'CA Standards and Followers'!$A$14:$A$73,0))=1,INDEX('CA Standards and Followers'!$G$14:$G$73,MATCH($A3,'CA Standards and Followers'!$A$14:$A$73,0))&lt;=N$1),INDEX('CA Standards and Followers'!$2:$2,MATCH(N$1,'CA Standards and Followers'!$1:$1,0)),0)))</f>
        <v>0.61</v>
      </c>
      <c r="O3">
        <f>IF('CA Standards and Followers'!$B15=1,'EPA LDV Rules'!H$8,IF(AND(INDEX('CA Standards and Followers'!$E$14:$E$73,MATCH($A3,'CA Standards and Followers'!$A$14:$A$73,0))=1,INDEX('CA Standards and Followers'!$H$14:$H$73,MATCH($A3,'CA Standards and Followers'!$A$14:$A$73,0))&lt;=O$1),INDEX('CA Standards and Followers'!$3:$3,MATCH(O$1,'CA Standards and Followers'!$1:$1,0)),IF(AND(INDEX('CA Standards and Followers'!$D$14:$D$73,MATCH($A3,'CA Standards and Followers'!$A$14:$A$73,0))=1,INDEX('CA Standards and Followers'!$G$14:$G$73,MATCH($A3,'CA Standards and Followers'!$A$14:$A$73,0))&lt;=O$1),INDEX('CA Standards and Followers'!$2:$2,MATCH(O$1,'CA Standards and Followers'!$1:$1,0)),0)))</f>
        <v>0.57999999999999996</v>
      </c>
      <c r="P3">
        <f>IF('CA Standards and Followers'!$B15=1,'EPA LDV Rules'!I$8,IF(AND(INDEX('CA Standards and Followers'!$E$14:$E$73,MATCH($A3,'CA Standards and Followers'!$A$14:$A$73,0))=1,INDEX('CA Standards and Followers'!$H$14:$H$73,MATCH($A3,'CA Standards and Followers'!$A$14:$A$73,0))&lt;=P$1),INDEX('CA Standards and Followers'!$3:$3,MATCH(P$1,'CA Standards and Followers'!$1:$1,0)),IF(AND(INDEX('CA Standards and Followers'!$D$14:$D$73,MATCH($A3,'CA Standards and Followers'!$A$14:$A$73,0))=1,INDEX('CA Standards and Followers'!$G$14:$G$73,MATCH($A3,'CA Standards and Followers'!$A$14:$A$73,0))&lt;=P$1),INDEX('CA Standards and Followers'!$2:$2,MATCH(P$1,'CA Standards and Followers'!$1:$1,0)),0)))</f>
        <v>0.55000000000000004</v>
      </c>
      <c r="Q3">
        <f>IF('CA Standards and Followers'!$B15=1,'EPA LDV Rules'!J$8,IF(AND(INDEX('CA Standards and Followers'!$E$14:$E$73,MATCH($A3,'CA Standards and Followers'!$A$14:$A$73,0))=1,INDEX('CA Standards and Followers'!$H$14:$H$73,MATCH($A3,'CA Standards and Followers'!$A$14:$A$73,0))&lt;=Q$1),INDEX('CA Standards and Followers'!$3:$3,MATCH(Q$1,'CA Standards and Followers'!$1:$1,0)),IF(AND(INDEX('CA Standards and Followers'!$D$14:$D$73,MATCH($A3,'CA Standards and Followers'!$A$14:$A$73,0))=1,INDEX('CA Standards and Followers'!$G$14:$G$73,MATCH($A3,'CA Standards and Followers'!$A$14:$A$73,0))&lt;=Q$1),INDEX('CA Standards and Followers'!$2:$2,MATCH(Q$1,'CA Standards and Followers'!$1:$1,0)),0)))</f>
        <v>0</v>
      </c>
      <c r="R3">
        <f>IF('CA Standards and Followers'!$B15=1,'EPA LDV Rules'!K$8,IF(AND(INDEX('CA Standards and Followers'!$E$14:$E$73,MATCH($A3,'CA Standards and Followers'!$A$14:$A$73,0))=1,INDEX('CA Standards and Followers'!$H$14:$H$73,MATCH($A3,'CA Standards and Followers'!$A$14:$A$73,0))&lt;=R$1),INDEX('CA Standards and Followers'!$3:$3,MATCH(R$1,'CA Standards and Followers'!$1:$1,0)),IF(AND(INDEX('CA Standards and Followers'!$D$14:$D$73,MATCH($A3,'CA Standards and Followers'!$A$14:$A$73,0))=1,INDEX('CA Standards and Followers'!$G$14:$G$73,MATCH($A3,'CA Standards and Followers'!$A$14:$A$73,0))&lt;=R$1),INDEX('CA Standards and Followers'!$2:$2,MATCH(R$1,'CA Standards and Followers'!$1:$1,0)),0)))</f>
        <v>0</v>
      </c>
      <c r="S3">
        <f>IF('CA Standards and Followers'!$B15=1,'EPA LDV Rules'!L$8,IF(AND(INDEX('CA Standards and Followers'!$E$14:$E$73,MATCH($A3,'CA Standards and Followers'!$A$14:$A$73,0))=1,INDEX('CA Standards and Followers'!$H$14:$H$73,MATCH($A3,'CA Standards and Followers'!$A$14:$A$73,0))&lt;=S$1),INDEX('CA Standards and Followers'!$3:$3,MATCH(S$1,'CA Standards and Followers'!$1:$1,0)),IF(AND(INDEX('CA Standards and Followers'!$D$14:$D$73,MATCH($A3,'CA Standards and Followers'!$A$14:$A$73,0))=1,INDEX('CA Standards and Followers'!$G$14:$G$73,MATCH($A3,'CA Standards and Followers'!$A$14:$A$73,0))&lt;=S$1),INDEX('CA Standards and Followers'!$2:$2,MATCH(S$1,'CA Standards and Followers'!$1:$1,0)),0)))</f>
        <v>0</v>
      </c>
      <c r="T3">
        <f>IF('CA Standards and Followers'!$B15=1,'EPA LDV Rules'!M$8,IF(AND(INDEX('CA Standards and Followers'!$E$14:$E$73,MATCH($A3,'CA Standards and Followers'!$A$14:$A$73,0))=1,INDEX('CA Standards and Followers'!$H$14:$H$73,MATCH($A3,'CA Standards and Followers'!$A$14:$A$73,0))&lt;=T$1),INDEX('CA Standards and Followers'!$3:$3,MATCH(T$1,'CA Standards and Followers'!$1:$1,0)),IF(AND(INDEX('CA Standards and Followers'!$D$14:$D$73,MATCH($A3,'CA Standards and Followers'!$A$14:$A$73,0))=1,INDEX('CA Standards and Followers'!$G$14:$G$73,MATCH($A3,'CA Standards and Followers'!$A$14:$A$73,0))&lt;=T$1),INDEX('CA Standards and Followers'!$2:$2,MATCH(T$1,'CA Standards and Followers'!$1:$1,0)),0)))</f>
        <v>0</v>
      </c>
      <c r="U3">
        <f>IF('CA Standards and Followers'!$B15=1,'EPA LDV Rules'!N$8,IF(AND(INDEX('CA Standards and Followers'!$E$14:$E$73,MATCH($A3,'CA Standards and Followers'!$A$14:$A$73,0))=1,INDEX('CA Standards and Followers'!$H$14:$H$73,MATCH($A3,'CA Standards and Followers'!$A$14:$A$73,0))&lt;=U$1),INDEX('CA Standards and Followers'!$3:$3,MATCH(U$1,'CA Standards and Followers'!$1:$1,0)),IF(AND(INDEX('CA Standards and Followers'!$D$14:$D$73,MATCH($A3,'CA Standards and Followers'!$A$14:$A$73,0))=1,INDEX('CA Standards and Followers'!$G$14:$G$73,MATCH($A3,'CA Standards and Followers'!$A$14:$A$73,0))&lt;=U$1),INDEX('CA Standards and Followers'!$2:$2,MATCH(U$1,'CA Standards and Followers'!$1:$1,0)),0)))</f>
        <v>0</v>
      </c>
      <c r="V3">
        <f>IF('CA Standards and Followers'!$B15=1,'EPA LDV Rules'!O$8,IF(AND(INDEX('CA Standards and Followers'!$E$14:$E$73,MATCH($A3,'CA Standards and Followers'!$A$14:$A$73,0))=1,INDEX('CA Standards and Followers'!$H$14:$H$73,MATCH($A3,'CA Standards and Followers'!$A$14:$A$73,0))&lt;=V$1),INDEX('CA Standards and Followers'!$3:$3,MATCH(V$1,'CA Standards and Followers'!$1:$1,0)),IF(AND(INDEX('CA Standards and Followers'!$D$14:$D$73,MATCH($A3,'CA Standards and Followers'!$A$14:$A$73,0))=1,INDEX('CA Standards and Followers'!$G$14:$G$73,MATCH($A3,'CA Standards and Followers'!$A$14:$A$73,0))&lt;=V$1),INDEX('CA Standards and Followers'!$2:$2,MATCH(V$1,'CA Standards and Followers'!$1:$1,0)),0)))</f>
        <v>0</v>
      </c>
      <c r="W3">
        <f>IF('CA Standards and Followers'!$B15=1,'EPA LDV Rules'!P$8,IF(AND(INDEX('CA Standards and Followers'!$E$14:$E$73,MATCH($A3,'CA Standards and Followers'!$A$14:$A$73,0))=1,INDEX('CA Standards and Followers'!$H$14:$H$73,MATCH($A3,'CA Standards and Followers'!$A$14:$A$73,0))&lt;=W$1),INDEX('CA Standards and Followers'!$3:$3,MATCH(W$1,'CA Standards and Followers'!$1:$1,0)),IF(AND(INDEX('CA Standards and Followers'!$D$14:$D$73,MATCH($A3,'CA Standards and Followers'!$A$14:$A$73,0))=1,INDEX('CA Standards and Followers'!$G$14:$G$73,MATCH($A3,'CA Standards and Followers'!$A$14:$A$73,0))&lt;=W$1),INDEX('CA Standards and Followers'!$2:$2,MATCH(W$1,'CA Standards and Followers'!$1:$1,0)),0)))</f>
        <v>0</v>
      </c>
      <c r="X3">
        <f>IF('CA Standards and Followers'!$B15=1,'EPA LDV Rules'!Q$8,IF(AND(INDEX('CA Standards and Followers'!$E$14:$E$73,MATCH($A3,'CA Standards and Followers'!$A$14:$A$73,0))=1,INDEX('CA Standards and Followers'!$H$14:$H$73,MATCH($A3,'CA Standards and Followers'!$A$14:$A$73,0))&lt;=X$1),INDEX('CA Standards and Followers'!$3:$3,MATCH(X$1,'CA Standards and Followers'!$1:$1,0)),IF(AND(INDEX('CA Standards and Followers'!$D$14:$D$73,MATCH($A3,'CA Standards and Followers'!$A$14:$A$73,0))=1,INDEX('CA Standards and Followers'!$G$14:$G$73,MATCH($A3,'CA Standards and Followers'!$A$14:$A$73,0))&lt;=X$1),INDEX('CA Standards and Followers'!$2:$2,MATCH(X$1,'CA Standards and Followers'!$1:$1,0)),0)))</f>
        <v>0</v>
      </c>
      <c r="Y3">
        <f>IF('CA Standards and Followers'!$B15=1,'EPA LDV Rules'!R$8,IF(AND(INDEX('CA Standards and Followers'!$E$14:$E$73,MATCH($A3,'CA Standards and Followers'!$A$14:$A$73,0))=1,INDEX('CA Standards and Followers'!$H$14:$H$73,MATCH($A3,'CA Standards and Followers'!$A$14:$A$73,0))&lt;=Y$1),INDEX('CA Standards and Followers'!$3:$3,MATCH(Y$1,'CA Standards and Followers'!$1:$1,0)),IF(AND(INDEX('CA Standards and Followers'!$D$14:$D$73,MATCH($A3,'CA Standards and Followers'!$A$14:$A$73,0))=1,INDEX('CA Standards and Followers'!$G$14:$G$73,MATCH($A3,'CA Standards and Followers'!$A$14:$A$73,0))&lt;=Y$1),INDEX('CA Standards and Followers'!$2:$2,MATCH(Y$1,'CA Standards and Followers'!$1:$1,0)),0)))</f>
        <v>0</v>
      </c>
      <c r="Z3">
        <f>IF('CA Standards and Followers'!$B15=1,'EPA LDV Rules'!S$8,IF(AND(INDEX('CA Standards and Followers'!$E$14:$E$73,MATCH($A3,'CA Standards and Followers'!$A$14:$A$73,0))=1,INDEX('CA Standards and Followers'!$H$14:$H$73,MATCH($A3,'CA Standards and Followers'!$A$14:$A$73,0))&lt;=Z$1),INDEX('CA Standards and Followers'!$3:$3,MATCH(Z$1,'CA Standards and Followers'!$1:$1,0)),IF(AND(INDEX('CA Standards and Followers'!$D$14:$D$73,MATCH($A3,'CA Standards and Followers'!$A$14:$A$73,0))=1,INDEX('CA Standards and Followers'!$G$14:$G$73,MATCH($A3,'CA Standards and Followers'!$A$14:$A$73,0))&lt;=Z$1),INDEX('CA Standards and Followers'!$2:$2,MATCH(Z$1,'CA Standards and Followers'!$1:$1,0)),0)))</f>
        <v>0</v>
      </c>
      <c r="AA3">
        <f>IF('CA Standards and Followers'!$B15=1,'EPA LDV Rules'!T$8,IF(AND(INDEX('CA Standards and Followers'!$E$14:$E$73,MATCH($A3,'CA Standards and Followers'!$A$14:$A$73,0))=1,INDEX('CA Standards and Followers'!$H$14:$H$73,MATCH($A3,'CA Standards and Followers'!$A$14:$A$73,0))&lt;=AA$1),INDEX('CA Standards and Followers'!$3:$3,MATCH(AA$1,'CA Standards and Followers'!$1:$1,0)),IF(AND(INDEX('CA Standards and Followers'!$D$14:$D$73,MATCH($A3,'CA Standards and Followers'!$A$14:$A$73,0))=1,INDEX('CA Standards and Followers'!$G$14:$G$73,MATCH($A3,'CA Standards and Followers'!$A$14:$A$73,0))&lt;=AA$1),INDEX('CA Standards and Followers'!$2:$2,MATCH(AA$1,'CA Standards and Followers'!$1:$1,0)),0)))</f>
        <v>0</v>
      </c>
      <c r="AB3">
        <f>IF('CA Standards and Followers'!$B15=1,'EPA LDV Rules'!U$8,IF(AND(INDEX('CA Standards and Followers'!$E$14:$E$73,MATCH($A3,'CA Standards and Followers'!$A$14:$A$73,0))=1,INDEX('CA Standards and Followers'!$H$14:$H$73,MATCH($A3,'CA Standards and Followers'!$A$14:$A$73,0))&lt;=AB$1),INDEX('CA Standards and Followers'!$3:$3,MATCH(AB$1,'CA Standards and Followers'!$1:$1,0)),IF(AND(INDEX('CA Standards and Followers'!$D$14:$D$73,MATCH($A3,'CA Standards and Followers'!$A$14:$A$73,0))=1,INDEX('CA Standards and Followers'!$G$14:$G$73,MATCH($A3,'CA Standards and Followers'!$A$14:$A$73,0))&lt;=AB$1),INDEX('CA Standards and Followers'!$2:$2,MATCH(AB$1,'CA Standards and Followers'!$1:$1,0)),0)))</f>
        <v>0</v>
      </c>
      <c r="AC3">
        <f>IF('CA Standards and Followers'!$B15=1,'EPA LDV Rules'!V$8,IF(AND(INDEX('CA Standards and Followers'!$E$14:$E$73,MATCH($A3,'CA Standards and Followers'!$A$14:$A$73,0))=1,INDEX('CA Standards and Followers'!$H$14:$H$73,MATCH($A3,'CA Standards and Followers'!$A$14:$A$73,0))&lt;=AC$1),INDEX('CA Standards and Followers'!$3:$3,MATCH(AC$1,'CA Standards and Followers'!$1:$1,0)),IF(AND(INDEX('CA Standards and Followers'!$D$14:$D$73,MATCH($A3,'CA Standards and Followers'!$A$14:$A$73,0))=1,INDEX('CA Standards and Followers'!$G$14:$G$73,MATCH($A3,'CA Standards and Followers'!$A$14:$A$73,0))&lt;=AC$1),INDEX('CA Standards and Followers'!$2:$2,MATCH(AC$1,'CA Standards and Followers'!$1:$1,0)),0)))</f>
        <v>0</v>
      </c>
      <c r="AD3">
        <f>IF('CA Standards and Followers'!$B15=1,'EPA LDV Rules'!W$8,IF(AND(INDEX('CA Standards and Followers'!$E$14:$E$73,MATCH($A3,'CA Standards and Followers'!$A$14:$A$73,0))=1,INDEX('CA Standards and Followers'!$H$14:$H$73,MATCH($A3,'CA Standards and Followers'!$A$14:$A$73,0))&lt;=AD$1),INDEX('CA Standards and Followers'!$3:$3,MATCH(AD$1,'CA Standards and Followers'!$1:$1,0)),IF(AND(INDEX('CA Standards and Followers'!$D$14:$D$73,MATCH($A3,'CA Standards and Followers'!$A$14:$A$73,0))=1,INDEX('CA Standards and Followers'!$G$14:$G$73,MATCH($A3,'CA Standards and Followers'!$A$14:$A$73,0))&lt;=AD$1),INDEX('CA Standards and Followers'!$2:$2,MATCH(AD$1,'CA Standards and Followers'!$1:$1,0)),0)))</f>
        <v>0</v>
      </c>
      <c r="AE3">
        <f>IF('CA Standards and Followers'!$B15=1,'EPA LDV Rules'!X$8,IF(AND(INDEX('CA Standards and Followers'!$E$14:$E$73,MATCH($A3,'CA Standards and Followers'!$A$14:$A$73,0))=1,INDEX('CA Standards and Followers'!$H$14:$H$73,MATCH($A3,'CA Standards and Followers'!$A$14:$A$73,0))&lt;=AE$1),INDEX('CA Standards and Followers'!$3:$3,MATCH(AE$1,'CA Standards and Followers'!$1:$1,0)),IF(AND(INDEX('CA Standards and Followers'!$D$14:$D$73,MATCH($A3,'CA Standards and Followers'!$A$14:$A$73,0))=1,INDEX('CA Standards and Followers'!$G$14:$G$73,MATCH($A3,'CA Standards and Followers'!$A$14:$A$73,0))&lt;=AE$1),INDEX('CA Standards and Followers'!$2:$2,MATCH(AE$1,'CA Standards and Followers'!$1:$1,0)),0)))</f>
        <v>0</v>
      </c>
      <c r="AF3">
        <f>IF('CA Standards and Followers'!$B15=1,'EPA LDV Rules'!Y$8,IF(AND(INDEX('CA Standards and Followers'!$E$14:$E$73,MATCH($A3,'CA Standards and Followers'!$A$14:$A$73,0))=1,INDEX('CA Standards and Followers'!$H$14:$H$73,MATCH($A3,'CA Standards and Followers'!$A$14:$A$73,0))&lt;=AF$1),INDEX('CA Standards and Followers'!$3:$3,MATCH(AF$1,'CA Standards and Followers'!$1:$1,0)),IF(AND(INDEX('CA Standards and Followers'!$D$14:$D$73,MATCH($A3,'CA Standards and Followers'!$A$14:$A$73,0))=1,INDEX('CA Standards and Followers'!$G$14:$G$73,MATCH($A3,'CA Standards and Followers'!$A$14:$A$73,0))&lt;=AF$1),INDEX('CA Standards and Followers'!$2:$2,MATCH(AF$1,'CA Standards and Followers'!$1:$1,0)),0)))</f>
        <v>0</v>
      </c>
    </row>
    <row r="4" spans="1:32" x14ac:dyDescent="0.75">
      <c r="A4" t="s">
        <v>3</v>
      </c>
      <c r="B4">
        <f>IF(AND(INDEX('CA Standards and Followers'!$E$14:$E$73,MATCH($A4,'CA Standards and Followers'!$A$14:$A$73,0))=1,INDEX('CA Standards and Followers'!$H$14:$H$73,MATCH($A4,'CA Standards and Followers'!$A$14:$A$73,0))&lt;=B$1),INDEX('CA Standards and Followers'!$3:$3,MATCH(B$1,'CA Standards and Followers'!$1:$1,0)),IF(AND(INDEX('CA Standards and Followers'!$D$14:$D$73,MATCH($A4,'CA Standards and Followers'!$A$14:$A$73,0))=1,INDEX('CA Standards and Followers'!$G$14:$G$73,MATCH($A4,'CA Standards and Followers'!$A$14:$A$73,0))&lt;=B$1),INDEX('CA Standards and Followers'!$2:$2,MATCH(B$1,'CA Standards and Followers'!$1:$1,0)),0))</f>
        <v>0</v>
      </c>
      <c r="C4">
        <f>IF(AND(INDEX('CA Standards and Followers'!$E$14:$E$73,MATCH($A4,'CA Standards and Followers'!$A$14:$A$73,0))=1,INDEX('CA Standards and Followers'!$H$14:$H$73,MATCH($A4,'CA Standards and Followers'!$A$14:$A$73,0))&lt;=C$1),INDEX('CA Standards and Followers'!$3:$3,MATCH(C$1,'CA Standards and Followers'!$1:$1,0)),IF(AND(INDEX('CA Standards and Followers'!$D$14:$D$73,MATCH($A4,'CA Standards and Followers'!$A$14:$A$73,0))=1,INDEX('CA Standards and Followers'!$G$14:$G$73,MATCH($A4,'CA Standards and Followers'!$A$14:$A$73,0))&lt;=C$1),INDEX('CA Standards and Followers'!$2:$2,MATCH(C$1,'CA Standards and Followers'!$1:$1,0)),0))</f>
        <v>0</v>
      </c>
      <c r="D4">
        <f>IF(AND(INDEX('CA Standards and Followers'!$E$14:$E$73,MATCH($A4,'CA Standards and Followers'!$A$14:$A$73,0))=1,INDEX('CA Standards and Followers'!$H$14:$H$73,MATCH($A4,'CA Standards and Followers'!$A$14:$A$73,0))&lt;=D$1),INDEX('CA Standards and Followers'!$3:$3,MATCH(D$1,'CA Standards and Followers'!$1:$1,0)),IF(AND(INDEX('CA Standards and Followers'!$D$14:$D$73,MATCH($A4,'CA Standards and Followers'!$A$14:$A$73,0))=1,INDEX('CA Standards and Followers'!$G$14:$G$73,MATCH($A4,'CA Standards and Followers'!$A$14:$A$73,0))&lt;=D$1),INDEX('CA Standards and Followers'!$2:$2,MATCH(D$1,'CA Standards and Followers'!$1:$1,0)),0))</f>
        <v>0</v>
      </c>
      <c r="E4">
        <f>IF(AND(INDEX('CA Standards and Followers'!$E$14:$E$73,MATCH($A4,'CA Standards and Followers'!$A$14:$A$73,0))=1,INDEX('CA Standards and Followers'!$H$14:$H$73,MATCH($A4,'CA Standards and Followers'!$A$14:$A$73,0))&lt;=E$1),INDEX('CA Standards and Followers'!$3:$3,MATCH(E$1,'CA Standards and Followers'!$1:$1,0)),IF(AND(INDEX('CA Standards and Followers'!$D$14:$D$73,MATCH($A4,'CA Standards and Followers'!$A$14:$A$73,0))=1,INDEX('CA Standards and Followers'!$G$14:$G$73,MATCH($A4,'CA Standards and Followers'!$A$14:$A$73,0))&lt;=E$1),INDEX('CA Standards and Followers'!$2:$2,MATCH(E$1,'CA Standards and Followers'!$1:$1,0)),0))</f>
        <v>0</v>
      </c>
      <c r="F4">
        <f>IF(AND(INDEX('CA Standards and Followers'!$E$14:$E$73,MATCH($A4,'CA Standards and Followers'!$A$14:$A$73,0))=1,INDEX('CA Standards and Followers'!$H$14:$H$73,MATCH($A4,'CA Standards and Followers'!$A$14:$A$73,0))&lt;=F$1),INDEX('CA Standards and Followers'!$3:$3,MATCH(F$1,'CA Standards and Followers'!$1:$1,0)),IF(AND(INDEX('CA Standards and Followers'!$D$14:$D$73,MATCH($A4,'CA Standards and Followers'!$A$14:$A$73,0))=1,INDEX('CA Standards and Followers'!$G$14:$G$73,MATCH($A4,'CA Standards and Followers'!$A$14:$A$73,0))&lt;=F$1),INDEX('CA Standards and Followers'!$2:$2,MATCH(F$1,'CA Standards and Followers'!$1:$1,0)),0))</f>
        <v>0</v>
      </c>
      <c r="G4">
        <f>IF(AND(INDEX('CA Standards and Followers'!$E$14:$E$73,MATCH($A4,'CA Standards and Followers'!$A$14:$A$73,0))=1,INDEX('CA Standards and Followers'!$H$14:$H$73,MATCH($A4,'CA Standards and Followers'!$A$14:$A$73,0))&lt;=G$1),INDEX('CA Standards and Followers'!$3:$3,MATCH(G$1,'CA Standards and Followers'!$1:$1,0)),IF(AND(INDEX('CA Standards and Followers'!$D$14:$D$73,MATCH($A4,'CA Standards and Followers'!$A$14:$A$73,0))=1,INDEX('CA Standards and Followers'!$G$14:$G$73,MATCH($A4,'CA Standards and Followers'!$A$14:$A$73,0))&lt;=G$1),INDEX('CA Standards and Followers'!$2:$2,MATCH(G$1,'CA Standards and Followers'!$1:$1,0)),0))</f>
        <v>0</v>
      </c>
      <c r="H4">
        <f>IF(AND(INDEX('CA Standards and Followers'!$E$14:$E$73,MATCH($A4,'CA Standards and Followers'!$A$14:$A$73,0))=1,INDEX('CA Standards and Followers'!$H$14:$H$73,MATCH($A4,'CA Standards and Followers'!$A$14:$A$73,0))&lt;=H$1),INDEX('CA Standards and Followers'!$3:$3,MATCH(H$1,'CA Standards and Followers'!$1:$1,0)),IF(AND(INDEX('CA Standards and Followers'!$D$14:$D$73,MATCH($A4,'CA Standards and Followers'!$A$14:$A$73,0))=1,INDEX('CA Standards and Followers'!$G$14:$G$73,MATCH($A4,'CA Standards and Followers'!$A$14:$A$73,0))&lt;=H$1),INDEX('CA Standards and Followers'!$2:$2,MATCH(H$1,'CA Standards and Followers'!$1:$1,0)),0))</f>
        <v>0</v>
      </c>
      <c r="I4">
        <f>IF('CA Standards and Followers'!$B16=1,'EPA LDV Rules'!B$8,IF(AND(INDEX('CA Standards and Followers'!$E$14:$E$73,MATCH($A4,'CA Standards and Followers'!$A$14:$A$73,0))=1,INDEX('CA Standards and Followers'!$H$14:$H$73,MATCH($A4,'CA Standards and Followers'!$A$14:$A$73,0))&lt;=I$1),INDEX('CA Standards and Followers'!$3:$3,MATCH(I$1,'CA Standards and Followers'!$1:$1,0)),IF(AND(INDEX('CA Standards and Followers'!$D$14:$D$73,MATCH($A4,'CA Standards and Followers'!$A$14:$A$73,0))=1,INDEX('CA Standards and Followers'!$G$14:$G$73,MATCH($A4,'CA Standards and Followers'!$A$14:$A$73,0))&lt;=I$1),INDEX('CA Standards and Followers'!$2:$2,MATCH(I$1,'CA Standards and Followers'!$1:$1,0)),0)))</f>
        <v>0.26200000000000001</v>
      </c>
      <c r="J4">
        <f>IF('CA Standards and Followers'!$B16=1,'EPA LDV Rules'!C$8,IF(AND(INDEX('CA Standards and Followers'!$E$14:$E$73,MATCH($A4,'CA Standards and Followers'!$A$14:$A$73,0))=1,INDEX('CA Standards and Followers'!$H$14:$H$73,MATCH($A4,'CA Standards and Followers'!$A$14:$A$73,0))&lt;=J$1),INDEX('CA Standards and Followers'!$3:$3,MATCH(J$1,'CA Standards and Followers'!$1:$1,0)),IF(AND(INDEX('CA Standards and Followers'!$D$14:$D$73,MATCH($A4,'CA Standards and Followers'!$A$14:$A$73,0))=1,INDEX('CA Standards and Followers'!$G$14:$G$73,MATCH($A4,'CA Standards and Followers'!$A$14:$A$73,0))&lt;=J$1),INDEX('CA Standards and Followers'!$2:$2,MATCH(J$1,'CA Standards and Followers'!$1:$1,0)),0)))</f>
        <v>0.3</v>
      </c>
      <c r="K4">
        <f>IF('CA Standards and Followers'!$B16=1,'EPA LDV Rules'!D$8,IF(AND(INDEX('CA Standards and Followers'!$E$14:$E$73,MATCH($A4,'CA Standards and Followers'!$A$14:$A$73,0))=1,INDEX('CA Standards and Followers'!$H$14:$H$73,MATCH($A4,'CA Standards and Followers'!$A$14:$A$73,0))&lt;=K$1),INDEX('CA Standards and Followers'!$3:$3,MATCH(K$1,'CA Standards and Followers'!$1:$1,0)),IF(AND(INDEX('CA Standards and Followers'!$D$14:$D$73,MATCH($A4,'CA Standards and Followers'!$A$14:$A$73,0))=1,INDEX('CA Standards and Followers'!$G$14:$G$73,MATCH($A4,'CA Standards and Followers'!$A$14:$A$73,0))&lt;=K$1),INDEX('CA Standards and Followers'!$2:$2,MATCH(K$1,'CA Standards and Followers'!$1:$1,0)),0)))</f>
        <v>0.39600000000000002</v>
      </c>
      <c r="L4">
        <f>IF('CA Standards and Followers'!$B16=1,'EPA LDV Rules'!E$8,IF(AND(INDEX('CA Standards and Followers'!$E$14:$E$73,MATCH($A4,'CA Standards and Followers'!$A$14:$A$73,0))=1,INDEX('CA Standards and Followers'!$H$14:$H$73,MATCH($A4,'CA Standards and Followers'!$A$14:$A$73,0))&lt;=L$1),INDEX('CA Standards and Followers'!$3:$3,MATCH(L$1,'CA Standards and Followers'!$1:$1,0)),IF(AND(INDEX('CA Standards and Followers'!$D$14:$D$73,MATCH($A4,'CA Standards and Followers'!$A$14:$A$73,0))=1,INDEX('CA Standards and Followers'!$G$14:$G$73,MATCH($A4,'CA Standards and Followers'!$A$14:$A$73,0))&lt;=L$1),INDEX('CA Standards and Followers'!$2:$2,MATCH(L$1,'CA Standards and Followers'!$1:$1,0)),0)))</f>
        <v>0.45500000000000002</v>
      </c>
      <c r="M4">
        <f>IF('CA Standards and Followers'!$B16=1,'EPA LDV Rules'!F$8,IF(AND(INDEX('CA Standards and Followers'!$E$14:$E$73,MATCH($A4,'CA Standards and Followers'!$A$14:$A$73,0))=1,INDEX('CA Standards and Followers'!$H$14:$H$73,MATCH($A4,'CA Standards and Followers'!$A$14:$A$73,0))&lt;=M$1),INDEX('CA Standards and Followers'!$3:$3,MATCH(M$1,'CA Standards and Followers'!$1:$1,0)),IF(AND(INDEX('CA Standards and Followers'!$D$14:$D$73,MATCH($A4,'CA Standards and Followers'!$A$14:$A$73,0))=1,INDEX('CA Standards and Followers'!$G$14:$G$73,MATCH($A4,'CA Standards and Followers'!$A$14:$A$73,0))&lt;=M$1),INDEX('CA Standards and Followers'!$2:$2,MATCH(M$1,'CA Standards and Followers'!$1:$1,0)),0)))</f>
        <v>0.53</v>
      </c>
      <c r="N4">
        <f>IF('CA Standards and Followers'!$B16=1,'EPA LDV Rules'!G$8,IF(AND(INDEX('CA Standards and Followers'!$E$14:$E$73,MATCH($A4,'CA Standards and Followers'!$A$14:$A$73,0))=1,INDEX('CA Standards and Followers'!$H$14:$H$73,MATCH($A4,'CA Standards and Followers'!$A$14:$A$73,0))&lt;=N$1),INDEX('CA Standards and Followers'!$3:$3,MATCH(N$1,'CA Standards and Followers'!$1:$1,0)),IF(AND(INDEX('CA Standards and Followers'!$D$14:$D$73,MATCH($A4,'CA Standards and Followers'!$A$14:$A$73,0))=1,INDEX('CA Standards and Followers'!$G$14:$G$73,MATCH($A4,'CA Standards and Followers'!$A$14:$A$73,0))&lt;=N$1),INDEX('CA Standards and Followers'!$2:$2,MATCH(N$1,'CA Standards and Followers'!$1:$1,0)),0)))</f>
        <v>0.61</v>
      </c>
      <c r="O4">
        <f>IF('CA Standards and Followers'!$B16=1,'EPA LDV Rules'!H$8,IF(AND(INDEX('CA Standards and Followers'!$E$14:$E$73,MATCH($A4,'CA Standards and Followers'!$A$14:$A$73,0))=1,INDEX('CA Standards and Followers'!$H$14:$H$73,MATCH($A4,'CA Standards and Followers'!$A$14:$A$73,0))&lt;=O$1),INDEX('CA Standards and Followers'!$3:$3,MATCH(O$1,'CA Standards and Followers'!$1:$1,0)),IF(AND(INDEX('CA Standards and Followers'!$D$14:$D$73,MATCH($A4,'CA Standards and Followers'!$A$14:$A$73,0))=1,INDEX('CA Standards and Followers'!$G$14:$G$73,MATCH($A4,'CA Standards and Followers'!$A$14:$A$73,0))&lt;=O$1),INDEX('CA Standards and Followers'!$2:$2,MATCH(O$1,'CA Standards and Followers'!$1:$1,0)),0)))</f>
        <v>0.57999999999999996</v>
      </c>
      <c r="P4">
        <f>IF('CA Standards and Followers'!$B16=1,'EPA LDV Rules'!I$8,IF(AND(INDEX('CA Standards and Followers'!$E$14:$E$73,MATCH($A4,'CA Standards and Followers'!$A$14:$A$73,0))=1,INDEX('CA Standards and Followers'!$H$14:$H$73,MATCH($A4,'CA Standards and Followers'!$A$14:$A$73,0))&lt;=P$1),INDEX('CA Standards and Followers'!$3:$3,MATCH(P$1,'CA Standards and Followers'!$1:$1,0)),IF(AND(INDEX('CA Standards and Followers'!$D$14:$D$73,MATCH($A4,'CA Standards and Followers'!$A$14:$A$73,0))=1,INDEX('CA Standards and Followers'!$G$14:$G$73,MATCH($A4,'CA Standards and Followers'!$A$14:$A$73,0))&lt;=P$1),INDEX('CA Standards and Followers'!$2:$2,MATCH(P$1,'CA Standards and Followers'!$1:$1,0)),0)))</f>
        <v>0.55000000000000004</v>
      </c>
      <c r="Q4">
        <f>IF('CA Standards and Followers'!$B16=1,'EPA LDV Rules'!J$8,IF(AND(INDEX('CA Standards and Followers'!$E$14:$E$73,MATCH($A4,'CA Standards and Followers'!$A$14:$A$73,0))=1,INDEX('CA Standards and Followers'!$H$14:$H$73,MATCH($A4,'CA Standards and Followers'!$A$14:$A$73,0))&lt;=Q$1),INDEX('CA Standards and Followers'!$3:$3,MATCH(Q$1,'CA Standards and Followers'!$1:$1,0)),IF(AND(INDEX('CA Standards and Followers'!$D$14:$D$73,MATCH($A4,'CA Standards and Followers'!$A$14:$A$73,0))=1,INDEX('CA Standards and Followers'!$G$14:$G$73,MATCH($A4,'CA Standards and Followers'!$A$14:$A$73,0))&lt;=Q$1),INDEX('CA Standards and Followers'!$2:$2,MATCH(Q$1,'CA Standards and Followers'!$1:$1,0)),0)))</f>
        <v>0</v>
      </c>
      <c r="R4">
        <f>IF('CA Standards and Followers'!$B16=1,'EPA LDV Rules'!K$8,IF(AND(INDEX('CA Standards and Followers'!$E$14:$E$73,MATCH($A4,'CA Standards and Followers'!$A$14:$A$73,0))=1,INDEX('CA Standards and Followers'!$H$14:$H$73,MATCH($A4,'CA Standards and Followers'!$A$14:$A$73,0))&lt;=R$1),INDEX('CA Standards and Followers'!$3:$3,MATCH(R$1,'CA Standards and Followers'!$1:$1,0)),IF(AND(INDEX('CA Standards and Followers'!$D$14:$D$73,MATCH($A4,'CA Standards and Followers'!$A$14:$A$73,0))=1,INDEX('CA Standards and Followers'!$G$14:$G$73,MATCH($A4,'CA Standards and Followers'!$A$14:$A$73,0))&lt;=R$1),INDEX('CA Standards and Followers'!$2:$2,MATCH(R$1,'CA Standards and Followers'!$1:$1,0)),0)))</f>
        <v>0</v>
      </c>
      <c r="S4">
        <f>IF('CA Standards and Followers'!$B16=1,'EPA LDV Rules'!L$8,IF(AND(INDEX('CA Standards and Followers'!$E$14:$E$73,MATCH($A4,'CA Standards and Followers'!$A$14:$A$73,0))=1,INDEX('CA Standards and Followers'!$H$14:$H$73,MATCH($A4,'CA Standards and Followers'!$A$14:$A$73,0))&lt;=S$1),INDEX('CA Standards and Followers'!$3:$3,MATCH(S$1,'CA Standards and Followers'!$1:$1,0)),IF(AND(INDEX('CA Standards and Followers'!$D$14:$D$73,MATCH($A4,'CA Standards and Followers'!$A$14:$A$73,0))=1,INDEX('CA Standards and Followers'!$G$14:$G$73,MATCH($A4,'CA Standards and Followers'!$A$14:$A$73,0))&lt;=S$1),INDEX('CA Standards and Followers'!$2:$2,MATCH(S$1,'CA Standards and Followers'!$1:$1,0)),0)))</f>
        <v>0</v>
      </c>
      <c r="T4">
        <f>IF('CA Standards and Followers'!$B16=1,'EPA LDV Rules'!M$8,IF(AND(INDEX('CA Standards and Followers'!$E$14:$E$73,MATCH($A4,'CA Standards and Followers'!$A$14:$A$73,0))=1,INDEX('CA Standards and Followers'!$H$14:$H$73,MATCH($A4,'CA Standards and Followers'!$A$14:$A$73,0))&lt;=T$1),INDEX('CA Standards and Followers'!$3:$3,MATCH(T$1,'CA Standards and Followers'!$1:$1,0)),IF(AND(INDEX('CA Standards and Followers'!$D$14:$D$73,MATCH($A4,'CA Standards and Followers'!$A$14:$A$73,0))=1,INDEX('CA Standards and Followers'!$G$14:$G$73,MATCH($A4,'CA Standards and Followers'!$A$14:$A$73,0))&lt;=T$1),INDEX('CA Standards and Followers'!$2:$2,MATCH(T$1,'CA Standards and Followers'!$1:$1,0)),0)))</f>
        <v>0</v>
      </c>
      <c r="U4">
        <f>IF('CA Standards and Followers'!$B16=1,'EPA LDV Rules'!N$8,IF(AND(INDEX('CA Standards and Followers'!$E$14:$E$73,MATCH($A4,'CA Standards and Followers'!$A$14:$A$73,0))=1,INDEX('CA Standards and Followers'!$H$14:$H$73,MATCH($A4,'CA Standards and Followers'!$A$14:$A$73,0))&lt;=U$1),INDEX('CA Standards and Followers'!$3:$3,MATCH(U$1,'CA Standards and Followers'!$1:$1,0)),IF(AND(INDEX('CA Standards and Followers'!$D$14:$D$73,MATCH($A4,'CA Standards and Followers'!$A$14:$A$73,0))=1,INDEX('CA Standards and Followers'!$G$14:$G$73,MATCH($A4,'CA Standards and Followers'!$A$14:$A$73,0))&lt;=U$1),INDEX('CA Standards and Followers'!$2:$2,MATCH(U$1,'CA Standards and Followers'!$1:$1,0)),0)))</f>
        <v>0</v>
      </c>
      <c r="V4">
        <f>IF('CA Standards and Followers'!$B16=1,'EPA LDV Rules'!O$8,IF(AND(INDEX('CA Standards and Followers'!$E$14:$E$73,MATCH($A4,'CA Standards and Followers'!$A$14:$A$73,0))=1,INDEX('CA Standards and Followers'!$H$14:$H$73,MATCH($A4,'CA Standards and Followers'!$A$14:$A$73,0))&lt;=V$1),INDEX('CA Standards and Followers'!$3:$3,MATCH(V$1,'CA Standards and Followers'!$1:$1,0)),IF(AND(INDEX('CA Standards and Followers'!$D$14:$D$73,MATCH($A4,'CA Standards and Followers'!$A$14:$A$73,0))=1,INDEX('CA Standards and Followers'!$G$14:$G$73,MATCH($A4,'CA Standards and Followers'!$A$14:$A$73,0))&lt;=V$1),INDEX('CA Standards and Followers'!$2:$2,MATCH(V$1,'CA Standards and Followers'!$1:$1,0)),0)))</f>
        <v>0</v>
      </c>
      <c r="W4">
        <f>IF('CA Standards and Followers'!$B16=1,'EPA LDV Rules'!P$8,IF(AND(INDEX('CA Standards and Followers'!$E$14:$E$73,MATCH($A4,'CA Standards and Followers'!$A$14:$A$73,0))=1,INDEX('CA Standards and Followers'!$H$14:$H$73,MATCH($A4,'CA Standards and Followers'!$A$14:$A$73,0))&lt;=W$1),INDEX('CA Standards and Followers'!$3:$3,MATCH(W$1,'CA Standards and Followers'!$1:$1,0)),IF(AND(INDEX('CA Standards and Followers'!$D$14:$D$73,MATCH($A4,'CA Standards and Followers'!$A$14:$A$73,0))=1,INDEX('CA Standards and Followers'!$G$14:$G$73,MATCH($A4,'CA Standards and Followers'!$A$14:$A$73,0))&lt;=W$1),INDEX('CA Standards and Followers'!$2:$2,MATCH(W$1,'CA Standards and Followers'!$1:$1,0)),0)))</f>
        <v>0</v>
      </c>
      <c r="X4">
        <f>IF('CA Standards and Followers'!$B16=1,'EPA LDV Rules'!Q$8,IF(AND(INDEX('CA Standards and Followers'!$E$14:$E$73,MATCH($A4,'CA Standards and Followers'!$A$14:$A$73,0))=1,INDEX('CA Standards and Followers'!$H$14:$H$73,MATCH($A4,'CA Standards and Followers'!$A$14:$A$73,0))&lt;=X$1),INDEX('CA Standards and Followers'!$3:$3,MATCH(X$1,'CA Standards and Followers'!$1:$1,0)),IF(AND(INDEX('CA Standards and Followers'!$D$14:$D$73,MATCH($A4,'CA Standards and Followers'!$A$14:$A$73,0))=1,INDEX('CA Standards and Followers'!$G$14:$G$73,MATCH($A4,'CA Standards and Followers'!$A$14:$A$73,0))&lt;=X$1),INDEX('CA Standards and Followers'!$2:$2,MATCH(X$1,'CA Standards and Followers'!$1:$1,0)),0)))</f>
        <v>0</v>
      </c>
      <c r="Y4">
        <f>IF('CA Standards and Followers'!$B16=1,'EPA LDV Rules'!R$8,IF(AND(INDEX('CA Standards and Followers'!$E$14:$E$73,MATCH($A4,'CA Standards and Followers'!$A$14:$A$73,0))=1,INDEX('CA Standards and Followers'!$H$14:$H$73,MATCH($A4,'CA Standards and Followers'!$A$14:$A$73,0))&lt;=Y$1),INDEX('CA Standards and Followers'!$3:$3,MATCH(Y$1,'CA Standards and Followers'!$1:$1,0)),IF(AND(INDEX('CA Standards and Followers'!$D$14:$D$73,MATCH($A4,'CA Standards and Followers'!$A$14:$A$73,0))=1,INDEX('CA Standards and Followers'!$G$14:$G$73,MATCH($A4,'CA Standards and Followers'!$A$14:$A$73,0))&lt;=Y$1),INDEX('CA Standards and Followers'!$2:$2,MATCH(Y$1,'CA Standards and Followers'!$1:$1,0)),0)))</f>
        <v>0</v>
      </c>
      <c r="Z4">
        <f>IF('CA Standards and Followers'!$B16=1,'EPA LDV Rules'!S$8,IF(AND(INDEX('CA Standards and Followers'!$E$14:$E$73,MATCH($A4,'CA Standards and Followers'!$A$14:$A$73,0))=1,INDEX('CA Standards and Followers'!$H$14:$H$73,MATCH($A4,'CA Standards and Followers'!$A$14:$A$73,0))&lt;=Z$1),INDEX('CA Standards and Followers'!$3:$3,MATCH(Z$1,'CA Standards and Followers'!$1:$1,0)),IF(AND(INDEX('CA Standards and Followers'!$D$14:$D$73,MATCH($A4,'CA Standards and Followers'!$A$14:$A$73,0))=1,INDEX('CA Standards and Followers'!$G$14:$G$73,MATCH($A4,'CA Standards and Followers'!$A$14:$A$73,0))&lt;=Z$1),INDEX('CA Standards and Followers'!$2:$2,MATCH(Z$1,'CA Standards and Followers'!$1:$1,0)),0)))</f>
        <v>0</v>
      </c>
      <c r="AA4">
        <f>IF('CA Standards and Followers'!$B16=1,'EPA LDV Rules'!T$8,IF(AND(INDEX('CA Standards and Followers'!$E$14:$E$73,MATCH($A4,'CA Standards and Followers'!$A$14:$A$73,0))=1,INDEX('CA Standards and Followers'!$H$14:$H$73,MATCH($A4,'CA Standards and Followers'!$A$14:$A$73,0))&lt;=AA$1),INDEX('CA Standards and Followers'!$3:$3,MATCH(AA$1,'CA Standards and Followers'!$1:$1,0)),IF(AND(INDEX('CA Standards and Followers'!$D$14:$D$73,MATCH($A4,'CA Standards and Followers'!$A$14:$A$73,0))=1,INDEX('CA Standards and Followers'!$G$14:$G$73,MATCH($A4,'CA Standards and Followers'!$A$14:$A$73,0))&lt;=AA$1),INDEX('CA Standards and Followers'!$2:$2,MATCH(AA$1,'CA Standards and Followers'!$1:$1,0)),0)))</f>
        <v>0</v>
      </c>
      <c r="AB4">
        <f>IF('CA Standards and Followers'!$B16=1,'EPA LDV Rules'!U$8,IF(AND(INDEX('CA Standards and Followers'!$E$14:$E$73,MATCH($A4,'CA Standards and Followers'!$A$14:$A$73,0))=1,INDEX('CA Standards and Followers'!$H$14:$H$73,MATCH($A4,'CA Standards and Followers'!$A$14:$A$73,0))&lt;=AB$1),INDEX('CA Standards and Followers'!$3:$3,MATCH(AB$1,'CA Standards and Followers'!$1:$1,0)),IF(AND(INDEX('CA Standards and Followers'!$D$14:$D$73,MATCH($A4,'CA Standards and Followers'!$A$14:$A$73,0))=1,INDEX('CA Standards and Followers'!$G$14:$G$73,MATCH($A4,'CA Standards and Followers'!$A$14:$A$73,0))&lt;=AB$1),INDEX('CA Standards and Followers'!$2:$2,MATCH(AB$1,'CA Standards and Followers'!$1:$1,0)),0)))</f>
        <v>0</v>
      </c>
      <c r="AC4">
        <f>IF('CA Standards and Followers'!$B16=1,'EPA LDV Rules'!V$8,IF(AND(INDEX('CA Standards and Followers'!$E$14:$E$73,MATCH($A4,'CA Standards and Followers'!$A$14:$A$73,0))=1,INDEX('CA Standards and Followers'!$H$14:$H$73,MATCH($A4,'CA Standards and Followers'!$A$14:$A$73,0))&lt;=AC$1),INDEX('CA Standards and Followers'!$3:$3,MATCH(AC$1,'CA Standards and Followers'!$1:$1,0)),IF(AND(INDEX('CA Standards and Followers'!$D$14:$D$73,MATCH($A4,'CA Standards and Followers'!$A$14:$A$73,0))=1,INDEX('CA Standards and Followers'!$G$14:$G$73,MATCH($A4,'CA Standards and Followers'!$A$14:$A$73,0))&lt;=AC$1),INDEX('CA Standards and Followers'!$2:$2,MATCH(AC$1,'CA Standards and Followers'!$1:$1,0)),0)))</f>
        <v>0</v>
      </c>
      <c r="AD4">
        <f>IF('CA Standards and Followers'!$B16=1,'EPA LDV Rules'!W$8,IF(AND(INDEX('CA Standards and Followers'!$E$14:$E$73,MATCH($A4,'CA Standards and Followers'!$A$14:$A$73,0))=1,INDEX('CA Standards and Followers'!$H$14:$H$73,MATCH($A4,'CA Standards and Followers'!$A$14:$A$73,0))&lt;=AD$1),INDEX('CA Standards and Followers'!$3:$3,MATCH(AD$1,'CA Standards and Followers'!$1:$1,0)),IF(AND(INDEX('CA Standards and Followers'!$D$14:$D$73,MATCH($A4,'CA Standards and Followers'!$A$14:$A$73,0))=1,INDEX('CA Standards and Followers'!$G$14:$G$73,MATCH($A4,'CA Standards and Followers'!$A$14:$A$73,0))&lt;=AD$1),INDEX('CA Standards and Followers'!$2:$2,MATCH(AD$1,'CA Standards and Followers'!$1:$1,0)),0)))</f>
        <v>0</v>
      </c>
      <c r="AE4">
        <f>IF('CA Standards and Followers'!$B16=1,'EPA LDV Rules'!X$8,IF(AND(INDEX('CA Standards and Followers'!$E$14:$E$73,MATCH($A4,'CA Standards and Followers'!$A$14:$A$73,0))=1,INDEX('CA Standards and Followers'!$H$14:$H$73,MATCH($A4,'CA Standards and Followers'!$A$14:$A$73,0))&lt;=AE$1),INDEX('CA Standards and Followers'!$3:$3,MATCH(AE$1,'CA Standards and Followers'!$1:$1,0)),IF(AND(INDEX('CA Standards and Followers'!$D$14:$D$73,MATCH($A4,'CA Standards and Followers'!$A$14:$A$73,0))=1,INDEX('CA Standards and Followers'!$G$14:$G$73,MATCH($A4,'CA Standards and Followers'!$A$14:$A$73,0))&lt;=AE$1),INDEX('CA Standards and Followers'!$2:$2,MATCH(AE$1,'CA Standards and Followers'!$1:$1,0)),0)))</f>
        <v>0</v>
      </c>
      <c r="AF4">
        <f>IF('CA Standards and Followers'!$B16=1,'EPA LDV Rules'!Y$8,IF(AND(INDEX('CA Standards and Followers'!$E$14:$E$73,MATCH($A4,'CA Standards and Followers'!$A$14:$A$73,0))=1,INDEX('CA Standards and Followers'!$H$14:$H$73,MATCH($A4,'CA Standards and Followers'!$A$14:$A$73,0))&lt;=AF$1),INDEX('CA Standards and Followers'!$3:$3,MATCH(AF$1,'CA Standards and Followers'!$1:$1,0)),IF(AND(INDEX('CA Standards and Followers'!$D$14:$D$73,MATCH($A4,'CA Standards and Followers'!$A$14:$A$73,0))=1,INDEX('CA Standards and Followers'!$G$14:$G$73,MATCH($A4,'CA Standards and Followers'!$A$14:$A$73,0))&lt;=AF$1),INDEX('CA Standards and Followers'!$2:$2,MATCH(AF$1,'CA Standards and Followers'!$1:$1,0)),0)))</f>
        <v>0</v>
      </c>
    </row>
    <row r="5" spans="1:32" x14ac:dyDescent="0.75">
      <c r="A5" t="s">
        <v>4</v>
      </c>
      <c r="B5">
        <f>IF(AND(INDEX('CA Standards and Followers'!$E$14:$E$73,MATCH($A5,'CA Standards and Followers'!$A$14:$A$73,0))=1,INDEX('CA Standards and Followers'!$H$14:$H$73,MATCH($A5,'CA Standards and Followers'!$A$14:$A$73,0))&lt;=B$1),INDEX('CA Standards and Followers'!$3:$3,MATCH(B$1,'CA Standards and Followers'!$1:$1,0)),IF(AND(INDEX('CA Standards and Followers'!$D$14:$D$73,MATCH($A5,'CA Standards and Followers'!$A$14:$A$73,0))=1,INDEX('CA Standards and Followers'!$G$14:$G$73,MATCH($A5,'CA Standards and Followers'!$A$14:$A$73,0))&lt;=B$1),INDEX('CA Standards and Followers'!$2:$2,MATCH(B$1,'CA Standards and Followers'!$1:$1,0)),0))</f>
        <v>0</v>
      </c>
      <c r="C5">
        <f>IF(AND(INDEX('CA Standards and Followers'!$E$14:$E$73,MATCH($A5,'CA Standards and Followers'!$A$14:$A$73,0))=1,INDEX('CA Standards and Followers'!$H$14:$H$73,MATCH($A5,'CA Standards and Followers'!$A$14:$A$73,0))&lt;=C$1),INDEX('CA Standards and Followers'!$3:$3,MATCH(C$1,'CA Standards and Followers'!$1:$1,0)),IF(AND(INDEX('CA Standards and Followers'!$D$14:$D$73,MATCH($A5,'CA Standards and Followers'!$A$14:$A$73,0))=1,INDEX('CA Standards and Followers'!$G$14:$G$73,MATCH($A5,'CA Standards and Followers'!$A$14:$A$73,0))&lt;=C$1),INDEX('CA Standards and Followers'!$2:$2,MATCH(C$1,'CA Standards and Followers'!$1:$1,0)),0))</f>
        <v>0</v>
      </c>
      <c r="D5">
        <f>IF(AND(INDEX('CA Standards and Followers'!$E$14:$E$73,MATCH($A5,'CA Standards and Followers'!$A$14:$A$73,0))=1,INDEX('CA Standards and Followers'!$H$14:$H$73,MATCH($A5,'CA Standards and Followers'!$A$14:$A$73,0))&lt;=D$1),INDEX('CA Standards and Followers'!$3:$3,MATCH(D$1,'CA Standards and Followers'!$1:$1,0)),IF(AND(INDEX('CA Standards and Followers'!$D$14:$D$73,MATCH($A5,'CA Standards and Followers'!$A$14:$A$73,0))=1,INDEX('CA Standards and Followers'!$G$14:$G$73,MATCH($A5,'CA Standards and Followers'!$A$14:$A$73,0))&lt;=D$1),INDEX('CA Standards and Followers'!$2:$2,MATCH(D$1,'CA Standards and Followers'!$1:$1,0)),0))</f>
        <v>0</v>
      </c>
      <c r="E5">
        <f>IF(AND(INDEX('CA Standards and Followers'!$E$14:$E$73,MATCH($A5,'CA Standards and Followers'!$A$14:$A$73,0))=1,INDEX('CA Standards and Followers'!$H$14:$H$73,MATCH($A5,'CA Standards and Followers'!$A$14:$A$73,0))&lt;=E$1),INDEX('CA Standards and Followers'!$3:$3,MATCH(E$1,'CA Standards and Followers'!$1:$1,0)),IF(AND(INDEX('CA Standards and Followers'!$D$14:$D$73,MATCH($A5,'CA Standards and Followers'!$A$14:$A$73,0))=1,INDEX('CA Standards and Followers'!$G$14:$G$73,MATCH($A5,'CA Standards and Followers'!$A$14:$A$73,0))&lt;=E$1),INDEX('CA Standards and Followers'!$2:$2,MATCH(E$1,'CA Standards and Followers'!$1:$1,0)),0))</f>
        <v>0</v>
      </c>
      <c r="F5">
        <f>IF(AND(INDEX('CA Standards and Followers'!$E$14:$E$73,MATCH($A5,'CA Standards and Followers'!$A$14:$A$73,0))=1,INDEX('CA Standards and Followers'!$H$14:$H$73,MATCH($A5,'CA Standards and Followers'!$A$14:$A$73,0))&lt;=F$1),INDEX('CA Standards and Followers'!$3:$3,MATCH(F$1,'CA Standards and Followers'!$1:$1,0)),IF(AND(INDEX('CA Standards and Followers'!$D$14:$D$73,MATCH($A5,'CA Standards and Followers'!$A$14:$A$73,0))=1,INDEX('CA Standards and Followers'!$G$14:$G$73,MATCH($A5,'CA Standards and Followers'!$A$14:$A$73,0))&lt;=F$1),INDEX('CA Standards and Followers'!$2:$2,MATCH(F$1,'CA Standards and Followers'!$1:$1,0)),0))</f>
        <v>0</v>
      </c>
      <c r="G5">
        <f>IF(AND(INDEX('CA Standards and Followers'!$E$14:$E$73,MATCH($A5,'CA Standards and Followers'!$A$14:$A$73,0))=1,INDEX('CA Standards and Followers'!$H$14:$H$73,MATCH($A5,'CA Standards and Followers'!$A$14:$A$73,0))&lt;=G$1),INDEX('CA Standards and Followers'!$3:$3,MATCH(G$1,'CA Standards and Followers'!$1:$1,0)),IF(AND(INDEX('CA Standards and Followers'!$D$14:$D$73,MATCH($A5,'CA Standards and Followers'!$A$14:$A$73,0))=1,INDEX('CA Standards and Followers'!$G$14:$G$73,MATCH($A5,'CA Standards and Followers'!$A$14:$A$73,0))&lt;=G$1),INDEX('CA Standards and Followers'!$2:$2,MATCH(G$1,'CA Standards and Followers'!$1:$1,0)),0))</f>
        <v>0</v>
      </c>
      <c r="H5">
        <f>IF(AND(INDEX('CA Standards and Followers'!$E$14:$E$73,MATCH($A5,'CA Standards and Followers'!$A$14:$A$73,0))=1,INDEX('CA Standards and Followers'!$H$14:$H$73,MATCH($A5,'CA Standards and Followers'!$A$14:$A$73,0))&lt;=H$1),INDEX('CA Standards and Followers'!$3:$3,MATCH(H$1,'CA Standards and Followers'!$1:$1,0)),IF(AND(INDEX('CA Standards and Followers'!$D$14:$D$73,MATCH($A5,'CA Standards and Followers'!$A$14:$A$73,0))=1,INDEX('CA Standards and Followers'!$G$14:$G$73,MATCH($A5,'CA Standards and Followers'!$A$14:$A$73,0))&lt;=H$1),INDEX('CA Standards and Followers'!$2:$2,MATCH(H$1,'CA Standards and Followers'!$1:$1,0)),0))</f>
        <v>0</v>
      </c>
      <c r="I5">
        <f>IF('CA Standards and Followers'!$B17=1,'EPA LDV Rules'!B$8,IF(AND(INDEX('CA Standards and Followers'!$E$14:$E$73,MATCH($A5,'CA Standards and Followers'!$A$14:$A$73,0))=1,INDEX('CA Standards and Followers'!$H$14:$H$73,MATCH($A5,'CA Standards and Followers'!$A$14:$A$73,0))&lt;=I$1),INDEX('CA Standards and Followers'!$3:$3,MATCH(I$1,'CA Standards and Followers'!$1:$1,0)),IF(AND(INDEX('CA Standards and Followers'!$D$14:$D$73,MATCH($A5,'CA Standards and Followers'!$A$14:$A$73,0))=1,INDEX('CA Standards and Followers'!$G$14:$G$73,MATCH($A5,'CA Standards and Followers'!$A$14:$A$73,0))&lt;=I$1),INDEX('CA Standards and Followers'!$2:$2,MATCH(I$1,'CA Standards and Followers'!$1:$1,0)),0)))</f>
        <v>0.26200000000000001</v>
      </c>
      <c r="J5">
        <f>IF('CA Standards and Followers'!$B17=1,'EPA LDV Rules'!C$8,IF(AND(INDEX('CA Standards and Followers'!$E$14:$E$73,MATCH($A5,'CA Standards and Followers'!$A$14:$A$73,0))=1,INDEX('CA Standards and Followers'!$H$14:$H$73,MATCH($A5,'CA Standards and Followers'!$A$14:$A$73,0))&lt;=J$1),INDEX('CA Standards and Followers'!$3:$3,MATCH(J$1,'CA Standards and Followers'!$1:$1,0)),IF(AND(INDEX('CA Standards and Followers'!$D$14:$D$73,MATCH($A5,'CA Standards and Followers'!$A$14:$A$73,0))=1,INDEX('CA Standards and Followers'!$G$14:$G$73,MATCH($A5,'CA Standards and Followers'!$A$14:$A$73,0))&lt;=J$1),INDEX('CA Standards and Followers'!$2:$2,MATCH(J$1,'CA Standards and Followers'!$1:$1,0)),0)))</f>
        <v>0.3</v>
      </c>
      <c r="K5">
        <f>IF('CA Standards and Followers'!$B17=1,'EPA LDV Rules'!D$8,IF(AND(INDEX('CA Standards and Followers'!$E$14:$E$73,MATCH($A5,'CA Standards and Followers'!$A$14:$A$73,0))=1,INDEX('CA Standards and Followers'!$H$14:$H$73,MATCH($A5,'CA Standards and Followers'!$A$14:$A$73,0))&lt;=K$1),INDEX('CA Standards and Followers'!$3:$3,MATCH(K$1,'CA Standards and Followers'!$1:$1,0)),IF(AND(INDEX('CA Standards and Followers'!$D$14:$D$73,MATCH($A5,'CA Standards and Followers'!$A$14:$A$73,0))=1,INDEX('CA Standards and Followers'!$G$14:$G$73,MATCH($A5,'CA Standards and Followers'!$A$14:$A$73,0))&lt;=K$1),INDEX('CA Standards and Followers'!$2:$2,MATCH(K$1,'CA Standards and Followers'!$1:$1,0)),0)))</f>
        <v>0.39600000000000002</v>
      </c>
      <c r="L5">
        <f>IF('CA Standards and Followers'!$B17=1,'EPA LDV Rules'!E$8,IF(AND(INDEX('CA Standards and Followers'!$E$14:$E$73,MATCH($A5,'CA Standards and Followers'!$A$14:$A$73,0))=1,INDEX('CA Standards and Followers'!$H$14:$H$73,MATCH($A5,'CA Standards and Followers'!$A$14:$A$73,0))&lt;=L$1),INDEX('CA Standards and Followers'!$3:$3,MATCH(L$1,'CA Standards and Followers'!$1:$1,0)),IF(AND(INDEX('CA Standards and Followers'!$D$14:$D$73,MATCH($A5,'CA Standards and Followers'!$A$14:$A$73,0))=1,INDEX('CA Standards and Followers'!$G$14:$G$73,MATCH($A5,'CA Standards and Followers'!$A$14:$A$73,0))&lt;=L$1),INDEX('CA Standards and Followers'!$2:$2,MATCH(L$1,'CA Standards and Followers'!$1:$1,0)),0)))</f>
        <v>0.45500000000000002</v>
      </c>
      <c r="M5">
        <f>IF('CA Standards and Followers'!$B17=1,'EPA LDV Rules'!F$8,IF(AND(INDEX('CA Standards and Followers'!$E$14:$E$73,MATCH($A5,'CA Standards and Followers'!$A$14:$A$73,0))=1,INDEX('CA Standards and Followers'!$H$14:$H$73,MATCH($A5,'CA Standards and Followers'!$A$14:$A$73,0))&lt;=M$1),INDEX('CA Standards and Followers'!$3:$3,MATCH(M$1,'CA Standards and Followers'!$1:$1,0)),IF(AND(INDEX('CA Standards and Followers'!$D$14:$D$73,MATCH($A5,'CA Standards and Followers'!$A$14:$A$73,0))=1,INDEX('CA Standards and Followers'!$G$14:$G$73,MATCH($A5,'CA Standards and Followers'!$A$14:$A$73,0))&lt;=M$1),INDEX('CA Standards and Followers'!$2:$2,MATCH(M$1,'CA Standards and Followers'!$1:$1,0)),0)))</f>
        <v>0.53</v>
      </c>
      <c r="N5">
        <f>IF('CA Standards and Followers'!$B17=1,'EPA LDV Rules'!G$8,IF(AND(INDEX('CA Standards and Followers'!$E$14:$E$73,MATCH($A5,'CA Standards and Followers'!$A$14:$A$73,0))=1,INDEX('CA Standards and Followers'!$H$14:$H$73,MATCH($A5,'CA Standards and Followers'!$A$14:$A$73,0))&lt;=N$1),INDEX('CA Standards and Followers'!$3:$3,MATCH(N$1,'CA Standards and Followers'!$1:$1,0)),IF(AND(INDEX('CA Standards and Followers'!$D$14:$D$73,MATCH($A5,'CA Standards and Followers'!$A$14:$A$73,0))=1,INDEX('CA Standards and Followers'!$G$14:$G$73,MATCH($A5,'CA Standards and Followers'!$A$14:$A$73,0))&lt;=N$1),INDEX('CA Standards and Followers'!$2:$2,MATCH(N$1,'CA Standards and Followers'!$1:$1,0)),0)))</f>
        <v>0.61</v>
      </c>
      <c r="O5">
        <f>IF('CA Standards and Followers'!$B17=1,'EPA LDV Rules'!H$8,IF(AND(INDEX('CA Standards and Followers'!$E$14:$E$73,MATCH($A5,'CA Standards and Followers'!$A$14:$A$73,0))=1,INDEX('CA Standards and Followers'!$H$14:$H$73,MATCH($A5,'CA Standards and Followers'!$A$14:$A$73,0))&lt;=O$1),INDEX('CA Standards and Followers'!$3:$3,MATCH(O$1,'CA Standards and Followers'!$1:$1,0)),IF(AND(INDEX('CA Standards and Followers'!$D$14:$D$73,MATCH($A5,'CA Standards and Followers'!$A$14:$A$73,0))=1,INDEX('CA Standards and Followers'!$G$14:$G$73,MATCH($A5,'CA Standards and Followers'!$A$14:$A$73,0))&lt;=O$1),INDEX('CA Standards and Followers'!$2:$2,MATCH(O$1,'CA Standards and Followers'!$1:$1,0)),0)))</f>
        <v>0.57999999999999996</v>
      </c>
      <c r="P5">
        <f>IF('CA Standards and Followers'!$B17=1,'EPA LDV Rules'!I$8,IF(AND(INDEX('CA Standards and Followers'!$E$14:$E$73,MATCH($A5,'CA Standards and Followers'!$A$14:$A$73,0))=1,INDEX('CA Standards and Followers'!$H$14:$H$73,MATCH($A5,'CA Standards and Followers'!$A$14:$A$73,0))&lt;=P$1),INDEX('CA Standards and Followers'!$3:$3,MATCH(P$1,'CA Standards and Followers'!$1:$1,0)),IF(AND(INDEX('CA Standards and Followers'!$D$14:$D$73,MATCH($A5,'CA Standards and Followers'!$A$14:$A$73,0))=1,INDEX('CA Standards and Followers'!$G$14:$G$73,MATCH($A5,'CA Standards and Followers'!$A$14:$A$73,0))&lt;=P$1),INDEX('CA Standards and Followers'!$2:$2,MATCH(P$1,'CA Standards and Followers'!$1:$1,0)),0)))</f>
        <v>0.55000000000000004</v>
      </c>
      <c r="Q5">
        <f>IF('CA Standards and Followers'!$B17=1,'EPA LDV Rules'!J$8,IF(AND(INDEX('CA Standards and Followers'!$E$14:$E$73,MATCH($A5,'CA Standards and Followers'!$A$14:$A$73,0))=1,INDEX('CA Standards and Followers'!$H$14:$H$73,MATCH($A5,'CA Standards and Followers'!$A$14:$A$73,0))&lt;=Q$1),INDEX('CA Standards and Followers'!$3:$3,MATCH(Q$1,'CA Standards and Followers'!$1:$1,0)),IF(AND(INDEX('CA Standards and Followers'!$D$14:$D$73,MATCH($A5,'CA Standards and Followers'!$A$14:$A$73,0))=1,INDEX('CA Standards and Followers'!$G$14:$G$73,MATCH($A5,'CA Standards and Followers'!$A$14:$A$73,0))&lt;=Q$1),INDEX('CA Standards and Followers'!$2:$2,MATCH(Q$1,'CA Standards and Followers'!$1:$1,0)),0)))</f>
        <v>0</v>
      </c>
      <c r="R5">
        <f>IF('CA Standards and Followers'!$B17=1,'EPA LDV Rules'!K$8,IF(AND(INDEX('CA Standards and Followers'!$E$14:$E$73,MATCH($A5,'CA Standards and Followers'!$A$14:$A$73,0))=1,INDEX('CA Standards and Followers'!$H$14:$H$73,MATCH($A5,'CA Standards and Followers'!$A$14:$A$73,0))&lt;=R$1),INDEX('CA Standards and Followers'!$3:$3,MATCH(R$1,'CA Standards and Followers'!$1:$1,0)),IF(AND(INDEX('CA Standards and Followers'!$D$14:$D$73,MATCH($A5,'CA Standards and Followers'!$A$14:$A$73,0))=1,INDEX('CA Standards and Followers'!$G$14:$G$73,MATCH($A5,'CA Standards and Followers'!$A$14:$A$73,0))&lt;=R$1),INDEX('CA Standards and Followers'!$2:$2,MATCH(R$1,'CA Standards and Followers'!$1:$1,0)),0)))</f>
        <v>0</v>
      </c>
      <c r="S5">
        <f>IF('CA Standards and Followers'!$B17=1,'EPA LDV Rules'!L$8,IF(AND(INDEX('CA Standards and Followers'!$E$14:$E$73,MATCH($A5,'CA Standards and Followers'!$A$14:$A$73,0))=1,INDEX('CA Standards and Followers'!$H$14:$H$73,MATCH($A5,'CA Standards and Followers'!$A$14:$A$73,0))&lt;=S$1),INDEX('CA Standards and Followers'!$3:$3,MATCH(S$1,'CA Standards and Followers'!$1:$1,0)),IF(AND(INDEX('CA Standards and Followers'!$D$14:$D$73,MATCH($A5,'CA Standards and Followers'!$A$14:$A$73,0))=1,INDEX('CA Standards and Followers'!$G$14:$G$73,MATCH($A5,'CA Standards and Followers'!$A$14:$A$73,0))&lt;=S$1),INDEX('CA Standards and Followers'!$2:$2,MATCH(S$1,'CA Standards and Followers'!$1:$1,0)),0)))</f>
        <v>0</v>
      </c>
      <c r="T5">
        <f>IF('CA Standards and Followers'!$B17=1,'EPA LDV Rules'!M$8,IF(AND(INDEX('CA Standards and Followers'!$E$14:$E$73,MATCH($A5,'CA Standards and Followers'!$A$14:$A$73,0))=1,INDEX('CA Standards and Followers'!$H$14:$H$73,MATCH($A5,'CA Standards and Followers'!$A$14:$A$73,0))&lt;=T$1),INDEX('CA Standards and Followers'!$3:$3,MATCH(T$1,'CA Standards and Followers'!$1:$1,0)),IF(AND(INDEX('CA Standards and Followers'!$D$14:$D$73,MATCH($A5,'CA Standards and Followers'!$A$14:$A$73,0))=1,INDEX('CA Standards and Followers'!$G$14:$G$73,MATCH($A5,'CA Standards and Followers'!$A$14:$A$73,0))&lt;=T$1),INDEX('CA Standards and Followers'!$2:$2,MATCH(T$1,'CA Standards and Followers'!$1:$1,0)),0)))</f>
        <v>0</v>
      </c>
      <c r="U5">
        <f>IF('CA Standards and Followers'!$B17=1,'EPA LDV Rules'!N$8,IF(AND(INDEX('CA Standards and Followers'!$E$14:$E$73,MATCH($A5,'CA Standards and Followers'!$A$14:$A$73,0))=1,INDEX('CA Standards and Followers'!$H$14:$H$73,MATCH($A5,'CA Standards and Followers'!$A$14:$A$73,0))&lt;=U$1),INDEX('CA Standards and Followers'!$3:$3,MATCH(U$1,'CA Standards and Followers'!$1:$1,0)),IF(AND(INDEX('CA Standards and Followers'!$D$14:$D$73,MATCH($A5,'CA Standards and Followers'!$A$14:$A$73,0))=1,INDEX('CA Standards and Followers'!$G$14:$G$73,MATCH($A5,'CA Standards and Followers'!$A$14:$A$73,0))&lt;=U$1),INDEX('CA Standards and Followers'!$2:$2,MATCH(U$1,'CA Standards and Followers'!$1:$1,0)),0)))</f>
        <v>0</v>
      </c>
      <c r="V5">
        <f>IF('CA Standards and Followers'!$B17=1,'EPA LDV Rules'!O$8,IF(AND(INDEX('CA Standards and Followers'!$E$14:$E$73,MATCH($A5,'CA Standards and Followers'!$A$14:$A$73,0))=1,INDEX('CA Standards and Followers'!$H$14:$H$73,MATCH($A5,'CA Standards and Followers'!$A$14:$A$73,0))&lt;=V$1),INDEX('CA Standards and Followers'!$3:$3,MATCH(V$1,'CA Standards and Followers'!$1:$1,0)),IF(AND(INDEX('CA Standards and Followers'!$D$14:$D$73,MATCH($A5,'CA Standards and Followers'!$A$14:$A$73,0))=1,INDEX('CA Standards and Followers'!$G$14:$G$73,MATCH($A5,'CA Standards and Followers'!$A$14:$A$73,0))&lt;=V$1),INDEX('CA Standards and Followers'!$2:$2,MATCH(V$1,'CA Standards and Followers'!$1:$1,0)),0)))</f>
        <v>0</v>
      </c>
      <c r="W5">
        <f>IF('CA Standards and Followers'!$B17=1,'EPA LDV Rules'!P$8,IF(AND(INDEX('CA Standards and Followers'!$E$14:$E$73,MATCH($A5,'CA Standards and Followers'!$A$14:$A$73,0))=1,INDEX('CA Standards and Followers'!$H$14:$H$73,MATCH($A5,'CA Standards and Followers'!$A$14:$A$73,0))&lt;=W$1),INDEX('CA Standards and Followers'!$3:$3,MATCH(W$1,'CA Standards and Followers'!$1:$1,0)),IF(AND(INDEX('CA Standards and Followers'!$D$14:$D$73,MATCH($A5,'CA Standards and Followers'!$A$14:$A$73,0))=1,INDEX('CA Standards and Followers'!$G$14:$G$73,MATCH($A5,'CA Standards and Followers'!$A$14:$A$73,0))&lt;=W$1),INDEX('CA Standards and Followers'!$2:$2,MATCH(W$1,'CA Standards and Followers'!$1:$1,0)),0)))</f>
        <v>0</v>
      </c>
      <c r="X5">
        <f>IF('CA Standards and Followers'!$B17=1,'EPA LDV Rules'!Q$8,IF(AND(INDEX('CA Standards and Followers'!$E$14:$E$73,MATCH($A5,'CA Standards and Followers'!$A$14:$A$73,0))=1,INDEX('CA Standards and Followers'!$H$14:$H$73,MATCH($A5,'CA Standards and Followers'!$A$14:$A$73,0))&lt;=X$1),INDEX('CA Standards and Followers'!$3:$3,MATCH(X$1,'CA Standards and Followers'!$1:$1,0)),IF(AND(INDEX('CA Standards and Followers'!$D$14:$D$73,MATCH($A5,'CA Standards and Followers'!$A$14:$A$73,0))=1,INDEX('CA Standards and Followers'!$G$14:$G$73,MATCH($A5,'CA Standards and Followers'!$A$14:$A$73,0))&lt;=X$1),INDEX('CA Standards and Followers'!$2:$2,MATCH(X$1,'CA Standards and Followers'!$1:$1,0)),0)))</f>
        <v>0</v>
      </c>
      <c r="Y5">
        <f>IF('CA Standards and Followers'!$B17=1,'EPA LDV Rules'!R$8,IF(AND(INDEX('CA Standards and Followers'!$E$14:$E$73,MATCH($A5,'CA Standards and Followers'!$A$14:$A$73,0))=1,INDEX('CA Standards and Followers'!$H$14:$H$73,MATCH($A5,'CA Standards and Followers'!$A$14:$A$73,0))&lt;=Y$1),INDEX('CA Standards and Followers'!$3:$3,MATCH(Y$1,'CA Standards and Followers'!$1:$1,0)),IF(AND(INDEX('CA Standards and Followers'!$D$14:$D$73,MATCH($A5,'CA Standards and Followers'!$A$14:$A$73,0))=1,INDEX('CA Standards and Followers'!$G$14:$G$73,MATCH($A5,'CA Standards and Followers'!$A$14:$A$73,0))&lt;=Y$1),INDEX('CA Standards and Followers'!$2:$2,MATCH(Y$1,'CA Standards and Followers'!$1:$1,0)),0)))</f>
        <v>0</v>
      </c>
      <c r="Z5">
        <f>IF('CA Standards and Followers'!$B17=1,'EPA LDV Rules'!S$8,IF(AND(INDEX('CA Standards and Followers'!$E$14:$E$73,MATCH($A5,'CA Standards and Followers'!$A$14:$A$73,0))=1,INDEX('CA Standards and Followers'!$H$14:$H$73,MATCH($A5,'CA Standards and Followers'!$A$14:$A$73,0))&lt;=Z$1),INDEX('CA Standards and Followers'!$3:$3,MATCH(Z$1,'CA Standards and Followers'!$1:$1,0)),IF(AND(INDEX('CA Standards and Followers'!$D$14:$D$73,MATCH($A5,'CA Standards and Followers'!$A$14:$A$73,0))=1,INDEX('CA Standards and Followers'!$G$14:$G$73,MATCH($A5,'CA Standards and Followers'!$A$14:$A$73,0))&lt;=Z$1),INDEX('CA Standards and Followers'!$2:$2,MATCH(Z$1,'CA Standards and Followers'!$1:$1,0)),0)))</f>
        <v>0</v>
      </c>
      <c r="AA5">
        <f>IF('CA Standards and Followers'!$B17=1,'EPA LDV Rules'!T$8,IF(AND(INDEX('CA Standards and Followers'!$E$14:$E$73,MATCH($A5,'CA Standards and Followers'!$A$14:$A$73,0))=1,INDEX('CA Standards and Followers'!$H$14:$H$73,MATCH($A5,'CA Standards and Followers'!$A$14:$A$73,0))&lt;=AA$1),INDEX('CA Standards and Followers'!$3:$3,MATCH(AA$1,'CA Standards and Followers'!$1:$1,0)),IF(AND(INDEX('CA Standards and Followers'!$D$14:$D$73,MATCH($A5,'CA Standards and Followers'!$A$14:$A$73,0))=1,INDEX('CA Standards and Followers'!$G$14:$G$73,MATCH($A5,'CA Standards and Followers'!$A$14:$A$73,0))&lt;=AA$1),INDEX('CA Standards and Followers'!$2:$2,MATCH(AA$1,'CA Standards and Followers'!$1:$1,0)),0)))</f>
        <v>0</v>
      </c>
      <c r="AB5">
        <f>IF('CA Standards and Followers'!$B17=1,'EPA LDV Rules'!U$8,IF(AND(INDEX('CA Standards and Followers'!$E$14:$E$73,MATCH($A5,'CA Standards and Followers'!$A$14:$A$73,0))=1,INDEX('CA Standards and Followers'!$H$14:$H$73,MATCH($A5,'CA Standards and Followers'!$A$14:$A$73,0))&lt;=AB$1),INDEX('CA Standards and Followers'!$3:$3,MATCH(AB$1,'CA Standards and Followers'!$1:$1,0)),IF(AND(INDEX('CA Standards and Followers'!$D$14:$D$73,MATCH($A5,'CA Standards and Followers'!$A$14:$A$73,0))=1,INDEX('CA Standards and Followers'!$G$14:$G$73,MATCH($A5,'CA Standards and Followers'!$A$14:$A$73,0))&lt;=AB$1),INDEX('CA Standards and Followers'!$2:$2,MATCH(AB$1,'CA Standards and Followers'!$1:$1,0)),0)))</f>
        <v>0</v>
      </c>
      <c r="AC5">
        <f>IF('CA Standards and Followers'!$B17=1,'EPA LDV Rules'!V$8,IF(AND(INDEX('CA Standards and Followers'!$E$14:$E$73,MATCH($A5,'CA Standards and Followers'!$A$14:$A$73,0))=1,INDEX('CA Standards and Followers'!$H$14:$H$73,MATCH($A5,'CA Standards and Followers'!$A$14:$A$73,0))&lt;=AC$1),INDEX('CA Standards and Followers'!$3:$3,MATCH(AC$1,'CA Standards and Followers'!$1:$1,0)),IF(AND(INDEX('CA Standards and Followers'!$D$14:$D$73,MATCH($A5,'CA Standards and Followers'!$A$14:$A$73,0))=1,INDEX('CA Standards and Followers'!$G$14:$G$73,MATCH($A5,'CA Standards and Followers'!$A$14:$A$73,0))&lt;=AC$1),INDEX('CA Standards and Followers'!$2:$2,MATCH(AC$1,'CA Standards and Followers'!$1:$1,0)),0)))</f>
        <v>0</v>
      </c>
      <c r="AD5">
        <f>IF('CA Standards and Followers'!$B17=1,'EPA LDV Rules'!W$8,IF(AND(INDEX('CA Standards and Followers'!$E$14:$E$73,MATCH($A5,'CA Standards and Followers'!$A$14:$A$73,0))=1,INDEX('CA Standards and Followers'!$H$14:$H$73,MATCH($A5,'CA Standards and Followers'!$A$14:$A$73,0))&lt;=AD$1),INDEX('CA Standards and Followers'!$3:$3,MATCH(AD$1,'CA Standards and Followers'!$1:$1,0)),IF(AND(INDEX('CA Standards and Followers'!$D$14:$D$73,MATCH($A5,'CA Standards and Followers'!$A$14:$A$73,0))=1,INDEX('CA Standards and Followers'!$G$14:$G$73,MATCH($A5,'CA Standards and Followers'!$A$14:$A$73,0))&lt;=AD$1),INDEX('CA Standards and Followers'!$2:$2,MATCH(AD$1,'CA Standards and Followers'!$1:$1,0)),0)))</f>
        <v>0</v>
      </c>
      <c r="AE5">
        <f>IF('CA Standards and Followers'!$B17=1,'EPA LDV Rules'!X$8,IF(AND(INDEX('CA Standards and Followers'!$E$14:$E$73,MATCH($A5,'CA Standards and Followers'!$A$14:$A$73,0))=1,INDEX('CA Standards and Followers'!$H$14:$H$73,MATCH($A5,'CA Standards and Followers'!$A$14:$A$73,0))&lt;=AE$1),INDEX('CA Standards and Followers'!$3:$3,MATCH(AE$1,'CA Standards and Followers'!$1:$1,0)),IF(AND(INDEX('CA Standards and Followers'!$D$14:$D$73,MATCH($A5,'CA Standards and Followers'!$A$14:$A$73,0))=1,INDEX('CA Standards and Followers'!$G$14:$G$73,MATCH($A5,'CA Standards and Followers'!$A$14:$A$73,0))&lt;=AE$1),INDEX('CA Standards and Followers'!$2:$2,MATCH(AE$1,'CA Standards and Followers'!$1:$1,0)),0)))</f>
        <v>0</v>
      </c>
      <c r="AF5">
        <f>IF('CA Standards and Followers'!$B17=1,'EPA LDV Rules'!Y$8,IF(AND(INDEX('CA Standards and Followers'!$E$14:$E$73,MATCH($A5,'CA Standards and Followers'!$A$14:$A$73,0))=1,INDEX('CA Standards and Followers'!$H$14:$H$73,MATCH($A5,'CA Standards and Followers'!$A$14:$A$73,0))&lt;=AF$1),INDEX('CA Standards and Followers'!$3:$3,MATCH(AF$1,'CA Standards and Followers'!$1:$1,0)),IF(AND(INDEX('CA Standards and Followers'!$D$14:$D$73,MATCH($A5,'CA Standards and Followers'!$A$14:$A$73,0))=1,INDEX('CA Standards and Followers'!$G$14:$G$73,MATCH($A5,'CA Standards and Followers'!$A$14:$A$73,0))&lt;=AF$1),INDEX('CA Standards and Followers'!$2:$2,MATCH(AF$1,'CA Standards and Followers'!$1:$1,0)),0)))</f>
        <v>0</v>
      </c>
    </row>
    <row r="6" spans="1:32" x14ac:dyDescent="0.75">
      <c r="A6" t="s">
        <v>1346</v>
      </c>
      <c r="B6">
        <f>IF(AND(INDEX('CA Standards and Followers'!$E$14:$E$73,MATCH($A6,'CA Standards and Followers'!$A$14:$A$73,0))=1,INDEX('CA Standards and Followers'!$H$14:$H$73,MATCH($A6,'CA Standards and Followers'!$A$14:$A$73,0))&lt;=B$1),INDEX('CA Standards and Followers'!$3:$3,MATCH(B$1,'CA Standards and Followers'!$1:$1,0)),IF(AND(INDEX('CA Standards and Followers'!$D$14:$D$73,MATCH($A6,'CA Standards and Followers'!$A$14:$A$73,0))=1,INDEX('CA Standards and Followers'!$G$14:$G$73,MATCH($A6,'CA Standards and Followers'!$A$14:$A$73,0))&lt;=B$1),INDEX('CA Standards and Followers'!$2:$2,MATCH(B$1,'CA Standards and Followers'!$1:$1,0)),0))</f>
        <v>9.5000000000000001E-2</v>
      </c>
      <c r="C6">
        <f>IF(AND(INDEX('CA Standards and Followers'!$E$14:$E$73,MATCH($A6,'CA Standards and Followers'!$A$14:$A$73,0))=1,INDEX('CA Standards and Followers'!$H$14:$H$73,MATCH($A6,'CA Standards and Followers'!$A$14:$A$73,0))&lt;=C$1),INDEX('CA Standards and Followers'!$3:$3,MATCH(C$1,'CA Standards and Followers'!$1:$1,0)),IF(AND(INDEX('CA Standards and Followers'!$D$14:$D$73,MATCH($A6,'CA Standards and Followers'!$A$14:$A$73,0))=1,INDEX('CA Standards and Followers'!$G$14:$G$73,MATCH($A6,'CA Standards and Followers'!$A$14:$A$73,0))&lt;=C$1),INDEX('CA Standards and Followers'!$2:$2,MATCH(C$1,'CA Standards and Followers'!$1:$1,0)),0))</f>
        <v>0.12</v>
      </c>
      <c r="D6">
        <f>IF(AND(INDEX('CA Standards and Followers'!$E$14:$E$73,MATCH($A6,'CA Standards and Followers'!$A$14:$A$73,0))=1,INDEX('CA Standards and Followers'!$H$14:$H$73,MATCH($A6,'CA Standards and Followers'!$A$14:$A$73,0))&lt;=D$1),INDEX('CA Standards and Followers'!$3:$3,MATCH(D$1,'CA Standards and Followers'!$1:$1,0)),IF(AND(INDEX('CA Standards and Followers'!$D$14:$D$73,MATCH($A6,'CA Standards and Followers'!$A$14:$A$73,0))=1,INDEX('CA Standards and Followers'!$G$14:$G$73,MATCH($A6,'CA Standards and Followers'!$A$14:$A$73,0))&lt;=D$1),INDEX('CA Standards and Followers'!$2:$2,MATCH(D$1,'CA Standards and Followers'!$1:$1,0)),0))</f>
        <v>0.14499999999999999</v>
      </c>
      <c r="E6">
        <f>IF(AND(INDEX('CA Standards and Followers'!$E$14:$E$73,MATCH($A6,'CA Standards and Followers'!$A$14:$A$73,0))=1,INDEX('CA Standards and Followers'!$H$14:$H$73,MATCH($A6,'CA Standards and Followers'!$A$14:$A$73,0))&lt;=E$1),INDEX('CA Standards and Followers'!$3:$3,MATCH(E$1,'CA Standards and Followers'!$1:$1,0)),IF(AND(INDEX('CA Standards and Followers'!$D$14:$D$73,MATCH($A6,'CA Standards and Followers'!$A$14:$A$73,0))=1,INDEX('CA Standards and Followers'!$G$14:$G$73,MATCH($A6,'CA Standards and Followers'!$A$14:$A$73,0))&lt;=E$1),INDEX('CA Standards and Followers'!$2:$2,MATCH(E$1,'CA Standards and Followers'!$1:$1,0)),0))</f>
        <v>0.16999999999999998</v>
      </c>
      <c r="F6">
        <f>IF(AND(INDEX('CA Standards and Followers'!$E$14:$E$73,MATCH($A6,'CA Standards and Followers'!$A$14:$A$73,0))=1,INDEX('CA Standards and Followers'!$H$14:$H$73,MATCH($A6,'CA Standards and Followers'!$A$14:$A$73,0))&lt;=F$1),INDEX('CA Standards and Followers'!$3:$3,MATCH(F$1,'CA Standards and Followers'!$1:$1,0)),IF(AND(INDEX('CA Standards and Followers'!$D$14:$D$73,MATCH($A6,'CA Standards and Followers'!$A$14:$A$73,0))=1,INDEX('CA Standards and Followers'!$G$14:$G$73,MATCH($A6,'CA Standards and Followers'!$A$14:$A$73,0))&lt;=F$1),INDEX('CA Standards and Followers'!$2:$2,MATCH(F$1,'CA Standards and Followers'!$1:$1,0)),0))</f>
        <v>0.19500000000000001</v>
      </c>
      <c r="G6">
        <f>IF(AND(INDEX('CA Standards and Followers'!$E$14:$E$73,MATCH($A6,'CA Standards and Followers'!$A$14:$A$73,0))=1,INDEX('CA Standards and Followers'!$H$14:$H$73,MATCH($A6,'CA Standards and Followers'!$A$14:$A$73,0))&lt;=G$1),INDEX('CA Standards and Followers'!$3:$3,MATCH(G$1,'CA Standards and Followers'!$1:$1,0)),IF(AND(INDEX('CA Standards and Followers'!$D$14:$D$73,MATCH($A6,'CA Standards and Followers'!$A$14:$A$73,0))=1,INDEX('CA Standards and Followers'!$G$14:$G$73,MATCH($A6,'CA Standards and Followers'!$A$14:$A$73,0))&lt;=G$1),INDEX('CA Standards and Followers'!$2:$2,MATCH(G$1,'CA Standards and Followers'!$1:$1,0)),0))</f>
        <v>0.21999999999999997</v>
      </c>
      <c r="H6">
        <f>IF(AND(INDEX('CA Standards and Followers'!$E$14:$E$73,MATCH($A6,'CA Standards and Followers'!$A$14:$A$73,0))=1,INDEX('CA Standards and Followers'!$H$14:$H$73,MATCH($A6,'CA Standards and Followers'!$A$14:$A$73,0))&lt;=H$1),INDEX('CA Standards and Followers'!$3:$3,MATCH(H$1,'CA Standards and Followers'!$1:$1,0)),IF(AND(INDEX('CA Standards and Followers'!$D$14:$D$73,MATCH($A6,'CA Standards and Followers'!$A$14:$A$73,0))=1,INDEX('CA Standards and Followers'!$G$14:$G$73,MATCH($A6,'CA Standards and Followers'!$A$14:$A$73,0))&lt;=H$1),INDEX('CA Standards and Followers'!$2:$2,MATCH(H$1,'CA Standards and Followers'!$1:$1,0)),0))</f>
        <v>0.35</v>
      </c>
      <c r="I6">
        <f>IF('CA Standards and Followers'!$B18=1,'EPA LDV Rules'!B$8,IF(AND(INDEX('CA Standards and Followers'!$E$14:$E$73,MATCH($A6,'CA Standards and Followers'!$A$14:$A$73,0))=1,INDEX('CA Standards and Followers'!$H$14:$H$73,MATCH($A6,'CA Standards and Followers'!$A$14:$A$73,0))&lt;=I$1),INDEX('CA Standards and Followers'!$3:$3,MATCH(I$1,'CA Standards and Followers'!$1:$1,0)),IF(AND(INDEX('CA Standards and Followers'!$D$14:$D$73,MATCH($A6,'CA Standards and Followers'!$A$14:$A$73,0))=1,INDEX('CA Standards and Followers'!$G$14:$G$73,MATCH($A6,'CA Standards and Followers'!$A$14:$A$73,0))&lt;=I$1),INDEX('CA Standards and Followers'!$2:$2,MATCH(I$1,'CA Standards and Followers'!$1:$1,0)),0)))</f>
        <v>0.43</v>
      </c>
      <c r="J6">
        <f>IF('CA Standards and Followers'!$B18=1,'EPA LDV Rules'!C$8,IF(AND(INDEX('CA Standards and Followers'!$E$14:$E$73,MATCH($A6,'CA Standards and Followers'!$A$14:$A$73,0))=1,INDEX('CA Standards and Followers'!$H$14:$H$73,MATCH($A6,'CA Standards and Followers'!$A$14:$A$73,0))&lt;=J$1),INDEX('CA Standards and Followers'!$3:$3,MATCH(J$1,'CA Standards and Followers'!$1:$1,0)),IF(AND(INDEX('CA Standards and Followers'!$D$14:$D$73,MATCH($A6,'CA Standards and Followers'!$A$14:$A$73,0))=1,INDEX('CA Standards and Followers'!$G$14:$G$73,MATCH($A6,'CA Standards and Followers'!$A$14:$A$73,0))&lt;=J$1),INDEX('CA Standards and Followers'!$2:$2,MATCH(J$1,'CA Standards and Followers'!$1:$1,0)),0)))</f>
        <v>0.51</v>
      </c>
      <c r="K6">
        <f>IF('CA Standards and Followers'!$B18=1,'EPA LDV Rules'!D$8,IF(AND(INDEX('CA Standards and Followers'!$E$14:$E$73,MATCH($A6,'CA Standards and Followers'!$A$14:$A$73,0))=1,INDEX('CA Standards and Followers'!$H$14:$H$73,MATCH($A6,'CA Standards and Followers'!$A$14:$A$73,0))&lt;=K$1),INDEX('CA Standards and Followers'!$3:$3,MATCH(K$1,'CA Standards and Followers'!$1:$1,0)),IF(AND(INDEX('CA Standards and Followers'!$D$14:$D$73,MATCH($A6,'CA Standards and Followers'!$A$14:$A$73,0))=1,INDEX('CA Standards and Followers'!$G$14:$G$73,MATCH($A6,'CA Standards and Followers'!$A$14:$A$73,0))&lt;=K$1),INDEX('CA Standards and Followers'!$2:$2,MATCH(K$1,'CA Standards and Followers'!$1:$1,0)),0)))</f>
        <v>0.59</v>
      </c>
      <c r="L6">
        <f>IF('CA Standards and Followers'!$B18=1,'EPA LDV Rules'!E$8,IF(AND(INDEX('CA Standards and Followers'!$E$14:$E$73,MATCH($A6,'CA Standards and Followers'!$A$14:$A$73,0))=1,INDEX('CA Standards and Followers'!$H$14:$H$73,MATCH($A6,'CA Standards and Followers'!$A$14:$A$73,0))&lt;=L$1),INDEX('CA Standards and Followers'!$3:$3,MATCH(L$1,'CA Standards and Followers'!$1:$1,0)),IF(AND(INDEX('CA Standards and Followers'!$D$14:$D$73,MATCH($A6,'CA Standards and Followers'!$A$14:$A$73,0))=1,INDEX('CA Standards and Followers'!$G$14:$G$73,MATCH($A6,'CA Standards and Followers'!$A$14:$A$73,0))&lt;=L$1),INDEX('CA Standards and Followers'!$2:$2,MATCH(L$1,'CA Standards and Followers'!$1:$1,0)),0)))</f>
        <v>0.68</v>
      </c>
      <c r="M6">
        <f>IF('CA Standards and Followers'!$B18=1,'EPA LDV Rules'!F$8,IF(AND(INDEX('CA Standards and Followers'!$E$14:$E$73,MATCH($A6,'CA Standards and Followers'!$A$14:$A$73,0))=1,INDEX('CA Standards and Followers'!$H$14:$H$73,MATCH($A6,'CA Standards and Followers'!$A$14:$A$73,0))&lt;=M$1),INDEX('CA Standards and Followers'!$3:$3,MATCH(M$1,'CA Standards and Followers'!$1:$1,0)),IF(AND(INDEX('CA Standards and Followers'!$D$14:$D$73,MATCH($A6,'CA Standards and Followers'!$A$14:$A$73,0))=1,INDEX('CA Standards and Followers'!$G$14:$G$73,MATCH($A6,'CA Standards and Followers'!$A$14:$A$73,0))&lt;=M$1),INDEX('CA Standards and Followers'!$2:$2,MATCH(M$1,'CA Standards and Followers'!$1:$1,0)),0)))</f>
        <v>0.76</v>
      </c>
      <c r="N6">
        <f>IF('CA Standards and Followers'!$B18=1,'EPA LDV Rules'!G$8,IF(AND(INDEX('CA Standards and Followers'!$E$14:$E$73,MATCH($A6,'CA Standards and Followers'!$A$14:$A$73,0))=1,INDEX('CA Standards and Followers'!$H$14:$H$73,MATCH($A6,'CA Standards and Followers'!$A$14:$A$73,0))&lt;=N$1),INDEX('CA Standards and Followers'!$3:$3,MATCH(N$1,'CA Standards and Followers'!$1:$1,0)),IF(AND(INDEX('CA Standards and Followers'!$D$14:$D$73,MATCH($A6,'CA Standards and Followers'!$A$14:$A$73,0))=1,INDEX('CA Standards and Followers'!$G$14:$G$73,MATCH($A6,'CA Standards and Followers'!$A$14:$A$73,0))&lt;=N$1),INDEX('CA Standards and Followers'!$2:$2,MATCH(N$1,'CA Standards and Followers'!$1:$1,0)),0)))</f>
        <v>0.82</v>
      </c>
      <c r="O6">
        <f>IF('CA Standards and Followers'!$B18=1,'EPA LDV Rules'!H$8,IF(AND(INDEX('CA Standards and Followers'!$E$14:$E$73,MATCH($A6,'CA Standards and Followers'!$A$14:$A$73,0))=1,INDEX('CA Standards and Followers'!$H$14:$H$73,MATCH($A6,'CA Standards and Followers'!$A$14:$A$73,0))&lt;=O$1),INDEX('CA Standards and Followers'!$3:$3,MATCH(O$1,'CA Standards and Followers'!$1:$1,0)),IF(AND(INDEX('CA Standards and Followers'!$D$14:$D$73,MATCH($A6,'CA Standards and Followers'!$A$14:$A$73,0))=1,INDEX('CA Standards and Followers'!$G$14:$G$73,MATCH($A6,'CA Standards and Followers'!$A$14:$A$73,0))&lt;=O$1),INDEX('CA Standards and Followers'!$2:$2,MATCH(O$1,'CA Standards and Followers'!$1:$1,0)),0)))</f>
        <v>0.88</v>
      </c>
      <c r="P6">
        <f>IF('CA Standards and Followers'!$B18=1,'EPA LDV Rules'!I$8,IF(AND(INDEX('CA Standards and Followers'!$E$14:$E$73,MATCH($A6,'CA Standards and Followers'!$A$14:$A$73,0))=1,INDEX('CA Standards and Followers'!$H$14:$H$73,MATCH($A6,'CA Standards and Followers'!$A$14:$A$73,0))&lt;=P$1),INDEX('CA Standards and Followers'!$3:$3,MATCH(P$1,'CA Standards and Followers'!$1:$1,0)),IF(AND(INDEX('CA Standards and Followers'!$D$14:$D$73,MATCH($A6,'CA Standards and Followers'!$A$14:$A$73,0))=1,INDEX('CA Standards and Followers'!$G$14:$G$73,MATCH($A6,'CA Standards and Followers'!$A$14:$A$73,0))&lt;=P$1),INDEX('CA Standards and Followers'!$2:$2,MATCH(P$1,'CA Standards and Followers'!$1:$1,0)),0)))</f>
        <v>0.94</v>
      </c>
      <c r="Q6">
        <f>IF('CA Standards and Followers'!$B18=1,'EPA LDV Rules'!J$8,IF(AND(INDEX('CA Standards and Followers'!$E$14:$E$73,MATCH($A6,'CA Standards and Followers'!$A$14:$A$73,0))=1,INDEX('CA Standards and Followers'!$H$14:$H$73,MATCH($A6,'CA Standards and Followers'!$A$14:$A$73,0))&lt;=Q$1),INDEX('CA Standards and Followers'!$3:$3,MATCH(Q$1,'CA Standards and Followers'!$1:$1,0)),IF(AND(INDEX('CA Standards and Followers'!$D$14:$D$73,MATCH($A6,'CA Standards and Followers'!$A$14:$A$73,0))=1,INDEX('CA Standards and Followers'!$G$14:$G$73,MATCH($A6,'CA Standards and Followers'!$A$14:$A$73,0))&lt;=Q$1),INDEX('CA Standards and Followers'!$2:$2,MATCH(Q$1,'CA Standards and Followers'!$1:$1,0)),0)))</f>
        <v>1</v>
      </c>
      <c r="R6">
        <f>IF('CA Standards and Followers'!$B18=1,'EPA LDV Rules'!K$8,IF(AND(INDEX('CA Standards and Followers'!$E$14:$E$73,MATCH($A6,'CA Standards and Followers'!$A$14:$A$73,0))=1,INDEX('CA Standards and Followers'!$H$14:$H$73,MATCH($A6,'CA Standards and Followers'!$A$14:$A$73,0))&lt;=R$1),INDEX('CA Standards and Followers'!$3:$3,MATCH(R$1,'CA Standards and Followers'!$1:$1,0)),IF(AND(INDEX('CA Standards and Followers'!$D$14:$D$73,MATCH($A6,'CA Standards and Followers'!$A$14:$A$73,0))=1,INDEX('CA Standards and Followers'!$G$14:$G$73,MATCH($A6,'CA Standards and Followers'!$A$14:$A$73,0))&lt;=R$1),INDEX('CA Standards and Followers'!$2:$2,MATCH(R$1,'CA Standards and Followers'!$1:$1,0)),0)))</f>
        <v>1</v>
      </c>
      <c r="S6">
        <f>IF('CA Standards and Followers'!$B18=1,'EPA LDV Rules'!L$8,IF(AND(INDEX('CA Standards and Followers'!$E$14:$E$73,MATCH($A6,'CA Standards and Followers'!$A$14:$A$73,0))=1,INDEX('CA Standards and Followers'!$H$14:$H$73,MATCH($A6,'CA Standards and Followers'!$A$14:$A$73,0))&lt;=S$1),INDEX('CA Standards and Followers'!$3:$3,MATCH(S$1,'CA Standards and Followers'!$1:$1,0)),IF(AND(INDEX('CA Standards and Followers'!$D$14:$D$73,MATCH($A6,'CA Standards and Followers'!$A$14:$A$73,0))=1,INDEX('CA Standards and Followers'!$G$14:$G$73,MATCH($A6,'CA Standards and Followers'!$A$14:$A$73,0))&lt;=S$1),INDEX('CA Standards and Followers'!$2:$2,MATCH(S$1,'CA Standards and Followers'!$1:$1,0)),0)))</f>
        <v>1</v>
      </c>
      <c r="T6">
        <f>IF('CA Standards and Followers'!$B18=1,'EPA LDV Rules'!M$8,IF(AND(INDEX('CA Standards and Followers'!$E$14:$E$73,MATCH($A6,'CA Standards and Followers'!$A$14:$A$73,0))=1,INDEX('CA Standards and Followers'!$H$14:$H$73,MATCH($A6,'CA Standards and Followers'!$A$14:$A$73,0))&lt;=T$1),INDEX('CA Standards and Followers'!$3:$3,MATCH(T$1,'CA Standards and Followers'!$1:$1,0)),IF(AND(INDEX('CA Standards and Followers'!$D$14:$D$73,MATCH($A6,'CA Standards and Followers'!$A$14:$A$73,0))=1,INDEX('CA Standards and Followers'!$G$14:$G$73,MATCH($A6,'CA Standards and Followers'!$A$14:$A$73,0))&lt;=T$1),INDEX('CA Standards and Followers'!$2:$2,MATCH(T$1,'CA Standards and Followers'!$1:$1,0)),0)))</f>
        <v>1</v>
      </c>
      <c r="U6">
        <f>IF('CA Standards and Followers'!$B18=1,'EPA LDV Rules'!N$8,IF(AND(INDEX('CA Standards and Followers'!$E$14:$E$73,MATCH($A6,'CA Standards and Followers'!$A$14:$A$73,0))=1,INDEX('CA Standards and Followers'!$H$14:$H$73,MATCH($A6,'CA Standards and Followers'!$A$14:$A$73,0))&lt;=U$1),INDEX('CA Standards and Followers'!$3:$3,MATCH(U$1,'CA Standards and Followers'!$1:$1,0)),IF(AND(INDEX('CA Standards and Followers'!$D$14:$D$73,MATCH($A6,'CA Standards and Followers'!$A$14:$A$73,0))=1,INDEX('CA Standards and Followers'!$G$14:$G$73,MATCH($A6,'CA Standards and Followers'!$A$14:$A$73,0))&lt;=U$1),INDEX('CA Standards and Followers'!$2:$2,MATCH(U$1,'CA Standards and Followers'!$1:$1,0)),0)))</f>
        <v>1</v>
      </c>
      <c r="V6">
        <f>IF('CA Standards and Followers'!$B18=1,'EPA LDV Rules'!O$8,IF(AND(INDEX('CA Standards and Followers'!$E$14:$E$73,MATCH($A6,'CA Standards and Followers'!$A$14:$A$73,0))=1,INDEX('CA Standards and Followers'!$H$14:$H$73,MATCH($A6,'CA Standards and Followers'!$A$14:$A$73,0))&lt;=V$1),INDEX('CA Standards and Followers'!$3:$3,MATCH(V$1,'CA Standards and Followers'!$1:$1,0)),IF(AND(INDEX('CA Standards and Followers'!$D$14:$D$73,MATCH($A6,'CA Standards and Followers'!$A$14:$A$73,0))=1,INDEX('CA Standards and Followers'!$G$14:$G$73,MATCH($A6,'CA Standards and Followers'!$A$14:$A$73,0))&lt;=V$1),INDEX('CA Standards and Followers'!$2:$2,MATCH(V$1,'CA Standards and Followers'!$1:$1,0)),0)))</f>
        <v>1</v>
      </c>
      <c r="W6">
        <f>IF('CA Standards and Followers'!$B18=1,'EPA LDV Rules'!P$8,IF(AND(INDEX('CA Standards and Followers'!$E$14:$E$73,MATCH($A6,'CA Standards and Followers'!$A$14:$A$73,0))=1,INDEX('CA Standards and Followers'!$H$14:$H$73,MATCH($A6,'CA Standards and Followers'!$A$14:$A$73,0))&lt;=W$1),INDEX('CA Standards and Followers'!$3:$3,MATCH(W$1,'CA Standards and Followers'!$1:$1,0)),IF(AND(INDEX('CA Standards and Followers'!$D$14:$D$73,MATCH($A6,'CA Standards and Followers'!$A$14:$A$73,0))=1,INDEX('CA Standards and Followers'!$G$14:$G$73,MATCH($A6,'CA Standards and Followers'!$A$14:$A$73,0))&lt;=W$1),INDEX('CA Standards and Followers'!$2:$2,MATCH(W$1,'CA Standards and Followers'!$1:$1,0)),0)))</f>
        <v>1</v>
      </c>
      <c r="X6">
        <f>IF('CA Standards and Followers'!$B18=1,'EPA LDV Rules'!Q$8,IF(AND(INDEX('CA Standards and Followers'!$E$14:$E$73,MATCH($A6,'CA Standards and Followers'!$A$14:$A$73,0))=1,INDEX('CA Standards and Followers'!$H$14:$H$73,MATCH($A6,'CA Standards and Followers'!$A$14:$A$73,0))&lt;=X$1),INDEX('CA Standards and Followers'!$3:$3,MATCH(X$1,'CA Standards and Followers'!$1:$1,0)),IF(AND(INDEX('CA Standards and Followers'!$D$14:$D$73,MATCH($A6,'CA Standards and Followers'!$A$14:$A$73,0))=1,INDEX('CA Standards and Followers'!$G$14:$G$73,MATCH($A6,'CA Standards and Followers'!$A$14:$A$73,0))&lt;=X$1),INDEX('CA Standards and Followers'!$2:$2,MATCH(X$1,'CA Standards and Followers'!$1:$1,0)),0)))</f>
        <v>1</v>
      </c>
      <c r="Y6">
        <f>IF('CA Standards and Followers'!$B18=1,'EPA LDV Rules'!R$8,IF(AND(INDEX('CA Standards and Followers'!$E$14:$E$73,MATCH($A6,'CA Standards and Followers'!$A$14:$A$73,0))=1,INDEX('CA Standards and Followers'!$H$14:$H$73,MATCH($A6,'CA Standards and Followers'!$A$14:$A$73,0))&lt;=Y$1),INDEX('CA Standards and Followers'!$3:$3,MATCH(Y$1,'CA Standards and Followers'!$1:$1,0)),IF(AND(INDEX('CA Standards and Followers'!$D$14:$D$73,MATCH($A6,'CA Standards and Followers'!$A$14:$A$73,0))=1,INDEX('CA Standards and Followers'!$G$14:$G$73,MATCH($A6,'CA Standards and Followers'!$A$14:$A$73,0))&lt;=Y$1),INDEX('CA Standards and Followers'!$2:$2,MATCH(Y$1,'CA Standards and Followers'!$1:$1,0)),0)))</f>
        <v>1</v>
      </c>
      <c r="Z6">
        <f>IF('CA Standards and Followers'!$B18=1,'EPA LDV Rules'!S$8,IF(AND(INDEX('CA Standards and Followers'!$E$14:$E$73,MATCH($A6,'CA Standards and Followers'!$A$14:$A$73,0))=1,INDEX('CA Standards and Followers'!$H$14:$H$73,MATCH($A6,'CA Standards and Followers'!$A$14:$A$73,0))&lt;=Z$1),INDEX('CA Standards and Followers'!$3:$3,MATCH(Z$1,'CA Standards and Followers'!$1:$1,0)),IF(AND(INDEX('CA Standards and Followers'!$D$14:$D$73,MATCH($A6,'CA Standards and Followers'!$A$14:$A$73,0))=1,INDEX('CA Standards and Followers'!$G$14:$G$73,MATCH($A6,'CA Standards and Followers'!$A$14:$A$73,0))&lt;=Z$1),INDEX('CA Standards and Followers'!$2:$2,MATCH(Z$1,'CA Standards and Followers'!$1:$1,0)),0)))</f>
        <v>1</v>
      </c>
      <c r="AA6">
        <f>IF('CA Standards and Followers'!$B18=1,'EPA LDV Rules'!T$8,IF(AND(INDEX('CA Standards and Followers'!$E$14:$E$73,MATCH($A6,'CA Standards and Followers'!$A$14:$A$73,0))=1,INDEX('CA Standards and Followers'!$H$14:$H$73,MATCH($A6,'CA Standards and Followers'!$A$14:$A$73,0))&lt;=AA$1),INDEX('CA Standards and Followers'!$3:$3,MATCH(AA$1,'CA Standards and Followers'!$1:$1,0)),IF(AND(INDEX('CA Standards and Followers'!$D$14:$D$73,MATCH($A6,'CA Standards and Followers'!$A$14:$A$73,0))=1,INDEX('CA Standards and Followers'!$G$14:$G$73,MATCH($A6,'CA Standards and Followers'!$A$14:$A$73,0))&lt;=AA$1),INDEX('CA Standards and Followers'!$2:$2,MATCH(AA$1,'CA Standards and Followers'!$1:$1,0)),0)))</f>
        <v>1</v>
      </c>
      <c r="AB6">
        <f>IF('CA Standards and Followers'!$B18=1,'EPA LDV Rules'!U$8,IF(AND(INDEX('CA Standards and Followers'!$E$14:$E$73,MATCH($A6,'CA Standards and Followers'!$A$14:$A$73,0))=1,INDEX('CA Standards and Followers'!$H$14:$H$73,MATCH($A6,'CA Standards and Followers'!$A$14:$A$73,0))&lt;=AB$1),INDEX('CA Standards and Followers'!$3:$3,MATCH(AB$1,'CA Standards and Followers'!$1:$1,0)),IF(AND(INDEX('CA Standards and Followers'!$D$14:$D$73,MATCH($A6,'CA Standards and Followers'!$A$14:$A$73,0))=1,INDEX('CA Standards and Followers'!$G$14:$G$73,MATCH($A6,'CA Standards and Followers'!$A$14:$A$73,0))&lt;=AB$1),INDEX('CA Standards and Followers'!$2:$2,MATCH(AB$1,'CA Standards and Followers'!$1:$1,0)),0)))</f>
        <v>1</v>
      </c>
      <c r="AC6">
        <f>IF('CA Standards and Followers'!$B18=1,'EPA LDV Rules'!V$8,IF(AND(INDEX('CA Standards and Followers'!$E$14:$E$73,MATCH($A6,'CA Standards and Followers'!$A$14:$A$73,0))=1,INDEX('CA Standards and Followers'!$H$14:$H$73,MATCH($A6,'CA Standards and Followers'!$A$14:$A$73,0))&lt;=AC$1),INDEX('CA Standards and Followers'!$3:$3,MATCH(AC$1,'CA Standards and Followers'!$1:$1,0)),IF(AND(INDEX('CA Standards and Followers'!$D$14:$D$73,MATCH($A6,'CA Standards and Followers'!$A$14:$A$73,0))=1,INDEX('CA Standards and Followers'!$G$14:$G$73,MATCH($A6,'CA Standards and Followers'!$A$14:$A$73,0))&lt;=AC$1),INDEX('CA Standards and Followers'!$2:$2,MATCH(AC$1,'CA Standards and Followers'!$1:$1,0)),0)))</f>
        <v>1</v>
      </c>
      <c r="AD6">
        <f>IF('CA Standards and Followers'!$B18=1,'EPA LDV Rules'!W$8,IF(AND(INDEX('CA Standards and Followers'!$E$14:$E$73,MATCH($A6,'CA Standards and Followers'!$A$14:$A$73,0))=1,INDEX('CA Standards and Followers'!$H$14:$H$73,MATCH($A6,'CA Standards and Followers'!$A$14:$A$73,0))&lt;=AD$1),INDEX('CA Standards and Followers'!$3:$3,MATCH(AD$1,'CA Standards and Followers'!$1:$1,0)),IF(AND(INDEX('CA Standards and Followers'!$D$14:$D$73,MATCH($A6,'CA Standards and Followers'!$A$14:$A$73,0))=1,INDEX('CA Standards and Followers'!$G$14:$G$73,MATCH($A6,'CA Standards and Followers'!$A$14:$A$73,0))&lt;=AD$1),INDEX('CA Standards and Followers'!$2:$2,MATCH(AD$1,'CA Standards and Followers'!$1:$1,0)),0)))</f>
        <v>1</v>
      </c>
      <c r="AE6">
        <f>IF('CA Standards and Followers'!$B18=1,'EPA LDV Rules'!X$8,IF(AND(INDEX('CA Standards and Followers'!$E$14:$E$73,MATCH($A6,'CA Standards and Followers'!$A$14:$A$73,0))=1,INDEX('CA Standards and Followers'!$H$14:$H$73,MATCH($A6,'CA Standards and Followers'!$A$14:$A$73,0))&lt;=AE$1),INDEX('CA Standards and Followers'!$3:$3,MATCH(AE$1,'CA Standards and Followers'!$1:$1,0)),IF(AND(INDEX('CA Standards and Followers'!$D$14:$D$73,MATCH($A6,'CA Standards and Followers'!$A$14:$A$73,0))=1,INDEX('CA Standards and Followers'!$G$14:$G$73,MATCH($A6,'CA Standards and Followers'!$A$14:$A$73,0))&lt;=AE$1),INDEX('CA Standards and Followers'!$2:$2,MATCH(AE$1,'CA Standards and Followers'!$1:$1,0)),0)))</f>
        <v>1</v>
      </c>
      <c r="AF6">
        <f>IF('CA Standards and Followers'!$B18=1,'EPA LDV Rules'!Y$8,IF(AND(INDEX('CA Standards and Followers'!$E$14:$E$73,MATCH($A6,'CA Standards and Followers'!$A$14:$A$73,0))=1,INDEX('CA Standards and Followers'!$H$14:$H$73,MATCH($A6,'CA Standards and Followers'!$A$14:$A$73,0))&lt;=AF$1),INDEX('CA Standards and Followers'!$3:$3,MATCH(AF$1,'CA Standards and Followers'!$1:$1,0)),IF(AND(INDEX('CA Standards and Followers'!$D$14:$D$73,MATCH($A6,'CA Standards and Followers'!$A$14:$A$73,0))=1,INDEX('CA Standards and Followers'!$G$14:$G$73,MATCH($A6,'CA Standards and Followers'!$A$14:$A$73,0))&lt;=AF$1),INDEX('CA Standards and Followers'!$2:$2,MATCH(AF$1,'CA Standards and Followers'!$1:$1,0)),0)))</f>
        <v>1</v>
      </c>
    </row>
    <row r="7" spans="1:32" s="50" customFormat="1" x14ac:dyDescent="0.75">
      <c r="A7" s="50" t="s">
        <v>1348</v>
      </c>
      <c r="B7" s="52">
        <f>'CA Standards and Followers'!B4</f>
        <v>9.5000000000000001E-2</v>
      </c>
      <c r="C7" s="51">
        <f>'CA Standards and Followers'!C4</f>
        <v>0.12</v>
      </c>
      <c r="D7" s="51">
        <f>'CA Standards and Followers'!D4</f>
        <v>0.14499999999999999</v>
      </c>
      <c r="E7" s="51">
        <f>'CA Standards and Followers'!E4</f>
        <v>0.16999999999999998</v>
      </c>
      <c r="F7" s="51">
        <f>'CA Standards and Followers'!F4</f>
        <v>0.19500000000000001</v>
      </c>
      <c r="G7" s="51">
        <f>'CA Standards and Followers'!G4</f>
        <v>0.21999999999999997</v>
      </c>
      <c r="H7" s="51">
        <f>'CA Standards and Followers'!H4</f>
        <v>0.35</v>
      </c>
      <c r="I7" s="51">
        <f>'CA Standards and Followers'!I4</f>
        <v>0.43</v>
      </c>
      <c r="J7" s="51">
        <f>'CA Standards and Followers'!J4</f>
        <v>0.51</v>
      </c>
      <c r="K7" s="51">
        <f>'CA Standards and Followers'!K4</f>
        <v>0.59</v>
      </c>
      <c r="L7" s="51">
        <f>'CA Standards and Followers'!L4</f>
        <v>0.68</v>
      </c>
      <c r="M7" s="51">
        <f>'CA Standards and Followers'!M4</f>
        <v>0.76</v>
      </c>
      <c r="N7" s="51">
        <f>'CA Standards and Followers'!N4</f>
        <v>0.82</v>
      </c>
      <c r="O7" s="51">
        <f>'CA Standards and Followers'!O4</f>
        <v>0.82</v>
      </c>
      <c r="P7" s="51">
        <f>'CA Standards and Followers'!P4</f>
        <v>0.82</v>
      </c>
      <c r="Q7" s="51">
        <f>'CA Standards and Followers'!Q4</f>
        <v>0.82</v>
      </c>
      <c r="R7" s="51">
        <f>'CA Standards and Followers'!R4</f>
        <v>0.82</v>
      </c>
      <c r="S7" s="51">
        <f>'CA Standards and Followers'!S4</f>
        <v>0.82</v>
      </c>
      <c r="T7" s="51">
        <f>'CA Standards and Followers'!T4</f>
        <v>0.82</v>
      </c>
      <c r="U7" s="51">
        <f>'CA Standards and Followers'!U4</f>
        <v>0.82</v>
      </c>
      <c r="V7" s="51">
        <f>'CA Standards and Followers'!V4</f>
        <v>0.82</v>
      </c>
      <c r="W7" s="51">
        <f>'CA Standards and Followers'!W4</f>
        <v>0.82</v>
      </c>
      <c r="X7" s="51">
        <f>'CA Standards and Followers'!X4</f>
        <v>0.82</v>
      </c>
      <c r="Y7" s="51">
        <f>'CA Standards and Followers'!Y4</f>
        <v>0.82</v>
      </c>
      <c r="Z7" s="51">
        <f>'CA Standards and Followers'!Z4</f>
        <v>0.82</v>
      </c>
      <c r="AA7" s="51">
        <f>'CA Standards and Followers'!AA4</f>
        <v>0.82</v>
      </c>
      <c r="AB7" s="51">
        <f>'CA Standards and Followers'!AB4</f>
        <v>0.82</v>
      </c>
      <c r="AC7" s="51">
        <f>'CA Standards and Followers'!AC4</f>
        <v>0.82</v>
      </c>
      <c r="AD7" s="51">
        <f>'CA Standards and Followers'!AD4</f>
        <v>0.82</v>
      </c>
      <c r="AE7" s="51">
        <f>'CA Standards and Followers'!AE4</f>
        <v>0.82</v>
      </c>
      <c r="AF7" s="51">
        <f>'CA Standards and Followers'!AF4</f>
        <v>0.82</v>
      </c>
    </row>
    <row r="8" spans="1:32" x14ac:dyDescent="0.75">
      <c r="A8" t="s">
        <v>5</v>
      </c>
      <c r="B8">
        <f>IF(AND(INDEX('CA Standards and Followers'!$E$14:$E$73,MATCH($A8,'CA Standards and Followers'!$A$14:$A$73,0))=1,INDEX('CA Standards and Followers'!$H$14:$H$73,MATCH($A8,'CA Standards and Followers'!$A$14:$A$73,0))&lt;=B$1),INDEX('CA Standards and Followers'!$3:$3,MATCH(B$1,'CA Standards and Followers'!$1:$1,0)),IF(AND(INDEX('CA Standards and Followers'!$D$14:$D$73,MATCH($A8,'CA Standards and Followers'!$A$14:$A$73,0))=1,INDEX('CA Standards and Followers'!$G$14:$G$73,MATCH($A8,'CA Standards and Followers'!$A$14:$A$73,0))&lt;=B$1),INDEX('CA Standards and Followers'!$2:$2,MATCH(B$1,'CA Standards and Followers'!$1:$1,0)),0))</f>
        <v>9.5000000000000001E-2</v>
      </c>
      <c r="C8">
        <f>IF(AND(INDEX('CA Standards and Followers'!$E$14:$E$73,MATCH($A8,'CA Standards and Followers'!$A$14:$A$73,0))=1,INDEX('CA Standards and Followers'!$H$14:$H$73,MATCH($A8,'CA Standards and Followers'!$A$14:$A$73,0))&lt;=C$1),INDEX('CA Standards and Followers'!$3:$3,MATCH(C$1,'CA Standards and Followers'!$1:$1,0)),IF(AND(INDEX('CA Standards and Followers'!$D$14:$D$73,MATCH($A8,'CA Standards and Followers'!$A$14:$A$73,0))=1,INDEX('CA Standards and Followers'!$G$14:$G$73,MATCH($A8,'CA Standards and Followers'!$A$14:$A$73,0))&lt;=C$1),INDEX('CA Standards and Followers'!$2:$2,MATCH(C$1,'CA Standards and Followers'!$1:$1,0)),0))</f>
        <v>0.12</v>
      </c>
      <c r="D8">
        <f>IF(AND(INDEX('CA Standards and Followers'!$E$14:$E$73,MATCH($A8,'CA Standards and Followers'!$A$14:$A$73,0))=1,INDEX('CA Standards and Followers'!$H$14:$H$73,MATCH($A8,'CA Standards and Followers'!$A$14:$A$73,0))&lt;=D$1),INDEX('CA Standards and Followers'!$3:$3,MATCH(D$1,'CA Standards and Followers'!$1:$1,0)),IF(AND(INDEX('CA Standards and Followers'!$D$14:$D$73,MATCH($A8,'CA Standards and Followers'!$A$14:$A$73,0))=1,INDEX('CA Standards and Followers'!$G$14:$G$73,MATCH($A8,'CA Standards and Followers'!$A$14:$A$73,0))&lt;=D$1),INDEX('CA Standards and Followers'!$2:$2,MATCH(D$1,'CA Standards and Followers'!$1:$1,0)),0))</f>
        <v>0.14499999999999999</v>
      </c>
      <c r="E8">
        <f>IF(AND(INDEX('CA Standards and Followers'!$E$14:$E$73,MATCH($A8,'CA Standards and Followers'!$A$14:$A$73,0))=1,INDEX('CA Standards and Followers'!$H$14:$H$73,MATCH($A8,'CA Standards and Followers'!$A$14:$A$73,0))&lt;=E$1),INDEX('CA Standards and Followers'!$3:$3,MATCH(E$1,'CA Standards and Followers'!$1:$1,0)),IF(AND(INDEX('CA Standards and Followers'!$D$14:$D$73,MATCH($A8,'CA Standards and Followers'!$A$14:$A$73,0))=1,INDEX('CA Standards and Followers'!$G$14:$G$73,MATCH($A8,'CA Standards and Followers'!$A$14:$A$73,0))&lt;=E$1),INDEX('CA Standards and Followers'!$2:$2,MATCH(E$1,'CA Standards and Followers'!$1:$1,0)),0))</f>
        <v>0.16999999999999998</v>
      </c>
      <c r="F8">
        <f>IF(AND(INDEX('CA Standards and Followers'!$E$14:$E$73,MATCH($A8,'CA Standards and Followers'!$A$14:$A$73,0))=1,INDEX('CA Standards and Followers'!$H$14:$H$73,MATCH($A8,'CA Standards and Followers'!$A$14:$A$73,0))&lt;=F$1),INDEX('CA Standards and Followers'!$3:$3,MATCH(F$1,'CA Standards and Followers'!$1:$1,0)),IF(AND(INDEX('CA Standards and Followers'!$D$14:$D$73,MATCH($A8,'CA Standards and Followers'!$A$14:$A$73,0))=1,INDEX('CA Standards and Followers'!$G$14:$G$73,MATCH($A8,'CA Standards and Followers'!$A$14:$A$73,0))&lt;=F$1),INDEX('CA Standards and Followers'!$2:$2,MATCH(F$1,'CA Standards and Followers'!$1:$1,0)),0))</f>
        <v>0.19500000000000001</v>
      </c>
      <c r="G8">
        <f>IF(AND(INDEX('CA Standards and Followers'!$E$14:$E$73,MATCH($A8,'CA Standards and Followers'!$A$14:$A$73,0))=1,INDEX('CA Standards and Followers'!$H$14:$H$73,MATCH($A8,'CA Standards and Followers'!$A$14:$A$73,0))&lt;=G$1),INDEX('CA Standards and Followers'!$3:$3,MATCH(G$1,'CA Standards and Followers'!$1:$1,0)),IF(AND(INDEX('CA Standards and Followers'!$D$14:$D$73,MATCH($A8,'CA Standards and Followers'!$A$14:$A$73,0))=1,INDEX('CA Standards and Followers'!$G$14:$G$73,MATCH($A8,'CA Standards and Followers'!$A$14:$A$73,0))&lt;=G$1),INDEX('CA Standards and Followers'!$2:$2,MATCH(G$1,'CA Standards and Followers'!$1:$1,0)),0))</f>
        <v>0.21999999999999997</v>
      </c>
      <c r="H8">
        <f>IF(AND(INDEX('CA Standards and Followers'!$E$14:$E$73,MATCH($A8,'CA Standards and Followers'!$A$14:$A$73,0))=1,INDEX('CA Standards and Followers'!$H$14:$H$73,MATCH($A8,'CA Standards and Followers'!$A$14:$A$73,0))&lt;=H$1),INDEX('CA Standards and Followers'!$3:$3,MATCH(H$1,'CA Standards and Followers'!$1:$1,0)),IF(AND(INDEX('CA Standards and Followers'!$D$14:$D$73,MATCH($A8,'CA Standards and Followers'!$A$14:$A$73,0))=1,INDEX('CA Standards and Followers'!$G$14:$G$73,MATCH($A8,'CA Standards and Followers'!$A$14:$A$73,0))&lt;=H$1),INDEX('CA Standards and Followers'!$2:$2,MATCH(H$1,'CA Standards and Followers'!$1:$1,0)),0))</f>
        <v>0.22</v>
      </c>
      <c r="I8">
        <f>IF('CA Standards and Followers'!$B20=1,'EPA LDV Rules'!B$8,IF(AND(INDEX('CA Standards and Followers'!$E$14:$E$73,MATCH($A8,'CA Standards and Followers'!$A$14:$A$73,0))=1,INDEX('CA Standards and Followers'!$H$14:$H$73,MATCH($A8,'CA Standards and Followers'!$A$14:$A$73,0))&lt;=I$1),INDEX('CA Standards and Followers'!$3:$3,MATCH(I$1,'CA Standards and Followers'!$1:$1,0)),IF(AND(INDEX('CA Standards and Followers'!$D$14:$D$73,MATCH($A8,'CA Standards and Followers'!$A$14:$A$73,0))=1,INDEX('CA Standards and Followers'!$G$14:$G$73,MATCH($A8,'CA Standards and Followers'!$A$14:$A$73,0))&lt;=I$1),INDEX('CA Standards and Followers'!$2:$2,MATCH(I$1,'CA Standards and Followers'!$1:$1,0)),0)))</f>
        <v>0.26200000000000001</v>
      </c>
      <c r="J8">
        <f>IF('CA Standards and Followers'!$B20=1,'EPA LDV Rules'!C$8,IF(AND(INDEX('CA Standards and Followers'!$E$14:$E$73,MATCH($A8,'CA Standards and Followers'!$A$14:$A$73,0))=1,INDEX('CA Standards and Followers'!$H$14:$H$73,MATCH($A8,'CA Standards and Followers'!$A$14:$A$73,0))&lt;=J$1),INDEX('CA Standards and Followers'!$3:$3,MATCH(J$1,'CA Standards and Followers'!$1:$1,0)),IF(AND(INDEX('CA Standards and Followers'!$D$14:$D$73,MATCH($A8,'CA Standards and Followers'!$A$14:$A$73,0))=1,INDEX('CA Standards and Followers'!$G$14:$G$73,MATCH($A8,'CA Standards and Followers'!$A$14:$A$73,0))&lt;=J$1),INDEX('CA Standards and Followers'!$2:$2,MATCH(J$1,'CA Standards and Followers'!$1:$1,0)),0)))</f>
        <v>0.3</v>
      </c>
      <c r="K8">
        <f>IF('CA Standards and Followers'!$B20=1,'EPA LDV Rules'!D$8,IF(AND(INDEX('CA Standards and Followers'!$E$14:$E$73,MATCH($A8,'CA Standards and Followers'!$A$14:$A$73,0))=1,INDEX('CA Standards and Followers'!$H$14:$H$73,MATCH($A8,'CA Standards and Followers'!$A$14:$A$73,0))&lt;=K$1),INDEX('CA Standards and Followers'!$3:$3,MATCH(K$1,'CA Standards and Followers'!$1:$1,0)),IF(AND(INDEX('CA Standards and Followers'!$D$14:$D$73,MATCH($A8,'CA Standards and Followers'!$A$14:$A$73,0))=1,INDEX('CA Standards and Followers'!$G$14:$G$73,MATCH($A8,'CA Standards and Followers'!$A$14:$A$73,0))&lt;=K$1),INDEX('CA Standards and Followers'!$2:$2,MATCH(K$1,'CA Standards and Followers'!$1:$1,0)),0)))</f>
        <v>0.39600000000000002</v>
      </c>
      <c r="L8">
        <f>IF('CA Standards and Followers'!$B20=1,'EPA LDV Rules'!E$8,IF(AND(INDEX('CA Standards and Followers'!$E$14:$E$73,MATCH($A8,'CA Standards and Followers'!$A$14:$A$73,0))=1,INDEX('CA Standards and Followers'!$H$14:$H$73,MATCH($A8,'CA Standards and Followers'!$A$14:$A$73,0))&lt;=L$1),INDEX('CA Standards and Followers'!$3:$3,MATCH(L$1,'CA Standards and Followers'!$1:$1,0)),IF(AND(INDEX('CA Standards and Followers'!$D$14:$D$73,MATCH($A8,'CA Standards and Followers'!$A$14:$A$73,0))=1,INDEX('CA Standards and Followers'!$G$14:$G$73,MATCH($A8,'CA Standards and Followers'!$A$14:$A$73,0))&lt;=L$1),INDEX('CA Standards and Followers'!$2:$2,MATCH(L$1,'CA Standards and Followers'!$1:$1,0)),0)))</f>
        <v>0.45500000000000002</v>
      </c>
      <c r="M8">
        <f>IF('CA Standards and Followers'!$B20=1,'EPA LDV Rules'!F$8,IF(AND(INDEX('CA Standards and Followers'!$E$14:$E$73,MATCH($A8,'CA Standards and Followers'!$A$14:$A$73,0))=1,INDEX('CA Standards and Followers'!$H$14:$H$73,MATCH($A8,'CA Standards and Followers'!$A$14:$A$73,0))&lt;=M$1),INDEX('CA Standards and Followers'!$3:$3,MATCH(M$1,'CA Standards and Followers'!$1:$1,0)),IF(AND(INDEX('CA Standards and Followers'!$D$14:$D$73,MATCH($A8,'CA Standards and Followers'!$A$14:$A$73,0))=1,INDEX('CA Standards and Followers'!$G$14:$G$73,MATCH($A8,'CA Standards and Followers'!$A$14:$A$73,0))&lt;=M$1),INDEX('CA Standards and Followers'!$2:$2,MATCH(M$1,'CA Standards and Followers'!$1:$1,0)),0)))</f>
        <v>0.53</v>
      </c>
      <c r="N8">
        <f>IF('CA Standards and Followers'!$B20=1,'EPA LDV Rules'!G$8,IF(AND(INDEX('CA Standards and Followers'!$E$14:$E$73,MATCH($A8,'CA Standards and Followers'!$A$14:$A$73,0))=1,INDEX('CA Standards and Followers'!$H$14:$H$73,MATCH($A8,'CA Standards and Followers'!$A$14:$A$73,0))&lt;=N$1),INDEX('CA Standards and Followers'!$3:$3,MATCH(N$1,'CA Standards and Followers'!$1:$1,0)),IF(AND(INDEX('CA Standards and Followers'!$D$14:$D$73,MATCH($A8,'CA Standards and Followers'!$A$14:$A$73,0))=1,INDEX('CA Standards and Followers'!$G$14:$G$73,MATCH($A8,'CA Standards and Followers'!$A$14:$A$73,0))&lt;=N$1),INDEX('CA Standards and Followers'!$2:$2,MATCH(N$1,'CA Standards and Followers'!$1:$1,0)),0)))</f>
        <v>0.61</v>
      </c>
      <c r="O8">
        <f>IF('CA Standards and Followers'!$B20=1,'EPA LDV Rules'!H$8,IF(AND(INDEX('CA Standards and Followers'!$E$14:$E$73,MATCH($A8,'CA Standards and Followers'!$A$14:$A$73,0))=1,INDEX('CA Standards and Followers'!$H$14:$H$73,MATCH($A8,'CA Standards and Followers'!$A$14:$A$73,0))&lt;=O$1),INDEX('CA Standards and Followers'!$3:$3,MATCH(O$1,'CA Standards and Followers'!$1:$1,0)),IF(AND(INDEX('CA Standards and Followers'!$D$14:$D$73,MATCH($A8,'CA Standards and Followers'!$A$14:$A$73,0))=1,INDEX('CA Standards and Followers'!$G$14:$G$73,MATCH($A8,'CA Standards and Followers'!$A$14:$A$73,0))&lt;=O$1),INDEX('CA Standards and Followers'!$2:$2,MATCH(O$1,'CA Standards and Followers'!$1:$1,0)),0)))</f>
        <v>0.57999999999999996</v>
      </c>
      <c r="P8">
        <f>IF('CA Standards and Followers'!$B20=1,'EPA LDV Rules'!I$8,IF(AND(INDEX('CA Standards and Followers'!$E$14:$E$73,MATCH($A8,'CA Standards and Followers'!$A$14:$A$73,0))=1,INDEX('CA Standards and Followers'!$H$14:$H$73,MATCH($A8,'CA Standards and Followers'!$A$14:$A$73,0))&lt;=P$1),INDEX('CA Standards and Followers'!$3:$3,MATCH(P$1,'CA Standards and Followers'!$1:$1,0)),IF(AND(INDEX('CA Standards and Followers'!$D$14:$D$73,MATCH($A8,'CA Standards and Followers'!$A$14:$A$73,0))=1,INDEX('CA Standards and Followers'!$G$14:$G$73,MATCH($A8,'CA Standards and Followers'!$A$14:$A$73,0))&lt;=P$1),INDEX('CA Standards and Followers'!$2:$2,MATCH(P$1,'CA Standards and Followers'!$1:$1,0)),0)))</f>
        <v>0.55000000000000004</v>
      </c>
      <c r="Q8">
        <f>IF('CA Standards and Followers'!$B20=1,'EPA LDV Rules'!J$8,IF(AND(INDEX('CA Standards and Followers'!$E$14:$E$73,MATCH($A8,'CA Standards and Followers'!$A$14:$A$73,0))=1,INDEX('CA Standards and Followers'!$H$14:$H$73,MATCH($A8,'CA Standards and Followers'!$A$14:$A$73,0))&lt;=Q$1),INDEX('CA Standards and Followers'!$3:$3,MATCH(Q$1,'CA Standards and Followers'!$1:$1,0)),IF(AND(INDEX('CA Standards and Followers'!$D$14:$D$73,MATCH($A8,'CA Standards and Followers'!$A$14:$A$73,0))=1,INDEX('CA Standards and Followers'!$G$14:$G$73,MATCH($A8,'CA Standards and Followers'!$A$14:$A$73,0))&lt;=Q$1),INDEX('CA Standards and Followers'!$2:$2,MATCH(Q$1,'CA Standards and Followers'!$1:$1,0)),0)))</f>
        <v>0</v>
      </c>
      <c r="R8">
        <f>IF('CA Standards and Followers'!$B20=1,'EPA LDV Rules'!K$8,IF(AND(INDEX('CA Standards and Followers'!$E$14:$E$73,MATCH($A8,'CA Standards and Followers'!$A$14:$A$73,0))=1,INDEX('CA Standards and Followers'!$H$14:$H$73,MATCH($A8,'CA Standards and Followers'!$A$14:$A$73,0))&lt;=R$1),INDEX('CA Standards and Followers'!$3:$3,MATCH(R$1,'CA Standards and Followers'!$1:$1,0)),IF(AND(INDEX('CA Standards and Followers'!$D$14:$D$73,MATCH($A8,'CA Standards and Followers'!$A$14:$A$73,0))=1,INDEX('CA Standards and Followers'!$G$14:$G$73,MATCH($A8,'CA Standards and Followers'!$A$14:$A$73,0))&lt;=R$1),INDEX('CA Standards and Followers'!$2:$2,MATCH(R$1,'CA Standards and Followers'!$1:$1,0)),0)))</f>
        <v>0</v>
      </c>
      <c r="S8">
        <f>IF('CA Standards and Followers'!$B20=1,'EPA LDV Rules'!L$8,IF(AND(INDEX('CA Standards and Followers'!$E$14:$E$73,MATCH($A8,'CA Standards and Followers'!$A$14:$A$73,0))=1,INDEX('CA Standards and Followers'!$H$14:$H$73,MATCH($A8,'CA Standards and Followers'!$A$14:$A$73,0))&lt;=S$1),INDEX('CA Standards and Followers'!$3:$3,MATCH(S$1,'CA Standards and Followers'!$1:$1,0)),IF(AND(INDEX('CA Standards and Followers'!$D$14:$D$73,MATCH($A8,'CA Standards and Followers'!$A$14:$A$73,0))=1,INDEX('CA Standards and Followers'!$G$14:$G$73,MATCH($A8,'CA Standards and Followers'!$A$14:$A$73,0))&lt;=S$1),INDEX('CA Standards and Followers'!$2:$2,MATCH(S$1,'CA Standards and Followers'!$1:$1,0)),0)))</f>
        <v>0</v>
      </c>
      <c r="T8">
        <f>IF('CA Standards and Followers'!$B20=1,'EPA LDV Rules'!M$8,IF(AND(INDEX('CA Standards and Followers'!$E$14:$E$73,MATCH($A8,'CA Standards and Followers'!$A$14:$A$73,0))=1,INDEX('CA Standards and Followers'!$H$14:$H$73,MATCH($A8,'CA Standards and Followers'!$A$14:$A$73,0))&lt;=T$1),INDEX('CA Standards and Followers'!$3:$3,MATCH(T$1,'CA Standards and Followers'!$1:$1,0)),IF(AND(INDEX('CA Standards and Followers'!$D$14:$D$73,MATCH($A8,'CA Standards and Followers'!$A$14:$A$73,0))=1,INDEX('CA Standards and Followers'!$G$14:$G$73,MATCH($A8,'CA Standards and Followers'!$A$14:$A$73,0))&lt;=T$1),INDEX('CA Standards and Followers'!$2:$2,MATCH(T$1,'CA Standards and Followers'!$1:$1,0)),0)))</f>
        <v>0</v>
      </c>
      <c r="U8">
        <f>IF('CA Standards and Followers'!$B20=1,'EPA LDV Rules'!N$8,IF(AND(INDEX('CA Standards and Followers'!$E$14:$E$73,MATCH($A8,'CA Standards and Followers'!$A$14:$A$73,0))=1,INDEX('CA Standards and Followers'!$H$14:$H$73,MATCH($A8,'CA Standards and Followers'!$A$14:$A$73,0))&lt;=U$1),INDEX('CA Standards and Followers'!$3:$3,MATCH(U$1,'CA Standards and Followers'!$1:$1,0)),IF(AND(INDEX('CA Standards and Followers'!$D$14:$D$73,MATCH($A8,'CA Standards and Followers'!$A$14:$A$73,0))=1,INDEX('CA Standards and Followers'!$G$14:$G$73,MATCH($A8,'CA Standards and Followers'!$A$14:$A$73,0))&lt;=U$1),INDEX('CA Standards and Followers'!$2:$2,MATCH(U$1,'CA Standards and Followers'!$1:$1,0)),0)))</f>
        <v>0</v>
      </c>
      <c r="V8">
        <f>IF('CA Standards and Followers'!$B20=1,'EPA LDV Rules'!O$8,IF(AND(INDEX('CA Standards and Followers'!$E$14:$E$73,MATCH($A8,'CA Standards and Followers'!$A$14:$A$73,0))=1,INDEX('CA Standards and Followers'!$H$14:$H$73,MATCH($A8,'CA Standards and Followers'!$A$14:$A$73,0))&lt;=V$1),INDEX('CA Standards and Followers'!$3:$3,MATCH(V$1,'CA Standards and Followers'!$1:$1,0)),IF(AND(INDEX('CA Standards and Followers'!$D$14:$D$73,MATCH($A8,'CA Standards and Followers'!$A$14:$A$73,0))=1,INDEX('CA Standards and Followers'!$G$14:$G$73,MATCH($A8,'CA Standards and Followers'!$A$14:$A$73,0))&lt;=V$1),INDEX('CA Standards and Followers'!$2:$2,MATCH(V$1,'CA Standards and Followers'!$1:$1,0)),0)))</f>
        <v>0</v>
      </c>
      <c r="W8">
        <f>IF('CA Standards and Followers'!$B20=1,'EPA LDV Rules'!P$8,IF(AND(INDEX('CA Standards and Followers'!$E$14:$E$73,MATCH($A8,'CA Standards and Followers'!$A$14:$A$73,0))=1,INDEX('CA Standards and Followers'!$H$14:$H$73,MATCH($A8,'CA Standards and Followers'!$A$14:$A$73,0))&lt;=W$1),INDEX('CA Standards and Followers'!$3:$3,MATCH(W$1,'CA Standards and Followers'!$1:$1,0)),IF(AND(INDEX('CA Standards and Followers'!$D$14:$D$73,MATCH($A8,'CA Standards and Followers'!$A$14:$A$73,0))=1,INDEX('CA Standards and Followers'!$G$14:$G$73,MATCH($A8,'CA Standards and Followers'!$A$14:$A$73,0))&lt;=W$1),INDEX('CA Standards and Followers'!$2:$2,MATCH(W$1,'CA Standards and Followers'!$1:$1,0)),0)))</f>
        <v>0</v>
      </c>
      <c r="X8">
        <f>IF('CA Standards and Followers'!$B20=1,'EPA LDV Rules'!Q$8,IF(AND(INDEX('CA Standards and Followers'!$E$14:$E$73,MATCH($A8,'CA Standards and Followers'!$A$14:$A$73,0))=1,INDEX('CA Standards and Followers'!$H$14:$H$73,MATCH($A8,'CA Standards and Followers'!$A$14:$A$73,0))&lt;=X$1),INDEX('CA Standards and Followers'!$3:$3,MATCH(X$1,'CA Standards and Followers'!$1:$1,0)),IF(AND(INDEX('CA Standards and Followers'!$D$14:$D$73,MATCH($A8,'CA Standards and Followers'!$A$14:$A$73,0))=1,INDEX('CA Standards and Followers'!$G$14:$G$73,MATCH($A8,'CA Standards and Followers'!$A$14:$A$73,0))&lt;=X$1),INDEX('CA Standards and Followers'!$2:$2,MATCH(X$1,'CA Standards and Followers'!$1:$1,0)),0)))</f>
        <v>0</v>
      </c>
      <c r="Y8">
        <f>IF('CA Standards and Followers'!$B20=1,'EPA LDV Rules'!R$8,IF(AND(INDEX('CA Standards and Followers'!$E$14:$E$73,MATCH($A8,'CA Standards and Followers'!$A$14:$A$73,0))=1,INDEX('CA Standards and Followers'!$H$14:$H$73,MATCH($A8,'CA Standards and Followers'!$A$14:$A$73,0))&lt;=Y$1),INDEX('CA Standards and Followers'!$3:$3,MATCH(Y$1,'CA Standards and Followers'!$1:$1,0)),IF(AND(INDEX('CA Standards and Followers'!$D$14:$D$73,MATCH($A8,'CA Standards and Followers'!$A$14:$A$73,0))=1,INDEX('CA Standards and Followers'!$G$14:$G$73,MATCH($A8,'CA Standards and Followers'!$A$14:$A$73,0))&lt;=Y$1),INDEX('CA Standards and Followers'!$2:$2,MATCH(Y$1,'CA Standards and Followers'!$1:$1,0)),0)))</f>
        <v>0</v>
      </c>
      <c r="Z8">
        <f>IF('CA Standards and Followers'!$B20=1,'EPA LDV Rules'!S$8,IF(AND(INDEX('CA Standards and Followers'!$E$14:$E$73,MATCH($A8,'CA Standards and Followers'!$A$14:$A$73,0))=1,INDEX('CA Standards and Followers'!$H$14:$H$73,MATCH($A8,'CA Standards and Followers'!$A$14:$A$73,0))&lt;=Z$1),INDEX('CA Standards and Followers'!$3:$3,MATCH(Z$1,'CA Standards and Followers'!$1:$1,0)),IF(AND(INDEX('CA Standards and Followers'!$D$14:$D$73,MATCH($A8,'CA Standards and Followers'!$A$14:$A$73,0))=1,INDEX('CA Standards and Followers'!$G$14:$G$73,MATCH($A8,'CA Standards and Followers'!$A$14:$A$73,0))&lt;=Z$1),INDEX('CA Standards and Followers'!$2:$2,MATCH(Z$1,'CA Standards and Followers'!$1:$1,0)),0)))</f>
        <v>0</v>
      </c>
      <c r="AA8">
        <f>IF('CA Standards and Followers'!$B20=1,'EPA LDV Rules'!T$8,IF(AND(INDEX('CA Standards and Followers'!$E$14:$E$73,MATCH($A8,'CA Standards and Followers'!$A$14:$A$73,0))=1,INDEX('CA Standards and Followers'!$H$14:$H$73,MATCH($A8,'CA Standards and Followers'!$A$14:$A$73,0))&lt;=AA$1),INDEX('CA Standards and Followers'!$3:$3,MATCH(AA$1,'CA Standards and Followers'!$1:$1,0)),IF(AND(INDEX('CA Standards and Followers'!$D$14:$D$73,MATCH($A8,'CA Standards and Followers'!$A$14:$A$73,0))=1,INDEX('CA Standards and Followers'!$G$14:$G$73,MATCH($A8,'CA Standards and Followers'!$A$14:$A$73,0))&lt;=AA$1),INDEX('CA Standards and Followers'!$2:$2,MATCH(AA$1,'CA Standards and Followers'!$1:$1,0)),0)))</f>
        <v>0</v>
      </c>
      <c r="AB8">
        <f>IF('CA Standards and Followers'!$B20=1,'EPA LDV Rules'!U$8,IF(AND(INDEX('CA Standards and Followers'!$E$14:$E$73,MATCH($A8,'CA Standards and Followers'!$A$14:$A$73,0))=1,INDEX('CA Standards and Followers'!$H$14:$H$73,MATCH($A8,'CA Standards and Followers'!$A$14:$A$73,0))&lt;=AB$1),INDEX('CA Standards and Followers'!$3:$3,MATCH(AB$1,'CA Standards and Followers'!$1:$1,0)),IF(AND(INDEX('CA Standards and Followers'!$D$14:$D$73,MATCH($A8,'CA Standards and Followers'!$A$14:$A$73,0))=1,INDEX('CA Standards and Followers'!$G$14:$G$73,MATCH($A8,'CA Standards and Followers'!$A$14:$A$73,0))&lt;=AB$1),INDEX('CA Standards and Followers'!$2:$2,MATCH(AB$1,'CA Standards and Followers'!$1:$1,0)),0)))</f>
        <v>0</v>
      </c>
      <c r="AC8">
        <f>IF('CA Standards and Followers'!$B20=1,'EPA LDV Rules'!V$8,IF(AND(INDEX('CA Standards and Followers'!$E$14:$E$73,MATCH($A8,'CA Standards and Followers'!$A$14:$A$73,0))=1,INDEX('CA Standards and Followers'!$H$14:$H$73,MATCH($A8,'CA Standards and Followers'!$A$14:$A$73,0))&lt;=AC$1),INDEX('CA Standards and Followers'!$3:$3,MATCH(AC$1,'CA Standards and Followers'!$1:$1,0)),IF(AND(INDEX('CA Standards and Followers'!$D$14:$D$73,MATCH($A8,'CA Standards and Followers'!$A$14:$A$73,0))=1,INDEX('CA Standards and Followers'!$G$14:$G$73,MATCH($A8,'CA Standards and Followers'!$A$14:$A$73,0))&lt;=AC$1),INDEX('CA Standards and Followers'!$2:$2,MATCH(AC$1,'CA Standards and Followers'!$1:$1,0)),0)))</f>
        <v>0</v>
      </c>
      <c r="AD8">
        <f>IF('CA Standards and Followers'!$B20=1,'EPA LDV Rules'!W$8,IF(AND(INDEX('CA Standards and Followers'!$E$14:$E$73,MATCH($A8,'CA Standards and Followers'!$A$14:$A$73,0))=1,INDEX('CA Standards and Followers'!$H$14:$H$73,MATCH($A8,'CA Standards and Followers'!$A$14:$A$73,0))&lt;=AD$1),INDEX('CA Standards and Followers'!$3:$3,MATCH(AD$1,'CA Standards and Followers'!$1:$1,0)),IF(AND(INDEX('CA Standards and Followers'!$D$14:$D$73,MATCH($A8,'CA Standards and Followers'!$A$14:$A$73,0))=1,INDEX('CA Standards and Followers'!$G$14:$G$73,MATCH($A8,'CA Standards and Followers'!$A$14:$A$73,0))&lt;=AD$1),INDEX('CA Standards and Followers'!$2:$2,MATCH(AD$1,'CA Standards and Followers'!$1:$1,0)),0)))</f>
        <v>0</v>
      </c>
      <c r="AE8">
        <f>IF('CA Standards and Followers'!$B20=1,'EPA LDV Rules'!X$8,IF(AND(INDEX('CA Standards and Followers'!$E$14:$E$73,MATCH($A8,'CA Standards and Followers'!$A$14:$A$73,0))=1,INDEX('CA Standards and Followers'!$H$14:$H$73,MATCH($A8,'CA Standards and Followers'!$A$14:$A$73,0))&lt;=AE$1),INDEX('CA Standards and Followers'!$3:$3,MATCH(AE$1,'CA Standards and Followers'!$1:$1,0)),IF(AND(INDEX('CA Standards and Followers'!$D$14:$D$73,MATCH($A8,'CA Standards and Followers'!$A$14:$A$73,0))=1,INDEX('CA Standards and Followers'!$G$14:$G$73,MATCH($A8,'CA Standards and Followers'!$A$14:$A$73,0))&lt;=AE$1),INDEX('CA Standards and Followers'!$2:$2,MATCH(AE$1,'CA Standards and Followers'!$1:$1,0)),0)))</f>
        <v>0</v>
      </c>
      <c r="AF8">
        <f>IF('CA Standards and Followers'!$B20=1,'EPA LDV Rules'!Y$8,IF(AND(INDEX('CA Standards and Followers'!$E$14:$E$73,MATCH($A8,'CA Standards and Followers'!$A$14:$A$73,0))=1,INDEX('CA Standards and Followers'!$H$14:$H$73,MATCH($A8,'CA Standards and Followers'!$A$14:$A$73,0))&lt;=AF$1),INDEX('CA Standards and Followers'!$3:$3,MATCH(AF$1,'CA Standards and Followers'!$1:$1,0)),IF(AND(INDEX('CA Standards and Followers'!$D$14:$D$73,MATCH($A8,'CA Standards and Followers'!$A$14:$A$73,0))=1,INDEX('CA Standards and Followers'!$G$14:$G$73,MATCH($A8,'CA Standards and Followers'!$A$14:$A$73,0))&lt;=AF$1),INDEX('CA Standards and Followers'!$2:$2,MATCH(AF$1,'CA Standards and Followers'!$1:$1,0)),0)))</f>
        <v>0</v>
      </c>
    </row>
    <row r="9" spans="1:32" s="50" customFormat="1" x14ac:dyDescent="0.75">
      <c r="A9" s="50" t="s">
        <v>1351</v>
      </c>
      <c r="B9" s="52">
        <f>'CA Standards and Followers'!B4</f>
        <v>9.5000000000000001E-2</v>
      </c>
      <c r="C9" s="52">
        <f>'CA Standards and Followers'!C4</f>
        <v>0.12</v>
      </c>
      <c r="D9" s="52">
        <f>'CA Standards and Followers'!D4</f>
        <v>0.14499999999999999</v>
      </c>
      <c r="E9" s="52">
        <f>'CA Standards and Followers'!E4</f>
        <v>0.16999999999999998</v>
      </c>
      <c r="F9" s="52">
        <f>'CA Standards and Followers'!F4</f>
        <v>0.19500000000000001</v>
      </c>
      <c r="G9" s="52">
        <f>'CA Standards and Followers'!G4</f>
        <v>0.21999999999999997</v>
      </c>
      <c r="H9" s="52">
        <f>'CA Standards and Followers'!H4</f>
        <v>0.35</v>
      </c>
      <c r="I9" s="52">
        <f>'CA Standards and Followers'!I4</f>
        <v>0.43</v>
      </c>
      <c r="J9" s="52">
        <f>'CA Standards and Followers'!J4</f>
        <v>0.51</v>
      </c>
      <c r="K9" s="52">
        <f>'CA Standards and Followers'!K4</f>
        <v>0.59</v>
      </c>
      <c r="L9" s="52">
        <f>'CA Standards and Followers'!L4</f>
        <v>0.68</v>
      </c>
      <c r="M9" s="52">
        <f>'CA Standards and Followers'!M4</f>
        <v>0.76</v>
      </c>
      <c r="N9" s="52">
        <f>'CA Standards and Followers'!N4</f>
        <v>0.82</v>
      </c>
      <c r="O9" s="52">
        <f>'CA Standards and Followers'!O4</f>
        <v>0.82</v>
      </c>
      <c r="P9" s="52">
        <f>'CA Standards and Followers'!P4</f>
        <v>0.82</v>
      </c>
      <c r="Q9" s="52">
        <f>'CA Standards and Followers'!Q4</f>
        <v>0.82</v>
      </c>
      <c r="R9" s="52">
        <f>'CA Standards and Followers'!R4</f>
        <v>0.82</v>
      </c>
      <c r="S9" s="52">
        <f>'CA Standards and Followers'!S4</f>
        <v>0.82</v>
      </c>
      <c r="T9" s="52">
        <f>'CA Standards and Followers'!T4</f>
        <v>0.82</v>
      </c>
      <c r="U9" s="52">
        <f>'CA Standards and Followers'!U4</f>
        <v>0.82</v>
      </c>
      <c r="V9" s="52">
        <f>'CA Standards and Followers'!V4</f>
        <v>0.82</v>
      </c>
      <c r="W9" s="52">
        <f>'CA Standards and Followers'!W4</f>
        <v>0.82</v>
      </c>
      <c r="X9" s="52">
        <f>'CA Standards and Followers'!X4</f>
        <v>0.82</v>
      </c>
      <c r="Y9" s="52">
        <f>'CA Standards and Followers'!Y4</f>
        <v>0.82</v>
      </c>
      <c r="Z9" s="52">
        <f>'CA Standards and Followers'!Z4</f>
        <v>0.82</v>
      </c>
      <c r="AA9" s="52">
        <f>'CA Standards and Followers'!AA4</f>
        <v>0.82</v>
      </c>
      <c r="AB9" s="52">
        <f>'CA Standards and Followers'!AB4</f>
        <v>0.82</v>
      </c>
      <c r="AC9" s="52">
        <f>'CA Standards and Followers'!AC4</f>
        <v>0.82</v>
      </c>
      <c r="AD9" s="52">
        <f>'CA Standards and Followers'!AD4</f>
        <v>0.82</v>
      </c>
      <c r="AE9" s="52">
        <f>'CA Standards and Followers'!AE4</f>
        <v>0.82</v>
      </c>
      <c r="AF9" s="52">
        <f>'CA Standards and Followers'!AF4</f>
        <v>0.82</v>
      </c>
    </row>
    <row r="10" spans="1:32" x14ac:dyDescent="0.75">
      <c r="A10" t="s">
        <v>6</v>
      </c>
      <c r="B10">
        <f>IF(AND(INDEX('CA Standards and Followers'!$E$14:$E$73,MATCH($A10,'CA Standards and Followers'!$A$14:$A$73,0))=1,INDEX('CA Standards and Followers'!$H$14:$H$73,MATCH($A10,'CA Standards and Followers'!$A$14:$A$73,0))&lt;=B$1),INDEX('CA Standards and Followers'!$3:$3,MATCH(B$1,'CA Standards and Followers'!$1:$1,0)),IF(AND(INDEX('CA Standards and Followers'!$D$14:$D$73,MATCH($A10,'CA Standards and Followers'!$A$14:$A$73,0))=1,INDEX('CA Standards and Followers'!$G$14:$G$73,MATCH($A10,'CA Standards and Followers'!$A$14:$A$73,0))&lt;=B$1),INDEX('CA Standards and Followers'!$2:$2,MATCH(B$1,'CA Standards and Followers'!$1:$1,0)),0))</f>
        <v>0</v>
      </c>
      <c r="C10">
        <f>IF(AND(INDEX('CA Standards and Followers'!$E$14:$E$73,MATCH($A10,'CA Standards and Followers'!$A$14:$A$73,0))=1,INDEX('CA Standards and Followers'!$H$14:$H$73,MATCH($A10,'CA Standards and Followers'!$A$14:$A$73,0))&lt;=C$1),INDEX('CA Standards and Followers'!$3:$3,MATCH(C$1,'CA Standards and Followers'!$1:$1,0)),IF(AND(INDEX('CA Standards and Followers'!$D$14:$D$73,MATCH($A10,'CA Standards and Followers'!$A$14:$A$73,0))=1,INDEX('CA Standards and Followers'!$G$14:$G$73,MATCH($A10,'CA Standards and Followers'!$A$14:$A$73,0))&lt;=C$1),INDEX('CA Standards and Followers'!$2:$2,MATCH(C$1,'CA Standards and Followers'!$1:$1,0)),0))</f>
        <v>0</v>
      </c>
      <c r="D10">
        <f>IF(AND(INDEX('CA Standards and Followers'!$E$14:$E$73,MATCH($A10,'CA Standards and Followers'!$A$14:$A$73,0))=1,INDEX('CA Standards and Followers'!$H$14:$H$73,MATCH($A10,'CA Standards and Followers'!$A$14:$A$73,0))&lt;=D$1),INDEX('CA Standards and Followers'!$3:$3,MATCH(D$1,'CA Standards and Followers'!$1:$1,0)),IF(AND(INDEX('CA Standards and Followers'!$D$14:$D$73,MATCH($A10,'CA Standards and Followers'!$A$14:$A$73,0))=1,INDEX('CA Standards and Followers'!$G$14:$G$73,MATCH($A10,'CA Standards and Followers'!$A$14:$A$73,0))&lt;=D$1),INDEX('CA Standards and Followers'!$2:$2,MATCH(D$1,'CA Standards and Followers'!$1:$1,0)),0))</f>
        <v>0</v>
      </c>
      <c r="E10">
        <f>IF(AND(INDEX('CA Standards and Followers'!$E$14:$E$73,MATCH($A10,'CA Standards and Followers'!$A$14:$A$73,0))=1,INDEX('CA Standards and Followers'!$H$14:$H$73,MATCH($A10,'CA Standards and Followers'!$A$14:$A$73,0))&lt;=E$1),INDEX('CA Standards and Followers'!$3:$3,MATCH(E$1,'CA Standards and Followers'!$1:$1,0)),IF(AND(INDEX('CA Standards and Followers'!$D$14:$D$73,MATCH($A10,'CA Standards and Followers'!$A$14:$A$73,0))=1,INDEX('CA Standards and Followers'!$G$14:$G$73,MATCH($A10,'CA Standards and Followers'!$A$14:$A$73,0))&lt;=E$1),INDEX('CA Standards and Followers'!$2:$2,MATCH(E$1,'CA Standards and Followers'!$1:$1,0)),0))</f>
        <v>0</v>
      </c>
      <c r="F10">
        <f>IF(AND(INDEX('CA Standards and Followers'!$E$14:$E$73,MATCH($A10,'CA Standards and Followers'!$A$14:$A$73,0))=1,INDEX('CA Standards and Followers'!$H$14:$H$73,MATCH($A10,'CA Standards and Followers'!$A$14:$A$73,0))&lt;=F$1),INDEX('CA Standards and Followers'!$3:$3,MATCH(F$1,'CA Standards and Followers'!$1:$1,0)),IF(AND(INDEX('CA Standards and Followers'!$D$14:$D$73,MATCH($A10,'CA Standards and Followers'!$A$14:$A$73,0))=1,INDEX('CA Standards and Followers'!$G$14:$G$73,MATCH($A10,'CA Standards and Followers'!$A$14:$A$73,0))&lt;=F$1),INDEX('CA Standards and Followers'!$2:$2,MATCH(F$1,'CA Standards and Followers'!$1:$1,0)),0))</f>
        <v>0</v>
      </c>
      <c r="G10">
        <f>IF(AND(INDEX('CA Standards and Followers'!$E$14:$E$73,MATCH($A10,'CA Standards and Followers'!$A$14:$A$73,0))=1,INDEX('CA Standards and Followers'!$H$14:$H$73,MATCH($A10,'CA Standards and Followers'!$A$14:$A$73,0))&lt;=G$1),INDEX('CA Standards and Followers'!$3:$3,MATCH(G$1,'CA Standards and Followers'!$1:$1,0)),IF(AND(INDEX('CA Standards and Followers'!$D$14:$D$73,MATCH($A10,'CA Standards and Followers'!$A$14:$A$73,0))=1,INDEX('CA Standards and Followers'!$G$14:$G$73,MATCH($A10,'CA Standards and Followers'!$A$14:$A$73,0))&lt;=G$1),INDEX('CA Standards and Followers'!$2:$2,MATCH(G$1,'CA Standards and Followers'!$1:$1,0)),0))</f>
        <v>0</v>
      </c>
      <c r="H10">
        <f>IF(AND(INDEX('CA Standards and Followers'!$E$14:$E$73,MATCH($A10,'CA Standards and Followers'!$A$14:$A$73,0))=1,INDEX('CA Standards and Followers'!$H$14:$H$73,MATCH($A10,'CA Standards and Followers'!$A$14:$A$73,0))&lt;=H$1),INDEX('CA Standards and Followers'!$3:$3,MATCH(H$1,'CA Standards and Followers'!$1:$1,0)),IF(AND(INDEX('CA Standards and Followers'!$D$14:$D$73,MATCH($A10,'CA Standards and Followers'!$A$14:$A$73,0))=1,INDEX('CA Standards and Followers'!$G$14:$G$73,MATCH($A10,'CA Standards and Followers'!$A$14:$A$73,0))&lt;=H$1),INDEX('CA Standards and Followers'!$2:$2,MATCH(H$1,'CA Standards and Followers'!$1:$1,0)),0))</f>
        <v>0.35</v>
      </c>
      <c r="I10">
        <f>IF('CA Standards and Followers'!$B22=1,'EPA LDV Rules'!B$8,IF(AND(INDEX('CA Standards and Followers'!$E$14:$E$73,MATCH($A10,'CA Standards and Followers'!$A$14:$A$73,0))=1,INDEX('CA Standards and Followers'!$H$14:$H$73,MATCH($A10,'CA Standards and Followers'!$A$14:$A$73,0))&lt;=I$1),INDEX('CA Standards and Followers'!$3:$3,MATCH(I$1,'CA Standards and Followers'!$1:$1,0)),IF(AND(INDEX('CA Standards and Followers'!$D$14:$D$73,MATCH($A10,'CA Standards and Followers'!$A$14:$A$73,0))=1,INDEX('CA Standards and Followers'!$G$14:$G$73,MATCH($A10,'CA Standards and Followers'!$A$14:$A$73,0))&lt;=I$1),INDEX('CA Standards and Followers'!$2:$2,MATCH(I$1,'CA Standards and Followers'!$1:$1,0)),0)))</f>
        <v>0.43</v>
      </c>
      <c r="J10">
        <f>IF('CA Standards and Followers'!$B22=1,'EPA LDV Rules'!C$8,IF(AND(INDEX('CA Standards and Followers'!$E$14:$E$73,MATCH($A10,'CA Standards and Followers'!$A$14:$A$73,0))=1,INDEX('CA Standards and Followers'!$H$14:$H$73,MATCH($A10,'CA Standards and Followers'!$A$14:$A$73,0))&lt;=J$1),INDEX('CA Standards and Followers'!$3:$3,MATCH(J$1,'CA Standards and Followers'!$1:$1,0)),IF(AND(INDEX('CA Standards and Followers'!$D$14:$D$73,MATCH($A10,'CA Standards and Followers'!$A$14:$A$73,0))=1,INDEX('CA Standards and Followers'!$G$14:$G$73,MATCH($A10,'CA Standards and Followers'!$A$14:$A$73,0))&lt;=J$1),INDEX('CA Standards and Followers'!$2:$2,MATCH(J$1,'CA Standards and Followers'!$1:$1,0)),0)))</f>
        <v>0.51</v>
      </c>
      <c r="K10">
        <f>IF('CA Standards and Followers'!$B22=1,'EPA LDV Rules'!D$8,IF(AND(INDEX('CA Standards and Followers'!$E$14:$E$73,MATCH($A10,'CA Standards and Followers'!$A$14:$A$73,0))=1,INDEX('CA Standards and Followers'!$H$14:$H$73,MATCH($A10,'CA Standards and Followers'!$A$14:$A$73,0))&lt;=K$1),INDEX('CA Standards and Followers'!$3:$3,MATCH(K$1,'CA Standards and Followers'!$1:$1,0)),IF(AND(INDEX('CA Standards and Followers'!$D$14:$D$73,MATCH($A10,'CA Standards and Followers'!$A$14:$A$73,0))=1,INDEX('CA Standards and Followers'!$G$14:$G$73,MATCH($A10,'CA Standards and Followers'!$A$14:$A$73,0))&lt;=K$1),INDEX('CA Standards and Followers'!$2:$2,MATCH(K$1,'CA Standards and Followers'!$1:$1,0)),0)))</f>
        <v>0.59</v>
      </c>
      <c r="L10">
        <f>IF('CA Standards and Followers'!$B22=1,'EPA LDV Rules'!E$8,IF(AND(INDEX('CA Standards and Followers'!$E$14:$E$73,MATCH($A10,'CA Standards and Followers'!$A$14:$A$73,0))=1,INDEX('CA Standards and Followers'!$H$14:$H$73,MATCH($A10,'CA Standards and Followers'!$A$14:$A$73,0))&lt;=L$1),INDEX('CA Standards and Followers'!$3:$3,MATCH(L$1,'CA Standards and Followers'!$1:$1,0)),IF(AND(INDEX('CA Standards and Followers'!$D$14:$D$73,MATCH($A10,'CA Standards and Followers'!$A$14:$A$73,0))=1,INDEX('CA Standards and Followers'!$G$14:$G$73,MATCH($A10,'CA Standards and Followers'!$A$14:$A$73,0))&lt;=L$1),INDEX('CA Standards and Followers'!$2:$2,MATCH(L$1,'CA Standards and Followers'!$1:$1,0)),0)))</f>
        <v>0.68</v>
      </c>
      <c r="M10">
        <f>IF('CA Standards and Followers'!$B22=1,'EPA LDV Rules'!F$8,IF(AND(INDEX('CA Standards and Followers'!$E$14:$E$73,MATCH($A10,'CA Standards and Followers'!$A$14:$A$73,0))=1,INDEX('CA Standards and Followers'!$H$14:$H$73,MATCH($A10,'CA Standards and Followers'!$A$14:$A$73,0))&lt;=M$1),INDEX('CA Standards and Followers'!$3:$3,MATCH(M$1,'CA Standards and Followers'!$1:$1,0)),IF(AND(INDEX('CA Standards and Followers'!$D$14:$D$73,MATCH($A10,'CA Standards and Followers'!$A$14:$A$73,0))=1,INDEX('CA Standards and Followers'!$G$14:$G$73,MATCH($A10,'CA Standards and Followers'!$A$14:$A$73,0))&lt;=M$1),INDEX('CA Standards and Followers'!$2:$2,MATCH(M$1,'CA Standards and Followers'!$1:$1,0)),0)))</f>
        <v>0.76</v>
      </c>
      <c r="N10">
        <f>IF('CA Standards and Followers'!$B22=1,'EPA LDV Rules'!G$8,IF(AND(INDEX('CA Standards and Followers'!$E$14:$E$73,MATCH($A10,'CA Standards and Followers'!$A$14:$A$73,0))=1,INDEX('CA Standards and Followers'!$H$14:$H$73,MATCH($A10,'CA Standards and Followers'!$A$14:$A$73,0))&lt;=N$1),INDEX('CA Standards and Followers'!$3:$3,MATCH(N$1,'CA Standards and Followers'!$1:$1,0)),IF(AND(INDEX('CA Standards and Followers'!$D$14:$D$73,MATCH($A10,'CA Standards and Followers'!$A$14:$A$73,0))=1,INDEX('CA Standards and Followers'!$G$14:$G$73,MATCH($A10,'CA Standards and Followers'!$A$14:$A$73,0))&lt;=N$1),INDEX('CA Standards and Followers'!$2:$2,MATCH(N$1,'CA Standards and Followers'!$1:$1,0)),0)))</f>
        <v>0.82</v>
      </c>
      <c r="O10">
        <f>IF('CA Standards and Followers'!$B22=1,'EPA LDV Rules'!H$8,IF(AND(INDEX('CA Standards and Followers'!$E$14:$E$73,MATCH($A10,'CA Standards and Followers'!$A$14:$A$73,0))=1,INDEX('CA Standards and Followers'!$H$14:$H$73,MATCH($A10,'CA Standards and Followers'!$A$14:$A$73,0))&lt;=O$1),INDEX('CA Standards and Followers'!$3:$3,MATCH(O$1,'CA Standards and Followers'!$1:$1,0)),IF(AND(INDEX('CA Standards and Followers'!$D$14:$D$73,MATCH($A10,'CA Standards and Followers'!$A$14:$A$73,0))=1,INDEX('CA Standards and Followers'!$G$14:$G$73,MATCH($A10,'CA Standards and Followers'!$A$14:$A$73,0))&lt;=O$1),INDEX('CA Standards and Followers'!$2:$2,MATCH(O$1,'CA Standards and Followers'!$1:$1,0)),0)))</f>
        <v>0.88</v>
      </c>
      <c r="P10">
        <f>IF('CA Standards and Followers'!$B22=1,'EPA LDV Rules'!I$8,IF(AND(INDEX('CA Standards and Followers'!$E$14:$E$73,MATCH($A10,'CA Standards and Followers'!$A$14:$A$73,0))=1,INDEX('CA Standards and Followers'!$H$14:$H$73,MATCH($A10,'CA Standards and Followers'!$A$14:$A$73,0))&lt;=P$1),INDEX('CA Standards and Followers'!$3:$3,MATCH(P$1,'CA Standards and Followers'!$1:$1,0)),IF(AND(INDEX('CA Standards and Followers'!$D$14:$D$73,MATCH($A10,'CA Standards and Followers'!$A$14:$A$73,0))=1,INDEX('CA Standards and Followers'!$G$14:$G$73,MATCH($A10,'CA Standards and Followers'!$A$14:$A$73,0))&lt;=P$1),INDEX('CA Standards and Followers'!$2:$2,MATCH(P$1,'CA Standards and Followers'!$1:$1,0)),0)))</f>
        <v>0.94</v>
      </c>
      <c r="Q10">
        <f>IF('CA Standards and Followers'!$B22=1,'EPA LDV Rules'!J$8,IF(AND(INDEX('CA Standards and Followers'!$E$14:$E$73,MATCH($A10,'CA Standards and Followers'!$A$14:$A$73,0))=1,INDEX('CA Standards and Followers'!$H$14:$H$73,MATCH($A10,'CA Standards and Followers'!$A$14:$A$73,0))&lt;=Q$1),INDEX('CA Standards and Followers'!$3:$3,MATCH(Q$1,'CA Standards and Followers'!$1:$1,0)),IF(AND(INDEX('CA Standards and Followers'!$D$14:$D$73,MATCH($A10,'CA Standards and Followers'!$A$14:$A$73,0))=1,INDEX('CA Standards and Followers'!$G$14:$G$73,MATCH($A10,'CA Standards and Followers'!$A$14:$A$73,0))&lt;=Q$1),INDEX('CA Standards and Followers'!$2:$2,MATCH(Q$1,'CA Standards and Followers'!$1:$1,0)),0)))</f>
        <v>1</v>
      </c>
      <c r="R10">
        <f>IF('CA Standards and Followers'!$B22=1,'EPA LDV Rules'!K$8,IF(AND(INDEX('CA Standards and Followers'!$E$14:$E$73,MATCH($A10,'CA Standards and Followers'!$A$14:$A$73,0))=1,INDEX('CA Standards and Followers'!$H$14:$H$73,MATCH($A10,'CA Standards and Followers'!$A$14:$A$73,0))&lt;=R$1),INDEX('CA Standards and Followers'!$3:$3,MATCH(R$1,'CA Standards and Followers'!$1:$1,0)),IF(AND(INDEX('CA Standards and Followers'!$D$14:$D$73,MATCH($A10,'CA Standards and Followers'!$A$14:$A$73,0))=1,INDEX('CA Standards and Followers'!$G$14:$G$73,MATCH($A10,'CA Standards and Followers'!$A$14:$A$73,0))&lt;=R$1),INDEX('CA Standards and Followers'!$2:$2,MATCH(R$1,'CA Standards and Followers'!$1:$1,0)),0)))</f>
        <v>1</v>
      </c>
      <c r="S10">
        <f>IF('CA Standards and Followers'!$B22=1,'EPA LDV Rules'!L$8,IF(AND(INDEX('CA Standards and Followers'!$E$14:$E$73,MATCH($A10,'CA Standards and Followers'!$A$14:$A$73,0))=1,INDEX('CA Standards and Followers'!$H$14:$H$73,MATCH($A10,'CA Standards and Followers'!$A$14:$A$73,0))&lt;=S$1),INDEX('CA Standards and Followers'!$3:$3,MATCH(S$1,'CA Standards and Followers'!$1:$1,0)),IF(AND(INDEX('CA Standards and Followers'!$D$14:$D$73,MATCH($A10,'CA Standards and Followers'!$A$14:$A$73,0))=1,INDEX('CA Standards and Followers'!$G$14:$G$73,MATCH($A10,'CA Standards and Followers'!$A$14:$A$73,0))&lt;=S$1),INDEX('CA Standards and Followers'!$2:$2,MATCH(S$1,'CA Standards and Followers'!$1:$1,0)),0)))</f>
        <v>1</v>
      </c>
      <c r="T10">
        <f>IF('CA Standards and Followers'!$B22=1,'EPA LDV Rules'!M$8,IF(AND(INDEX('CA Standards and Followers'!$E$14:$E$73,MATCH($A10,'CA Standards and Followers'!$A$14:$A$73,0))=1,INDEX('CA Standards and Followers'!$H$14:$H$73,MATCH($A10,'CA Standards and Followers'!$A$14:$A$73,0))&lt;=T$1),INDEX('CA Standards and Followers'!$3:$3,MATCH(T$1,'CA Standards and Followers'!$1:$1,0)),IF(AND(INDEX('CA Standards and Followers'!$D$14:$D$73,MATCH($A10,'CA Standards and Followers'!$A$14:$A$73,0))=1,INDEX('CA Standards and Followers'!$G$14:$G$73,MATCH($A10,'CA Standards and Followers'!$A$14:$A$73,0))&lt;=T$1),INDEX('CA Standards and Followers'!$2:$2,MATCH(T$1,'CA Standards and Followers'!$1:$1,0)),0)))</f>
        <v>1</v>
      </c>
      <c r="U10">
        <f>IF('CA Standards and Followers'!$B22=1,'EPA LDV Rules'!N$8,IF(AND(INDEX('CA Standards and Followers'!$E$14:$E$73,MATCH($A10,'CA Standards and Followers'!$A$14:$A$73,0))=1,INDEX('CA Standards and Followers'!$H$14:$H$73,MATCH($A10,'CA Standards and Followers'!$A$14:$A$73,0))&lt;=U$1),INDEX('CA Standards and Followers'!$3:$3,MATCH(U$1,'CA Standards and Followers'!$1:$1,0)),IF(AND(INDEX('CA Standards and Followers'!$D$14:$D$73,MATCH($A10,'CA Standards and Followers'!$A$14:$A$73,0))=1,INDEX('CA Standards and Followers'!$G$14:$G$73,MATCH($A10,'CA Standards and Followers'!$A$14:$A$73,0))&lt;=U$1),INDEX('CA Standards and Followers'!$2:$2,MATCH(U$1,'CA Standards and Followers'!$1:$1,0)),0)))</f>
        <v>1</v>
      </c>
      <c r="V10">
        <f>IF('CA Standards and Followers'!$B22=1,'EPA LDV Rules'!O$8,IF(AND(INDEX('CA Standards and Followers'!$E$14:$E$73,MATCH($A10,'CA Standards and Followers'!$A$14:$A$73,0))=1,INDEX('CA Standards and Followers'!$H$14:$H$73,MATCH($A10,'CA Standards and Followers'!$A$14:$A$73,0))&lt;=V$1),INDEX('CA Standards and Followers'!$3:$3,MATCH(V$1,'CA Standards and Followers'!$1:$1,0)),IF(AND(INDEX('CA Standards and Followers'!$D$14:$D$73,MATCH($A10,'CA Standards and Followers'!$A$14:$A$73,0))=1,INDEX('CA Standards and Followers'!$G$14:$G$73,MATCH($A10,'CA Standards and Followers'!$A$14:$A$73,0))&lt;=V$1),INDEX('CA Standards and Followers'!$2:$2,MATCH(V$1,'CA Standards and Followers'!$1:$1,0)),0)))</f>
        <v>1</v>
      </c>
      <c r="W10">
        <f>IF('CA Standards and Followers'!$B22=1,'EPA LDV Rules'!P$8,IF(AND(INDEX('CA Standards and Followers'!$E$14:$E$73,MATCH($A10,'CA Standards and Followers'!$A$14:$A$73,0))=1,INDEX('CA Standards and Followers'!$H$14:$H$73,MATCH($A10,'CA Standards and Followers'!$A$14:$A$73,0))&lt;=W$1),INDEX('CA Standards and Followers'!$3:$3,MATCH(W$1,'CA Standards and Followers'!$1:$1,0)),IF(AND(INDEX('CA Standards and Followers'!$D$14:$D$73,MATCH($A10,'CA Standards and Followers'!$A$14:$A$73,0))=1,INDEX('CA Standards and Followers'!$G$14:$G$73,MATCH($A10,'CA Standards and Followers'!$A$14:$A$73,0))&lt;=W$1),INDEX('CA Standards and Followers'!$2:$2,MATCH(W$1,'CA Standards and Followers'!$1:$1,0)),0)))</f>
        <v>1</v>
      </c>
      <c r="X10">
        <f>IF('CA Standards and Followers'!$B22=1,'EPA LDV Rules'!Q$8,IF(AND(INDEX('CA Standards and Followers'!$E$14:$E$73,MATCH($A10,'CA Standards and Followers'!$A$14:$A$73,0))=1,INDEX('CA Standards and Followers'!$H$14:$H$73,MATCH($A10,'CA Standards and Followers'!$A$14:$A$73,0))&lt;=X$1),INDEX('CA Standards and Followers'!$3:$3,MATCH(X$1,'CA Standards and Followers'!$1:$1,0)),IF(AND(INDEX('CA Standards and Followers'!$D$14:$D$73,MATCH($A10,'CA Standards and Followers'!$A$14:$A$73,0))=1,INDEX('CA Standards and Followers'!$G$14:$G$73,MATCH($A10,'CA Standards and Followers'!$A$14:$A$73,0))&lt;=X$1),INDEX('CA Standards and Followers'!$2:$2,MATCH(X$1,'CA Standards and Followers'!$1:$1,0)),0)))</f>
        <v>1</v>
      </c>
      <c r="Y10">
        <f>IF('CA Standards and Followers'!$B22=1,'EPA LDV Rules'!R$8,IF(AND(INDEX('CA Standards and Followers'!$E$14:$E$73,MATCH($A10,'CA Standards and Followers'!$A$14:$A$73,0))=1,INDEX('CA Standards and Followers'!$H$14:$H$73,MATCH($A10,'CA Standards and Followers'!$A$14:$A$73,0))&lt;=Y$1),INDEX('CA Standards and Followers'!$3:$3,MATCH(Y$1,'CA Standards and Followers'!$1:$1,0)),IF(AND(INDEX('CA Standards and Followers'!$D$14:$D$73,MATCH($A10,'CA Standards and Followers'!$A$14:$A$73,0))=1,INDEX('CA Standards and Followers'!$G$14:$G$73,MATCH($A10,'CA Standards and Followers'!$A$14:$A$73,0))&lt;=Y$1),INDEX('CA Standards and Followers'!$2:$2,MATCH(Y$1,'CA Standards and Followers'!$1:$1,0)),0)))</f>
        <v>1</v>
      </c>
      <c r="Z10">
        <f>IF('CA Standards and Followers'!$B22=1,'EPA LDV Rules'!S$8,IF(AND(INDEX('CA Standards and Followers'!$E$14:$E$73,MATCH($A10,'CA Standards and Followers'!$A$14:$A$73,0))=1,INDEX('CA Standards and Followers'!$H$14:$H$73,MATCH($A10,'CA Standards and Followers'!$A$14:$A$73,0))&lt;=Z$1),INDEX('CA Standards and Followers'!$3:$3,MATCH(Z$1,'CA Standards and Followers'!$1:$1,0)),IF(AND(INDEX('CA Standards and Followers'!$D$14:$D$73,MATCH($A10,'CA Standards and Followers'!$A$14:$A$73,0))=1,INDEX('CA Standards and Followers'!$G$14:$G$73,MATCH($A10,'CA Standards and Followers'!$A$14:$A$73,0))&lt;=Z$1),INDEX('CA Standards and Followers'!$2:$2,MATCH(Z$1,'CA Standards and Followers'!$1:$1,0)),0)))</f>
        <v>1</v>
      </c>
      <c r="AA10">
        <f>IF('CA Standards and Followers'!$B22=1,'EPA LDV Rules'!T$8,IF(AND(INDEX('CA Standards and Followers'!$E$14:$E$73,MATCH($A10,'CA Standards and Followers'!$A$14:$A$73,0))=1,INDEX('CA Standards and Followers'!$H$14:$H$73,MATCH($A10,'CA Standards and Followers'!$A$14:$A$73,0))&lt;=AA$1),INDEX('CA Standards and Followers'!$3:$3,MATCH(AA$1,'CA Standards and Followers'!$1:$1,0)),IF(AND(INDEX('CA Standards and Followers'!$D$14:$D$73,MATCH($A10,'CA Standards and Followers'!$A$14:$A$73,0))=1,INDEX('CA Standards and Followers'!$G$14:$G$73,MATCH($A10,'CA Standards and Followers'!$A$14:$A$73,0))&lt;=AA$1),INDEX('CA Standards and Followers'!$2:$2,MATCH(AA$1,'CA Standards and Followers'!$1:$1,0)),0)))</f>
        <v>1</v>
      </c>
      <c r="AB10">
        <f>IF('CA Standards and Followers'!$B22=1,'EPA LDV Rules'!U$8,IF(AND(INDEX('CA Standards and Followers'!$E$14:$E$73,MATCH($A10,'CA Standards and Followers'!$A$14:$A$73,0))=1,INDEX('CA Standards and Followers'!$H$14:$H$73,MATCH($A10,'CA Standards and Followers'!$A$14:$A$73,0))&lt;=AB$1),INDEX('CA Standards and Followers'!$3:$3,MATCH(AB$1,'CA Standards and Followers'!$1:$1,0)),IF(AND(INDEX('CA Standards and Followers'!$D$14:$D$73,MATCH($A10,'CA Standards and Followers'!$A$14:$A$73,0))=1,INDEX('CA Standards and Followers'!$G$14:$G$73,MATCH($A10,'CA Standards and Followers'!$A$14:$A$73,0))&lt;=AB$1),INDEX('CA Standards and Followers'!$2:$2,MATCH(AB$1,'CA Standards and Followers'!$1:$1,0)),0)))</f>
        <v>1</v>
      </c>
      <c r="AC10">
        <f>IF('CA Standards and Followers'!$B22=1,'EPA LDV Rules'!V$8,IF(AND(INDEX('CA Standards and Followers'!$E$14:$E$73,MATCH($A10,'CA Standards and Followers'!$A$14:$A$73,0))=1,INDEX('CA Standards and Followers'!$H$14:$H$73,MATCH($A10,'CA Standards and Followers'!$A$14:$A$73,0))&lt;=AC$1),INDEX('CA Standards and Followers'!$3:$3,MATCH(AC$1,'CA Standards and Followers'!$1:$1,0)),IF(AND(INDEX('CA Standards and Followers'!$D$14:$D$73,MATCH($A10,'CA Standards and Followers'!$A$14:$A$73,0))=1,INDEX('CA Standards and Followers'!$G$14:$G$73,MATCH($A10,'CA Standards and Followers'!$A$14:$A$73,0))&lt;=AC$1),INDEX('CA Standards and Followers'!$2:$2,MATCH(AC$1,'CA Standards and Followers'!$1:$1,0)),0)))</f>
        <v>1</v>
      </c>
      <c r="AD10">
        <f>IF('CA Standards and Followers'!$B22=1,'EPA LDV Rules'!W$8,IF(AND(INDEX('CA Standards and Followers'!$E$14:$E$73,MATCH($A10,'CA Standards and Followers'!$A$14:$A$73,0))=1,INDEX('CA Standards and Followers'!$H$14:$H$73,MATCH($A10,'CA Standards and Followers'!$A$14:$A$73,0))&lt;=AD$1),INDEX('CA Standards and Followers'!$3:$3,MATCH(AD$1,'CA Standards and Followers'!$1:$1,0)),IF(AND(INDEX('CA Standards and Followers'!$D$14:$D$73,MATCH($A10,'CA Standards and Followers'!$A$14:$A$73,0))=1,INDEX('CA Standards and Followers'!$G$14:$G$73,MATCH($A10,'CA Standards and Followers'!$A$14:$A$73,0))&lt;=AD$1),INDEX('CA Standards and Followers'!$2:$2,MATCH(AD$1,'CA Standards and Followers'!$1:$1,0)),0)))</f>
        <v>1</v>
      </c>
      <c r="AE10">
        <f>IF('CA Standards and Followers'!$B22=1,'EPA LDV Rules'!X$8,IF(AND(INDEX('CA Standards and Followers'!$E$14:$E$73,MATCH($A10,'CA Standards and Followers'!$A$14:$A$73,0))=1,INDEX('CA Standards and Followers'!$H$14:$H$73,MATCH($A10,'CA Standards and Followers'!$A$14:$A$73,0))&lt;=AE$1),INDEX('CA Standards and Followers'!$3:$3,MATCH(AE$1,'CA Standards and Followers'!$1:$1,0)),IF(AND(INDEX('CA Standards and Followers'!$D$14:$D$73,MATCH($A10,'CA Standards and Followers'!$A$14:$A$73,0))=1,INDEX('CA Standards and Followers'!$G$14:$G$73,MATCH($A10,'CA Standards and Followers'!$A$14:$A$73,0))&lt;=AE$1),INDEX('CA Standards and Followers'!$2:$2,MATCH(AE$1,'CA Standards and Followers'!$1:$1,0)),0)))</f>
        <v>1</v>
      </c>
      <c r="AF10">
        <f>IF('CA Standards and Followers'!$B22=1,'EPA LDV Rules'!Y$8,IF(AND(INDEX('CA Standards and Followers'!$E$14:$E$73,MATCH($A10,'CA Standards and Followers'!$A$14:$A$73,0))=1,INDEX('CA Standards and Followers'!$H$14:$H$73,MATCH($A10,'CA Standards and Followers'!$A$14:$A$73,0))&lt;=AF$1),INDEX('CA Standards and Followers'!$3:$3,MATCH(AF$1,'CA Standards and Followers'!$1:$1,0)),IF(AND(INDEX('CA Standards and Followers'!$D$14:$D$73,MATCH($A10,'CA Standards and Followers'!$A$14:$A$73,0))=1,INDEX('CA Standards and Followers'!$G$14:$G$73,MATCH($A10,'CA Standards and Followers'!$A$14:$A$73,0))&lt;=AF$1),INDEX('CA Standards and Followers'!$2:$2,MATCH(AF$1,'CA Standards and Followers'!$1:$1,0)),0)))</f>
        <v>1</v>
      </c>
    </row>
    <row r="11" spans="1:32" x14ac:dyDescent="0.75">
      <c r="A11" t="s">
        <v>1353</v>
      </c>
      <c r="B11">
        <f>IF(AND(INDEX('CA Standards and Followers'!$E$14:$E$73,MATCH($A11,'CA Standards and Followers'!$A$14:$A$73,0))=1,INDEX('CA Standards and Followers'!$H$14:$H$73,MATCH($A11,'CA Standards and Followers'!$A$14:$A$73,0))&lt;=B$1),INDEX('CA Standards and Followers'!$3:$3,MATCH(B$1,'CA Standards and Followers'!$1:$1,0)),IF(AND(INDEX('CA Standards and Followers'!$D$14:$D$73,MATCH($A11,'CA Standards and Followers'!$A$14:$A$73,0))=1,INDEX('CA Standards and Followers'!$G$14:$G$73,MATCH($A11,'CA Standards and Followers'!$A$14:$A$73,0))&lt;=B$1),INDEX('CA Standards and Followers'!$2:$2,MATCH(B$1,'CA Standards and Followers'!$1:$1,0)),0))</f>
        <v>0</v>
      </c>
      <c r="C11">
        <f>IF(AND(INDEX('CA Standards and Followers'!$E$14:$E$73,MATCH($A11,'CA Standards and Followers'!$A$14:$A$73,0))=1,INDEX('CA Standards and Followers'!$H$14:$H$73,MATCH($A11,'CA Standards and Followers'!$A$14:$A$73,0))&lt;=C$1),INDEX('CA Standards and Followers'!$3:$3,MATCH(C$1,'CA Standards and Followers'!$1:$1,0)),IF(AND(INDEX('CA Standards and Followers'!$D$14:$D$73,MATCH($A11,'CA Standards and Followers'!$A$14:$A$73,0))=1,INDEX('CA Standards and Followers'!$G$14:$G$73,MATCH($A11,'CA Standards and Followers'!$A$14:$A$73,0))&lt;=C$1),INDEX('CA Standards and Followers'!$2:$2,MATCH(C$1,'CA Standards and Followers'!$1:$1,0)),0))</f>
        <v>0</v>
      </c>
      <c r="D11">
        <f>IF(AND(INDEX('CA Standards and Followers'!$E$14:$E$73,MATCH($A11,'CA Standards and Followers'!$A$14:$A$73,0))=1,INDEX('CA Standards and Followers'!$H$14:$H$73,MATCH($A11,'CA Standards and Followers'!$A$14:$A$73,0))&lt;=D$1),INDEX('CA Standards and Followers'!$3:$3,MATCH(D$1,'CA Standards and Followers'!$1:$1,0)),IF(AND(INDEX('CA Standards and Followers'!$D$14:$D$73,MATCH($A11,'CA Standards and Followers'!$A$14:$A$73,0))=1,INDEX('CA Standards and Followers'!$G$14:$G$73,MATCH($A11,'CA Standards and Followers'!$A$14:$A$73,0))&lt;=D$1),INDEX('CA Standards and Followers'!$2:$2,MATCH(D$1,'CA Standards and Followers'!$1:$1,0)),0))</f>
        <v>0</v>
      </c>
      <c r="E11">
        <f>IF(AND(INDEX('CA Standards and Followers'!$E$14:$E$73,MATCH($A11,'CA Standards and Followers'!$A$14:$A$73,0))=1,INDEX('CA Standards and Followers'!$H$14:$H$73,MATCH($A11,'CA Standards and Followers'!$A$14:$A$73,0))&lt;=E$1),INDEX('CA Standards and Followers'!$3:$3,MATCH(E$1,'CA Standards and Followers'!$1:$1,0)),IF(AND(INDEX('CA Standards and Followers'!$D$14:$D$73,MATCH($A11,'CA Standards and Followers'!$A$14:$A$73,0))=1,INDEX('CA Standards and Followers'!$G$14:$G$73,MATCH($A11,'CA Standards and Followers'!$A$14:$A$73,0))&lt;=E$1),INDEX('CA Standards and Followers'!$2:$2,MATCH(E$1,'CA Standards and Followers'!$1:$1,0)),0))</f>
        <v>0</v>
      </c>
      <c r="F11">
        <f>IF(AND(INDEX('CA Standards and Followers'!$E$14:$E$73,MATCH($A11,'CA Standards and Followers'!$A$14:$A$73,0))=1,INDEX('CA Standards and Followers'!$H$14:$H$73,MATCH($A11,'CA Standards and Followers'!$A$14:$A$73,0))&lt;=F$1),INDEX('CA Standards and Followers'!$3:$3,MATCH(F$1,'CA Standards and Followers'!$1:$1,0)),IF(AND(INDEX('CA Standards and Followers'!$D$14:$D$73,MATCH($A11,'CA Standards and Followers'!$A$14:$A$73,0))=1,INDEX('CA Standards and Followers'!$G$14:$G$73,MATCH($A11,'CA Standards and Followers'!$A$14:$A$73,0))&lt;=F$1),INDEX('CA Standards and Followers'!$2:$2,MATCH(F$1,'CA Standards and Followers'!$1:$1,0)),0))</f>
        <v>0</v>
      </c>
      <c r="G11">
        <f>IF(AND(INDEX('CA Standards and Followers'!$E$14:$E$73,MATCH($A11,'CA Standards and Followers'!$A$14:$A$73,0))=1,INDEX('CA Standards and Followers'!$H$14:$H$73,MATCH($A11,'CA Standards and Followers'!$A$14:$A$73,0))&lt;=G$1),INDEX('CA Standards and Followers'!$3:$3,MATCH(G$1,'CA Standards and Followers'!$1:$1,0)),IF(AND(INDEX('CA Standards and Followers'!$D$14:$D$73,MATCH($A11,'CA Standards and Followers'!$A$14:$A$73,0))=1,INDEX('CA Standards and Followers'!$G$14:$G$73,MATCH($A11,'CA Standards and Followers'!$A$14:$A$73,0))&lt;=G$1),INDEX('CA Standards and Followers'!$2:$2,MATCH(G$1,'CA Standards and Followers'!$1:$1,0)),0))</f>
        <v>0</v>
      </c>
      <c r="H11">
        <f>IF(AND(INDEX('CA Standards and Followers'!$E$14:$E$73,MATCH($A11,'CA Standards and Followers'!$A$14:$A$73,0))=1,INDEX('CA Standards and Followers'!$H$14:$H$73,MATCH($A11,'CA Standards and Followers'!$A$14:$A$73,0))&lt;=H$1),INDEX('CA Standards and Followers'!$3:$3,MATCH(H$1,'CA Standards and Followers'!$1:$1,0)),IF(AND(INDEX('CA Standards and Followers'!$D$14:$D$73,MATCH($A11,'CA Standards and Followers'!$A$14:$A$73,0))=1,INDEX('CA Standards and Followers'!$G$14:$G$73,MATCH($A11,'CA Standards and Followers'!$A$14:$A$73,0))&lt;=H$1),INDEX('CA Standards and Followers'!$2:$2,MATCH(H$1,'CA Standards and Followers'!$1:$1,0)),0))</f>
        <v>0</v>
      </c>
      <c r="I11">
        <f>IF('CA Standards and Followers'!$B23=1,'EPA LDV Rules'!B$8,IF(AND(INDEX('CA Standards and Followers'!$E$14:$E$73,MATCH($A11,'CA Standards and Followers'!$A$14:$A$73,0))=1,INDEX('CA Standards and Followers'!$H$14:$H$73,MATCH($A11,'CA Standards and Followers'!$A$14:$A$73,0))&lt;=I$1),INDEX('CA Standards and Followers'!$3:$3,MATCH(I$1,'CA Standards and Followers'!$1:$1,0)),IF(AND(INDEX('CA Standards and Followers'!$D$14:$D$73,MATCH($A11,'CA Standards and Followers'!$A$14:$A$73,0))=1,INDEX('CA Standards and Followers'!$G$14:$G$73,MATCH($A11,'CA Standards and Followers'!$A$14:$A$73,0))&lt;=I$1),INDEX('CA Standards and Followers'!$2:$2,MATCH(I$1,'CA Standards and Followers'!$1:$1,0)),0)))</f>
        <v>0.26200000000000001</v>
      </c>
      <c r="J11">
        <f>IF('CA Standards and Followers'!$B23=1,'EPA LDV Rules'!C$8,IF(AND(INDEX('CA Standards and Followers'!$E$14:$E$73,MATCH($A11,'CA Standards and Followers'!$A$14:$A$73,0))=1,INDEX('CA Standards and Followers'!$H$14:$H$73,MATCH($A11,'CA Standards and Followers'!$A$14:$A$73,0))&lt;=J$1),INDEX('CA Standards and Followers'!$3:$3,MATCH(J$1,'CA Standards and Followers'!$1:$1,0)),IF(AND(INDEX('CA Standards and Followers'!$D$14:$D$73,MATCH($A11,'CA Standards and Followers'!$A$14:$A$73,0))=1,INDEX('CA Standards and Followers'!$G$14:$G$73,MATCH($A11,'CA Standards and Followers'!$A$14:$A$73,0))&lt;=J$1),INDEX('CA Standards and Followers'!$2:$2,MATCH(J$1,'CA Standards and Followers'!$1:$1,0)),0)))</f>
        <v>0.3</v>
      </c>
      <c r="K11">
        <f>IF('CA Standards and Followers'!$B23=1,'EPA LDV Rules'!D$8,IF(AND(INDEX('CA Standards and Followers'!$E$14:$E$73,MATCH($A11,'CA Standards and Followers'!$A$14:$A$73,0))=1,INDEX('CA Standards and Followers'!$H$14:$H$73,MATCH($A11,'CA Standards and Followers'!$A$14:$A$73,0))&lt;=K$1),INDEX('CA Standards and Followers'!$3:$3,MATCH(K$1,'CA Standards and Followers'!$1:$1,0)),IF(AND(INDEX('CA Standards and Followers'!$D$14:$D$73,MATCH($A11,'CA Standards and Followers'!$A$14:$A$73,0))=1,INDEX('CA Standards and Followers'!$G$14:$G$73,MATCH($A11,'CA Standards and Followers'!$A$14:$A$73,0))&lt;=K$1),INDEX('CA Standards and Followers'!$2:$2,MATCH(K$1,'CA Standards and Followers'!$1:$1,0)),0)))</f>
        <v>0.39600000000000002</v>
      </c>
      <c r="L11">
        <f>IF('CA Standards and Followers'!$B23=1,'EPA LDV Rules'!E$8,IF(AND(INDEX('CA Standards and Followers'!$E$14:$E$73,MATCH($A11,'CA Standards and Followers'!$A$14:$A$73,0))=1,INDEX('CA Standards and Followers'!$H$14:$H$73,MATCH($A11,'CA Standards and Followers'!$A$14:$A$73,0))&lt;=L$1),INDEX('CA Standards and Followers'!$3:$3,MATCH(L$1,'CA Standards and Followers'!$1:$1,0)),IF(AND(INDEX('CA Standards and Followers'!$D$14:$D$73,MATCH($A11,'CA Standards and Followers'!$A$14:$A$73,0))=1,INDEX('CA Standards and Followers'!$G$14:$G$73,MATCH($A11,'CA Standards and Followers'!$A$14:$A$73,0))&lt;=L$1),INDEX('CA Standards and Followers'!$2:$2,MATCH(L$1,'CA Standards and Followers'!$1:$1,0)),0)))</f>
        <v>0.45500000000000002</v>
      </c>
      <c r="M11">
        <f>IF('CA Standards and Followers'!$B23=1,'EPA LDV Rules'!F$8,IF(AND(INDEX('CA Standards and Followers'!$E$14:$E$73,MATCH($A11,'CA Standards and Followers'!$A$14:$A$73,0))=1,INDEX('CA Standards and Followers'!$H$14:$H$73,MATCH($A11,'CA Standards and Followers'!$A$14:$A$73,0))&lt;=M$1),INDEX('CA Standards and Followers'!$3:$3,MATCH(M$1,'CA Standards and Followers'!$1:$1,0)),IF(AND(INDEX('CA Standards and Followers'!$D$14:$D$73,MATCH($A11,'CA Standards and Followers'!$A$14:$A$73,0))=1,INDEX('CA Standards and Followers'!$G$14:$G$73,MATCH($A11,'CA Standards and Followers'!$A$14:$A$73,0))&lt;=M$1),INDEX('CA Standards and Followers'!$2:$2,MATCH(M$1,'CA Standards and Followers'!$1:$1,0)),0)))</f>
        <v>0.53</v>
      </c>
      <c r="N11">
        <f>IF('CA Standards and Followers'!$B23=1,'EPA LDV Rules'!G$8,IF(AND(INDEX('CA Standards and Followers'!$E$14:$E$73,MATCH($A11,'CA Standards and Followers'!$A$14:$A$73,0))=1,INDEX('CA Standards and Followers'!$H$14:$H$73,MATCH($A11,'CA Standards and Followers'!$A$14:$A$73,0))&lt;=N$1),INDEX('CA Standards and Followers'!$3:$3,MATCH(N$1,'CA Standards and Followers'!$1:$1,0)),IF(AND(INDEX('CA Standards and Followers'!$D$14:$D$73,MATCH($A11,'CA Standards and Followers'!$A$14:$A$73,0))=1,INDEX('CA Standards and Followers'!$G$14:$G$73,MATCH($A11,'CA Standards and Followers'!$A$14:$A$73,0))&lt;=N$1),INDEX('CA Standards and Followers'!$2:$2,MATCH(N$1,'CA Standards and Followers'!$1:$1,0)),0)))</f>
        <v>0.61</v>
      </c>
      <c r="O11">
        <f>IF('CA Standards and Followers'!$B23=1,'EPA LDV Rules'!H$8,IF(AND(INDEX('CA Standards and Followers'!$E$14:$E$73,MATCH($A11,'CA Standards and Followers'!$A$14:$A$73,0))=1,INDEX('CA Standards and Followers'!$H$14:$H$73,MATCH($A11,'CA Standards and Followers'!$A$14:$A$73,0))&lt;=O$1),INDEX('CA Standards and Followers'!$3:$3,MATCH(O$1,'CA Standards and Followers'!$1:$1,0)),IF(AND(INDEX('CA Standards and Followers'!$D$14:$D$73,MATCH($A11,'CA Standards and Followers'!$A$14:$A$73,0))=1,INDEX('CA Standards and Followers'!$G$14:$G$73,MATCH($A11,'CA Standards and Followers'!$A$14:$A$73,0))&lt;=O$1),INDEX('CA Standards and Followers'!$2:$2,MATCH(O$1,'CA Standards and Followers'!$1:$1,0)),0)))</f>
        <v>0.57999999999999996</v>
      </c>
      <c r="P11">
        <f>IF('CA Standards and Followers'!$B23=1,'EPA LDV Rules'!I$8,IF(AND(INDEX('CA Standards and Followers'!$E$14:$E$73,MATCH($A11,'CA Standards and Followers'!$A$14:$A$73,0))=1,INDEX('CA Standards and Followers'!$H$14:$H$73,MATCH($A11,'CA Standards and Followers'!$A$14:$A$73,0))&lt;=P$1),INDEX('CA Standards and Followers'!$3:$3,MATCH(P$1,'CA Standards and Followers'!$1:$1,0)),IF(AND(INDEX('CA Standards and Followers'!$D$14:$D$73,MATCH($A11,'CA Standards and Followers'!$A$14:$A$73,0))=1,INDEX('CA Standards and Followers'!$G$14:$G$73,MATCH($A11,'CA Standards and Followers'!$A$14:$A$73,0))&lt;=P$1),INDEX('CA Standards and Followers'!$2:$2,MATCH(P$1,'CA Standards and Followers'!$1:$1,0)),0)))</f>
        <v>0.55000000000000004</v>
      </c>
      <c r="Q11">
        <f>IF('CA Standards and Followers'!$B23=1,'EPA LDV Rules'!J$8,IF(AND(INDEX('CA Standards and Followers'!$E$14:$E$73,MATCH($A11,'CA Standards and Followers'!$A$14:$A$73,0))=1,INDEX('CA Standards and Followers'!$H$14:$H$73,MATCH($A11,'CA Standards and Followers'!$A$14:$A$73,0))&lt;=Q$1),INDEX('CA Standards and Followers'!$3:$3,MATCH(Q$1,'CA Standards and Followers'!$1:$1,0)),IF(AND(INDEX('CA Standards and Followers'!$D$14:$D$73,MATCH($A11,'CA Standards and Followers'!$A$14:$A$73,0))=1,INDEX('CA Standards and Followers'!$G$14:$G$73,MATCH($A11,'CA Standards and Followers'!$A$14:$A$73,0))&lt;=Q$1),INDEX('CA Standards and Followers'!$2:$2,MATCH(Q$1,'CA Standards and Followers'!$1:$1,0)),0)))</f>
        <v>0</v>
      </c>
      <c r="R11">
        <f>IF('CA Standards and Followers'!$B23=1,'EPA LDV Rules'!K$8,IF(AND(INDEX('CA Standards and Followers'!$E$14:$E$73,MATCH($A11,'CA Standards and Followers'!$A$14:$A$73,0))=1,INDEX('CA Standards and Followers'!$H$14:$H$73,MATCH($A11,'CA Standards and Followers'!$A$14:$A$73,0))&lt;=R$1),INDEX('CA Standards and Followers'!$3:$3,MATCH(R$1,'CA Standards and Followers'!$1:$1,0)),IF(AND(INDEX('CA Standards and Followers'!$D$14:$D$73,MATCH($A11,'CA Standards and Followers'!$A$14:$A$73,0))=1,INDEX('CA Standards and Followers'!$G$14:$G$73,MATCH($A11,'CA Standards and Followers'!$A$14:$A$73,0))&lt;=R$1),INDEX('CA Standards and Followers'!$2:$2,MATCH(R$1,'CA Standards and Followers'!$1:$1,0)),0)))</f>
        <v>0</v>
      </c>
      <c r="S11">
        <f>IF('CA Standards and Followers'!$B23=1,'EPA LDV Rules'!L$8,IF(AND(INDEX('CA Standards and Followers'!$E$14:$E$73,MATCH($A11,'CA Standards and Followers'!$A$14:$A$73,0))=1,INDEX('CA Standards and Followers'!$H$14:$H$73,MATCH($A11,'CA Standards and Followers'!$A$14:$A$73,0))&lt;=S$1),INDEX('CA Standards and Followers'!$3:$3,MATCH(S$1,'CA Standards and Followers'!$1:$1,0)),IF(AND(INDEX('CA Standards and Followers'!$D$14:$D$73,MATCH($A11,'CA Standards and Followers'!$A$14:$A$73,0))=1,INDEX('CA Standards and Followers'!$G$14:$G$73,MATCH($A11,'CA Standards and Followers'!$A$14:$A$73,0))&lt;=S$1),INDEX('CA Standards and Followers'!$2:$2,MATCH(S$1,'CA Standards and Followers'!$1:$1,0)),0)))</f>
        <v>0</v>
      </c>
      <c r="T11">
        <f>IF('CA Standards and Followers'!$B23=1,'EPA LDV Rules'!M$8,IF(AND(INDEX('CA Standards and Followers'!$E$14:$E$73,MATCH($A11,'CA Standards and Followers'!$A$14:$A$73,0))=1,INDEX('CA Standards and Followers'!$H$14:$H$73,MATCH($A11,'CA Standards and Followers'!$A$14:$A$73,0))&lt;=T$1),INDEX('CA Standards and Followers'!$3:$3,MATCH(T$1,'CA Standards and Followers'!$1:$1,0)),IF(AND(INDEX('CA Standards and Followers'!$D$14:$D$73,MATCH($A11,'CA Standards and Followers'!$A$14:$A$73,0))=1,INDEX('CA Standards and Followers'!$G$14:$G$73,MATCH($A11,'CA Standards and Followers'!$A$14:$A$73,0))&lt;=T$1),INDEX('CA Standards and Followers'!$2:$2,MATCH(T$1,'CA Standards and Followers'!$1:$1,0)),0)))</f>
        <v>0</v>
      </c>
      <c r="U11">
        <f>IF('CA Standards and Followers'!$B23=1,'EPA LDV Rules'!N$8,IF(AND(INDEX('CA Standards and Followers'!$E$14:$E$73,MATCH($A11,'CA Standards and Followers'!$A$14:$A$73,0))=1,INDEX('CA Standards and Followers'!$H$14:$H$73,MATCH($A11,'CA Standards and Followers'!$A$14:$A$73,0))&lt;=U$1),INDEX('CA Standards and Followers'!$3:$3,MATCH(U$1,'CA Standards and Followers'!$1:$1,0)),IF(AND(INDEX('CA Standards and Followers'!$D$14:$D$73,MATCH($A11,'CA Standards and Followers'!$A$14:$A$73,0))=1,INDEX('CA Standards and Followers'!$G$14:$G$73,MATCH($A11,'CA Standards and Followers'!$A$14:$A$73,0))&lt;=U$1),INDEX('CA Standards and Followers'!$2:$2,MATCH(U$1,'CA Standards and Followers'!$1:$1,0)),0)))</f>
        <v>0</v>
      </c>
      <c r="V11">
        <f>IF('CA Standards and Followers'!$B23=1,'EPA LDV Rules'!O$8,IF(AND(INDEX('CA Standards and Followers'!$E$14:$E$73,MATCH($A11,'CA Standards and Followers'!$A$14:$A$73,0))=1,INDEX('CA Standards and Followers'!$H$14:$H$73,MATCH($A11,'CA Standards and Followers'!$A$14:$A$73,0))&lt;=V$1),INDEX('CA Standards and Followers'!$3:$3,MATCH(V$1,'CA Standards and Followers'!$1:$1,0)),IF(AND(INDEX('CA Standards and Followers'!$D$14:$D$73,MATCH($A11,'CA Standards and Followers'!$A$14:$A$73,0))=1,INDEX('CA Standards and Followers'!$G$14:$G$73,MATCH($A11,'CA Standards and Followers'!$A$14:$A$73,0))&lt;=V$1),INDEX('CA Standards and Followers'!$2:$2,MATCH(V$1,'CA Standards and Followers'!$1:$1,0)),0)))</f>
        <v>0</v>
      </c>
      <c r="W11">
        <f>IF('CA Standards and Followers'!$B23=1,'EPA LDV Rules'!P$8,IF(AND(INDEX('CA Standards and Followers'!$E$14:$E$73,MATCH($A11,'CA Standards and Followers'!$A$14:$A$73,0))=1,INDEX('CA Standards and Followers'!$H$14:$H$73,MATCH($A11,'CA Standards and Followers'!$A$14:$A$73,0))&lt;=W$1),INDEX('CA Standards and Followers'!$3:$3,MATCH(W$1,'CA Standards and Followers'!$1:$1,0)),IF(AND(INDEX('CA Standards and Followers'!$D$14:$D$73,MATCH($A11,'CA Standards and Followers'!$A$14:$A$73,0))=1,INDEX('CA Standards and Followers'!$G$14:$G$73,MATCH($A11,'CA Standards and Followers'!$A$14:$A$73,0))&lt;=W$1),INDEX('CA Standards and Followers'!$2:$2,MATCH(W$1,'CA Standards and Followers'!$1:$1,0)),0)))</f>
        <v>0</v>
      </c>
      <c r="X11">
        <f>IF('CA Standards and Followers'!$B23=1,'EPA LDV Rules'!Q$8,IF(AND(INDEX('CA Standards and Followers'!$E$14:$E$73,MATCH($A11,'CA Standards and Followers'!$A$14:$A$73,0))=1,INDEX('CA Standards and Followers'!$H$14:$H$73,MATCH($A11,'CA Standards and Followers'!$A$14:$A$73,0))&lt;=X$1),INDEX('CA Standards and Followers'!$3:$3,MATCH(X$1,'CA Standards and Followers'!$1:$1,0)),IF(AND(INDEX('CA Standards and Followers'!$D$14:$D$73,MATCH($A11,'CA Standards and Followers'!$A$14:$A$73,0))=1,INDEX('CA Standards and Followers'!$G$14:$G$73,MATCH($A11,'CA Standards and Followers'!$A$14:$A$73,0))&lt;=X$1),INDEX('CA Standards and Followers'!$2:$2,MATCH(X$1,'CA Standards and Followers'!$1:$1,0)),0)))</f>
        <v>0</v>
      </c>
      <c r="Y11">
        <f>IF('CA Standards and Followers'!$B23=1,'EPA LDV Rules'!R$8,IF(AND(INDEX('CA Standards and Followers'!$E$14:$E$73,MATCH($A11,'CA Standards and Followers'!$A$14:$A$73,0))=1,INDEX('CA Standards and Followers'!$H$14:$H$73,MATCH($A11,'CA Standards and Followers'!$A$14:$A$73,0))&lt;=Y$1),INDEX('CA Standards and Followers'!$3:$3,MATCH(Y$1,'CA Standards and Followers'!$1:$1,0)),IF(AND(INDEX('CA Standards and Followers'!$D$14:$D$73,MATCH($A11,'CA Standards and Followers'!$A$14:$A$73,0))=1,INDEX('CA Standards and Followers'!$G$14:$G$73,MATCH($A11,'CA Standards and Followers'!$A$14:$A$73,0))&lt;=Y$1),INDEX('CA Standards and Followers'!$2:$2,MATCH(Y$1,'CA Standards and Followers'!$1:$1,0)),0)))</f>
        <v>0</v>
      </c>
      <c r="Z11">
        <f>IF('CA Standards and Followers'!$B23=1,'EPA LDV Rules'!S$8,IF(AND(INDEX('CA Standards and Followers'!$E$14:$E$73,MATCH($A11,'CA Standards and Followers'!$A$14:$A$73,0))=1,INDEX('CA Standards and Followers'!$H$14:$H$73,MATCH($A11,'CA Standards and Followers'!$A$14:$A$73,0))&lt;=Z$1),INDEX('CA Standards and Followers'!$3:$3,MATCH(Z$1,'CA Standards and Followers'!$1:$1,0)),IF(AND(INDEX('CA Standards and Followers'!$D$14:$D$73,MATCH($A11,'CA Standards and Followers'!$A$14:$A$73,0))=1,INDEX('CA Standards and Followers'!$G$14:$G$73,MATCH($A11,'CA Standards and Followers'!$A$14:$A$73,0))&lt;=Z$1),INDEX('CA Standards and Followers'!$2:$2,MATCH(Z$1,'CA Standards and Followers'!$1:$1,0)),0)))</f>
        <v>0</v>
      </c>
      <c r="AA11">
        <f>IF('CA Standards and Followers'!$B23=1,'EPA LDV Rules'!T$8,IF(AND(INDEX('CA Standards and Followers'!$E$14:$E$73,MATCH($A11,'CA Standards and Followers'!$A$14:$A$73,0))=1,INDEX('CA Standards and Followers'!$H$14:$H$73,MATCH($A11,'CA Standards and Followers'!$A$14:$A$73,0))&lt;=AA$1),INDEX('CA Standards and Followers'!$3:$3,MATCH(AA$1,'CA Standards and Followers'!$1:$1,0)),IF(AND(INDEX('CA Standards and Followers'!$D$14:$D$73,MATCH($A11,'CA Standards and Followers'!$A$14:$A$73,0))=1,INDEX('CA Standards and Followers'!$G$14:$G$73,MATCH($A11,'CA Standards and Followers'!$A$14:$A$73,0))&lt;=AA$1),INDEX('CA Standards and Followers'!$2:$2,MATCH(AA$1,'CA Standards and Followers'!$1:$1,0)),0)))</f>
        <v>0</v>
      </c>
      <c r="AB11">
        <f>IF('CA Standards and Followers'!$B23=1,'EPA LDV Rules'!U$8,IF(AND(INDEX('CA Standards and Followers'!$E$14:$E$73,MATCH($A11,'CA Standards and Followers'!$A$14:$A$73,0))=1,INDEX('CA Standards and Followers'!$H$14:$H$73,MATCH($A11,'CA Standards and Followers'!$A$14:$A$73,0))&lt;=AB$1),INDEX('CA Standards and Followers'!$3:$3,MATCH(AB$1,'CA Standards and Followers'!$1:$1,0)),IF(AND(INDEX('CA Standards and Followers'!$D$14:$D$73,MATCH($A11,'CA Standards and Followers'!$A$14:$A$73,0))=1,INDEX('CA Standards and Followers'!$G$14:$G$73,MATCH($A11,'CA Standards and Followers'!$A$14:$A$73,0))&lt;=AB$1),INDEX('CA Standards and Followers'!$2:$2,MATCH(AB$1,'CA Standards and Followers'!$1:$1,0)),0)))</f>
        <v>0</v>
      </c>
      <c r="AC11">
        <f>IF('CA Standards and Followers'!$B23=1,'EPA LDV Rules'!V$8,IF(AND(INDEX('CA Standards and Followers'!$E$14:$E$73,MATCH($A11,'CA Standards and Followers'!$A$14:$A$73,0))=1,INDEX('CA Standards and Followers'!$H$14:$H$73,MATCH($A11,'CA Standards and Followers'!$A$14:$A$73,0))&lt;=AC$1),INDEX('CA Standards and Followers'!$3:$3,MATCH(AC$1,'CA Standards and Followers'!$1:$1,0)),IF(AND(INDEX('CA Standards and Followers'!$D$14:$D$73,MATCH($A11,'CA Standards and Followers'!$A$14:$A$73,0))=1,INDEX('CA Standards and Followers'!$G$14:$G$73,MATCH($A11,'CA Standards and Followers'!$A$14:$A$73,0))&lt;=AC$1),INDEX('CA Standards and Followers'!$2:$2,MATCH(AC$1,'CA Standards and Followers'!$1:$1,0)),0)))</f>
        <v>0</v>
      </c>
      <c r="AD11">
        <f>IF('CA Standards and Followers'!$B23=1,'EPA LDV Rules'!W$8,IF(AND(INDEX('CA Standards and Followers'!$E$14:$E$73,MATCH($A11,'CA Standards and Followers'!$A$14:$A$73,0))=1,INDEX('CA Standards and Followers'!$H$14:$H$73,MATCH($A11,'CA Standards and Followers'!$A$14:$A$73,0))&lt;=AD$1),INDEX('CA Standards and Followers'!$3:$3,MATCH(AD$1,'CA Standards and Followers'!$1:$1,0)),IF(AND(INDEX('CA Standards and Followers'!$D$14:$D$73,MATCH($A11,'CA Standards and Followers'!$A$14:$A$73,0))=1,INDEX('CA Standards and Followers'!$G$14:$G$73,MATCH($A11,'CA Standards and Followers'!$A$14:$A$73,0))&lt;=AD$1),INDEX('CA Standards and Followers'!$2:$2,MATCH(AD$1,'CA Standards and Followers'!$1:$1,0)),0)))</f>
        <v>0</v>
      </c>
      <c r="AE11">
        <f>IF('CA Standards and Followers'!$B23=1,'EPA LDV Rules'!X$8,IF(AND(INDEX('CA Standards and Followers'!$E$14:$E$73,MATCH($A11,'CA Standards and Followers'!$A$14:$A$73,0))=1,INDEX('CA Standards and Followers'!$H$14:$H$73,MATCH($A11,'CA Standards and Followers'!$A$14:$A$73,0))&lt;=AE$1),INDEX('CA Standards and Followers'!$3:$3,MATCH(AE$1,'CA Standards and Followers'!$1:$1,0)),IF(AND(INDEX('CA Standards and Followers'!$D$14:$D$73,MATCH($A11,'CA Standards and Followers'!$A$14:$A$73,0))=1,INDEX('CA Standards and Followers'!$G$14:$G$73,MATCH($A11,'CA Standards and Followers'!$A$14:$A$73,0))&lt;=AE$1),INDEX('CA Standards and Followers'!$2:$2,MATCH(AE$1,'CA Standards and Followers'!$1:$1,0)),0)))</f>
        <v>0</v>
      </c>
      <c r="AF11">
        <f>IF('CA Standards and Followers'!$B23=1,'EPA LDV Rules'!Y$8,IF(AND(INDEX('CA Standards and Followers'!$E$14:$E$73,MATCH($A11,'CA Standards and Followers'!$A$14:$A$73,0))=1,INDEX('CA Standards and Followers'!$H$14:$H$73,MATCH($A11,'CA Standards and Followers'!$A$14:$A$73,0))&lt;=AF$1),INDEX('CA Standards and Followers'!$3:$3,MATCH(AF$1,'CA Standards and Followers'!$1:$1,0)),IF(AND(INDEX('CA Standards and Followers'!$D$14:$D$73,MATCH($A11,'CA Standards and Followers'!$A$14:$A$73,0))=1,INDEX('CA Standards and Followers'!$G$14:$G$73,MATCH($A11,'CA Standards and Followers'!$A$14:$A$73,0))&lt;=AF$1),INDEX('CA Standards and Followers'!$2:$2,MATCH(AF$1,'CA Standards and Followers'!$1:$1,0)),0)))</f>
        <v>0</v>
      </c>
    </row>
    <row r="12" spans="1:32" x14ac:dyDescent="0.75">
      <c r="A12" t="s">
        <v>1355</v>
      </c>
      <c r="B12">
        <f>IF(AND(INDEX('CA Standards and Followers'!$E$14:$E$73,MATCH($A12,'CA Standards and Followers'!$A$14:$A$73,0))=1,INDEX('CA Standards and Followers'!$H$14:$H$73,MATCH($A12,'CA Standards and Followers'!$A$14:$A$73,0))&lt;=B$1),INDEX('CA Standards and Followers'!$3:$3,MATCH(B$1,'CA Standards and Followers'!$1:$1,0)),IF(AND(INDEX('CA Standards and Followers'!$D$14:$D$73,MATCH($A12,'CA Standards and Followers'!$A$14:$A$73,0))=1,INDEX('CA Standards and Followers'!$G$14:$G$73,MATCH($A12,'CA Standards and Followers'!$A$14:$A$73,0))&lt;=B$1),INDEX('CA Standards and Followers'!$2:$2,MATCH(B$1,'CA Standards and Followers'!$1:$1,0)),0))</f>
        <v>0</v>
      </c>
      <c r="C12">
        <f>IF(AND(INDEX('CA Standards and Followers'!$E$14:$E$73,MATCH($A12,'CA Standards and Followers'!$A$14:$A$73,0))=1,INDEX('CA Standards and Followers'!$H$14:$H$73,MATCH($A12,'CA Standards and Followers'!$A$14:$A$73,0))&lt;=C$1),INDEX('CA Standards and Followers'!$3:$3,MATCH(C$1,'CA Standards and Followers'!$1:$1,0)),IF(AND(INDEX('CA Standards and Followers'!$D$14:$D$73,MATCH($A12,'CA Standards and Followers'!$A$14:$A$73,0))=1,INDEX('CA Standards and Followers'!$G$14:$G$73,MATCH($A12,'CA Standards and Followers'!$A$14:$A$73,0))&lt;=C$1),INDEX('CA Standards and Followers'!$2:$2,MATCH(C$1,'CA Standards and Followers'!$1:$1,0)),0))</f>
        <v>0</v>
      </c>
      <c r="D12">
        <f>IF(AND(INDEX('CA Standards and Followers'!$E$14:$E$73,MATCH($A12,'CA Standards and Followers'!$A$14:$A$73,0))=1,INDEX('CA Standards and Followers'!$H$14:$H$73,MATCH($A12,'CA Standards and Followers'!$A$14:$A$73,0))&lt;=D$1),INDEX('CA Standards and Followers'!$3:$3,MATCH(D$1,'CA Standards and Followers'!$1:$1,0)),IF(AND(INDEX('CA Standards and Followers'!$D$14:$D$73,MATCH($A12,'CA Standards and Followers'!$A$14:$A$73,0))=1,INDEX('CA Standards and Followers'!$G$14:$G$73,MATCH($A12,'CA Standards and Followers'!$A$14:$A$73,0))&lt;=D$1),INDEX('CA Standards and Followers'!$2:$2,MATCH(D$1,'CA Standards and Followers'!$1:$1,0)),0))</f>
        <v>0</v>
      </c>
      <c r="E12">
        <f>IF(AND(INDEX('CA Standards and Followers'!$E$14:$E$73,MATCH($A12,'CA Standards and Followers'!$A$14:$A$73,0))=1,INDEX('CA Standards and Followers'!$H$14:$H$73,MATCH($A12,'CA Standards and Followers'!$A$14:$A$73,0))&lt;=E$1),INDEX('CA Standards and Followers'!$3:$3,MATCH(E$1,'CA Standards and Followers'!$1:$1,0)),IF(AND(INDEX('CA Standards and Followers'!$D$14:$D$73,MATCH($A12,'CA Standards and Followers'!$A$14:$A$73,0))=1,INDEX('CA Standards and Followers'!$G$14:$G$73,MATCH($A12,'CA Standards and Followers'!$A$14:$A$73,0))&lt;=E$1),INDEX('CA Standards and Followers'!$2:$2,MATCH(E$1,'CA Standards and Followers'!$1:$1,0)),0))</f>
        <v>0</v>
      </c>
      <c r="F12">
        <f>IF(AND(INDEX('CA Standards and Followers'!$E$14:$E$73,MATCH($A12,'CA Standards and Followers'!$A$14:$A$73,0))=1,INDEX('CA Standards and Followers'!$H$14:$H$73,MATCH($A12,'CA Standards and Followers'!$A$14:$A$73,0))&lt;=F$1),INDEX('CA Standards and Followers'!$3:$3,MATCH(F$1,'CA Standards and Followers'!$1:$1,0)),IF(AND(INDEX('CA Standards and Followers'!$D$14:$D$73,MATCH($A12,'CA Standards and Followers'!$A$14:$A$73,0))=1,INDEX('CA Standards and Followers'!$G$14:$G$73,MATCH($A12,'CA Standards and Followers'!$A$14:$A$73,0))&lt;=F$1),INDEX('CA Standards and Followers'!$2:$2,MATCH(F$1,'CA Standards and Followers'!$1:$1,0)),0))</f>
        <v>0</v>
      </c>
      <c r="G12">
        <f>IF(AND(INDEX('CA Standards and Followers'!$E$14:$E$73,MATCH($A12,'CA Standards and Followers'!$A$14:$A$73,0))=1,INDEX('CA Standards and Followers'!$H$14:$H$73,MATCH($A12,'CA Standards and Followers'!$A$14:$A$73,0))&lt;=G$1),INDEX('CA Standards and Followers'!$3:$3,MATCH(G$1,'CA Standards and Followers'!$1:$1,0)),IF(AND(INDEX('CA Standards and Followers'!$D$14:$D$73,MATCH($A12,'CA Standards and Followers'!$A$14:$A$73,0))=1,INDEX('CA Standards and Followers'!$G$14:$G$73,MATCH($A12,'CA Standards and Followers'!$A$14:$A$73,0))&lt;=G$1),INDEX('CA Standards and Followers'!$2:$2,MATCH(G$1,'CA Standards and Followers'!$1:$1,0)),0))</f>
        <v>0</v>
      </c>
      <c r="H12">
        <f>IF(AND(INDEX('CA Standards and Followers'!$E$14:$E$73,MATCH($A12,'CA Standards and Followers'!$A$14:$A$73,0))=1,INDEX('CA Standards and Followers'!$H$14:$H$73,MATCH($A12,'CA Standards and Followers'!$A$14:$A$73,0))&lt;=H$1),INDEX('CA Standards and Followers'!$3:$3,MATCH(H$1,'CA Standards and Followers'!$1:$1,0)),IF(AND(INDEX('CA Standards and Followers'!$D$14:$D$73,MATCH($A12,'CA Standards and Followers'!$A$14:$A$73,0))=1,INDEX('CA Standards and Followers'!$G$14:$G$73,MATCH($A12,'CA Standards and Followers'!$A$14:$A$73,0))&lt;=H$1),INDEX('CA Standards and Followers'!$2:$2,MATCH(H$1,'CA Standards and Followers'!$1:$1,0)),0))</f>
        <v>0</v>
      </c>
      <c r="I12">
        <f>IF('CA Standards and Followers'!$B24=1,'EPA LDV Rules'!B$8,IF(AND(INDEX('CA Standards and Followers'!$E$14:$E$73,MATCH($A12,'CA Standards and Followers'!$A$14:$A$73,0))=1,INDEX('CA Standards and Followers'!$H$14:$H$73,MATCH($A12,'CA Standards and Followers'!$A$14:$A$73,0))&lt;=I$1),INDEX('CA Standards and Followers'!$3:$3,MATCH(I$1,'CA Standards and Followers'!$1:$1,0)),IF(AND(INDEX('CA Standards and Followers'!$D$14:$D$73,MATCH($A12,'CA Standards and Followers'!$A$14:$A$73,0))=1,INDEX('CA Standards and Followers'!$G$14:$G$73,MATCH($A12,'CA Standards and Followers'!$A$14:$A$73,0))&lt;=I$1),INDEX('CA Standards and Followers'!$2:$2,MATCH(I$1,'CA Standards and Followers'!$1:$1,0)),0)))</f>
        <v>0.26200000000000001</v>
      </c>
      <c r="J12">
        <f>IF('CA Standards and Followers'!$B24=1,'EPA LDV Rules'!C$8,IF(AND(INDEX('CA Standards and Followers'!$E$14:$E$73,MATCH($A12,'CA Standards and Followers'!$A$14:$A$73,0))=1,INDEX('CA Standards and Followers'!$H$14:$H$73,MATCH($A12,'CA Standards and Followers'!$A$14:$A$73,0))&lt;=J$1),INDEX('CA Standards and Followers'!$3:$3,MATCH(J$1,'CA Standards and Followers'!$1:$1,0)),IF(AND(INDEX('CA Standards and Followers'!$D$14:$D$73,MATCH($A12,'CA Standards and Followers'!$A$14:$A$73,0))=1,INDEX('CA Standards and Followers'!$G$14:$G$73,MATCH($A12,'CA Standards and Followers'!$A$14:$A$73,0))&lt;=J$1),INDEX('CA Standards and Followers'!$2:$2,MATCH(J$1,'CA Standards and Followers'!$1:$1,0)),0)))</f>
        <v>0.3</v>
      </c>
      <c r="K12">
        <f>IF('CA Standards and Followers'!$B24=1,'EPA LDV Rules'!D$8,IF(AND(INDEX('CA Standards and Followers'!$E$14:$E$73,MATCH($A12,'CA Standards and Followers'!$A$14:$A$73,0))=1,INDEX('CA Standards and Followers'!$H$14:$H$73,MATCH($A12,'CA Standards and Followers'!$A$14:$A$73,0))&lt;=K$1),INDEX('CA Standards and Followers'!$3:$3,MATCH(K$1,'CA Standards and Followers'!$1:$1,0)),IF(AND(INDEX('CA Standards and Followers'!$D$14:$D$73,MATCH($A12,'CA Standards and Followers'!$A$14:$A$73,0))=1,INDEX('CA Standards and Followers'!$G$14:$G$73,MATCH($A12,'CA Standards and Followers'!$A$14:$A$73,0))&lt;=K$1),INDEX('CA Standards and Followers'!$2:$2,MATCH(K$1,'CA Standards and Followers'!$1:$1,0)),0)))</f>
        <v>0.39600000000000002</v>
      </c>
      <c r="L12">
        <f>IF('CA Standards and Followers'!$B24=1,'EPA LDV Rules'!E$8,IF(AND(INDEX('CA Standards and Followers'!$E$14:$E$73,MATCH($A12,'CA Standards and Followers'!$A$14:$A$73,0))=1,INDEX('CA Standards and Followers'!$H$14:$H$73,MATCH($A12,'CA Standards and Followers'!$A$14:$A$73,0))&lt;=L$1),INDEX('CA Standards and Followers'!$3:$3,MATCH(L$1,'CA Standards and Followers'!$1:$1,0)),IF(AND(INDEX('CA Standards and Followers'!$D$14:$D$73,MATCH($A12,'CA Standards and Followers'!$A$14:$A$73,0))=1,INDEX('CA Standards and Followers'!$G$14:$G$73,MATCH($A12,'CA Standards and Followers'!$A$14:$A$73,0))&lt;=L$1),INDEX('CA Standards and Followers'!$2:$2,MATCH(L$1,'CA Standards and Followers'!$1:$1,0)),0)))</f>
        <v>0.45500000000000002</v>
      </c>
      <c r="M12">
        <f>IF('CA Standards and Followers'!$B24=1,'EPA LDV Rules'!F$8,IF(AND(INDEX('CA Standards and Followers'!$E$14:$E$73,MATCH($A12,'CA Standards and Followers'!$A$14:$A$73,0))=1,INDEX('CA Standards and Followers'!$H$14:$H$73,MATCH($A12,'CA Standards and Followers'!$A$14:$A$73,0))&lt;=M$1),INDEX('CA Standards and Followers'!$3:$3,MATCH(M$1,'CA Standards and Followers'!$1:$1,0)),IF(AND(INDEX('CA Standards and Followers'!$D$14:$D$73,MATCH($A12,'CA Standards and Followers'!$A$14:$A$73,0))=1,INDEX('CA Standards and Followers'!$G$14:$G$73,MATCH($A12,'CA Standards and Followers'!$A$14:$A$73,0))&lt;=M$1),INDEX('CA Standards and Followers'!$2:$2,MATCH(M$1,'CA Standards and Followers'!$1:$1,0)),0)))</f>
        <v>0.53</v>
      </c>
      <c r="N12">
        <f>IF('CA Standards and Followers'!$B24=1,'EPA LDV Rules'!G$8,IF(AND(INDEX('CA Standards and Followers'!$E$14:$E$73,MATCH($A12,'CA Standards and Followers'!$A$14:$A$73,0))=1,INDEX('CA Standards and Followers'!$H$14:$H$73,MATCH($A12,'CA Standards and Followers'!$A$14:$A$73,0))&lt;=N$1),INDEX('CA Standards and Followers'!$3:$3,MATCH(N$1,'CA Standards and Followers'!$1:$1,0)),IF(AND(INDEX('CA Standards and Followers'!$D$14:$D$73,MATCH($A12,'CA Standards and Followers'!$A$14:$A$73,0))=1,INDEX('CA Standards and Followers'!$G$14:$G$73,MATCH($A12,'CA Standards and Followers'!$A$14:$A$73,0))&lt;=N$1),INDEX('CA Standards and Followers'!$2:$2,MATCH(N$1,'CA Standards and Followers'!$1:$1,0)),0)))</f>
        <v>0.61</v>
      </c>
      <c r="O12">
        <f>IF('CA Standards and Followers'!$B24=1,'EPA LDV Rules'!H$8,IF(AND(INDEX('CA Standards and Followers'!$E$14:$E$73,MATCH($A12,'CA Standards and Followers'!$A$14:$A$73,0))=1,INDEX('CA Standards and Followers'!$H$14:$H$73,MATCH($A12,'CA Standards and Followers'!$A$14:$A$73,0))&lt;=O$1),INDEX('CA Standards and Followers'!$3:$3,MATCH(O$1,'CA Standards and Followers'!$1:$1,0)),IF(AND(INDEX('CA Standards and Followers'!$D$14:$D$73,MATCH($A12,'CA Standards and Followers'!$A$14:$A$73,0))=1,INDEX('CA Standards and Followers'!$G$14:$G$73,MATCH($A12,'CA Standards and Followers'!$A$14:$A$73,0))&lt;=O$1),INDEX('CA Standards and Followers'!$2:$2,MATCH(O$1,'CA Standards and Followers'!$1:$1,0)),0)))</f>
        <v>0.57999999999999996</v>
      </c>
      <c r="P12">
        <f>IF('CA Standards and Followers'!$B24=1,'EPA LDV Rules'!I$8,IF(AND(INDEX('CA Standards and Followers'!$E$14:$E$73,MATCH($A12,'CA Standards and Followers'!$A$14:$A$73,0))=1,INDEX('CA Standards and Followers'!$H$14:$H$73,MATCH($A12,'CA Standards and Followers'!$A$14:$A$73,0))&lt;=P$1),INDEX('CA Standards and Followers'!$3:$3,MATCH(P$1,'CA Standards and Followers'!$1:$1,0)),IF(AND(INDEX('CA Standards and Followers'!$D$14:$D$73,MATCH($A12,'CA Standards and Followers'!$A$14:$A$73,0))=1,INDEX('CA Standards and Followers'!$G$14:$G$73,MATCH($A12,'CA Standards and Followers'!$A$14:$A$73,0))&lt;=P$1),INDEX('CA Standards and Followers'!$2:$2,MATCH(P$1,'CA Standards and Followers'!$1:$1,0)),0)))</f>
        <v>0.55000000000000004</v>
      </c>
      <c r="Q12">
        <f>IF('CA Standards and Followers'!$B24=1,'EPA LDV Rules'!J$8,IF(AND(INDEX('CA Standards and Followers'!$E$14:$E$73,MATCH($A12,'CA Standards and Followers'!$A$14:$A$73,0))=1,INDEX('CA Standards and Followers'!$H$14:$H$73,MATCH($A12,'CA Standards and Followers'!$A$14:$A$73,0))&lt;=Q$1),INDEX('CA Standards and Followers'!$3:$3,MATCH(Q$1,'CA Standards and Followers'!$1:$1,0)),IF(AND(INDEX('CA Standards and Followers'!$D$14:$D$73,MATCH($A12,'CA Standards and Followers'!$A$14:$A$73,0))=1,INDEX('CA Standards and Followers'!$G$14:$G$73,MATCH($A12,'CA Standards and Followers'!$A$14:$A$73,0))&lt;=Q$1),INDEX('CA Standards and Followers'!$2:$2,MATCH(Q$1,'CA Standards and Followers'!$1:$1,0)),0)))</f>
        <v>0</v>
      </c>
      <c r="R12">
        <f>IF('CA Standards and Followers'!$B24=1,'EPA LDV Rules'!K$8,IF(AND(INDEX('CA Standards and Followers'!$E$14:$E$73,MATCH($A12,'CA Standards and Followers'!$A$14:$A$73,0))=1,INDEX('CA Standards and Followers'!$H$14:$H$73,MATCH($A12,'CA Standards and Followers'!$A$14:$A$73,0))&lt;=R$1),INDEX('CA Standards and Followers'!$3:$3,MATCH(R$1,'CA Standards and Followers'!$1:$1,0)),IF(AND(INDEX('CA Standards and Followers'!$D$14:$D$73,MATCH($A12,'CA Standards and Followers'!$A$14:$A$73,0))=1,INDEX('CA Standards and Followers'!$G$14:$G$73,MATCH($A12,'CA Standards and Followers'!$A$14:$A$73,0))&lt;=R$1),INDEX('CA Standards and Followers'!$2:$2,MATCH(R$1,'CA Standards and Followers'!$1:$1,0)),0)))</f>
        <v>0</v>
      </c>
      <c r="S12">
        <f>IF('CA Standards and Followers'!$B24=1,'EPA LDV Rules'!L$8,IF(AND(INDEX('CA Standards and Followers'!$E$14:$E$73,MATCH($A12,'CA Standards and Followers'!$A$14:$A$73,0))=1,INDEX('CA Standards and Followers'!$H$14:$H$73,MATCH($A12,'CA Standards and Followers'!$A$14:$A$73,0))&lt;=S$1),INDEX('CA Standards and Followers'!$3:$3,MATCH(S$1,'CA Standards and Followers'!$1:$1,0)),IF(AND(INDEX('CA Standards and Followers'!$D$14:$D$73,MATCH($A12,'CA Standards and Followers'!$A$14:$A$73,0))=1,INDEX('CA Standards and Followers'!$G$14:$G$73,MATCH($A12,'CA Standards and Followers'!$A$14:$A$73,0))&lt;=S$1),INDEX('CA Standards and Followers'!$2:$2,MATCH(S$1,'CA Standards and Followers'!$1:$1,0)),0)))</f>
        <v>0</v>
      </c>
      <c r="T12">
        <f>IF('CA Standards and Followers'!$B24=1,'EPA LDV Rules'!M$8,IF(AND(INDEX('CA Standards and Followers'!$E$14:$E$73,MATCH($A12,'CA Standards and Followers'!$A$14:$A$73,0))=1,INDEX('CA Standards and Followers'!$H$14:$H$73,MATCH($A12,'CA Standards and Followers'!$A$14:$A$73,0))&lt;=T$1),INDEX('CA Standards and Followers'!$3:$3,MATCH(T$1,'CA Standards and Followers'!$1:$1,0)),IF(AND(INDEX('CA Standards and Followers'!$D$14:$D$73,MATCH($A12,'CA Standards and Followers'!$A$14:$A$73,0))=1,INDEX('CA Standards and Followers'!$G$14:$G$73,MATCH($A12,'CA Standards and Followers'!$A$14:$A$73,0))&lt;=T$1),INDEX('CA Standards and Followers'!$2:$2,MATCH(T$1,'CA Standards and Followers'!$1:$1,0)),0)))</f>
        <v>0</v>
      </c>
      <c r="U12">
        <f>IF('CA Standards and Followers'!$B24=1,'EPA LDV Rules'!N$8,IF(AND(INDEX('CA Standards and Followers'!$E$14:$E$73,MATCH($A12,'CA Standards and Followers'!$A$14:$A$73,0))=1,INDEX('CA Standards and Followers'!$H$14:$H$73,MATCH($A12,'CA Standards and Followers'!$A$14:$A$73,0))&lt;=U$1),INDEX('CA Standards and Followers'!$3:$3,MATCH(U$1,'CA Standards and Followers'!$1:$1,0)),IF(AND(INDEX('CA Standards and Followers'!$D$14:$D$73,MATCH($A12,'CA Standards and Followers'!$A$14:$A$73,0))=1,INDEX('CA Standards and Followers'!$G$14:$G$73,MATCH($A12,'CA Standards and Followers'!$A$14:$A$73,0))&lt;=U$1),INDEX('CA Standards and Followers'!$2:$2,MATCH(U$1,'CA Standards and Followers'!$1:$1,0)),0)))</f>
        <v>0</v>
      </c>
      <c r="V12">
        <f>IF('CA Standards and Followers'!$B24=1,'EPA LDV Rules'!O$8,IF(AND(INDEX('CA Standards and Followers'!$E$14:$E$73,MATCH($A12,'CA Standards and Followers'!$A$14:$A$73,0))=1,INDEX('CA Standards and Followers'!$H$14:$H$73,MATCH($A12,'CA Standards and Followers'!$A$14:$A$73,0))&lt;=V$1),INDEX('CA Standards and Followers'!$3:$3,MATCH(V$1,'CA Standards and Followers'!$1:$1,0)),IF(AND(INDEX('CA Standards and Followers'!$D$14:$D$73,MATCH($A12,'CA Standards and Followers'!$A$14:$A$73,0))=1,INDEX('CA Standards and Followers'!$G$14:$G$73,MATCH($A12,'CA Standards and Followers'!$A$14:$A$73,0))&lt;=V$1),INDEX('CA Standards and Followers'!$2:$2,MATCH(V$1,'CA Standards and Followers'!$1:$1,0)),0)))</f>
        <v>0</v>
      </c>
      <c r="W12">
        <f>IF('CA Standards and Followers'!$B24=1,'EPA LDV Rules'!P$8,IF(AND(INDEX('CA Standards and Followers'!$E$14:$E$73,MATCH($A12,'CA Standards and Followers'!$A$14:$A$73,0))=1,INDEX('CA Standards and Followers'!$H$14:$H$73,MATCH($A12,'CA Standards and Followers'!$A$14:$A$73,0))&lt;=W$1),INDEX('CA Standards and Followers'!$3:$3,MATCH(W$1,'CA Standards and Followers'!$1:$1,0)),IF(AND(INDEX('CA Standards and Followers'!$D$14:$D$73,MATCH($A12,'CA Standards and Followers'!$A$14:$A$73,0))=1,INDEX('CA Standards and Followers'!$G$14:$G$73,MATCH($A12,'CA Standards and Followers'!$A$14:$A$73,0))&lt;=W$1),INDEX('CA Standards and Followers'!$2:$2,MATCH(W$1,'CA Standards and Followers'!$1:$1,0)),0)))</f>
        <v>0</v>
      </c>
      <c r="X12">
        <f>IF('CA Standards and Followers'!$B24=1,'EPA LDV Rules'!Q$8,IF(AND(INDEX('CA Standards and Followers'!$E$14:$E$73,MATCH($A12,'CA Standards and Followers'!$A$14:$A$73,0))=1,INDEX('CA Standards and Followers'!$H$14:$H$73,MATCH($A12,'CA Standards and Followers'!$A$14:$A$73,0))&lt;=X$1),INDEX('CA Standards and Followers'!$3:$3,MATCH(X$1,'CA Standards and Followers'!$1:$1,0)),IF(AND(INDEX('CA Standards and Followers'!$D$14:$D$73,MATCH($A12,'CA Standards and Followers'!$A$14:$A$73,0))=1,INDEX('CA Standards and Followers'!$G$14:$G$73,MATCH($A12,'CA Standards and Followers'!$A$14:$A$73,0))&lt;=X$1),INDEX('CA Standards and Followers'!$2:$2,MATCH(X$1,'CA Standards and Followers'!$1:$1,0)),0)))</f>
        <v>0</v>
      </c>
      <c r="Y12">
        <f>IF('CA Standards and Followers'!$B24=1,'EPA LDV Rules'!R$8,IF(AND(INDEX('CA Standards and Followers'!$E$14:$E$73,MATCH($A12,'CA Standards and Followers'!$A$14:$A$73,0))=1,INDEX('CA Standards and Followers'!$H$14:$H$73,MATCH($A12,'CA Standards and Followers'!$A$14:$A$73,0))&lt;=Y$1),INDEX('CA Standards and Followers'!$3:$3,MATCH(Y$1,'CA Standards and Followers'!$1:$1,0)),IF(AND(INDEX('CA Standards and Followers'!$D$14:$D$73,MATCH($A12,'CA Standards and Followers'!$A$14:$A$73,0))=1,INDEX('CA Standards and Followers'!$G$14:$G$73,MATCH($A12,'CA Standards and Followers'!$A$14:$A$73,0))&lt;=Y$1),INDEX('CA Standards and Followers'!$2:$2,MATCH(Y$1,'CA Standards and Followers'!$1:$1,0)),0)))</f>
        <v>0</v>
      </c>
      <c r="Z12">
        <f>IF('CA Standards and Followers'!$B24=1,'EPA LDV Rules'!S$8,IF(AND(INDEX('CA Standards and Followers'!$E$14:$E$73,MATCH($A12,'CA Standards and Followers'!$A$14:$A$73,0))=1,INDEX('CA Standards and Followers'!$H$14:$H$73,MATCH($A12,'CA Standards and Followers'!$A$14:$A$73,0))&lt;=Z$1),INDEX('CA Standards and Followers'!$3:$3,MATCH(Z$1,'CA Standards and Followers'!$1:$1,0)),IF(AND(INDEX('CA Standards and Followers'!$D$14:$D$73,MATCH($A12,'CA Standards and Followers'!$A$14:$A$73,0))=1,INDEX('CA Standards and Followers'!$G$14:$G$73,MATCH($A12,'CA Standards and Followers'!$A$14:$A$73,0))&lt;=Z$1),INDEX('CA Standards and Followers'!$2:$2,MATCH(Z$1,'CA Standards and Followers'!$1:$1,0)),0)))</f>
        <v>0</v>
      </c>
      <c r="AA12">
        <f>IF('CA Standards and Followers'!$B24=1,'EPA LDV Rules'!T$8,IF(AND(INDEX('CA Standards and Followers'!$E$14:$E$73,MATCH($A12,'CA Standards and Followers'!$A$14:$A$73,0))=1,INDEX('CA Standards and Followers'!$H$14:$H$73,MATCH($A12,'CA Standards and Followers'!$A$14:$A$73,0))&lt;=AA$1),INDEX('CA Standards and Followers'!$3:$3,MATCH(AA$1,'CA Standards and Followers'!$1:$1,0)),IF(AND(INDEX('CA Standards and Followers'!$D$14:$D$73,MATCH($A12,'CA Standards and Followers'!$A$14:$A$73,0))=1,INDEX('CA Standards and Followers'!$G$14:$G$73,MATCH($A12,'CA Standards and Followers'!$A$14:$A$73,0))&lt;=AA$1),INDEX('CA Standards and Followers'!$2:$2,MATCH(AA$1,'CA Standards and Followers'!$1:$1,0)),0)))</f>
        <v>0</v>
      </c>
      <c r="AB12">
        <f>IF('CA Standards and Followers'!$B24=1,'EPA LDV Rules'!U$8,IF(AND(INDEX('CA Standards and Followers'!$E$14:$E$73,MATCH($A12,'CA Standards and Followers'!$A$14:$A$73,0))=1,INDEX('CA Standards and Followers'!$H$14:$H$73,MATCH($A12,'CA Standards and Followers'!$A$14:$A$73,0))&lt;=AB$1),INDEX('CA Standards and Followers'!$3:$3,MATCH(AB$1,'CA Standards and Followers'!$1:$1,0)),IF(AND(INDEX('CA Standards and Followers'!$D$14:$D$73,MATCH($A12,'CA Standards and Followers'!$A$14:$A$73,0))=1,INDEX('CA Standards and Followers'!$G$14:$G$73,MATCH($A12,'CA Standards and Followers'!$A$14:$A$73,0))&lt;=AB$1),INDEX('CA Standards and Followers'!$2:$2,MATCH(AB$1,'CA Standards and Followers'!$1:$1,0)),0)))</f>
        <v>0</v>
      </c>
      <c r="AC12">
        <f>IF('CA Standards and Followers'!$B24=1,'EPA LDV Rules'!V$8,IF(AND(INDEX('CA Standards and Followers'!$E$14:$E$73,MATCH($A12,'CA Standards and Followers'!$A$14:$A$73,0))=1,INDEX('CA Standards and Followers'!$H$14:$H$73,MATCH($A12,'CA Standards and Followers'!$A$14:$A$73,0))&lt;=AC$1),INDEX('CA Standards and Followers'!$3:$3,MATCH(AC$1,'CA Standards and Followers'!$1:$1,0)),IF(AND(INDEX('CA Standards and Followers'!$D$14:$D$73,MATCH($A12,'CA Standards and Followers'!$A$14:$A$73,0))=1,INDEX('CA Standards and Followers'!$G$14:$G$73,MATCH($A12,'CA Standards and Followers'!$A$14:$A$73,0))&lt;=AC$1),INDEX('CA Standards and Followers'!$2:$2,MATCH(AC$1,'CA Standards and Followers'!$1:$1,0)),0)))</f>
        <v>0</v>
      </c>
      <c r="AD12">
        <f>IF('CA Standards and Followers'!$B24=1,'EPA LDV Rules'!W$8,IF(AND(INDEX('CA Standards and Followers'!$E$14:$E$73,MATCH($A12,'CA Standards and Followers'!$A$14:$A$73,0))=1,INDEX('CA Standards and Followers'!$H$14:$H$73,MATCH($A12,'CA Standards and Followers'!$A$14:$A$73,0))&lt;=AD$1),INDEX('CA Standards and Followers'!$3:$3,MATCH(AD$1,'CA Standards and Followers'!$1:$1,0)),IF(AND(INDEX('CA Standards and Followers'!$D$14:$D$73,MATCH($A12,'CA Standards and Followers'!$A$14:$A$73,0))=1,INDEX('CA Standards and Followers'!$G$14:$G$73,MATCH($A12,'CA Standards and Followers'!$A$14:$A$73,0))&lt;=AD$1),INDEX('CA Standards and Followers'!$2:$2,MATCH(AD$1,'CA Standards and Followers'!$1:$1,0)),0)))</f>
        <v>0</v>
      </c>
      <c r="AE12">
        <f>IF('CA Standards and Followers'!$B24=1,'EPA LDV Rules'!X$8,IF(AND(INDEX('CA Standards and Followers'!$E$14:$E$73,MATCH($A12,'CA Standards and Followers'!$A$14:$A$73,0))=1,INDEX('CA Standards and Followers'!$H$14:$H$73,MATCH($A12,'CA Standards and Followers'!$A$14:$A$73,0))&lt;=AE$1),INDEX('CA Standards and Followers'!$3:$3,MATCH(AE$1,'CA Standards and Followers'!$1:$1,0)),IF(AND(INDEX('CA Standards and Followers'!$D$14:$D$73,MATCH($A12,'CA Standards and Followers'!$A$14:$A$73,0))=1,INDEX('CA Standards and Followers'!$G$14:$G$73,MATCH($A12,'CA Standards and Followers'!$A$14:$A$73,0))&lt;=AE$1),INDEX('CA Standards and Followers'!$2:$2,MATCH(AE$1,'CA Standards and Followers'!$1:$1,0)),0)))</f>
        <v>0</v>
      </c>
      <c r="AF12">
        <f>IF('CA Standards and Followers'!$B24=1,'EPA LDV Rules'!Y$8,IF(AND(INDEX('CA Standards and Followers'!$E$14:$E$73,MATCH($A12,'CA Standards and Followers'!$A$14:$A$73,0))=1,INDEX('CA Standards and Followers'!$H$14:$H$73,MATCH($A12,'CA Standards and Followers'!$A$14:$A$73,0))&lt;=AF$1),INDEX('CA Standards and Followers'!$3:$3,MATCH(AF$1,'CA Standards and Followers'!$1:$1,0)),IF(AND(INDEX('CA Standards and Followers'!$D$14:$D$73,MATCH($A12,'CA Standards and Followers'!$A$14:$A$73,0))=1,INDEX('CA Standards and Followers'!$G$14:$G$73,MATCH($A12,'CA Standards and Followers'!$A$14:$A$73,0))&lt;=AF$1),INDEX('CA Standards and Followers'!$2:$2,MATCH(AF$1,'CA Standards and Followers'!$1:$1,0)),0)))</f>
        <v>0</v>
      </c>
    </row>
    <row r="13" spans="1:32" x14ac:dyDescent="0.75">
      <c r="A13" t="s">
        <v>7</v>
      </c>
      <c r="B13">
        <f>IF(AND(INDEX('CA Standards and Followers'!$E$14:$E$73,MATCH($A13,'CA Standards and Followers'!$A$14:$A$73,0))=1,INDEX('CA Standards and Followers'!$H$14:$H$73,MATCH($A13,'CA Standards and Followers'!$A$14:$A$73,0))&lt;=B$1),INDEX('CA Standards and Followers'!$3:$3,MATCH(B$1,'CA Standards and Followers'!$1:$1,0)),IF(AND(INDEX('CA Standards and Followers'!$D$14:$D$73,MATCH($A13,'CA Standards and Followers'!$A$14:$A$73,0))=1,INDEX('CA Standards and Followers'!$G$14:$G$73,MATCH($A13,'CA Standards and Followers'!$A$14:$A$73,0))&lt;=B$1),INDEX('CA Standards and Followers'!$2:$2,MATCH(B$1,'CA Standards and Followers'!$1:$1,0)),0))</f>
        <v>0</v>
      </c>
      <c r="C13">
        <f>IF(AND(INDEX('CA Standards and Followers'!$E$14:$E$73,MATCH($A13,'CA Standards and Followers'!$A$14:$A$73,0))=1,INDEX('CA Standards and Followers'!$H$14:$H$73,MATCH($A13,'CA Standards and Followers'!$A$14:$A$73,0))&lt;=C$1),INDEX('CA Standards and Followers'!$3:$3,MATCH(C$1,'CA Standards and Followers'!$1:$1,0)),IF(AND(INDEX('CA Standards and Followers'!$D$14:$D$73,MATCH($A13,'CA Standards and Followers'!$A$14:$A$73,0))=1,INDEX('CA Standards and Followers'!$G$14:$G$73,MATCH($A13,'CA Standards and Followers'!$A$14:$A$73,0))&lt;=C$1),INDEX('CA Standards and Followers'!$2:$2,MATCH(C$1,'CA Standards and Followers'!$1:$1,0)),0))</f>
        <v>0</v>
      </c>
      <c r="D13">
        <f>IF(AND(INDEX('CA Standards and Followers'!$E$14:$E$73,MATCH($A13,'CA Standards and Followers'!$A$14:$A$73,0))=1,INDEX('CA Standards and Followers'!$H$14:$H$73,MATCH($A13,'CA Standards and Followers'!$A$14:$A$73,0))&lt;=D$1),INDEX('CA Standards and Followers'!$3:$3,MATCH(D$1,'CA Standards and Followers'!$1:$1,0)),IF(AND(INDEX('CA Standards and Followers'!$D$14:$D$73,MATCH($A13,'CA Standards and Followers'!$A$14:$A$73,0))=1,INDEX('CA Standards and Followers'!$G$14:$G$73,MATCH($A13,'CA Standards and Followers'!$A$14:$A$73,0))&lt;=D$1),INDEX('CA Standards and Followers'!$2:$2,MATCH(D$1,'CA Standards and Followers'!$1:$1,0)),0))</f>
        <v>0</v>
      </c>
      <c r="E13">
        <f>IF(AND(INDEX('CA Standards and Followers'!$E$14:$E$73,MATCH($A13,'CA Standards and Followers'!$A$14:$A$73,0))=1,INDEX('CA Standards and Followers'!$H$14:$H$73,MATCH($A13,'CA Standards and Followers'!$A$14:$A$73,0))&lt;=E$1),INDEX('CA Standards and Followers'!$3:$3,MATCH(E$1,'CA Standards and Followers'!$1:$1,0)),IF(AND(INDEX('CA Standards and Followers'!$D$14:$D$73,MATCH($A13,'CA Standards and Followers'!$A$14:$A$73,0))=1,INDEX('CA Standards and Followers'!$G$14:$G$73,MATCH($A13,'CA Standards and Followers'!$A$14:$A$73,0))&lt;=E$1),INDEX('CA Standards and Followers'!$2:$2,MATCH(E$1,'CA Standards and Followers'!$1:$1,0)),0))</f>
        <v>0</v>
      </c>
      <c r="F13">
        <f>IF(AND(INDEX('CA Standards and Followers'!$E$14:$E$73,MATCH($A13,'CA Standards and Followers'!$A$14:$A$73,0))=1,INDEX('CA Standards and Followers'!$H$14:$H$73,MATCH($A13,'CA Standards and Followers'!$A$14:$A$73,0))&lt;=F$1),INDEX('CA Standards and Followers'!$3:$3,MATCH(F$1,'CA Standards and Followers'!$1:$1,0)),IF(AND(INDEX('CA Standards and Followers'!$D$14:$D$73,MATCH($A13,'CA Standards and Followers'!$A$14:$A$73,0))=1,INDEX('CA Standards and Followers'!$G$14:$G$73,MATCH($A13,'CA Standards and Followers'!$A$14:$A$73,0))&lt;=F$1),INDEX('CA Standards and Followers'!$2:$2,MATCH(F$1,'CA Standards and Followers'!$1:$1,0)),0))</f>
        <v>0</v>
      </c>
      <c r="G13">
        <f>IF(AND(INDEX('CA Standards and Followers'!$E$14:$E$73,MATCH($A13,'CA Standards and Followers'!$A$14:$A$73,0))=1,INDEX('CA Standards and Followers'!$H$14:$H$73,MATCH($A13,'CA Standards and Followers'!$A$14:$A$73,0))&lt;=G$1),INDEX('CA Standards and Followers'!$3:$3,MATCH(G$1,'CA Standards and Followers'!$1:$1,0)),IF(AND(INDEX('CA Standards and Followers'!$D$14:$D$73,MATCH($A13,'CA Standards and Followers'!$A$14:$A$73,0))=1,INDEX('CA Standards and Followers'!$G$14:$G$73,MATCH($A13,'CA Standards and Followers'!$A$14:$A$73,0))&lt;=G$1),INDEX('CA Standards and Followers'!$2:$2,MATCH(G$1,'CA Standards and Followers'!$1:$1,0)),0))</f>
        <v>0</v>
      </c>
      <c r="H13">
        <f>IF(AND(INDEX('CA Standards and Followers'!$E$14:$E$73,MATCH($A13,'CA Standards and Followers'!$A$14:$A$73,0))=1,INDEX('CA Standards and Followers'!$H$14:$H$73,MATCH($A13,'CA Standards and Followers'!$A$14:$A$73,0))&lt;=H$1),INDEX('CA Standards and Followers'!$3:$3,MATCH(H$1,'CA Standards and Followers'!$1:$1,0)),IF(AND(INDEX('CA Standards and Followers'!$D$14:$D$73,MATCH($A13,'CA Standards and Followers'!$A$14:$A$73,0))=1,INDEX('CA Standards and Followers'!$G$14:$G$73,MATCH($A13,'CA Standards and Followers'!$A$14:$A$73,0))&lt;=H$1),INDEX('CA Standards and Followers'!$2:$2,MATCH(H$1,'CA Standards and Followers'!$1:$1,0)),0))</f>
        <v>0</v>
      </c>
      <c r="I13">
        <f>IF('CA Standards and Followers'!$B25=1,'EPA LDV Rules'!B$8,IF(AND(INDEX('CA Standards and Followers'!$E$14:$E$73,MATCH($A13,'CA Standards and Followers'!$A$14:$A$73,0))=1,INDEX('CA Standards and Followers'!$H$14:$H$73,MATCH($A13,'CA Standards and Followers'!$A$14:$A$73,0))&lt;=I$1),INDEX('CA Standards and Followers'!$3:$3,MATCH(I$1,'CA Standards and Followers'!$1:$1,0)),IF(AND(INDEX('CA Standards and Followers'!$D$14:$D$73,MATCH($A13,'CA Standards and Followers'!$A$14:$A$73,0))=1,INDEX('CA Standards and Followers'!$G$14:$G$73,MATCH($A13,'CA Standards and Followers'!$A$14:$A$73,0))&lt;=I$1),INDEX('CA Standards and Followers'!$2:$2,MATCH(I$1,'CA Standards and Followers'!$1:$1,0)),0)))</f>
        <v>0.26200000000000001</v>
      </c>
      <c r="J13">
        <f>IF('CA Standards and Followers'!$B25=1,'EPA LDV Rules'!C$8,IF(AND(INDEX('CA Standards and Followers'!$E$14:$E$73,MATCH($A13,'CA Standards and Followers'!$A$14:$A$73,0))=1,INDEX('CA Standards and Followers'!$H$14:$H$73,MATCH($A13,'CA Standards and Followers'!$A$14:$A$73,0))&lt;=J$1),INDEX('CA Standards and Followers'!$3:$3,MATCH(J$1,'CA Standards and Followers'!$1:$1,0)),IF(AND(INDEX('CA Standards and Followers'!$D$14:$D$73,MATCH($A13,'CA Standards and Followers'!$A$14:$A$73,0))=1,INDEX('CA Standards and Followers'!$G$14:$G$73,MATCH($A13,'CA Standards and Followers'!$A$14:$A$73,0))&lt;=J$1),INDEX('CA Standards and Followers'!$2:$2,MATCH(J$1,'CA Standards and Followers'!$1:$1,0)),0)))</f>
        <v>0.3</v>
      </c>
      <c r="K13">
        <f>IF('CA Standards and Followers'!$B25=1,'EPA LDV Rules'!D$8,IF(AND(INDEX('CA Standards and Followers'!$E$14:$E$73,MATCH($A13,'CA Standards and Followers'!$A$14:$A$73,0))=1,INDEX('CA Standards and Followers'!$H$14:$H$73,MATCH($A13,'CA Standards and Followers'!$A$14:$A$73,0))&lt;=K$1),INDEX('CA Standards and Followers'!$3:$3,MATCH(K$1,'CA Standards and Followers'!$1:$1,0)),IF(AND(INDEX('CA Standards and Followers'!$D$14:$D$73,MATCH($A13,'CA Standards and Followers'!$A$14:$A$73,0))=1,INDEX('CA Standards and Followers'!$G$14:$G$73,MATCH($A13,'CA Standards and Followers'!$A$14:$A$73,0))&lt;=K$1),INDEX('CA Standards and Followers'!$2:$2,MATCH(K$1,'CA Standards and Followers'!$1:$1,0)),0)))</f>
        <v>0.39600000000000002</v>
      </c>
      <c r="L13">
        <f>IF('CA Standards and Followers'!$B25=1,'EPA LDV Rules'!E$8,IF(AND(INDEX('CA Standards and Followers'!$E$14:$E$73,MATCH($A13,'CA Standards and Followers'!$A$14:$A$73,0))=1,INDEX('CA Standards and Followers'!$H$14:$H$73,MATCH($A13,'CA Standards and Followers'!$A$14:$A$73,0))&lt;=L$1),INDEX('CA Standards and Followers'!$3:$3,MATCH(L$1,'CA Standards and Followers'!$1:$1,0)),IF(AND(INDEX('CA Standards and Followers'!$D$14:$D$73,MATCH($A13,'CA Standards and Followers'!$A$14:$A$73,0))=1,INDEX('CA Standards and Followers'!$G$14:$G$73,MATCH($A13,'CA Standards and Followers'!$A$14:$A$73,0))&lt;=L$1),INDEX('CA Standards and Followers'!$2:$2,MATCH(L$1,'CA Standards and Followers'!$1:$1,0)),0)))</f>
        <v>0.45500000000000002</v>
      </c>
      <c r="M13">
        <f>IF('CA Standards and Followers'!$B25=1,'EPA LDV Rules'!F$8,IF(AND(INDEX('CA Standards and Followers'!$E$14:$E$73,MATCH($A13,'CA Standards and Followers'!$A$14:$A$73,0))=1,INDEX('CA Standards and Followers'!$H$14:$H$73,MATCH($A13,'CA Standards and Followers'!$A$14:$A$73,0))&lt;=M$1),INDEX('CA Standards and Followers'!$3:$3,MATCH(M$1,'CA Standards and Followers'!$1:$1,0)),IF(AND(INDEX('CA Standards and Followers'!$D$14:$D$73,MATCH($A13,'CA Standards and Followers'!$A$14:$A$73,0))=1,INDEX('CA Standards and Followers'!$G$14:$G$73,MATCH($A13,'CA Standards and Followers'!$A$14:$A$73,0))&lt;=M$1),INDEX('CA Standards and Followers'!$2:$2,MATCH(M$1,'CA Standards and Followers'!$1:$1,0)),0)))</f>
        <v>0.53</v>
      </c>
      <c r="N13">
        <f>IF('CA Standards and Followers'!$B25=1,'EPA LDV Rules'!G$8,IF(AND(INDEX('CA Standards and Followers'!$E$14:$E$73,MATCH($A13,'CA Standards and Followers'!$A$14:$A$73,0))=1,INDEX('CA Standards and Followers'!$H$14:$H$73,MATCH($A13,'CA Standards and Followers'!$A$14:$A$73,0))&lt;=N$1),INDEX('CA Standards and Followers'!$3:$3,MATCH(N$1,'CA Standards and Followers'!$1:$1,0)),IF(AND(INDEX('CA Standards and Followers'!$D$14:$D$73,MATCH($A13,'CA Standards and Followers'!$A$14:$A$73,0))=1,INDEX('CA Standards and Followers'!$G$14:$G$73,MATCH($A13,'CA Standards and Followers'!$A$14:$A$73,0))&lt;=N$1),INDEX('CA Standards and Followers'!$2:$2,MATCH(N$1,'CA Standards and Followers'!$1:$1,0)),0)))</f>
        <v>0.61</v>
      </c>
      <c r="O13">
        <f>IF('CA Standards and Followers'!$B25=1,'EPA LDV Rules'!H$8,IF(AND(INDEX('CA Standards and Followers'!$E$14:$E$73,MATCH($A13,'CA Standards and Followers'!$A$14:$A$73,0))=1,INDEX('CA Standards and Followers'!$H$14:$H$73,MATCH($A13,'CA Standards and Followers'!$A$14:$A$73,0))&lt;=O$1),INDEX('CA Standards and Followers'!$3:$3,MATCH(O$1,'CA Standards and Followers'!$1:$1,0)),IF(AND(INDEX('CA Standards and Followers'!$D$14:$D$73,MATCH($A13,'CA Standards and Followers'!$A$14:$A$73,0))=1,INDEX('CA Standards and Followers'!$G$14:$G$73,MATCH($A13,'CA Standards and Followers'!$A$14:$A$73,0))&lt;=O$1),INDEX('CA Standards and Followers'!$2:$2,MATCH(O$1,'CA Standards and Followers'!$1:$1,0)),0)))</f>
        <v>0.57999999999999996</v>
      </c>
      <c r="P13">
        <f>IF('CA Standards and Followers'!$B25=1,'EPA LDV Rules'!I$8,IF(AND(INDEX('CA Standards and Followers'!$E$14:$E$73,MATCH($A13,'CA Standards and Followers'!$A$14:$A$73,0))=1,INDEX('CA Standards and Followers'!$H$14:$H$73,MATCH($A13,'CA Standards and Followers'!$A$14:$A$73,0))&lt;=P$1),INDEX('CA Standards and Followers'!$3:$3,MATCH(P$1,'CA Standards and Followers'!$1:$1,0)),IF(AND(INDEX('CA Standards and Followers'!$D$14:$D$73,MATCH($A13,'CA Standards and Followers'!$A$14:$A$73,0))=1,INDEX('CA Standards and Followers'!$G$14:$G$73,MATCH($A13,'CA Standards and Followers'!$A$14:$A$73,0))&lt;=P$1),INDEX('CA Standards and Followers'!$2:$2,MATCH(P$1,'CA Standards and Followers'!$1:$1,0)),0)))</f>
        <v>0.55000000000000004</v>
      </c>
      <c r="Q13">
        <f>IF('CA Standards and Followers'!$B25=1,'EPA LDV Rules'!J$8,IF(AND(INDEX('CA Standards and Followers'!$E$14:$E$73,MATCH($A13,'CA Standards and Followers'!$A$14:$A$73,0))=1,INDEX('CA Standards and Followers'!$H$14:$H$73,MATCH($A13,'CA Standards and Followers'!$A$14:$A$73,0))&lt;=Q$1),INDEX('CA Standards and Followers'!$3:$3,MATCH(Q$1,'CA Standards and Followers'!$1:$1,0)),IF(AND(INDEX('CA Standards and Followers'!$D$14:$D$73,MATCH($A13,'CA Standards and Followers'!$A$14:$A$73,0))=1,INDEX('CA Standards and Followers'!$G$14:$G$73,MATCH($A13,'CA Standards and Followers'!$A$14:$A$73,0))&lt;=Q$1),INDEX('CA Standards and Followers'!$2:$2,MATCH(Q$1,'CA Standards and Followers'!$1:$1,0)),0)))</f>
        <v>0</v>
      </c>
      <c r="R13">
        <f>IF('CA Standards and Followers'!$B25=1,'EPA LDV Rules'!K$8,IF(AND(INDEX('CA Standards and Followers'!$E$14:$E$73,MATCH($A13,'CA Standards and Followers'!$A$14:$A$73,0))=1,INDEX('CA Standards and Followers'!$H$14:$H$73,MATCH($A13,'CA Standards and Followers'!$A$14:$A$73,0))&lt;=R$1),INDEX('CA Standards and Followers'!$3:$3,MATCH(R$1,'CA Standards and Followers'!$1:$1,0)),IF(AND(INDEX('CA Standards and Followers'!$D$14:$D$73,MATCH($A13,'CA Standards and Followers'!$A$14:$A$73,0))=1,INDEX('CA Standards and Followers'!$G$14:$G$73,MATCH($A13,'CA Standards and Followers'!$A$14:$A$73,0))&lt;=R$1),INDEX('CA Standards and Followers'!$2:$2,MATCH(R$1,'CA Standards and Followers'!$1:$1,0)),0)))</f>
        <v>0</v>
      </c>
      <c r="S13">
        <f>IF('CA Standards and Followers'!$B25=1,'EPA LDV Rules'!L$8,IF(AND(INDEX('CA Standards and Followers'!$E$14:$E$73,MATCH($A13,'CA Standards and Followers'!$A$14:$A$73,0))=1,INDEX('CA Standards and Followers'!$H$14:$H$73,MATCH($A13,'CA Standards and Followers'!$A$14:$A$73,0))&lt;=S$1),INDEX('CA Standards and Followers'!$3:$3,MATCH(S$1,'CA Standards and Followers'!$1:$1,0)),IF(AND(INDEX('CA Standards and Followers'!$D$14:$D$73,MATCH($A13,'CA Standards and Followers'!$A$14:$A$73,0))=1,INDEX('CA Standards and Followers'!$G$14:$G$73,MATCH($A13,'CA Standards and Followers'!$A$14:$A$73,0))&lt;=S$1),INDEX('CA Standards and Followers'!$2:$2,MATCH(S$1,'CA Standards and Followers'!$1:$1,0)),0)))</f>
        <v>0</v>
      </c>
      <c r="T13">
        <f>IF('CA Standards and Followers'!$B25=1,'EPA LDV Rules'!M$8,IF(AND(INDEX('CA Standards and Followers'!$E$14:$E$73,MATCH($A13,'CA Standards and Followers'!$A$14:$A$73,0))=1,INDEX('CA Standards and Followers'!$H$14:$H$73,MATCH($A13,'CA Standards and Followers'!$A$14:$A$73,0))&lt;=T$1),INDEX('CA Standards and Followers'!$3:$3,MATCH(T$1,'CA Standards and Followers'!$1:$1,0)),IF(AND(INDEX('CA Standards and Followers'!$D$14:$D$73,MATCH($A13,'CA Standards and Followers'!$A$14:$A$73,0))=1,INDEX('CA Standards and Followers'!$G$14:$G$73,MATCH($A13,'CA Standards and Followers'!$A$14:$A$73,0))&lt;=T$1),INDEX('CA Standards and Followers'!$2:$2,MATCH(T$1,'CA Standards and Followers'!$1:$1,0)),0)))</f>
        <v>0</v>
      </c>
      <c r="U13">
        <f>IF('CA Standards and Followers'!$B25=1,'EPA LDV Rules'!N$8,IF(AND(INDEX('CA Standards and Followers'!$E$14:$E$73,MATCH($A13,'CA Standards and Followers'!$A$14:$A$73,0))=1,INDEX('CA Standards and Followers'!$H$14:$H$73,MATCH($A13,'CA Standards and Followers'!$A$14:$A$73,0))&lt;=U$1),INDEX('CA Standards and Followers'!$3:$3,MATCH(U$1,'CA Standards and Followers'!$1:$1,0)),IF(AND(INDEX('CA Standards and Followers'!$D$14:$D$73,MATCH($A13,'CA Standards and Followers'!$A$14:$A$73,0))=1,INDEX('CA Standards and Followers'!$G$14:$G$73,MATCH($A13,'CA Standards and Followers'!$A$14:$A$73,0))&lt;=U$1),INDEX('CA Standards and Followers'!$2:$2,MATCH(U$1,'CA Standards and Followers'!$1:$1,0)),0)))</f>
        <v>0</v>
      </c>
      <c r="V13">
        <f>IF('CA Standards and Followers'!$B25=1,'EPA LDV Rules'!O$8,IF(AND(INDEX('CA Standards and Followers'!$E$14:$E$73,MATCH($A13,'CA Standards and Followers'!$A$14:$A$73,0))=1,INDEX('CA Standards and Followers'!$H$14:$H$73,MATCH($A13,'CA Standards and Followers'!$A$14:$A$73,0))&lt;=V$1),INDEX('CA Standards and Followers'!$3:$3,MATCH(V$1,'CA Standards and Followers'!$1:$1,0)),IF(AND(INDEX('CA Standards and Followers'!$D$14:$D$73,MATCH($A13,'CA Standards and Followers'!$A$14:$A$73,0))=1,INDEX('CA Standards and Followers'!$G$14:$G$73,MATCH($A13,'CA Standards and Followers'!$A$14:$A$73,0))&lt;=V$1),INDEX('CA Standards and Followers'!$2:$2,MATCH(V$1,'CA Standards and Followers'!$1:$1,0)),0)))</f>
        <v>0</v>
      </c>
      <c r="W13">
        <f>IF('CA Standards and Followers'!$B25=1,'EPA LDV Rules'!P$8,IF(AND(INDEX('CA Standards and Followers'!$E$14:$E$73,MATCH($A13,'CA Standards and Followers'!$A$14:$A$73,0))=1,INDEX('CA Standards and Followers'!$H$14:$H$73,MATCH($A13,'CA Standards and Followers'!$A$14:$A$73,0))&lt;=W$1),INDEX('CA Standards and Followers'!$3:$3,MATCH(W$1,'CA Standards and Followers'!$1:$1,0)),IF(AND(INDEX('CA Standards and Followers'!$D$14:$D$73,MATCH($A13,'CA Standards and Followers'!$A$14:$A$73,0))=1,INDEX('CA Standards and Followers'!$G$14:$G$73,MATCH($A13,'CA Standards and Followers'!$A$14:$A$73,0))&lt;=W$1),INDEX('CA Standards and Followers'!$2:$2,MATCH(W$1,'CA Standards and Followers'!$1:$1,0)),0)))</f>
        <v>0</v>
      </c>
      <c r="X13">
        <f>IF('CA Standards and Followers'!$B25=1,'EPA LDV Rules'!Q$8,IF(AND(INDEX('CA Standards and Followers'!$E$14:$E$73,MATCH($A13,'CA Standards and Followers'!$A$14:$A$73,0))=1,INDEX('CA Standards and Followers'!$H$14:$H$73,MATCH($A13,'CA Standards and Followers'!$A$14:$A$73,0))&lt;=X$1),INDEX('CA Standards and Followers'!$3:$3,MATCH(X$1,'CA Standards and Followers'!$1:$1,0)),IF(AND(INDEX('CA Standards and Followers'!$D$14:$D$73,MATCH($A13,'CA Standards and Followers'!$A$14:$A$73,0))=1,INDEX('CA Standards and Followers'!$G$14:$G$73,MATCH($A13,'CA Standards and Followers'!$A$14:$A$73,0))&lt;=X$1),INDEX('CA Standards and Followers'!$2:$2,MATCH(X$1,'CA Standards and Followers'!$1:$1,0)),0)))</f>
        <v>0</v>
      </c>
      <c r="Y13">
        <f>IF('CA Standards and Followers'!$B25=1,'EPA LDV Rules'!R$8,IF(AND(INDEX('CA Standards and Followers'!$E$14:$E$73,MATCH($A13,'CA Standards and Followers'!$A$14:$A$73,0))=1,INDEX('CA Standards and Followers'!$H$14:$H$73,MATCH($A13,'CA Standards and Followers'!$A$14:$A$73,0))&lt;=Y$1),INDEX('CA Standards and Followers'!$3:$3,MATCH(Y$1,'CA Standards and Followers'!$1:$1,0)),IF(AND(INDEX('CA Standards and Followers'!$D$14:$D$73,MATCH($A13,'CA Standards and Followers'!$A$14:$A$73,0))=1,INDEX('CA Standards and Followers'!$G$14:$G$73,MATCH($A13,'CA Standards and Followers'!$A$14:$A$73,0))&lt;=Y$1),INDEX('CA Standards and Followers'!$2:$2,MATCH(Y$1,'CA Standards and Followers'!$1:$1,0)),0)))</f>
        <v>0</v>
      </c>
      <c r="Z13">
        <f>IF('CA Standards and Followers'!$B25=1,'EPA LDV Rules'!S$8,IF(AND(INDEX('CA Standards and Followers'!$E$14:$E$73,MATCH($A13,'CA Standards and Followers'!$A$14:$A$73,0))=1,INDEX('CA Standards and Followers'!$H$14:$H$73,MATCH($A13,'CA Standards and Followers'!$A$14:$A$73,0))&lt;=Z$1),INDEX('CA Standards and Followers'!$3:$3,MATCH(Z$1,'CA Standards and Followers'!$1:$1,0)),IF(AND(INDEX('CA Standards and Followers'!$D$14:$D$73,MATCH($A13,'CA Standards and Followers'!$A$14:$A$73,0))=1,INDEX('CA Standards and Followers'!$G$14:$G$73,MATCH($A13,'CA Standards and Followers'!$A$14:$A$73,0))&lt;=Z$1),INDEX('CA Standards and Followers'!$2:$2,MATCH(Z$1,'CA Standards and Followers'!$1:$1,0)),0)))</f>
        <v>0</v>
      </c>
      <c r="AA13">
        <f>IF('CA Standards and Followers'!$B25=1,'EPA LDV Rules'!T$8,IF(AND(INDEX('CA Standards and Followers'!$E$14:$E$73,MATCH($A13,'CA Standards and Followers'!$A$14:$A$73,0))=1,INDEX('CA Standards and Followers'!$H$14:$H$73,MATCH($A13,'CA Standards and Followers'!$A$14:$A$73,0))&lt;=AA$1),INDEX('CA Standards and Followers'!$3:$3,MATCH(AA$1,'CA Standards and Followers'!$1:$1,0)),IF(AND(INDEX('CA Standards and Followers'!$D$14:$D$73,MATCH($A13,'CA Standards and Followers'!$A$14:$A$73,0))=1,INDEX('CA Standards and Followers'!$G$14:$G$73,MATCH($A13,'CA Standards and Followers'!$A$14:$A$73,0))&lt;=AA$1),INDEX('CA Standards and Followers'!$2:$2,MATCH(AA$1,'CA Standards and Followers'!$1:$1,0)),0)))</f>
        <v>0</v>
      </c>
      <c r="AB13">
        <f>IF('CA Standards and Followers'!$B25=1,'EPA LDV Rules'!U$8,IF(AND(INDEX('CA Standards and Followers'!$E$14:$E$73,MATCH($A13,'CA Standards and Followers'!$A$14:$A$73,0))=1,INDEX('CA Standards and Followers'!$H$14:$H$73,MATCH($A13,'CA Standards and Followers'!$A$14:$A$73,0))&lt;=AB$1),INDEX('CA Standards and Followers'!$3:$3,MATCH(AB$1,'CA Standards and Followers'!$1:$1,0)),IF(AND(INDEX('CA Standards and Followers'!$D$14:$D$73,MATCH($A13,'CA Standards and Followers'!$A$14:$A$73,0))=1,INDEX('CA Standards and Followers'!$G$14:$G$73,MATCH($A13,'CA Standards and Followers'!$A$14:$A$73,0))&lt;=AB$1),INDEX('CA Standards and Followers'!$2:$2,MATCH(AB$1,'CA Standards and Followers'!$1:$1,0)),0)))</f>
        <v>0</v>
      </c>
      <c r="AC13">
        <f>IF('CA Standards and Followers'!$B25=1,'EPA LDV Rules'!V$8,IF(AND(INDEX('CA Standards and Followers'!$E$14:$E$73,MATCH($A13,'CA Standards and Followers'!$A$14:$A$73,0))=1,INDEX('CA Standards and Followers'!$H$14:$H$73,MATCH($A13,'CA Standards and Followers'!$A$14:$A$73,0))&lt;=AC$1),INDEX('CA Standards and Followers'!$3:$3,MATCH(AC$1,'CA Standards and Followers'!$1:$1,0)),IF(AND(INDEX('CA Standards and Followers'!$D$14:$D$73,MATCH($A13,'CA Standards and Followers'!$A$14:$A$73,0))=1,INDEX('CA Standards and Followers'!$G$14:$G$73,MATCH($A13,'CA Standards and Followers'!$A$14:$A$73,0))&lt;=AC$1),INDEX('CA Standards and Followers'!$2:$2,MATCH(AC$1,'CA Standards and Followers'!$1:$1,0)),0)))</f>
        <v>0</v>
      </c>
      <c r="AD13">
        <f>IF('CA Standards and Followers'!$B25=1,'EPA LDV Rules'!W$8,IF(AND(INDEX('CA Standards and Followers'!$E$14:$E$73,MATCH($A13,'CA Standards and Followers'!$A$14:$A$73,0))=1,INDEX('CA Standards and Followers'!$H$14:$H$73,MATCH($A13,'CA Standards and Followers'!$A$14:$A$73,0))&lt;=AD$1),INDEX('CA Standards and Followers'!$3:$3,MATCH(AD$1,'CA Standards and Followers'!$1:$1,0)),IF(AND(INDEX('CA Standards and Followers'!$D$14:$D$73,MATCH($A13,'CA Standards and Followers'!$A$14:$A$73,0))=1,INDEX('CA Standards and Followers'!$G$14:$G$73,MATCH($A13,'CA Standards and Followers'!$A$14:$A$73,0))&lt;=AD$1),INDEX('CA Standards and Followers'!$2:$2,MATCH(AD$1,'CA Standards and Followers'!$1:$1,0)),0)))</f>
        <v>0</v>
      </c>
      <c r="AE13">
        <f>IF('CA Standards and Followers'!$B25=1,'EPA LDV Rules'!X$8,IF(AND(INDEX('CA Standards and Followers'!$E$14:$E$73,MATCH($A13,'CA Standards and Followers'!$A$14:$A$73,0))=1,INDEX('CA Standards and Followers'!$H$14:$H$73,MATCH($A13,'CA Standards and Followers'!$A$14:$A$73,0))&lt;=AE$1),INDEX('CA Standards and Followers'!$3:$3,MATCH(AE$1,'CA Standards and Followers'!$1:$1,0)),IF(AND(INDEX('CA Standards and Followers'!$D$14:$D$73,MATCH($A13,'CA Standards and Followers'!$A$14:$A$73,0))=1,INDEX('CA Standards and Followers'!$G$14:$G$73,MATCH($A13,'CA Standards and Followers'!$A$14:$A$73,0))&lt;=AE$1),INDEX('CA Standards and Followers'!$2:$2,MATCH(AE$1,'CA Standards and Followers'!$1:$1,0)),0)))</f>
        <v>0</v>
      </c>
      <c r="AF13">
        <f>IF('CA Standards and Followers'!$B25=1,'EPA LDV Rules'!Y$8,IF(AND(INDEX('CA Standards and Followers'!$E$14:$E$73,MATCH($A13,'CA Standards and Followers'!$A$14:$A$73,0))=1,INDEX('CA Standards and Followers'!$H$14:$H$73,MATCH($A13,'CA Standards and Followers'!$A$14:$A$73,0))&lt;=AF$1),INDEX('CA Standards and Followers'!$3:$3,MATCH(AF$1,'CA Standards and Followers'!$1:$1,0)),IF(AND(INDEX('CA Standards and Followers'!$D$14:$D$73,MATCH($A13,'CA Standards and Followers'!$A$14:$A$73,0))=1,INDEX('CA Standards and Followers'!$G$14:$G$73,MATCH($A13,'CA Standards and Followers'!$A$14:$A$73,0))&lt;=AF$1),INDEX('CA Standards and Followers'!$2:$2,MATCH(AF$1,'CA Standards and Followers'!$1:$1,0)),0)))</f>
        <v>0</v>
      </c>
    </row>
    <row r="14" spans="1:32" x14ac:dyDescent="0.75">
      <c r="A14" t="s">
        <v>8</v>
      </c>
      <c r="B14">
        <f>IF(AND(INDEX('CA Standards and Followers'!$E$14:$E$73,MATCH($A14,'CA Standards and Followers'!$A$14:$A$73,0))=1,INDEX('CA Standards and Followers'!$H$14:$H$73,MATCH($A14,'CA Standards and Followers'!$A$14:$A$73,0))&lt;=B$1),INDEX('CA Standards and Followers'!$3:$3,MATCH(B$1,'CA Standards and Followers'!$1:$1,0)),IF(AND(INDEX('CA Standards and Followers'!$D$14:$D$73,MATCH($A14,'CA Standards and Followers'!$A$14:$A$73,0))=1,INDEX('CA Standards and Followers'!$G$14:$G$73,MATCH($A14,'CA Standards and Followers'!$A$14:$A$73,0))&lt;=B$1),INDEX('CA Standards and Followers'!$2:$2,MATCH(B$1,'CA Standards and Followers'!$1:$1,0)),0))</f>
        <v>0</v>
      </c>
      <c r="C14">
        <f>IF(AND(INDEX('CA Standards and Followers'!$E$14:$E$73,MATCH($A14,'CA Standards and Followers'!$A$14:$A$73,0))=1,INDEX('CA Standards and Followers'!$H$14:$H$73,MATCH($A14,'CA Standards and Followers'!$A$14:$A$73,0))&lt;=C$1),INDEX('CA Standards and Followers'!$3:$3,MATCH(C$1,'CA Standards and Followers'!$1:$1,0)),IF(AND(INDEX('CA Standards and Followers'!$D$14:$D$73,MATCH($A14,'CA Standards and Followers'!$A$14:$A$73,0))=1,INDEX('CA Standards and Followers'!$G$14:$G$73,MATCH($A14,'CA Standards and Followers'!$A$14:$A$73,0))&lt;=C$1),INDEX('CA Standards and Followers'!$2:$2,MATCH(C$1,'CA Standards and Followers'!$1:$1,0)),0))</f>
        <v>0</v>
      </c>
      <c r="D14">
        <f>IF(AND(INDEX('CA Standards and Followers'!$E$14:$E$73,MATCH($A14,'CA Standards and Followers'!$A$14:$A$73,0))=1,INDEX('CA Standards and Followers'!$H$14:$H$73,MATCH($A14,'CA Standards and Followers'!$A$14:$A$73,0))&lt;=D$1),INDEX('CA Standards and Followers'!$3:$3,MATCH(D$1,'CA Standards and Followers'!$1:$1,0)),IF(AND(INDEX('CA Standards and Followers'!$D$14:$D$73,MATCH($A14,'CA Standards and Followers'!$A$14:$A$73,0))=1,INDEX('CA Standards and Followers'!$G$14:$G$73,MATCH($A14,'CA Standards and Followers'!$A$14:$A$73,0))&lt;=D$1),INDEX('CA Standards and Followers'!$2:$2,MATCH(D$1,'CA Standards and Followers'!$1:$1,0)),0))</f>
        <v>0</v>
      </c>
      <c r="E14">
        <f>IF(AND(INDEX('CA Standards and Followers'!$E$14:$E$73,MATCH($A14,'CA Standards and Followers'!$A$14:$A$73,0))=1,INDEX('CA Standards and Followers'!$H$14:$H$73,MATCH($A14,'CA Standards and Followers'!$A$14:$A$73,0))&lt;=E$1),INDEX('CA Standards and Followers'!$3:$3,MATCH(E$1,'CA Standards and Followers'!$1:$1,0)),IF(AND(INDEX('CA Standards and Followers'!$D$14:$D$73,MATCH($A14,'CA Standards and Followers'!$A$14:$A$73,0))=1,INDEX('CA Standards and Followers'!$G$14:$G$73,MATCH($A14,'CA Standards and Followers'!$A$14:$A$73,0))&lt;=E$1),INDEX('CA Standards and Followers'!$2:$2,MATCH(E$1,'CA Standards and Followers'!$1:$1,0)),0))</f>
        <v>0</v>
      </c>
      <c r="F14">
        <f>IF(AND(INDEX('CA Standards and Followers'!$E$14:$E$73,MATCH($A14,'CA Standards and Followers'!$A$14:$A$73,0))=1,INDEX('CA Standards and Followers'!$H$14:$H$73,MATCH($A14,'CA Standards and Followers'!$A$14:$A$73,0))&lt;=F$1),INDEX('CA Standards and Followers'!$3:$3,MATCH(F$1,'CA Standards and Followers'!$1:$1,0)),IF(AND(INDEX('CA Standards and Followers'!$D$14:$D$73,MATCH($A14,'CA Standards and Followers'!$A$14:$A$73,0))=1,INDEX('CA Standards and Followers'!$G$14:$G$73,MATCH($A14,'CA Standards and Followers'!$A$14:$A$73,0))&lt;=F$1),INDEX('CA Standards and Followers'!$2:$2,MATCH(F$1,'CA Standards and Followers'!$1:$1,0)),0))</f>
        <v>0</v>
      </c>
      <c r="G14">
        <f>IF(AND(INDEX('CA Standards and Followers'!$E$14:$E$73,MATCH($A14,'CA Standards and Followers'!$A$14:$A$73,0))=1,INDEX('CA Standards and Followers'!$H$14:$H$73,MATCH($A14,'CA Standards and Followers'!$A$14:$A$73,0))&lt;=G$1),INDEX('CA Standards and Followers'!$3:$3,MATCH(G$1,'CA Standards and Followers'!$1:$1,0)),IF(AND(INDEX('CA Standards and Followers'!$D$14:$D$73,MATCH($A14,'CA Standards and Followers'!$A$14:$A$73,0))=1,INDEX('CA Standards and Followers'!$G$14:$G$73,MATCH($A14,'CA Standards and Followers'!$A$14:$A$73,0))&lt;=G$1),INDEX('CA Standards and Followers'!$2:$2,MATCH(G$1,'CA Standards and Followers'!$1:$1,0)),0))</f>
        <v>0</v>
      </c>
      <c r="H14">
        <f>IF(AND(INDEX('CA Standards and Followers'!$E$14:$E$73,MATCH($A14,'CA Standards and Followers'!$A$14:$A$73,0))=1,INDEX('CA Standards and Followers'!$H$14:$H$73,MATCH($A14,'CA Standards and Followers'!$A$14:$A$73,0))&lt;=H$1),INDEX('CA Standards and Followers'!$3:$3,MATCH(H$1,'CA Standards and Followers'!$1:$1,0)),IF(AND(INDEX('CA Standards and Followers'!$D$14:$D$73,MATCH($A14,'CA Standards and Followers'!$A$14:$A$73,0))=1,INDEX('CA Standards and Followers'!$G$14:$G$73,MATCH($A14,'CA Standards and Followers'!$A$14:$A$73,0))&lt;=H$1),INDEX('CA Standards and Followers'!$2:$2,MATCH(H$1,'CA Standards and Followers'!$1:$1,0)),0))</f>
        <v>0</v>
      </c>
      <c r="I14">
        <f>IF('CA Standards and Followers'!$B26=1,'EPA LDV Rules'!B$8,IF(AND(INDEX('CA Standards and Followers'!$E$14:$E$73,MATCH($A14,'CA Standards and Followers'!$A$14:$A$73,0))=1,INDEX('CA Standards and Followers'!$H$14:$H$73,MATCH($A14,'CA Standards and Followers'!$A$14:$A$73,0))&lt;=I$1),INDEX('CA Standards and Followers'!$3:$3,MATCH(I$1,'CA Standards and Followers'!$1:$1,0)),IF(AND(INDEX('CA Standards and Followers'!$D$14:$D$73,MATCH($A14,'CA Standards and Followers'!$A$14:$A$73,0))=1,INDEX('CA Standards and Followers'!$G$14:$G$73,MATCH($A14,'CA Standards and Followers'!$A$14:$A$73,0))&lt;=I$1),INDEX('CA Standards and Followers'!$2:$2,MATCH(I$1,'CA Standards and Followers'!$1:$1,0)),0)))</f>
        <v>0.26200000000000001</v>
      </c>
      <c r="J14">
        <f>IF('CA Standards and Followers'!$B26=1,'EPA LDV Rules'!C$8,IF(AND(INDEX('CA Standards and Followers'!$E$14:$E$73,MATCH($A14,'CA Standards and Followers'!$A$14:$A$73,0))=1,INDEX('CA Standards and Followers'!$H$14:$H$73,MATCH($A14,'CA Standards and Followers'!$A$14:$A$73,0))&lt;=J$1),INDEX('CA Standards and Followers'!$3:$3,MATCH(J$1,'CA Standards and Followers'!$1:$1,0)),IF(AND(INDEX('CA Standards and Followers'!$D$14:$D$73,MATCH($A14,'CA Standards and Followers'!$A$14:$A$73,0))=1,INDEX('CA Standards and Followers'!$G$14:$G$73,MATCH($A14,'CA Standards and Followers'!$A$14:$A$73,0))&lt;=J$1),INDEX('CA Standards and Followers'!$2:$2,MATCH(J$1,'CA Standards and Followers'!$1:$1,0)),0)))</f>
        <v>0.3</v>
      </c>
      <c r="K14">
        <f>IF('CA Standards and Followers'!$B26=1,'EPA LDV Rules'!D$8,IF(AND(INDEX('CA Standards and Followers'!$E$14:$E$73,MATCH($A14,'CA Standards and Followers'!$A$14:$A$73,0))=1,INDEX('CA Standards and Followers'!$H$14:$H$73,MATCH($A14,'CA Standards and Followers'!$A$14:$A$73,0))&lt;=K$1),INDEX('CA Standards and Followers'!$3:$3,MATCH(K$1,'CA Standards and Followers'!$1:$1,0)),IF(AND(INDEX('CA Standards and Followers'!$D$14:$D$73,MATCH($A14,'CA Standards and Followers'!$A$14:$A$73,0))=1,INDEX('CA Standards and Followers'!$G$14:$G$73,MATCH($A14,'CA Standards and Followers'!$A$14:$A$73,0))&lt;=K$1),INDEX('CA Standards and Followers'!$2:$2,MATCH(K$1,'CA Standards and Followers'!$1:$1,0)),0)))</f>
        <v>0.39600000000000002</v>
      </c>
      <c r="L14">
        <f>IF('CA Standards and Followers'!$B26=1,'EPA LDV Rules'!E$8,IF(AND(INDEX('CA Standards and Followers'!$E$14:$E$73,MATCH($A14,'CA Standards and Followers'!$A$14:$A$73,0))=1,INDEX('CA Standards and Followers'!$H$14:$H$73,MATCH($A14,'CA Standards and Followers'!$A$14:$A$73,0))&lt;=L$1),INDEX('CA Standards and Followers'!$3:$3,MATCH(L$1,'CA Standards and Followers'!$1:$1,0)),IF(AND(INDEX('CA Standards and Followers'!$D$14:$D$73,MATCH($A14,'CA Standards and Followers'!$A$14:$A$73,0))=1,INDEX('CA Standards and Followers'!$G$14:$G$73,MATCH($A14,'CA Standards and Followers'!$A$14:$A$73,0))&lt;=L$1),INDEX('CA Standards and Followers'!$2:$2,MATCH(L$1,'CA Standards and Followers'!$1:$1,0)),0)))</f>
        <v>0.45500000000000002</v>
      </c>
      <c r="M14">
        <f>IF('CA Standards and Followers'!$B26=1,'EPA LDV Rules'!F$8,IF(AND(INDEX('CA Standards and Followers'!$E$14:$E$73,MATCH($A14,'CA Standards and Followers'!$A$14:$A$73,0))=1,INDEX('CA Standards and Followers'!$H$14:$H$73,MATCH($A14,'CA Standards and Followers'!$A$14:$A$73,0))&lt;=M$1),INDEX('CA Standards and Followers'!$3:$3,MATCH(M$1,'CA Standards and Followers'!$1:$1,0)),IF(AND(INDEX('CA Standards and Followers'!$D$14:$D$73,MATCH($A14,'CA Standards and Followers'!$A$14:$A$73,0))=1,INDEX('CA Standards and Followers'!$G$14:$G$73,MATCH($A14,'CA Standards and Followers'!$A$14:$A$73,0))&lt;=M$1),INDEX('CA Standards and Followers'!$2:$2,MATCH(M$1,'CA Standards and Followers'!$1:$1,0)),0)))</f>
        <v>0.53</v>
      </c>
      <c r="N14">
        <f>IF('CA Standards and Followers'!$B26=1,'EPA LDV Rules'!G$8,IF(AND(INDEX('CA Standards and Followers'!$E$14:$E$73,MATCH($A14,'CA Standards and Followers'!$A$14:$A$73,0))=1,INDEX('CA Standards and Followers'!$H$14:$H$73,MATCH($A14,'CA Standards and Followers'!$A$14:$A$73,0))&lt;=N$1),INDEX('CA Standards and Followers'!$3:$3,MATCH(N$1,'CA Standards and Followers'!$1:$1,0)),IF(AND(INDEX('CA Standards and Followers'!$D$14:$D$73,MATCH($A14,'CA Standards and Followers'!$A$14:$A$73,0))=1,INDEX('CA Standards and Followers'!$G$14:$G$73,MATCH($A14,'CA Standards and Followers'!$A$14:$A$73,0))&lt;=N$1),INDEX('CA Standards and Followers'!$2:$2,MATCH(N$1,'CA Standards and Followers'!$1:$1,0)),0)))</f>
        <v>0.61</v>
      </c>
      <c r="O14">
        <f>IF('CA Standards and Followers'!$B26=1,'EPA LDV Rules'!H$8,IF(AND(INDEX('CA Standards and Followers'!$E$14:$E$73,MATCH($A14,'CA Standards and Followers'!$A$14:$A$73,0))=1,INDEX('CA Standards and Followers'!$H$14:$H$73,MATCH($A14,'CA Standards and Followers'!$A$14:$A$73,0))&lt;=O$1),INDEX('CA Standards and Followers'!$3:$3,MATCH(O$1,'CA Standards and Followers'!$1:$1,0)),IF(AND(INDEX('CA Standards and Followers'!$D$14:$D$73,MATCH($A14,'CA Standards and Followers'!$A$14:$A$73,0))=1,INDEX('CA Standards and Followers'!$G$14:$G$73,MATCH($A14,'CA Standards and Followers'!$A$14:$A$73,0))&lt;=O$1),INDEX('CA Standards and Followers'!$2:$2,MATCH(O$1,'CA Standards and Followers'!$1:$1,0)),0)))</f>
        <v>0.57999999999999996</v>
      </c>
      <c r="P14">
        <f>IF('CA Standards and Followers'!$B26=1,'EPA LDV Rules'!I$8,IF(AND(INDEX('CA Standards and Followers'!$E$14:$E$73,MATCH($A14,'CA Standards and Followers'!$A$14:$A$73,0))=1,INDEX('CA Standards and Followers'!$H$14:$H$73,MATCH($A14,'CA Standards and Followers'!$A$14:$A$73,0))&lt;=P$1),INDEX('CA Standards and Followers'!$3:$3,MATCH(P$1,'CA Standards and Followers'!$1:$1,0)),IF(AND(INDEX('CA Standards and Followers'!$D$14:$D$73,MATCH($A14,'CA Standards and Followers'!$A$14:$A$73,0))=1,INDEX('CA Standards and Followers'!$G$14:$G$73,MATCH($A14,'CA Standards and Followers'!$A$14:$A$73,0))&lt;=P$1),INDEX('CA Standards and Followers'!$2:$2,MATCH(P$1,'CA Standards and Followers'!$1:$1,0)),0)))</f>
        <v>0.55000000000000004</v>
      </c>
      <c r="Q14">
        <f>IF('CA Standards and Followers'!$B26=1,'EPA LDV Rules'!J$8,IF(AND(INDEX('CA Standards and Followers'!$E$14:$E$73,MATCH($A14,'CA Standards and Followers'!$A$14:$A$73,0))=1,INDEX('CA Standards and Followers'!$H$14:$H$73,MATCH($A14,'CA Standards and Followers'!$A$14:$A$73,0))&lt;=Q$1),INDEX('CA Standards and Followers'!$3:$3,MATCH(Q$1,'CA Standards and Followers'!$1:$1,0)),IF(AND(INDEX('CA Standards and Followers'!$D$14:$D$73,MATCH($A14,'CA Standards and Followers'!$A$14:$A$73,0))=1,INDEX('CA Standards and Followers'!$G$14:$G$73,MATCH($A14,'CA Standards and Followers'!$A$14:$A$73,0))&lt;=Q$1),INDEX('CA Standards and Followers'!$2:$2,MATCH(Q$1,'CA Standards and Followers'!$1:$1,0)),0)))</f>
        <v>0</v>
      </c>
      <c r="R14">
        <f>IF('CA Standards and Followers'!$B26=1,'EPA LDV Rules'!K$8,IF(AND(INDEX('CA Standards and Followers'!$E$14:$E$73,MATCH($A14,'CA Standards and Followers'!$A$14:$A$73,0))=1,INDEX('CA Standards and Followers'!$H$14:$H$73,MATCH($A14,'CA Standards and Followers'!$A$14:$A$73,0))&lt;=R$1),INDEX('CA Standards and Followers'!$3:$3,MATCH(R$1,'CA Standards and Followers'!$1:$1,0)),IF(AND(INDEX('CA Standards and Followers'!$D$14:$D$73,MATCH($A14,'CA Standards and Followers'!$A$14:$A$73,0))=1,INDEX('CA Standards and Followers'!$G$14:$G$73,MATCH($A14,'CA Standards and Followers'!$A$14:$A$73,0))&lt;=R$1),INDEX('CA Standards and Followers'!$2:$2,MATCH(R$1,'CA Standards and Followers'!$1:$1,0)),0)))</f>
        <v>0</v>
      </c>
      <c r="S14">
        <f>IF('CA Standards and Followers'!$B26=1,'EPA LDV Rules'!L$8,IF(AND(INDEX('CA Standards and Followers'!$E$14:$E$73,MATCH($A14,'CA Standards and Followers'!$A$14:$A$73,0))=1,INDEX('CA Standards and Followers'!$H$14:$H$73,MATCH($A14,'CA Standards and Followers'!$A$14:$A$73,0))&lt;=S$1),INDEX('CA Standards and Followers'!$3:$3,MATCH(S$1,'CA Standards and Followers'!$1:$1,0)),IF(AND(INDEX('CA Standards and Followers'!$D$14:$D$73,MATCH($A14,'CA Standards and Followers'!$A$14:$A$73,0))=1,INDEX('CA Standards and Followers'!$G$14:$G$73,MATCH($A14,'CA Standards and Followers'!$A$14:$A$73,0))&lt;=S$1),INDEX('CA Standards and Followers'!$2:$2,MATCH(S$1,'CA Standards and Followers'!$1:$1,0)),0)))</f>
        <v>0</v>
      </c>
      <c r="T14">
        <f>IF('CA Standards and Followers'!$B26=1,'EPA LDV Rules'!M$8,IF(AND(INDEX('CA Standards and Followers'!$E$14:$E$73,MATCH($A14,'CA Standards and Followers'!$A$14:$A$73,0))=1,INDEX('CA Standards and Followers'!$H$14:$H$73,MATCH($A14,'CA Standards and Followers'!$A$14:$A$73,0))&lt;=T$1),INDEX('CA Standards and Followers'!$3:$3,MATCH(T$1,'CA Standards and Followers'!$1:$1,0)),IF(AND(INDEX('CA Standards and Followers'!$D$14:$D$73,MATCH($A14,'CA Standards and Followers'!$A$14:$A$73,0))=1,INDEX('CA Standards and Followers'!$G$14:$G$73,MATCH($A14,'CA Standards and Followers'!$A$14:$A$73,0))&lt;=T$1),INDEX('CA Standards and Followers'!$2:$2,MATCH(T$1,'CA Standards and Followers'!$1:$1,0)),0)))</f>
        <v>0</v>
      </c>
      <c r="U14">
        <f>IF('CA Standards and Followers'!$B26=1,'EPA LDV Rules'!N$8,IF(AND(INDEX('CA Standards and Followers'!$E$14:$E$73,MATCH($A14,'CA Standards and Followers'!$A$14:$A$73,0))=1,INDEX('CA Standards and Followers'!$H$14:$H$73,MATCH($A14,'CA Standards and Followers'!$A$14:$A$73,0))&lt;=U$1),INDEX('CA Standards and Followers'!$3:$3,MATCH(U$1,'CA Standards and Followers'!$1:$1,0)),IF(AND(INDEX('CA Standards and Followers'!$D$14:$D$73,MATCH($A14,'CA Standards and Followers'!$A$14:$A$73,0))=1,INDEX('CA Standards and Followers'!$G$14:$G$73,MATCH($A14,'CA Standards and Followers'!$A$14:$A$73,0))&lt;=U$1),INDEX('CA Standards and Followers'!$2:$2,MATCH(U$1,'CA Standards and Followers'!$1:$1,0)),0)))</f>
        <v>0</v>
      </c>
      <c r="V14">
        <f>IF('CA Standards and Followers'!$B26=1,'EPA LDV Rules'!O$8,IF(AND(INDEX('CA Standards and Followers'!$E$14:$E$73,MATCH($A14,'CA Standards and Followers'!$A$14:$A$73,0))=1,INDEX('CA Standards and Followers'!$H$14:$H$73,MATCH($A14,'CA Standards and Followers'!$A$14:$A$73,0))&lt;=V$1),INDEX('CA Standards and Followers'!$3:$3,MATCH(V$1,'CA Standards and Followers'!$1:$1,0)),IF(AND(INDEX('CA Standards and Followers'!$D$14:$D$73,MATCH($A14,'CA Standards and Followers'!$A$14:$A$73,0))=1,INDEX('CA Standards and Followers'!$G$14:$G$73,MATCH($A14,'CA Standards and Followers'!$A$14:$A$73,0))&lt;=V$1),INDEX('CA Standards and Followers'!$2:$2,MATCH(V$1,'CA Standards and Followers'!$1:$1,0)),0)))</f>
        <v>0</v>
      </c>
      <c r="W14">
        <f>IF('CA Standards and Followers'!$B26=1,'EPA LDV Rules'!P$8,IF(AND(INDEX('CA Standards and Followers'!$E$14:$E$73,MATCH($A14,'CA Standards and Followers'!$A$14:$A$73,0))=1,INDEX('CA Standards and Followers'!$H$14:$H$73,MATCH($A14,'CA Standards and Followers'!$A$14:$A$73,0))&lt;=W$1),INDEX('CA Standards and Followers'!$3:$3,MATCH(W$1,'CA Standards and Followers'!$1:$1,0)),IF(AND(INDEX('CA Standards and Followers'!$D$14:$D$73,MATCH($A14,'CA Standards and Followers'!$A$14:$A$73,0))=1,INDEX('CA Standards and Followers'!$G$14:$G$73,MATCH($A14,'CA Standards and Followers'!$A$14:$A$73,0))&lt;=W$1),INDEX('CA Standards and Followers'!$2:$2,MATCH(W$1,'CA Standards and Followers'!$1:$1,0)),0)))</f>
        <v>0</v>
      </c>
      <c r="X14">
        <f>IF('CA Standards and Followers'!$B26=1,'EPA LDV Rules'!Q$8,IF(AND(INDEX('CA Standards and Followers'!$E$14:$E$73,MATCH($A14,'CA Standards and Followers'!$A$14:$A$73,0))=1,INDEX('CA Standards and Followers'!$H$14:$H$73,MATCH($A14,'CA Standards and Followers'!$A$14:$A$73,0))&lt;=X$1),INDEX('CA Standards and Followers'!$3:$3,MATCH(X$1,'CA Standards and Followers'!$1:$1,0)),IF(AND(INDEX('CA Standards and Followers'!$D$14:$D$73,MATCH($A14,'CA Standards and Followers'!$A$14:$A$73,0))=1,INDEX('CA Standards and Followers'!$G$14:$G$73,MATCH($A14,'CA Standards and Followers'!$A$14:$A$73,0))&lt;=X$1),INDEX('CA Standards and Followers'!$2:$2,MATCH(X$1,'CA Standards and Followers'!$1:$1,0)),0)))</f>
        <v>0</v>
      </c>
      <c r="Y14">
        <f>IF('CA Standards and Followers'!$B26=1,'EPA LDV Rules'!R$8,IF(AND(INDEX('CA Standards and Followers'!$E$14:$E$73,MATCH($A14,'CA Standards and Followers'!$A$14:$A$73,0))=1,INDEX('CA Standards and Followers'!$H$14:$H$73,MATCH($A14,'CA Standards and Followers'!$A$14:$A$73,0))&lt;=Y$1),INDEX('CA Standards and Followers'!$3:$3,MATCH(Y$1,'CA Standards and Followers'!$1:$1,0)),IF(AND(INDEX('CA Standards and Followers'!$D$14:$D$73,MATCH($A14,'CA Standards and Followers'!$A$14:$A$73,0))=1,INDEX('CA Standards and Followers'!$G$14:$G$73,MATCH($A14,'CA Standards and Followers'!$A$14:$A$73,0))&lt;=Y$1),INDEX('CA Standards and Followers'!$2:$2,MATCH(Y$1,'CA Standards and Followers'!$1:$1,0)),0)))</f>
        <v>0</v>
      </c>
      <c r="Z14">
        <f>IF('CA Standards and Followers'!$B26=1,'EPA LDV Rules'!S$8,IF(AND(INDEX('CA Standards and Followers'!$E$14:$E$73,MATCH($A14,'CA Standards and Followers'!$A$14:$A$73,0))=1,INDEX('CA Standards and Followers'!$H$14:$H$73,MATCH($A14,'CA Standards and Followers'!$A$14:$A$73,0))&lt;=Z$1),INDEX('CA Standards and Followers'!$3:$3,MATCH(Z$1,'CA Standards and Followers'!$1:$1,0)),IF(AND(INDEX('CA Standards and Followers'!$D$14:$D$73,MATCH($A14,'CA Standards and Followers'!$A$14:$A$73,0))=1,INDEX('CA Standards and Followers'!$G$14:$G$73,MATCH($A14,'CA Standards and Followers'!$A$14:$A$73,0))&lt;=Z$1),INDEX('CA Standards and Followers'!$2:$2,MATCH(Z$1,'CA Standards and Followers'!$1:$1,0)),0)))</f>
        <v>0</v>
      </c>
      <c r="AA14">
        <f>IF('CA Standards and Followers'!$B26=1,'EPA LDV Rules'!T$8,IF(AND(INDEX('CA Standards and Followers'!$E$14:$E$73,MATCH($A14,'CA Standards and Followers'!$A$14:$A$73,0))=1,INDEX('CA Standards and Followers'!$H$14:$H$73,MATCH($A14,'CA Standards and Followers'!$A$14:$A$73,0))&lt;=AA$1),INDEX('CA Standards and Followers'!$3:$3,MATCH(AA$1,'CA Standards and Followers'!$1:$1,0)),IF(AND(INDEX('CA Standards and Followers'!$D$14:$D$73,MATCH($A14,'CA Standards and Followers'!$A$14:$A$73,0))=1,INDEX('CA Standards and Followers'!$G$14:$G$73,MATCH($A14,'CA Standards and Followers'!$A$14:$A$73,0))&lt;=AA$1),INDEX('CA Standards and Followers'!$2:$2,MATCH(AA$1,'CA Standards and Followers'!$1:$1,0)),0)))</f>
        <v>0</v>
      </c>
      <c r="AB14">
        <f>IF('CA Standards and Followers'!$B26=1,'EPA LDV Rules'!U$8,IF(AND(INDEX('CA Standards and Followers'!$E$14:$E$73,MATCH($A14,'CA Standards and Followers'!$A$14:$A$73,0))=1,INDEX('CA Standards and Followers'!$H$14:$H$73,MATCH($A14,'CA Standards and Followers'!$A$14:$A$73,0))&lt;=AB$1),INDEX('CA Standards and Followers'!$3:$3,MATCH(AB$1,'CA Standards and Followers'!$1:$1,0)),IF(AND(INDEX('CA Standards and Followers'!$D$14:$D$73,MATCH($A14,'CA Standards and Followers'!$A$14:$A$73,0))=1,INDEX('CA Standards and Followers'!$G$14:$G$73,MATCH($A14,'CA Standards and Followers'!$A$14:$A$73,0))&lt;=AB$1),INDEX('CA Standards and Followers'!$2:$2,MATCH(AB$1,'CA Standards and Followers'!$1:$1,0)),0)))</f>
        <v>0</v>
      </c>
      <c r="AC14">
        <f>IF('CA Standards and Followers'!$B26=1,'EPA LDV Rules'!V$8,IF(AND(INDEX('CA Standards and Followers'!$E$14:$E$73,MATCH($A14,'CA Standards and Followers'!$A$14:$A$73,0))=1,INDEX('CA Standards and Followers'!$H$14:$H$73,MATCH($A14,'CA Standards and Followers'!$A$14:$A$73,0))&lt;=AC$1),INDEX('CA Standards and Followers'!$3:$3,MATCH(AC$1,'CA Standards and Followers'!$1:$1,0)),IF(AND(INDEX('CA Standards and Followers'!$D$14:$D$73,MATCH($A14,'CA Standards and Followers'!$A$14:$A$73,0))=1,INDEX('CA Standards and Followers'!$G$14:$G$73,MATCH($A14,'CA Standards and Followers'!$A$14:$A$73,0))&lt;=AC$1),INDEX('CA Standards and Followers'!$2:$2,MATCH(AC$1,'CA Standards and Followers'!$1:$1,0)),0)))</f>
        <v>0</v>
      </c>
      <c r="AD14">
        <f>IF('CA Standards and Followers'!$B26=1,'EPA LDV Rules'!W$8,IF(AND(INDEX('CA Standards and Followers'!$E$14:$E$73,MATCH($A14,'CA Standards and Followers'!$A$14:$A$73,0))=1,INDEX('CA Standards and Followers'!$H$14:$H$73,MATCH($A14,'CA Standards and Followers'!$A$14:$A$73,0))&lt;=AD$1),INDEX('CA Standards and Followers'!$3:$3,MATCH(AD$1,'CA Standards and Followers'!$1:$1,0)),IF(AND(INDEX('CA Standards and Followers'!$D$14:$D$73,MATCH($A14,'CA Standards and Followers'!$A$14:$A$73,0))=1,INDEX('CA Standards and Followers'!$G$14:$G$73,MATCH($A14,'CA Standards and Followers'!$A$14:$A$73,0))&lt;=AD$1),INDEX('CA Standards and Followers'!$2:$2,MATCH(AD$1,'CA Standards and Followers'!$1:$1,0)),0)))</f>
        <v>0</v>
      </c>
      <c r="AE14">
        <f>IF('CA Standards and Followers'!$B26=1,'EPA LDV Rules'!X$8,IF(AND(INDEX('CA Standards and Followers'!$E$14:$E$73,MATCH($A14,'CA Standards and Followers'!$A$14:$A$73,0))=1,INDEX('CA Standards and Followers'!$H$14:$H$73,MATCH($A14,'CA Standards and Followers'!$A$14:$A$73,0))&lt;=AE$1),INDEX('CA Standards and Followers'!$3:$3,MATCH(AE$1,'CA Standards and Followers'!$1:$1,0)),IF(AND(INDEX('CA Standards and Followers'!$D$14:$D$73,MATCH($A14,'CA Standards and Followers'!$A$14:$A$73,0))=1,INDEX('CA Standards and Followers'!$G$14:$G$73,MATCH($A14,'CA Standards and Followers'!$A$14:$A$73,0))&lt;=AE$1),INDEX('CA Standards and Followers'!$2:$2,MATCH(AE$1,'CA Standards and Followers'!$1:$1,0)),0)))</f>
        <v>0</v>
      </c>
      <c r="AF14">
        <f>IF('CA Standards and Followers'!$B26=1,'EPA LDV Rules'!Y$8,IF(AND(INDEX('CA Standards and Followers'!$E$14:$E$73,MATCH($A14,'CA Standards and Followers'!$A$14:$A$73,0))=1,INDEX('CA Standards and Followers'!$H$14:$H$73,MATCH($A14,'CA Standards and Followers'!$A$14:$A$73,0))&lt;=AF$1),INDEX('CA Standards and Followers'!$3:$3,MATCH(AF$1,'CA Standards and Followers'!$1:$1,0)),IF(AND(INDEX('CA Standards and Followers'!$D$14:$D$73,MATCH($A14,'CA Standards and Followers'!$A$14:$A$73,0))=1,INDEX('CA Standards and Followers'!$G$14:$G$73,MATCH($A14,'CA Standards and Followers'!$A$14:$A$73,0))&lt;=AF$1),INDEX('CA Standards and Followers'!$2:$2,MATCH(AF$1,'CA Standards and Followers'!$1:$1,0)),0)))</f>
        <v>0</v>
      </c>
    </row>
    <row r="15" spans="1:32" x14ac:dyDescent="0.75">
      <c r="A15" t="s">
        <v>1359</v>
      </c>
      <c r="B15">
        <f>IF(AND(INDEX('CA Standards and Followers'!$E$14:$E$73,MATCH($A15,'CA Standards and Followers'!$A$14:$A$73,0))=1,INDEX('CA Standards and Followers'!$H$14:$H$73,MATCH($A15,'CA Standards and Followers'!$A$14:$A$73,0))&lt;=B$1),INDEX('CA Standards and Followers'!$3:$3,MATCH(B$1,'CA Standards and Followers'!$1:$1,0)),IF(AND(INDEX('CA Standards and Followers'!$D$14:$D$73,MATCH($A15,'CA Standards and Followers'!$A$14:$A$73,0))=1,INDEX('CA Standards and Followers'!$G$14:$G$73,MATCH($A15,'CA Standards and Followers'!$A$14:$A$73,0))&lt;=B$1),INDEX('CA Standards and Followers'!$2:$2,MATCH(B$1,'CA Standards and Followers'!$1:$1,0)),0))</f>
        <v>0</v>
      </c>
      <c r="C15">
        <f>IF(AND(INDEX('CA Standards and Followers'!$E$14:$E$73,MATCH($A15,'CA Standards and Followers'!$A$14:$A$73,0))=1,INDEX('CA Standards and Followers'!$H$14:$H$73,MATCH($A15,'CA Standards and Followers'!$A$14:$A$73,0))&lt;=C$1),INDEX('CA Standards and Followers'!$3:$3,MATCH(C$1,'CA Standards and Followers'!$1:$1,0)),IF(AND(INDEX('CA Standards and Followers'!$D$14:$D$73,MATCH($A15,'CA Standards and Followers'!$A$14:$A$73,0))=1,INDEX('CA Standards and Followers'!$G$14:$G$73,MATCH($A15,'CA Standards and Followers'!$A$14:$A$73,0))&lt;=C$1),INDEX('CA Standards and Followers'!$2:$2,MATCH(C$1,'CA Standards and Followers'!$1:$1,0)),0))</f>
        <v>0</v>
      </c>
      <c r="D15">
        <f>IF(AND(INDEX('CA Standards and Followers'!$E$14:$E$73,MATCH($A15,'CA Standards and Followers'!$A$14:$A$73,0))=1,INDEX('CA Standards and Followers'!$H$14:$H$73,MATCH($A15,'CA Standards and Followers'!$A$14:$A$73,0))&lt;=D$1),INDEX('CA Standards and Followers'!$3:$3,MATCH(D$1,'CA Standards and Followers'!$1:$1,0)),IF(AND(INDEX('CA Standards and Followers'!$D$14:$D$73,MATCH($A15,'CA Standards and Followers'!$A$14:$A$73,0))=1,INDEX('CA Standards and Followers'!$G$14:$G$73,MATCH($A15,'CA Standards and Followers'!$A$14:$A$73,0))&lt;=D$1),INDEX('CA Standards and Followers'!$2:$2,MATCH(D$1,'CA Standards and Followers'!$1:$1,0)),0))</f>
        <v>0</v>
      </c>
      <c r="E15">
        <f>IF(AND(INDEX('CA Standards and Followers'!$E$14:$E$73,MATCH($A15,'CA Standards and Followers'!$A$14:$A$73,0))=1,INDEX('CA Standards and Followers'!$H$14:$H$73,MATCH($A15,'CA Standards and Followers'!$A$14:$A$73,0))&lt;=E$1),INDEX('CA Standards and Followers'!$3:$3,MATCH(E$1,'CA Standards and Followers'!$1:$1,0)),IF(AND(INDEX('CA Standards and Followers'!$D$14:$D$73,MATCH($A15,'CA Standards and Followers'!$A$14:$A$73,0))=1,INDEX('CA Standards and Followers'!$G$14:$G$73,MATCH($A15,'CA Standards and Followers'!$A$14:$A$73,0))&lt;=E$1),INDEX('CA Standards and Followers'!$2:$2,MATCH(E$1,'CA Standards and Followers'!$1:$1,0)),0))</f>
        <v>0</v>
      </c>
      <c r="F15">
        <f>IF(AND(INDEX('CA Standards and Followers'!$E$14:$E$73,MATCH($A15,'CA Standards and Followers'!$A$14:$A$73,0))=1,INDEX('CA Standards and Followers'!$H$14:$H$73,MATCH($A15,'CA Standards and Followers'!$A$14:$A$73,0))&lt;=F$1),INDEX('CA Standards and Followers'!$3:$3,MATCH(F$1,'CA Standards and Followers'!$1:$1,0)),IF(AND(INDEX('CA Standards and Followers'!$D$14:$D$73,MATCH($A15,'CA Standards and Followers'!$A$14:$A$73,0))=1,INDEX('CA Standards and Followers'!$G$14:$G$73,MATCH($A15,'CA Standards and Followers'!$A$14:$A$73,0))&lt;=F$1),INDEX('CA Standards and Followers'!$2:$2,MATCH(F$1,'CA Standards and Followers'!$1:$1,0)),0))</f>
        <v>0</v>
      </c>
      <c r="G15">
        <f>IF(AND(INDEX('CA Standards and Followers'!$E$14:$E$73,MATCH($A15,'CA Standards and Followers'!$A$14:$A$73,0))=1,INDEX('CA Standards and Followers'!$H$14:$H$73,MATCH($A15,'CA Standards and Followers'!$A$14:$A$73,0))&lt;=G$1),INDEX('CA Standards and Followers'!$3:$3,MATCH(G$1,'CA Standards and Followers'!$1:$1,0)),IF(AND(INDEX('CA Standards and Followers'!$D$14:$D$73,MATCH($A15,'CA Standards and Followers'!$A$14:$A$73,0))=1,INDEX('CA Standards and Followers'!$G$14:$G$73,MATCH($A15,'CA Standards and Followers'!$A$14:$A$73,0))&lt;=G$1),INDEX('CA Standards and Followers'!$2:$2,MATCH(G$1,'CA Standards and Followers'!$1:$1,0)),0))</f>
        <v>0</v>
      </c>
      <c r="H15">
        <f>IF(AND(INDEX('CA Standards and Followers'!$E$14:$E$73,MATCH($A15,'CA Standards and Followers'!$A$14:$A$73,0))=1,INDEX('CA Standards and Followers'!$H$14:$H$73,MATCH($A15,'CA Standards and Followers'!$A$14:$A$73,0))&lt;=H$1),INDEX('CA Standards and Followers'!$3:$3,MATCH(H$1,'CA Standards and Followers'!$1:$1,0)),IF(AND(INDEX('CA Standards and Followers'!$D$14:$D$73,MATCH($A15,'CA Standards and Followers'!$A$14:$A$73,0))=1,INDEX('CA Standards and Followers'!$G$14:$G$73,MATCH($A15,'CA Standards and Followers'!$A$14:$A$73,0))&lt;=H$1),INDEX('CA Standards and Followers'!$2:$2,MATCH(H$1,'CA Standards and Followers'!$1:$1,0)),0))</f>
        <v>0</v>
      </c>
      <c r="I15">
        <f>IF('CA Standards and Followers'!$B27=1,'EPA LDV Rules'!B$8,IF(AND(INDEX('CA Standards and Followers'!$E$14:$E$73,MATCH($A15,'CA Standards and Followers'!$A$14:$A$73,0))=1,INDEX('CA Standards and Followers'!$H$14:$H$73,MATCH($A15,'CA Standards and Followers'!$A$14:$A$73,0))&lt;=I$1),INDEX('CA Standards and Followers'!$3:$3,MATCH(I$1,'CA Standards and Followers'!$1:$1,0)),IF(AND(INDEX('CA Standards and Followers'!$D$14:$D$73,MATCH($A15,'CA Standards and Followers'!$A$14:$A$73,0))=1,INDEX('CA Standards and Followers'!$G$14:$G$73,MATCH($A15,'CA Standards and Followers'!$A$14:$A$73,0))&lt;=I$1),INDEX('CA Standards and Followers'!$2:$2,MATCH(I$1,'CA Standards and Followers'!$1:$1,0)),0)))</f>
        <v>0.26200000000000001</v>
      </c>
      <c r="J15">
        <f>IF('CA Standards and Followers'!$B27=1,'EPA LDV Rules'!C$8,IF(AND(INDEX('CA Standards and Followers'!$E$14:$E$73,MATCH($A15,'CA Standards and Followers'!$A$14:$A$73,0))=1,INDEX('CA Standards and Followers'!$H$14:$H$73,MATCH($A15,'CA Standards and Followers'!$A$14:$A$73,0))&lt;=J$1),INDEX('CA Standards and Followers'!$3:$3,MATCH(J$1,'CA Standards and Followers'!$1:$1,0)),IF(AND(INDEX('CA Standards and Followers'!$D$14:$D$73,MATCH($A15,'CA Standards and Followers'!$A$14:$A$73,0))=1,INDEX('CA Standards and Followers'!$G$14:$G$73,MATCH($A15,'CA Standards and Followers'!$A$14:$A$73,0))&lt;=J$1),INDEX('CA Standards and Followers'!$2:$2,MATCH(J$1,'CA Standards and Followers'!$1:$1,0)),0)))</f>
        <v>0.3</v>
      </c>
      <c r="K15">
        <f>IF('CA Standards and Followers'!$B27=1,'EPA LDV Rules'!D$8,IF(AND(INDEX('CA Standards and Followers'!$E$14:$E$73,MATCH($A15,'CA Standards and Followers'!$A$14:$A$73,0))=1,INDEX('CA Standards and Followers'!$H$14:$H$73,MATCH($A15,'CA Standards and Followers'!$A$14:$A$73,0))&lt;=K$1),INDEX('CA Standards and Followers'!$3:$3,MATCH(K$1,'CA Standards and Followers'!$1:$1,0)),IF(AND(INDEX('CA Standards and Followers'!$D$14:$D$73,MATCH($A15,'CA Standards and Followers'!$A$14:$A$73,0))=1,INDEX('CA Standards and Followers'!$G$14:$G$73,MATCH($A15,'CA Standards and Followers'!$A$14:$A$73,0))&lt;=K$1),INDEX('CA Standards and Followers'!$2:$2,MATCH(K$1,'CA Standards and Followers'!$1:$1,0)),0)))</f>
        <v>0.39600000000000002</v>
      </c>
      <c r="L15">
        <f>IF('CA Standards and Followers'!$B27=1,'EPA LDV Rules'!E$8,IF(AND(INDEX('CA Standards and Followers'!$E$14:$E$73,MATCH($A15,'CA Standards and Followers'!$A$14:$A$73,0))=1,INDEX('CA Standards and Followers'!$H$14:$H$73,MATCH($A15,'CA Standards and Followers'!$A$14:$A$73,0))&lt;=L$1),INDEX('CA Standards and Followers'!$3:$3,MATCH(L$1,'CA Standards and Followers'!$1:$1,0)),IF(AND(INDEX('CA Standards and Followers'!$D$14:$D$73,MATCH($A15,'CA Standards and Followers'!$A$14:$A$73,0))=1,INDEX('CA Standards and Followers'!$G$14:$G$73,MATCH($A15,'CA Standards and Followers'!$A$14:$A$73,0))&lt;=L$1),INDEX('CA Standards and Followers'!$2:$2,MATCH(L$1,'CA Standards and Followers'!$1:$1,0)),0)))</f>
        <v>0.45500000000000002</v>
      </c>
      <c r="M15">
        <f>IF('CA Standards and Followers'!$B27=1,'EPA LDV Rules'!F$8,IF(AND(INDEX('CA Standards and Followers'!$E$14:$E$73,MATCH($A15,'CA Standards and Followers'!$A$14:$A$73,0))=1,INDEX('CA Standards and Followers'!$H$14:$H$73,MATCH($A15,'CA Standards and Followers'!$A$14:$A$73,0))&lt;=M$1),INDEX('CA Standards and Followers'!$3:$3,MATCH(M$1,'CA Standards and Followers'!$1:$1,0)),IF(AND(INDEX('CA Standards and Followers'!$D$14:$D$73,MATCH($A15,'CA Standards and Followers'!$A$14:$A$73,0))=1,INDEX('CA Standards and Followers'!$G$14:$G$73,MATCH($A15,'CA Standards and Followers'!$A$14:$A$73,0))&lt;=M$1),INDEX('CA Standards and Followers'!$2:$2,MATCH(M$1,'CA Standards and Followers'!$1:$1,0)),0)))</f>
        <v>0.53</v>
      </c>
      <c r="N15">
        <f>IF('CA Standards and Followers'!$B27=1,'EPA LDV Rules'!G$8,IF(AND(INDEX('CA Standards and Followers'!$E$14:$E$73,MATCH($A15,'CA Standards and Followers'!$A$14:$A$73,0))=1,INDEX('CA Standards and Followers'!$H$14:$H$73,MATCH($A15,'CA Standards and Followers'!$A$14:$A$73,0))&lt;=N$1),INDEX('CA Standards and Followers'!$3:$3,MATCH(N$1,'CA Standards and Followers'!$1:$1,0)),IF(AND(INDEX('CA Standards and Followers'!$D$14:$D$73,MATCH($A15,'CA Standards and Followers'!$A$14:$A$73,0))=1,INDEX('CA Standards and Followers'!$G$14:$G$73,MATCH($A15,'CA Standards and Followers'!$A$14:$A$73,0))&lt;=N$1),INDEX('CA Standards and Followers'!$2:$2,MATCH(N$1,'CA Standards and Followers'!$1:$1,0)),0)))</f>
        <v>0.61</v>
      </c>
      <c r="O15">
        <f>IF('CA Standards and Followers'!$B27=1,'EPA LDV Rules'!H$8,IF(AND(INDEX('CA Standards and Followers'!$E$14:$E$73,MATCH($A15,'CA Standards and Followers'!$A$14:$A$73,0))=1,INDEX('CA Standards and Followers'!$H$14:$H$73,MATCH($A15,'CA Standards and Followers'!$A$14:$A$73,0))&lt;=O$1),INDEX('CA Standards and Followers'!$3:$3,MATCH(O$1,'CA Standards and Followers'!$1:$1,0)),IF(AND(INDEX('CA Standards and Followers'!$D$14:$D$73,MATCH($A15,'CA Standards and Followers'!$A$14:$A$73,0))=1,INDEX('CA Standards and Followers'!$G$14:$G$73,MATCH($A15,'CA Standards and Followers'!$A$14:$A$73,0))&lt;=O$1),INDEX('CA Standards and Followers'!$2:$2,MATCH(O$1,'CA Standards and Followers'!$1:$1,0)),0)))</f>
        <v>0.57999999999999996</v>
      </c>
      <c r="P15">
        <f>IF('CA Standards and Followers'!$B27=1,'EPA LDV Rules'!I$8,IF(AND(INDEX('CA Standards and Followers'!$E$14:$E$73,MATCH($A15,'CA Standards and Followers'!$A$14:$A$73,0))=1,INDEX('CA Standards and Followers'!$H$14:$H$73,MATCH($A15,'CA Standards and Followers'!$A$14:$A$73,0))&lt;=P$1),INDEX('CA Standards and Followers'!$3:$3,MATCH(P$1,'CA Standards and Followers'!$1:$1,0)),IF(AND(INDEX('CA Standards and Followers'!$D$14:$D$73,MATCH($A15,'CA Standards and Followers'!$A$14:$A$73,0))=1,INDEX('CA Standards and Followers'!$G$14:$G$73,MATCH($A15,'CA Standards and Followers'!$A$14:$A$73,0))&lt;=P$1),INDEX('CA Standards and Followers'!$2:$2,MATCH(P$1,'CA Standards and Followers'!$1:$1,0)),0)))</f>
        <v>0.55000000000000004</v>
      </c>
      <c r="Q15">
        <f>IF('CA Standards and Followers'!$B27=1,'EPA LDV Rules'!J$8,IF(AND(INDEX('CA Standards and Followers'!$E$14:$E$73,MATCH($A15,'CA Standards and Followers'!$A$14:$A$73,0))=1,INDEX('CA Standards and Followers'!$H$14:$H$73,MATCH($A15,'CA Standards and Followers'!$A$14:$A$73,0))&lt;=Q$1),INDEX('CA Standards and Followers'!$3:$3,MATCH(Q$1,'CA Standards and Followers'!$1:$1,0)),IF(AND(INDEX('CA Standards and Followers'!$D$14:$D$73,MATCH($A15,'CA Standards and Followers'!$A$14:$A$73,0))=1,INDEX('CA Standards and Followers'!$G$14:$G$73,MATCH($A15,'CA Standards and Followers'!$A$14:$A$73,0))&lt;=Q$1),INDEX('CA Standards and Followers'!$2:$2,MATCH(Q$1,'CA Standards and Followers'!$1:$1,0)),0)))</f>
        <v>0</v>
      </c>
      <c r="R15">
        <f>IF('CA Standards and Followers'!$B27=1,'EPA LDV Rules'!K$8,IF(AND(INDEX('CA Standards and Followers'!$E$14:$E$73,MATCH($A15,'CA Standards and Followers'!$A$14:$A$73,0))=1,INDEX('CA Standards and Followers'!$H$14:$H$73,MATCH($A15,'CA Standards and Followers'!$A$14:$A$73,0))&lt;=R$1),INDEX('CA Standards and Followers'!$3:$3,MATCH(R$1,'CA Standards and Followers'!$1:$1,0)),IF(AND(INDEX('CA Standards and Followers'!$D$14:$D$73,MATCH($A15,'CA Standards and Followers'!$A$14:$A$73,0))=1,INDEX('CA Standards and Followers'!$G$14:$G$73,MATCH($A15,'CA Standards and Followers'!$A$14:$A$73,0))&lt;=R$1),INDEX('CA Standards and Followers'!$2:$2,MATCH(R$1,'CA Standards and Followers'!$1:$1,0)),0)))</f>
        <v>0</v>
      </c>
      <c r="S15">
        <f>IF('CA Standards and Followers'!$B27=1,'EPA LDV Rules'!L$8,IF(AND(INDEX('CA Standards and Followers'!$E$14:$E$73,MATCH($A15,'CA Standards and Followers'!$A$14:$A$73,0))=1,INDEX('CA Standards and Followers'!$H$14:$H$73,MATCH($A15,'CA Standards and Followers'!$A$14:$A$73,0))&lt;=S$1),INDEX('CA Standards and Followers'!$3:$3,MATCH(S$1,'CA Standards and Followers'!$1:$1,0)),IF(AND(INDEX('CA Standards and Followers'!$D$14:$D$73,MATCH($A15,'CA Standards and Followers'!$A$14:$A$73,0))=1,INDEX('CA Standards and Followers'!$G$14:$G$73,MATCH($A15,'CA Standards and Followers'!$A$14:$A$73,0))&lt;=S$1),INDEX('CA Standards and Followers'!$2:$2,MATCH(S$1,'CA Standards and Followers'!$1:$1,0)),0)))</f>
        <v>0</v>
      </c>
      <c r="T15">
        <f>IF('CA Standards and Followers'!$B27=1,'EPA LDV Rules'!M$8,IF(AND(INDEX('CA Standards and Followers'!$E$14:$E$73,MATCH($A15,'CA Standards and Followers'!$A$14:$A$73,0))=1,INDEX('CA Standards and Followers'!$H$14:$H$73,MATCH($A15,'CA Standards and Followers'!$A$14:$A$73,0))&lt;=T$1),INDEX('CA Standards and Followers'!$3:$3,MATCH(T$1,'CA Standards and Followers'!$1:$1,0)),IF(AND(INDEX('CA Standards and Followers'!$D$14:$D$73,MATCH($A15,'CA Standards and Followers'!$A$14:$A$73,0))=1,INDEX('CA Standards and Followers'!$G$14:$G$73,MATCH($A15,'CA Standards and Followers'!$A$14:$A$73,0))&lt;=T$1),INDEX('CA Standards and Followers'!$2:$2,MATCH(T$1,'CA Standards and Followers'!$1:$1,0)),0)))</f>
        <v>0</v>
      </c>
      <c r="U15">
        <f>IF('CA Standards and Followers'!$B27=1,'EPA LDV Rules'!N$8,IF(AND(INDEX('CA Standards and Followers'!$E$14:$E$73,MATCH($A15,'CA Standards and Followers'!$A$14:$A$73,0))=1,INDEX('CA Standards and Followers'!$H$14:$H$73,MATCH($A15,'CA Standards and Followers'!$A$14:$A$73,0))&lt;=U$1),INDEX('CA Standards and Followers'!$3:$3,MATCH(U$1,'CA Standards and Followers'!$1:$1,0)),IF(AND(INDEX('CA Standards and Followers'!$D$14:$D$73,MATCH($A15,'CA Standards and Followers'!$A$14:$A$73,0))=1,INDEX('CA Standards and Followers'!$G$14:$G$73,MATCH($A15,'CA Standards and Followers'!$A$14:$A$73,0))&lt;=U$1),INDEX('CA Standards and Followers'!$2:$2,MATCH(U$1,'CA Standards and Followers'!$1:$1,0)),0)))</f>
        <v>0</v>
      </c>
      <c r="V15">
        <f>IF('CA Standards and Followers'!$B27=1,'EPA LDV Rules'!O$8,IF(AND(INDEX('CA Standards and Followers'!$E$14:$E$73,MATCH($A15,'CA Standards and Followers'!$A$14:$A$73,0))=1,INDEX('CA Standards and Followers'!$H$14:$H$73,MATCH($A15,'CA Standards and Followers'!$A$14:$A$73,0))&lt;=V$1),INDEX('CA Standards and Followers'!$3:$3,MATCH(V$1,'CA Standards and Followers'!$1:$1,0)),IF(AND(INDEX('CA Standards and Followers'!$D$14:$D$73,MATCH($A15,'CA Standards and Followers'!$A$14:$A$73,0))=1,INDEX('CA Standards and Followers'!$G$14:$G$73,MATCH($A15,'CA Standards and Followers'!$A$14:$A$73,0))&lt;=V$1),INDEX('CA Standards and Followers'!$2:$2,MATCH(V$1,'CA Standards and Followers'!$1:$1,0)),0)))</f>
        <v>0</v>
      </c>
      <c r="W15">
        <f>IF('CA Standards and Followers'!$B27=1,'EPA LDV Rules'!P$8,IF(AND(INDEX('CA Standards and Followers'!$E$14:$E$73,MATCH($A15,'CA Standards and Followers'!$A$14:$A$73,0))=1,INDEX('CA Standards and Followers'!$H$14:$H$73,MATCH($A15,'CA Standards and Followers'!$A$14:$A$73,0))&lt;=W$1),INDEX('CA Standards and Followers'!$3:$3,MATCH(W$1,'CA Standards and Followers'!$1:$1,0)),IF(AND(INDEX('CA Standards and Followers'!$D$14:$D$73,MATCH($A15,'CA Standards and Followers'!$A$14:$A$73,0))=1,INDEX('CA Standards and Followers'!$G$14:$G$73,MATCH($A15,'CA Standards and Followers'!$A$14:$A$73,0))&lt;=W$1),INDEX('CA Standards and Followers'!$2:$2,MATCH(W$1,'CA Standards and Followers'!$1:$1,0)),0)))</f>
        <v>0</v>
      </c>
      <c r="X15">
        <f>IF('CA Standards and Followers'!$B27=1,'EPA LDV Rules'!Q$8,IF(AND(INDEX('CA Standards and Followers'!$E$14:$E$73,MATCH($A15,'CA Standards and Followers'!$A$14:$A$73,0))=1,INDEX('CA Standards and Followers'!$H$14:$H$73,MATCH($A15,'CA Standards and Followers'!$A$14:$A$73,0))&lt;=X$1),INDEX('CA Standards and Followers'!$3:$3,MATCH(X$1,'CA Standards and Followers'!$1:$1,0)),IF(AND(INDEX('CA Standards and Followers'!$D$14:$D$73,MATCH($A15,'CA Standards and Followers'!$A$14:$A$73,0))=1,INDEX('CA Standards and Followers'!$G$14:$G$73,MATCH($A15,'CA Standards and Followers'!$A$14:$A$73,0))&lt;=X$1),INDEX('CA Standards and Followers'!$2:$2,MATCH(X$1,'CA Standards and Followers'!$1:$1,0)),0)))</f>
        <v>0</v>
      </c>
      <c r="Y15">
        <f>IF('CA Standards and Followers'!$B27=1,'EPA LDV Rules'!R$8,IF(AND(INDEX('CA Standards and Followers'!$E$14:$E$73,MATCH($A15,'CA Standards and Followers'!$A$14:$A$73,0))=1,INDEX('CA Standards and Followers'!$H$14:$H$73,MATCH($A15,'CA Standards and Followers'!$A$14:$A$73,0))&lt;=Y$1),INDEX('CA Standards and Followers'!$3:$3,MATCH(Y$1,'CA Standards and Followers'!$1:$1,0)),IF(AND(INDEX('CA Standards and Followers'!$D$14:$D$73,MATCH($A15,'CA Standards and Followers'!$A$14:$A$73,0))=1,INDEX('CA Standards and Followers'!$G$14:$G$73,MATCH($A15,'CA Standards and Followers'!$A$14:$A$73,0))&lt;=Y$1),INDEX('CA Standards and Followers'!$2:$2,MATCH(Y$1,'CA Standards and Followers'!$1:$1,0)),0)))</f>
        <v>0</v>
      </c>
      <c r="Z15">
        <f>IF('CA Standards and Followers'!$B27=1,'EPA LDV Rules'!S$8,IF(AND(INDEX('CA Standards and Followers'!$E$14:$E$73,MATCH($A15,'CA Standards and Followers'!$A$14:$A$73,0))=1,INDEX('CA Standards and Followers'!$H$14:$H$73,MATCH($A15,'CA Standards and Followers'!$A$14:$A$73,0))&lt;=Z$1),INDEX('CA Standards and Followers'!$3:$3,MATCH(Z$1,'CA Standards and Followers'!$1:$1,0)),IF(AND(INDEX('CA Standards and Followers'!$D$14:$D$73,MATCH($A15,'CA Standards and Followers'!$A$14:$A$73,0))=1,INDEX('CA Standards and Followers'!$G$14:$G$73,MATCH($A15,'CA Standards and Followers'!$A$14:$A$73,0))&lt;=Z$1),INDEX('CA Standards and Followers'!$2:$2,MATCH(Z$1,'CA Standards and Followers'!$1:$1,0)),0)))</f>
        <v>0</v>
      </c>
      <c r="AA15">
        <f>IF('CA Standards and Followers'!$B27=1,'EPA LDV Rules'!T$8,IF(AND(INDEX('CA Standards and Followers'!$E$14:$E$73,MATCH($A15,'CA Standards and Followers'!$A$14:$A$73,0))=1,INDEX('CA Standards and Followers'!$H$14:$H$73,MATCH($A15,'CA Standards and Followers'!$A$14:$A$73,0))&lt;=AA$1),INDEX('CA Standards and Followers'!$3:$3,MATCH(AA$1,'CA Standards and Followers'!$1:$1,0)),IF(AND(INDEX('CA Standards and Followers'!$D$14:$D$73,MATCH($A15,'CA Standards and Followers'!$A$14:$A$73,0))=1,INDEX('CA Standards and Followers'!$G$14:$G$73,MATCH($A15,'CA Standards and Followers'!$A$14:$A$73,0))&lt;=AA$1),INDEX('CA Standards and Followers'!$2:$2,MATCH(AA$1,'CA Standards and Followers'!$1:$1,0)),0)))</f>
        <v>0</v>
      </c>
      <c r="AB15">
        <f>IF('CA Standards and Followers'!$B27=1,'EPA LDV Rules'!U$8,IF(AND(INDEX('CA Standards and Followers'!$E$14:$E$73,MATCH($A15,'CA Standards and Followers'!$A$14:$A$73,0))=1,INDEX('CA Standards and Followers'!$H$14:$H$73,MATCH($A15,'CA Standards and Followers'!$A$14:$A$73,0))&lt;=AB$1),INDEX('CA Standards and Followers'!$3:$3,MATCH(AB$1,'CA Standards and Followers'!$1:$1,0)),IF(AND(INDEX('CA Standards and Followers'!$D$14:$D$73,MATCH($A15,'CA Standards and Followers'!$A$14:$A$73,0))=1,INDEX('CA Standards and Followers'!$G$14:$G$73,MATCH($A15,'CA Standards and Followers'!$A$14:$A$73,0))&lt;=AB$1),INDEX('CA Standards and Followers'!$2:$2,MATCH(AB$1,'CA Standards and Followers'!$1:$1,0)),0)))</f>
        <v>0</v>
      </c>
      <c r="AC15">
        <f>IF('CA Standards and Followers'!$B27=1,'EPA LDV Rules'!V$8,IF(AND(INDEX('CA Standards and Followers'!$E$14:$E$73,MATCH($A15,'CA Standards and Followers'!$A$14:$A$73,0))=1,INDEX('CA Standards and Followers'!$H$14:$H$73,MATCH($A15,'CA Standards and Followers'!$A$14:$A$73,0))&lt;=AC$1),INDEX('CA Standards and Followers'!$3:$3,MATCH(AC$1,'CA Standards and Followers'!$1:$1,0)),IF(AND(INDEX('CA Standards and Followers'!$D$14:$D$73,MATCH($A15,'CA Standards and Followers'!$A$14:$A$73,0))=1,INDEX('CA Standards and Followers'!$G$14:$G$73,MATCH($A15,'CA Standards and Followers'!$A$14:$A$73,0))&lt;=AC$1),INDEX('CA Standards and Followers'!$2:$2,MATCH(AC$1,'CA Standards and Followers'!$1:$1,0)),0)))</f>
        <v>0</v>
      </c>
      <c r="AD15">
        <f>IF('CA Standards and Followers'!$B27=1,'EPA LDV Rules'!W$8,IF(AND(INDEX('CA Standards and Followers'!$E$14:$E$73,MATCH($A15,'CA Standards and Followers'!$A$14:$A$73,0))=1,INDEX('CA Standards and Followers'!$H$14:$H$73,MATCH($A15,'CA Standards and Followers'!$A$14:$A$73,0))&lt;=AD$1),INDEX('CA Standards and Followers'!$3:$3,MATCH(AD$1,'CA Standards and Followers'!$1:$1,0)),IF(AND(INDEX('CA Standards and Followers'!$D$14:$D$73,MATCH($A15,'CA Standards and Followers'!$A$14:$A$73,0))=1,INDEX('CA Standards and Followers'!$G$14:$G$73,MATCH($A15,'CA Standards and Followers'!$A$14:$A$73,0))&lt;=AD$1),INDEX('CA Standards and Followers'!$2:$2,MATCH(AD$1,'CA Standards and Followers'!$1:$1,0)),0)))</f>
        <v>0</v>
      </c>
      <c r="AE15">
        <f>IF('CA Standards and Followers'!$B27=1,'EPA LDV Rules'!X$8,IF(AND(INDEX('CA Standards and Followers'!$E$14:$E$73,MATCH($A15,'CA Standards and Followers'!$A$14:$A$73,0))=1,INDEX('CA Standards and Followers'!$H$14:$H$73,MATCH($A15,'CA Standards and Followers'!$A$14:$A$73,0))&lt;=AE$1),INDEX('CA Standards and Followers'!$3:$3,MATCH(AE$1,'CA Standards and Followers'!$1:$1,0)),IF(AND(INDEX('CA Standards and Followers'!$D$14:$D$73,MATCH($A15,'CA Standards and Followers'!$A$14:$A$73,0))=1,INDEX('CA Standards and Followers'!$G$14:$G$73,MATCH($A15,'CA Standards and Followers'!$A$14:$A$73,0))&lt;=AE$1),INDEX('CA Standards and Followers'!$2:$2,MATCH(AE$1,'CA Standards and Followers'!$1:$1,0)),0)))</f>
        <v>0</v>
      </c>
      <c r="AF15">
        <f>IF('CA Standards and Followers'!$B27=1,'EPA LDV Rules'!Y$8,IF(AND(INDEX('CA Standards and Followers'!$E$14:$E$73,MATCH($A15,'CA Standards and Followers'!$A$14:$A$73,0))=1,INDEX('CA Standards and Followers'!$H$14:$H$73,MATCH($A15,'CA Standards and Followers'!$A$14:$A$73,0))&lt;=AF$1),INDEX('CA Standards and Followers'!$3:$3,MATCH(AF$1,'CA Standards and Followers'!$1:$1,0)),IF(AND(INDEX('CA Standards and Followers'!$D$14:$D$73,MATCH($A15,'CA Standards and Followers'!$A$14:$A$73,0))=1,INDEX('CA Standards and Followers'!$G$14:$G$73,MATCH($A15,'CA Standards and Followers'!$A$14:$A$73,0))&lt;=AF$1),INDEX('CA Standards and Followers'!$2:$2,MATCH(AF$1,'CA Standards and Followers'!$1:$1,0)),0)))</f>
        <v>0</v>
      </c>
    </row>
    <row r="16" spans="1:32" x14ac:dyDescent="0.75">
      <c r="A16" t="s">
        <v>1361</v>
      </c>
      <c r="B16">
        <f>IF(AND(INDEX('CA Standards and Followers'!$E$14:$E$73,MATCH($A16,'CA Standards and Followers'!$A$14:$A$73,0))=1,INDEX('CA Standards and Followers'!$H$14:$H$73,MATCH($A16,'CA Standards and Followers'!$A$14:$A$73,0))&lt;=B$1),INDEX('CA Standards and Followers'!$3:$3,MATCH(B$1,'CA Standards and Followers'!$1:$1,0)),IF(AND(INDEX('CA Standards and Followers'!$D$14:$D$73,MATCH($A16,'CA Standards and Followers'!$A$14:$A$73,0))=1,INDEX('CA Standards and Followers'!$G$14:$G$73,MATCH($A16,'CA Standards and Followers'!$A$14:$A$73,0))&lt;=B$1),INDEX('CA Standards and Followers'!$2:$2,MATCH(B$1,'CA Standards and Followers'!$1:$1,0)),0))</f>
        <v>0</v>
      </c>
      <c r="C16">
        <f>IF(AND(INDEX('CA Standards and Followers'!$E$14:$E$73,MATCH($A16,'CA Standards and Followers'!$A$14:$A$73,0))=1,INDEX('CA Standards and Followers'!$H$14:$H$73,MATCH($A16,'CA Standards and Followers'!$A$14:$A$73,0))&lt;=C$1),INDEX('CA Standards and Followers'!$3:$3,MATCH(C$1,'CA Standards and Followers'!$1:$1,0)),IF(AND(INDEX('CA Standards and Followers'!$D$14:$D$73,MATCH($A16,'CA Standards and Followers'!$A$14:$A$73,0))=1,INDEX('CA Standards and Followers'!$G$14:$G$73,MATCH($A16,'CA Standards and Followers'!$A$14:$A$73,0))&lt;=C$1),INDEX('CA Standards and Followers'!$2:$2,MATCH(C$1,'CA Standards and Followers'!$1:$1,0)),0))</f>
        <v>0</v>
      </c>
      <c r="D16">
        <f>IF(AND(INDEX('CA Standards and Followers'!$E$14:$E$73,MATCH($A16,'CA Standards and Followers'!$A$14:$A$73,0))=1,INDEX('CA Standards and Followers'!$H$14:$H$73,MATCH($A16,'CA Standards and Followers'!$A$14:$A$73,0))&lt;=D$1),INDEX('CA Standards and Followers'!$3:$3,MATCH(D$1,'CA Standards and Followers'!$1:$1,0)),IF(AND(INDEX('CA Standards and Followers'!$D$14:$D$73,MATCH($A16,'CA Standards and Followers'!$A$14:$A$73,0))=1,INDEX('CA Standards and Followers'!$G$14:$G$73,MATCH($A16,'CA Standards and Followers'!$A$14:$A$73,0))&lt;=D$1),INDEX('CA Standards and Followers'!$2:$2,MATCH(D$1,'CA Standards and Followers'!$1:$1,0)),0))</f>
        <v>0</v>
      </c>
      <c r="E16">
        <f>IF(AND(INDEX('CA Standards and Followers'!$E$14:$E$73,MATCH($A16,'CA Standards and Followers'!$A$14:$A$73,0))=1,INDEX('CA Standards and Followers'!$H$14:$H$73,MATCH($A16,'CA Standards and Followers'!$A$14:$A$73,0))&lt;=E$1),INDEX('CA Standards and Followers'!$3:$3,MATCH(E$1,'CA Standards and Followers'!$1:$1,0)),IF(AND(INDEX('CA Standards and Followers'!$D$14:$D$73,MATCH($A16,'CA Standards and Followers'!$A$14:$A$73,0))=1,INDEX('CA Standards and Followers'!$G$14:$G$73,MATCH($A16,'CA Standards and Followers'!$A$14:$A$73,0))&lt;=E$1),INDEX('CA Standards and Followers'!$2:$2,MATCH(E$1,'CA Standards and Followers'!$1:$1,0)),0))</f>
        <v>0</v>
      </c>
      <c r="F16">
        <f>IF(AND(INDEX('CA Standards and Followers'!$E$14:$E$73,MATCH($A16,'CA Standards and Followers'!$A$14:$A$73,0))=1,INDEX('CA Standards and Followers'!$H$14:$H$73,MATCH($A16,'CA Standards and Followers'!$A$14:$A$73,0))&lt;=F$1),INDEX('CA Standards and Followers'!$3:$3,MATCH(F$1,'CA Standards and Followers'!$1:$1,0)),IF(AND(INDEX('CA Standards and Followers'!$D$14:$D$73,MATCH($A16,'CA Standards and Followers'!$A$14:$A$73,0))=1,INDEX('CA Standards and Followers'!$G$14:$G$73,MATCH($A16,'CA Standards and Followers'!$A$14:$A$73,0))&lt;=F$1),INDEX('CA Standards and Followers'!$2:$2,MATCH(F$1,'CA Standards and Followers'!$1:$1,0)),0))</f>
        <v>0</v>
      </c>
      <c r="G16">
        <f>IF(AND(INDEX('CA Standards and Followers'!$E$14:$E$73,MATCH($A16,'CA Standards and Followers'!$A$14:$A$73,0))=1,INDEX('CA Standards and Followers'!$H$14:$H$73,MATCH($A16,'CA Standards and Followers'!$A$14:$A$73,0))&lt;=G$1),INDEX('CA Standards and Followers'!$3:$3,MATCH(G$1,'CA Standards and Followers'!$1:$1,0)),IF(AND(INDEX('CA Standards and Followers'!$D$14:$D$73,MATCH($A16,'CA Standards and Followers'!$A$14:$A$73,0))=1,INDEX('CA Standards and Followers'!$G$14:$G$73,MATCH($A16,'CA Standards and Followers'!$A$14:$A$73,0))&lt;=G$1),INDEX('CA Standards and Followers'!$2:$2,MATCH(G$1,'CA Standards and Followers'!$1:$1,0)),0))</f>
        <v>0</v>
      </c>
      <c r="H16">
        <f>IF(AND(INDEX('CA Standards and Followers'!$E$14:$E$73,MATCH($A16,'CA Standards and Followers'!$A$14:$A$73,0))=1,INDEX('CA Standards and Followers'!$H$14:$H$73,MATCH($A16,'CA Standards and Followers'!$A$14:$A$73,0))&lt;=H$1),INDEX('CA Standards and Followers'!$3:$3,MATCH(H$1,'CA Standards and Followers'!$1:$1,0)),IF(AND(INDEX('CA Standards and Followers'!$D$14:$D$73,MATCH($A16,'CA Standards and Followers'!$A$14:$A$73,0))=1,INDEX('CA Standards and Followers'!$G$14:$G$73,MATCH($A16,'CA Standards and Followers'!$A$14:$A$73,0))&lt;=H$1),INDEX('CA Standards and Followers'!$2:$2,MATCH(H$1,'CA Standards and Followers'!$1:$1,0)),0))</f>
        <v>0</v>
      </c>
      <c r="I16">
        <f>IF('CA Standards and Followers'!$B28=1,'EPA LDV Rules'!B$8,IF(AND(INDEX('CA Standards and Followers'!$E$14:$E$73,MATCH($A16,'CA Standards and Followers'!$A$14:$A$73,0))=1,INDEX('CA Standards and Followers'!$H$14:$H$73,MATCH($A16,'CA Standards and Followers'!$A$14:$A$73,0))&lt;=I$1),INDEX('CA Standards and Followers'!$3:$3,MATCH(I$1,'CA Standards and Followers'!$1:$1,0)),IF(AND(INDEX('CA Standards and Followers'!$D$14:$D$73,MATCH($A16,'CA Standards and Followers'!$A$14:$A$73,0))=1,INDEX('CA Standards and Followers'!$G$14:$G$73,MATCH($A16,'CA Standards and Followers'!$A$14:$A$73,0))&lt;=I$1),INDEX('CA Standards and Followers'!$2:$2,MATCH(I$1,'CA Standards and Followers'!$1:$1,0)),0)))</f>
        <v>0.26200000000000001</v>
      </c>
      <c r="J16">
        <f>IF('CA Standards and Followers'!$B28=1,'EPA LDV Rules'!C$8,IF(AND(INDEX('CA Standards and Followers'!$E$14:$E$73,MATCH($A16,'CA Standards and Followers'!$A$14:$A$73,0))=1,INDEX('CA Standards and Followers'!$H$14:$H$73,MATCH($A16,'CA Standards and Followers'!$A$14:$A$73,0))&lt;=J$1),INDEX('CA Standards and Followers'!$3:$3,MATCH(J$1,'CA Standards and Followers'!$1:$1,0)),IF(AND(INDEX('CA Standards and Followers'!$D$14:$D$73,MATCH($A16,'CA Standards and Followers'!$A$14:$A$73,0))=1,INDEX('CA Standards and Followers'!$G$14:$G$73,MATCH($A16,'CA Standards and Followers'!$A$14:$A$73,0))&lt;=J$1),INDEX('CA Standards and Followers'!$2:$2,MATCH(J$1,'CA Standards and Followers'!$1:$1,0)),0)))</f>
        <v>0.3</v>
      </c>
      <c r="K16">
        <f>IF('CA Standards and Followers'!$B28=1,'EPA LDV Rules'!D$8,IF(AND(INDEX('CA Standards and Followers'!$E$14:$E$73,MATCH($A16,'CA Standards and Followers'!$A$14:$A$73,0))=1,INDEX('CA Standards and Followers'!$H$14:$H$73,MATCH($A16,'CA Standards and Followers'!$A$14:$A$73,0))&lt;=K$1),INDEX('CA Standards and Followers'!$3:$3,MATCH(K$1,'CA Standards and Followers'!$1:$1,0)),IF(AND(INDEX('CA Standards and Followers'!$D$14:$D$73,MATCH($A16,'CA Standards and Followers'!$A$14:$A$73,0))=1,INDEX('CA Standards and Followers'!$G$14:$G$73,MATCH($A16,'CA Standards and Followers'!$A$14:$A$73,0))&lt;=K$1),INDEX('CA Standards and Followers'!$2:$2,MATCH(K$1,'CA Standards and Followers'!$1:$1,0)),0)))</f>
        <v>0.39600000000000002</v>
      </c>
      <c r="L16">
        <f>IF('CA Standards and Followers'!$B28=1,'EPA LDV Rules'!E$8,IF(AND(INDEX('CA Standards and Followers'!$E$14:$E$73,MATCH($A16,'CA Standards and Followers'!$A$14:$A$73,0))=1,INDEX('CA Standards and Followers'!$H$14:$H$73,MATCH($A16,'CA Standards and Followers'!$A$14:$A$73,0))&lt;=L$1),INDEX('CA Standards and Followers'!$3:$3,MATCH(L$1,'CA Standards and Followers'!$1:$1,0)),IF(AND(INDEX('CA Standards and Followers'!$D$14:$D$73,MATCH($A16,'CA Standards and Followers'!$A$14:$A$73,0))=1,INDEX('CA Standards and Followers'!$G$14:$G$73,MATCH($A16,'CA Standards and Followers'!$A$14:$A$73,0))&lt;=L$1),INDEX('CA Standards and Followers'!$2:$2,MATCH(L$1,'CA Standards and Followers'!$1:$1,0)),0)))</f>
        <v>0.45500000000000002</v>
      </c>
      <c r="M16">
        <f>IF('CA Standards and Followers'!$B28=1,'EPA LDV Rules'!F$8,IF(AND(INDEX('CA Standards and Followers'!$E$14:$E$73,MATCH($A16,'CA Standards and Followers'!$A$14:$A$73,0))=1,INDEX('CA Standards and Followers'!$H$14:$H$73,MATCH($A16,'CA Standards and Followers'!$A$14:$A$73,0))&lt;=M$1),INDEX('CA Standards and Followers'!$3:$3,MATCH(M$1,'CA Standards and Followers'!$1:$1,0)),IF(AND(INDEX('CA Standards and Followers'!$D$14:$D$73,MATCH($A16,'CA Standards and Followers'!$A$14:$A$73,0))=1,INDEX('CA Standards and Followers'!$G$14:$G$73,MATCH($A16,'CA Standards and Followers'!$A$14:$A$73,0))&lt;=M$1),INDEX('CA Standards and Followers'!$2:$2,MATCH(M$1,'CA Standards and Followers'!$1:$1,0)),0)))</f>
        <v>0.53</v>
      </c>
      <c r="N16">
        <f>IF('CA Standards and Followers'!$B28=1,'EPA LDV Rules'!G$8,IF(AND(INDEX('CA Standards and Followers'!$E$14:$E$73,MATCH($A16,'CA Standards and Followers'!$A$14:$A$73,0))=1,INDEX('CA Standards and Followers'!$H$14:$H$73,MATCH($A16,'CA Standards and Followers'!$A$14:$A$73,0))&lt;=N$1),INDEX('CA Standards and Followers'!$3:$3,MATCH(N$1,'CA Standards and Followers'!$1:$1,0)),IF(AND(INDEX('CA Standards and Followers'!$D$14:$D$73,MATCH($A16,'CA Standards and Followers'!$A$14:$A$73,0))=1,INDEX('CA Standards and Followers'!$G$14:$G$73,MATCH($A16,'CA Standards and Followers'!$A$14:$A$73,0))&lt;=N$1),INDEX('CA Standards and Followers'!$2:$2,MATCH(N$1,'CA Standards and Followers'!$1:$1,0)),0)))</f>
        <v>0.61</v>
      </c>
      <c r="O16">
        <f>IF('CA Standards and Followers'!$B28=1,'EPA LDV Rules'!H$8,IF(AND(INDEX('CA Standards and Followers'!$E$14:$E$73,MATCH($A16,'CA Standards and Followers'!$A$14:$A$73,0))=1,INDEX('CA Standards and Followers'!$H$14:$H$73,MATCH($A16,'CA Standards and Followers'!$A$14:$A$73,0))&lt;=O$1),INDEX('CA Standards and Followers'!$3:$3,MATCH(O$1,'CA Standards and Followers'!$1:$1,0)),IF(AND(INDEX('CA Standards and Followers'!$D$14:$D$73,MATCH($A16,'CA Standards and Followers'!$A$14:$A$73,0))=1,INDEX('CA Standards and Followers'!$G$14:$G$73,MATCH($A16,'CA Standards and Followers'!$A$14:$A$73,0))&lt;=O$1),INDEX('CA Standards and Followers'!$2:$2,MATCH(O$1,'CA Standards and Followers'!$1:$1,0)),0)))</f>
        <v>0.57999999999999996</v>
      </c>
      <c r="P16">
        <f>IF('CA Standards and Followers'!$B28=1,'EPA LDV Rules'!I$8,IF(AND(INDEX('CA Standards and Followers'!$E$14:$E$73,MATCH($A16,'CA Standards and Followers'!$A$14:$A$73,0))=1,INDEX('CA Standards and Followers'!$H$14:$H$73,MATCH($A16,'CA Standards and Followers'!$A$14:$A$73,0))&lt;=P$1),INDEX('CA Standards and Followers'!$3:$3,MATCH(P$1,'CA Standards and Followers'!$1:$1,0)),IF(AND(INDEX('CA Standards and Followers'!$D$14:$D$73,MATCH($A16,'CA Standards and Followers'!$A$14:$A$73,0))=1,INDEX('CA Standards and Followers'!$G$14:$G$73,MATCH($A16,'CA Standards and Followers'!$A$14:$A$73,0))&lt;=P$1),INDEX('CA Standards and Followers'!$2:$2,MATCH(P$1,'CA Standards and Followers'!$1:$1,0)),0)))</f>
        <v>0.55000000000000004</v>
      </c>
      <c r="Q16">
        <f>IF('CA Standards and Followers'!$B28=1,'EPA LDV Rules'!J$8,IF(AND(INDEX('CA Standards and Followers'!$E$14:$E$73,MATCH($A16,'CA Standards and Followers'!$A$14:$A$73,0))=1,INDEX('CA Standards and Followers'!$H$14:$H$73,MATCH($A16,'CA Standards and Followers'!$A$14:$A$73,0))&lt;=Q$1),INDEX('CA Standards and Followers'!$3:$3,MATCH(Q$1,'CA Standards and Followers'!$1:$1,0)),IF(AND(INDEX('CA Standards and Followers'!$D$14:$D$73,MATCH($A16,'CA Standards and Followers'!$A$14:$A$73,0))=1,INDEX('CA Standards and Followers'!$G$14:$G$73,MATCH($A16,'CA Standards and Followers'!$A$14:$A$73,0))&lt;=Q$1),INDEX('CA Standards and Followers'!$2:$2,MATCH(Q$1,'CA Standards and Followers'!$1:$1,0)),0)))</f>
        <v>0</v>
      </c>
      <c r="R16">
        <f>IF('CA Standards and Followers'!$B28=1,'EPA LDV Rules'!K$8,IF(AND(INDEX('CA Standards and Followers'!$E$14:$E$73,MATCH($A16,'CA Standards and Followers'!$A$14:$A$73,0))=1,INDEX('CA Standards and Followers'!$H$14:$H$73,MATCH($A16,'CA Standards and Followers'!$A$14:$A$73,0))&lt;=R$1),INDEX('CA Standards and Followers'!$3:$3,MATCH(R$1,'CA Standards and Followers'!$1:$1,0)),IF(AND(INDEX('CA Standards and Followers'!$D$14:$D$73,MATCH($A16,'CA Standards and Followers'!$A$14:$A$73,0))=1,INDEX('CA Standards and Followers'!$G$14:$G$73,MATCH($A16,'CA Standards and Followers'!$A$14:$A$73,0))&lt;=R$1),INDEX('CA Standards and Followers'!$2:$2,MATCH(R$1,'CA Standards and Followers'!$1:$1,0)),0)))</f>
        <v>0</v>
      </c>
      <c r="S16">
        <f>IF('CA Standards and Followers'!$B28=1,'EPA LDV Rules'!L$8,IF(AND(INDEX('CA Standards and Followers'!$E$14:$E$73,MATCH($A16,'CA Standards and Followers'!$A$14:$A$73,0))=1,INDEX('CA Standards and Followers'!$H$14:$H$73,MATCH($A16,'CA Standards and Followers'!$A$14:$A$73,0))&lt;=S$1),INDEX('CA Standards and Followers'!$3:$3,MATCH(S$1,'CA Standards and Followers'!$1:$1,0)),IF(AND(INDEX('CA Standards and Followers'!$D$14:$D$73,MATCH($A16,'CA Standards and Followers'!$A$14:$A$73,0))=1,INDEX('CA Standards and Followers'!$G$14:$G$73,MATCH($A16,'CA Standards and Followers'!$A$14:$A$73,0))&lt;=S$1),INDEX('CA Standards and Followers'!$2:$2,MATCH(S$1,'CA Standards and Followers'!$1:$1,0)),0)))</f>
        <v>0</v>
      </c>
      <c r="T16">
        <f>IF('CA Standards and Followers'!$B28=1,'EPA LDV Rules'!M$8,IF(AND(INDEX('CA Standards and Followers'!$E$14:$E$73,MATCH($A16,'CA Standards and Followers'!$A$14:$A$73,0))=1,INDEX('CA Standards and Followers'!$H$14:$H$73,MATCH($A16,'CA Standards and Followers'!$A$14:$A$73,0))&lt;=T$1),INDEX('CA Standards and Followers'!$3:$3,MATCH(T$1,'CA Standards and Followers'!$1:$1,0)),IF(AND(INDEX('CA Standards and Followers'!$D$14:$D$73,MATCH($A16,'CA Standards and Followers'!$A$14:$A$73,0))=1,INDEX('CA Standards and Followers'!$G$14:$G$73,MATCH($A16,'CA Standards and Followers'!$A$14:$A$73,0))&lt;=T$1),INDEX('CA Standards and Followers'!$2:$2,MATCH(T$1,'CA Standards and Followers'!$1:$1,0)),0)))</f>
        <v>0</v>
      </c>
      <c r="U16">
        <f>IF('CA Standards and Followers'!$B28=1,'EPA LDV Rules'!N$8,IF(AND(INDEX('CA Standards and Followers'!$E$14:$E$73,MATCH($A16,'CA Standards and Followers'!$A$14:$A$73,0))=1,INDEX('CA Standards and Followers'!$H$14:$H$73,MATCH($A16,'CA Standards and Followers'!$A$14:$A$73,0))&lt;=U$1),INDEX('CA Standards and Followers'!$3:$3,MATCH(U$1,'CA Standards and Followers'!$1:$1,0)),IF(AND(INDEX('CA Standards and Followers'!$D$14:$D$73,MATCH($A16,'CA Standards and Followers'!$A$14:$A$73,0))=1,INDEX('CA Standards and Followers'!$G$14:$G$73,MATCH($A16,'CA Standards and Followers'!$A$14:$A$73,0))&lt;=U$1),INDEX('CA Standards and Followers'!$2:$2,MATCH(U$1,'CA Standards and Followers'!$1:$1,0)),0)))</f>
        <v>0</v>
      </c>
      <c r="V16">
        <f>IF('CA Standards and Followers'!$B28=1,'EPA LDV Rules'!O$8,IF(AND(INDEX('CA Standards and Followers'!$E$14:$E$73,MATCH($A16,'CA Standards and Followers'!$A$14:$A$73,0))=1,INDEX('CA Standards and Followers'!$H$14:$H$73,MATCH($A16,'CA Standards and Followers'!$A$14:$A$73,0))&lt;=V$1),INDEX('CA Standards and Followers'!$3:$3,MATCH(V$1,'CA Standards and Followers'!$1:$1,0)),IF(AND(INDEX('CA Standards and Followers'!$D$14:$D$73,MATCH($A16,'CA Standards and Followers'!$A$14:$A$73,0))=1,INDEX('CA Standards and Followers'!$G$14:$G$73,MATCH($A16,'CA Standards and Followers'!$A$14:$A$73,0))&lt;=V$1),INDEX('CA Standards and Followers'!$2:$2,MATCH(V$1,'CA Standards and Followers'!$1:$1,0)),0)))</f>
        <v>0</v>
      </c>
      <c r="W16">
        <f>IF('CA Standards and Followers'!$B28=1,'EPA LDV Rules'!P$8,IF(AND(INDEX('CA Standards and Followers'!$E$14:$E$73,MATCH($A16,'CA Standards and Followers'!$A$14:$A$73,0))=1,INDEX('CA Standards and Followers'!$H$14:$H$73,MATCH($A16,'CA Standards and Followers'!$A$14:$A$73,0))&lt;=W$1),INDEX('CA Standards and Followers'!$3:$3,MATCH(W$1,'CA Standards and Followers'!$1:$1,0)),IF(AND(INDEX('CA Standards and Followers'!$D$14:$D$73,MATCH($A16,'CA Standards and Followers'!$A$14:$A$73,0))=1,INDEX('CA Standards and Followers'!$G$14:$G$73,MATCH($A16,'CA Standards and Followers'!$A$14:$A$73,0))&lt;=W$1),INDEX('CA Standards and Followers'!$2:$2,MATCH(W$1,'CA Standards and Followers'!$1:$1,0)),0)))</f>
        <v>0</v>
      </c>
      <c r="X16">
        <f>IF('CA Standards and Followers'!$B28=1,'EPA LDV Rules'!Q$8,IF(AND(INDEX('CA Standards and Followers'!$E$14:$E$73,MATCH($A16,'CA Standards and Followers'!$A$14:$A$73,0))=1,INDEX('CA Standards and Followers'!$H$14:$H$73,MATCH($A16,'CA Standards and Followers'!$A$14:$A$73,0))&lt;=X$1),INDEX('CA Standards and Followers'!$3:$3,MATCH(X$1,'CA Standards and Followers'!$1:$1,0)),IF(AND(INDEX('CA Standards and Followers'!$D$14:$D$73,MATCH($A16,'CA Standards and Followers'!$A$14:$A$73,0))=1,INDEX('CA Standards and Followers'!$G$14:$G$73,MATCH($A16,'CA Standards and Followers'!$A$14:$A$73,0))&lt;=X$1),INDEX('CA Standards and Followers'!$2:$2,MATCH(X$1,'CA Standards and Followers'!$1:$1,0)),0)))</f>
        <v>0</v>
      </c>
      <c r="Y16">
        <f>IF('CA Standards and Followers'!$B28=1,'EPA LDV Rules'!R$8,IF(AND(INDEX('CA Standards and Followers'!$E$14:$E$73,MATCH($A16,'CA Standards and Followers'!$A$14:$A$73,0))=1,INDEX('CA Standards and Followers'!$H$14:$H$73,MATCH($A16,'CA Standards and Followers'!$A$14:$A$73,0))&lt;=Y$1),INDEX('CA Standards and Followers'!$3:$3,MATCH(Y$1,'CA Standards and Followers'!$1:$1,0)),IF(AND(INDEX('CA Standards and Followers'!$D$14:$D$73,MATCH($A16,'CA Standards and Followers'!$A$14:$A$73,0))=1,INDEX('CA Standards and Followers'!$G$14:$G$73,MATCH($A16,'CA Standards and Followers'!$A$14:$A$73,0))&lt;=Y$1),INDEX('CA Standards and Followers'!$2:$2,MATCH(Y$1,'CA Standards and Followers'!$1:$1,0)),0)))</f>
        <v>0</v>
      </c>
      <c r="Z16">
        <f>IF('CA Standards and Followers'!$B28=1,'EPA LDV Rules'!S$8,IF(AND(INDEX('CA Standards and Followers'!$E$14:$E$73,MATCH($A16,'CA Standards and Followers'!$A$14:$A$73,0))=1,INDEX('CA Standards and Followers'!$H$14:$H$73,MATCH($A16,'CA Standards and Followers'!$A$14:$A$73,0))&lt;=Z$1),INDEX('CA Standards and Followers'!$3:$3,MATCH(Z$1,'CA Standards and Followers'!$1:$1,0)),IF(AND(INDEX('CA Standards and Followers'!$D$14:$D$73,MATCH($A16,'CA Standards and Followers'!$A$14:$A$73,0))=1,INDEX('CA Standards and Followers'!$G$14:$G$73,MATCH($A16,'CA Standards and Followers'!$A$14:$A$73,0))&lt;=Z$1),INDEX('CA Standards and Followers'!$2:$2,MATCH(Z$1,'CA Standards and Followers'!$1:$1,0)),0)))</f>
        <v>0</v>
      </c>
      <c r="AA16">
        <f>IF('CA Standards and Followers'!$B28=1,'EPA LDV Rules'!T$8,IF(AND(INDEX('CA Standards and Followers'!$E$14:$E$73,MATCH($A16,'CA Standards and Followers'!$A$14:$A$73,0))=1,INDEX('CA Standards and Followers'!$H$14:$H$73,MATCH($A16,'CA Standards and Followers'!$A$14:$A$73,0))&lt;=AA$1),INDEX('CA Standards and Followers'!$3:$3,MATCH(AA$1,'CA Standards and Followers'!$1:$1,0)),IF(AND(INDEX('CA Standards and Followers'!$D$14:$D$73,MATCH($A16,'CA Standards and Followers'!$A$14:$A$73,0))=1,INDEX('CA Standards and Followers'!$G$14:$G$73,MATCH($A16,'CA Standards and Followers'!$A$14:$A$73,0))&lt;=AA$1),INDEX('CA Standards and Followers'!$2:$2,MATCH(AA$1,'CA Standards and Followers'!$1:$1,0)),0)))</f>
        <v>0</v>
      </c>
      <c r="AB16">
        <f>IF('CA Standards and Followers'!$B28=1,'EPA LDV Rules'!U$8,IF(AND(INDEX('CA Standards and Followers'!$E$14:$E$73,MATCH($A16,'CA Standards and Followers'!$A$14:$A$73,0))=1,INDEX('CA Standards and Followers'!$H$14:$H$73,MATCH($A16,'CA Standards and Followers'!$A$14:$A$73,0))&lt;=AB$1),INDEX('CA Standards and Followers'!$3:$3,MATCH(AB$1,'CA Standards and Followers'!$1:$1,0)),IF(AND(INDEX('CA Standards and Followers'!$D$14:$D$73,MATCH($A16,'CA Standards and Followers'!$A$14:$A$73,0))=1,INDEX('CA Standards and Followers'!$G$14:$G$73,MATCH($A16,'CA Standards and Followers'!$A$14:$A$73,0))&lt;=AB$1),INDEX('CA Standards and Followers'!$2:$2,MATCH(AB$1,'CA Standards and Followers'!$1:$1,0)),0)))</f>
        <v>0</v>
      </c>
      <c r="AC16">
        <f>IF('CA Standards and Followers'!$B28=1,'EPA LDV Rules'!V$8,IF(AND(INDEX('CA Standards and Followers'!$E$14:$E$73,MATCH($A16,'CA Standards and Followers'!$A$14:$A$73,0))=1,INDEX('CA Standards and Followers'!$H$14:$H$73,MATCH($A16,'CA Standards and Followers'!$A$14:$A$73,0))&lt;=AC$1),INDEX('CA Standards and Followers'!$3:$3,MATCH(AC$1,'CA Standards and Followers'!$1:$1,0)),IF(AND(INDEX('CA Standards and Followers'!$D$14:$D$73,MATCH($A16,'CA Standards and Followers'!$A$14:$A$73,0))=1,INDEX('CA Standards and Followers'!$G$14:$G$73,MATCH($A16,'CA Standards and Followers'!$A$14:$A$73,0))&lt;=AC$1),INDEX('CA Standards and Followers'!$2:$2,MATCH(AC$1,'CA Standards and Followers'!$1:$1,0)),0)))</f>
        <v>0</v>
      </c>
      <c r="AD16">
        <f>IF('CA Standards and Followers'!$B28=1,'EPA LDV Rules'!W$8,IF(AND(INDEX('CA Standards and Followers'!$E$14:$E$73,MATCH($A16,'CA Standards and Followers'!$A$14:$A$73,0))=1,INDEX('CA Standards and Followers'!$H$14:$H$73,MATCH($A16,'CA Standards and Followers'!$A$14:$A$73,0))&lt;=AD$1),INDEX('CA Standards and Followers'!$3:$3,MATCH(AD$1,'CA Standards and Followers'!$1:$1,0)),IF(AND(INDEX('CA Standards and Followers'!$D$14:$D$73,MATCH($A16,'CA Standards and Followers'!$A$14:$A$73,0))=1,INDEX('CA Standards and Followers'!$G$14:$G$73,MATCH($A16,'CA Standards and Followers'!$A$14:$A$73,0))&lt;=AD$1),INDEX('CA Standards and Followers'!$2:$2,MATCH(AD$1,'CA Standards and Followers'!$1:$1,0)),0)))</f>
        <v>0</v>
      </c>
      <c r="AE16">
        <f>IF('CA Standards and Followers'!$B28=1,'EPA LDV Rules'!X$8,IF(AND(INDEX('CA Standards and Followers'!$E$14:$E$73,MATCH($A16,'CA Standards and Followers'!$A$14:$A$73,0))=1,INDEX('CA Standards and Followers'!$H$14:$H$73,MATCH($A16,'CA Standards and Followers'!$A$14:$A$73,0))&lt;=AE$1),INDEX('CA Standards and Followers'!$3:$3,MATCH(AE$1,'CA Standards and Followers'!$1:$1,0)),IF(AND(INDEX('CA Standards and Followers'!$D$14:$D$73,MATCH($A16,'CA Standards and Followers'!$A$14:$A$73,0))=1,INDEX('CA Standards and Followers'!$G$14:$G$73,MATCH($A16,'CA Standards and Followers'!$A$14:$A$73,0))&lt;=AE$1),INDEX('CA Standards and Followers'!$2:$2,MATCH(AE$1,'CA Standards and Followers'!$1:$1,0)),0)))</f>
        <v>0</v>
      </c>
      <c r="AF16">
        <f>IF('CA Standards and Followers'!$B28=1,'EPA LDV Rules'!Y$8,IF(AND(INDEX('CA Standards and Followers'!$E$14:$E$73,MATCH($A16,'CA Standards and Followers'!$A$14:$A$73,0))=1,INDEX('CA Standards and Followers'!$H$14:$H$73,MATCH($A16,'CA Standards and Followers'!$A$14:$A$73,0))&lt;=AF$1),INDEX('CA Standards and Followers'!$3:$3,MATCH(AF$1,'CA Standards and Followers'!$1:$1,0)),IF(AND(INDEX('CA Standards and Followers'!$D$14:$D$73,MATCH($A16,'CA Standards and Followers'!$A$14:$A$73,0))=1,INDEX('CA Standards and Followers'!$G$14:$G$73,MATCH($A16,'CA Standards and Followers'!$A$14:$A$73,0))&lt;=AF$1),INDEX('CA Standards and Followers'!$2:$2,MATCH(AF$1,'CA Standards and Followers'!$1:$1,0)),0)))</f>
        <v>0</v>
      </c>
    </row>
    <row r="17" spans="1:32" x14ac:dyDescent="0.75">
      <c r="A17" t="s">
        <v>1363</v>
      </c>
      <c r="B17">
        <f>IF(AND(INDEX('CA Standards and Followers'!$E$14:$E$73,MATCH($A17,'CA Standards and Followers'!$A$14:$A$73,0))=1,INDEX('CA Standards and Followers'!$H$14:$H$73,MATCH($A17,'CA Standards and Followers'!$A$14:$A$73,0))&lt;=B$1),INDEX('CA Standards and Followers'!$3:$3,MATCH(B$1,'CA Standards and Followers'!$1:$1,0)),IF(AND(INDEX('CA Standards and Followers'!$D$14:$D$73,MATCH($A17,'CA Standards and Followers'!$A$14:$A$73,0))=1,INDEX('CA Standards and Followers'!$G$14:$G$73,MATCH($A17,'CA Standards and Followers'!$A$14:$A$73,0))&lt;=B$1),INDEX('CA Standards and Followers'!$2:$2,MATCH(B$1,'CA Standards and Followers'!$1:$1,0)),0))</f>
        <v>0</v>
      </c>
      <c r="C17">
        <f>IF(AND(INDEX('CA Standards and Followers'!$E$14:$E$73,MATCH($A17,'CA Standards and Followers'!$A$14:$A$73,0))=1,INDEX('CA Standards and Followers'!$H$14:$H$73,MATCH($A17,'CA Standards and Followers'!$A$14:$A$73,0))&lt;=C$1),INDEX('CA Standards and Followers'!$3:$3,MATCH(C$1,'CA Standards and Followers'!$1:$1,0)),IF(AND(INDEX('CA Standards and Followers'!$D$14:$D$73,MATCH($A17,'CA Standards and Followers'!$A$14:$A$73,0))=1,INDEX('CA Standards and Followers'!$G$14:$G$73,MATCH($A17,'CA Standards and Followers'!$A$14:$A$73,0))&lt;=C$1),INDEX('CA Standards and Followers'!$2:$2,MATCH(C$1,'CA Standards and Followers'!$1:$1,0)),0))</f>
        <v>0</v>
      </c>
      <c r="D17">
        <f>IF(AND(INDEX('CA Standards and Followers'!$E$14:$E$73,MATCH($A17,'CA Standards and Followers'!$A$14:$A$73,0))=1,INDEX('CA Standards and Followers'!$H$14:$H$73,MATCH($A17,'CA Standards and Followers'!$A$14:$A$73,0))&lt;=D$1),INDEX('CA Standards and Followers'!$3:$3,MATCH(D$1,'CA Standards and Followers'!$1:$1,0)),IF(AND(INDEX('CA Standards and Followers'!$D$14:$D$73,MATCH($A17,'CA Standards and Followers'!$A$14:$A$73,0))=1,INDEX('CA Standards and Followers'!$G$14:$G$73,MATCH($A17,'CA Standards and Followers'!$A$14:$A$73,0))&lt;=D$1),INDEX('CA Standards and Followers'!$2:$2,MATCH(D$1,'CA Standards and Followers'!$1:$1,0)),0))</f>
        <v>0</v>
      </c>
      <c r="E17">
        <f>IF(AND(INDEX('CA Standards and Followers'!$E$14:$E$73,MATCH($A17,'CA Standards and Followers'!$A$14:$A$73,0))=1,INDEX('CA Standards and Followers'!$H$14:$H$73,MATCH($A17,'CA Standards and Followers'!$A$14:$A$73,0))&lt;=E$1),INDEX('CA Standards and Followers'!$3:$3,MATCH(E$1,'CA Standards and Followers'!$1:$1,0)),IF(AND(INDEX('CA Standards and Followers'!$D$14:$D$73,MATCH($A17,'CA Standards and Followers'!$A$14:$A$73,0))=1,INDEX('CA Standards and Followers'!$G$14:$G$73,MATCH($A17,'CA Standards and Followers'!$A$14:$A$73,0))&lt;=E$1),INDEX('CA Standards and Followers'!$2:$2,MATCH(E$1,'CA Standards and Followers'!$1:$1,0)),0))</f>
        <v>0</v>
      </c>
      <c r="F17">
        <f>IF(AND(INDEX('CA Standards and Followers'!$E$14:$E$73,MATCH($A17,'CA Standards and Followers'!$A$14:$A$73,0))=1,INDEX('CA Standards and Followers'!$H$14:$H$73,MATCH($A17,'CA Standards and Followers'!$A$14:$A$73,0))&lt;=F$1),INDEX('CA Standards and Followers'!$3:$3,MATCH(F$1,'CA Standards and Followers'!$1:$1,0)),IF(AND(INDEX('CA Standards and Followers'!$D$14:$D$73,MATCH($A17,'CA Standards and Followers'!$A$14:$A$73,0))=1,INDEX('CA Standards and Followers'!$G$14:$G$73,MATCH($A17,'CA Standards and Followers'!$A$14:$A$73,0))&lt;=F$1),INDEX('CA Standards and Followers'!$2:$2,MATCH(F$1,'CA Standards and Followers'!$1:$1,0)),0))</f>
        <v>0</v>
      </c>
      <c r="G17">
        <f>IF(AND(INDEX('CA Standards and Followers'!$E$14:$E$73,MATCH($A17,'CA Standards and Followers'!$A$14:$A$73,0))=1,INDEX('CA Standards and Followers'!$H$14:$H$73,MATCH($A17,'CA Standards and Followers'!$A$14:$A$73,0))&lt;=G$1),INDEX('CA Standards and Followers'!$3:$3,MATCH(G$1,'CA Standards and Followers'!$1:$1,0)),IF(AND(INDEX('CA Standards and Followers'!$D$14:$D$73,MATCH($A17,'CA Standards and Followers'!$A$14:$A$73,0))=1,INDEX('CA Standards and Followers'!$G$14:$G$73,MATCH($A17,'CA Standards and Followers'!$A$14:$A$73,0))&lt;=G$1),INDEX('CA Standards and Followers'!$2:$2,MATCH(G$1,'CA Standards and Followers'!$1:$1,0)),0))</f>
        <v>0</v>
      </c>
      <c r="H17">
        <f>IF(AND(INDEX('CA Standards and Followers'!$E$14:$E$73,MATCH($A17,'CA Standards and Followers'!$A$14:$A$73,0))=1,INDEX('CA Standards and Followers'!$H$14:$H$73,MATCH($A17,'CA Standards and Followers'!$A$14:$A$73,0))&lt;=H$1),INDEX('CA Standards and Followers'!$3:$3,MATCH(H$1,'CA Standards and Followers'!$1:$1,0)),IF(AND(INDEX('CA Standards and Followers'!$D$14:$D$73,MATCH($A17,'CA Standards and Followers'!$A$14:$A$73,0))=1,INDEX('CA Standards and Followers'!$G$14:$G$73,MATCH($A17,'CA Standards and Followers'!$A$14:$A$73,0))&lt;=H$1),INDEX('CA Standards and Followers'!$2:$2,MATCH(H$1,'CA Standards and Followers'!$1:$1,0)),0))</f>
        <v>0</v>
      </c>
      <c r="I17">
        <f>IF('CA Standards and Followers'!$B29=1,'EPA LDV Rules'!B$8,IF(AND(INDEX('CA Standards and Followers'!$E$14:$E$73,MATCH($A17,'CA Standards and Followers'!$A$14:$A$73,0))=1,INDEX('CA Standards and Followers'!$H$14:$H$73,MATCH($A17,'CA Standards and Followers'!$A$14:$A$73,0))&lt;=I$1),INDEX('CA Standards and Followers'!$3:$3,MATCH(I$1,'CA Standards and Followers'!$1:$1,0)),IF(AND(INDEX('CA Standards and Followers'!$D$14:$D$73,MATCH($A17,'CA Standards and Followers'!$A$14:$A$73,0))=1,INDEX('CA Standards and Followers'!$G$14:$G$73,MATCH($A17,'CA Standards and Followers'!$A$14:$A$73,0))&lt;=I$1),INDEX('CA Standards and Followers'!$2:$2,MATCH(I$1,'CA Standards and Followers'!$1:$1,0)),0)))</f>
        <v>0.26200000000000001</v>
      </c>
      <c r="J17">
        <f>IF('CA Standards and Followers'!$B29=1,'EPA LDV Rules'!C$8,IF(AND(INDEX('CA Standards and Followers'!$E$14:$E$73,MATCH($A17,'CA Standards and Followers'!$A$14:$A$73,0))=1,INDEX('CA Standards and Followers'!$H$14:$H$73,MATCH($A17,'CA Standards and Followers'!$A$14:$A$73,0))&lt;=J$1),INDEX('CA Standards and Followers'!$3:$3,MATCH(J$1,'CA Standards and Followers'!$1:$1,0)),IF(AND(INDEX('CA Standards and Followers'!$D$14:$D$73,MATCH($A17,'CA Standards and Followers'!$A$14:$A$73,0))=1,INDEX('CA Standards and Followers'!$G$14:$G$73,MATCH($A17,'CA Standards and Followers'!$A$14:$A$73,0))&lt;=J$1),INDEX('CA Standards and Followers'!$2:$2,MATCH(J$1,'CA Standards and Followers'!$1:$1,0)),0)))</f>
        <v>0.3</v>
      </c>
      <c r="K17">
        <f>IF('CA Standards and Followers'!$B29=1,'EPA LDV Rules'!D$8,IF(AND(INDEX('CA Standards and Followers'!$E$14:$E$73,MATCH($A17,'CA Standards and Followers'!$A$14:$A$73,0))=1,INDEX('CA Standards and Followers'!$H$14:$H$73,MATCH($A17,'CA Standards and Followers'!$A$14:$A$73,0))&lt;=K$1),INDEX('CA Standards and Followers'!$3:$3,MATCH(K$1,'CA Standards and Followers'!$1:$1,0)),IF(AND(INDEX('CA Standards and Followers'!$D$14:$D$73,MATCH($A17,'CA Standards and Followers'!$A$14:$A$73,0))=1,INDEX('CA Standards and Followers'!$G$14:$G$73,MATCH($A17,'CA Standards and Followers'!$A$14:$A$73,0))&lt;=K$1),INDEX('CA Standards and Followers'!$2:$2,MATCH(K$1,'CA Standards and Followers'!$1:$1,0)),0)))</f>
        <v>0.39600000000000002</v>
      </c>
      <c r="L17">
        <f>IF('CA Standards and Followers'!$B29=1,'EPA LDV Rules'!E$8,IF(AND(INDEX('CA Standards and Followers'!$E$14:$E$73,MATCH($A17,'CA Standards and Followers'!$A$14:$A$73,0))=1,INDEX('CA Standards and Followers'!$H$14:$H$73,MATCH($A17,'CA Standards and Followers'!$A$14:$A$73,0))&lt;=L$1),INDEX('CA Standards and Followers'!$3:$3,MATCH(L$1,'CA Standards and Followers'!$1:$1,0)),IF(AND(INDEX('CA Standards and Followers'!$D$14:$D$73,MATCH($A17,'CA Standards and Followers'!$A$14:$A$73,0))=1,INDEX('CA Standards and Followers'!$G$14:$G$73,MATCH($A17,'CA Standards and Followers'!$A$14:$A$73,0))&lt;=L$1),INDEX('CA Standards and Followers'!$2:$2,MATCH(L$1,'CA Standards and Followers'!$1:$1,0)),0)))</f>
        <v>0.45500000000000002</v>
      </c>
      <c r="M17">
        <f>IF('CA Standards and Followers'!$B29=1,'EPA LDV Rules'!F$8,IF(AND(INDEX('CA Standards and Followers'!$E$14:$E$73,MATCH($A17,'CA Standards and Followers'!$A$14:$A$73,0))=1,INDEX('CA Standards and Followers'!$H$14:$H$73,MATCH($A17,'CA Standards and Followers'!$A$14:$A$73,0))&lt;=M$1),INDEX('CA Standards and Followers'!$3:$3,MATCH(M$1,'CA Standards and Followers'!$1:$1,0)),IF(AND(INDEX('CA Standards and Followers'!$D$14:$D$73,MATCH($A17,'CA Standards and Followers'!$A$14:$A$73,0))=1,INDEX('CA Standards and Followers'!$G$14:$G$73,MATCH($A17,'CA Standards and Followers'!$A$14:$A$73,0))&lt;=M$1),INDEX('CA Standards and Followers'!$2:$2,MATCH(M$1,'CA Standards and Followers'!$1:$1,0)),0)))</f>
        <v>0.53</v>
      </c>
      <c r="N17">
        <f>IF('CA Standards and Followers'!$B29=1,'EPA LDV Rules'!G$8,IF(AND(INDEX('CA Standards and Followers'!$E$14:$E$73,MATCH($A17,'CA Standards and Followers'!$A$14:$A$73,0))=1,INDEX('CA Standards and Followers'!$H$14:$H$73,MATCH($A17,'CA Standards and Followers'!$A$14:$A$73,0))&lt;=N$1),INDEX('CA Standards and Followers'!$3:$3,MATCH(N$1,'CA Standards and Followers'!$1:$1,0)),IF(AND(INDEX('CA Standards and Followers'!$D$14:$D$73,MATCH($A17,'CA Standards and Followers'!$A$14:$A$73,0))=1,INDEX('CA Standards and Followers'!$G$14:$G$73,MATCH($A17,'CA Standards and Followers'!$A$14:$A$73,0))&lt;=N$1),INDEX('CA Standards and Followers'!$2:$2,MATCH(N$1,'CA Standards and Followers'!$1:$1,0)),0)))</f>
        <v>0.61</v>
      </c>
      <c r="O17">
        <f>IF('CA Standards and Followers'!$B29=1,'EPA LDV Rules'!H$8,IF(AND(INDEX('CA Standards and Followers'!$E$14:$E$73,MATCH($A17,'CA Standards and Followers'!$A$14:$A$73,0))=1,INDEX('CA Standards and Followers'!$H$14:$H$73,MATCH($A17,'CA Standards and Followers'!$A$14:$A$73,0))&lt;=O$1),INDEX('CA Standards and Followers'!$3:$3,MATCH(O$1,'CA Standards and Followers'!$1:$1,0)),IF(AND(INDEX('CA Standards and Followers'!$D$14:$D$73,MATCH($A17,'CA Standards and Followers'!$A$14:$A$73,0))=1,INDEX('CA Standards and Followers'!$G$14:$G$73,MATCH($A17,'CA Standards and Followers'!$A$14:$A$73,0))&lt;=O$1),INDEX('CA Standards and Followers'!$2:$2,MATCH(O$1,'CA Standards and Followers'!$1:$1,0)),0)))</f>
        <v>0.57999999999999996</v>
      </c>
      <c r="P17">
        <f>IF('CA Standards and Followers'!$B29=1,'EPA LDV Rules'!I$8,IF(AND(INDEX('CA Standards and Followers'!$E$14:$E$73,MATCH($A17,'CA Standards and Followers'!$A$14:$A$73,0))=1,INDEX('CA Standards and Followers'!$H$14:$H$73,MATCH($A17,'CA Standards and Followers'!$A$14:$A$73,0))&lt;=P$1),INDEX('CA Standards and Followers'!$3:$3,MATCH(P$1,'CA Standards and Followers'!$1:$1,0)),IF(AND(INDEX('CA Standards and Followers'!$D$14:$D$73,MATCH($A17,'CA Standards and Followers'!$A$14:$A$73,0))=1,INDEX('CA Standards and Followers'!$G$14:$G$73,MATCH($A17,'CA Standards and Followers'!$A$14:$A$73,0))&lt;=P$1),INDEX('CA Standards and Followers'!$2:$2,MATCH(P$1,'CA Standards and Followers'!$1:$1,0)),0)))</f>
        <v>0.55000000000000004</v>
      </c>
      <c r="Q17">
        <f>IF('CA Standards and Followers'!$B29=1,'EPA LDV Rules'!J$8,IF(AND(INDEX('CA Standards and Followers'!$E$14:$E$73,MATCH($A17,'CA Standards and Followers'!$A$14:$A$73,0))=1,INDEX('CA Standards and Followers'!$H$14:$H$73,MATCH($A17,'CA Standards and Followers'!$A$14:$A$73,0))&lt;=Q$1),INDEX('CA Standards and Followers'!$3:$3,MATCH(Q$1,'CA Standards and Followers'!$1:$1,0)),IF(AND(INDEX('CA Standards and Followers'!$D$14:$D$73,MATCH($A17,'CA Standards and Followers'!$A$14:$A$73,0))=1,INDEX('CA Standards and Followers'!$G$14:$G$73,MATCH($A17,'CA Standards and Followers'!$A$14:$A$73,0))&lt;=Q$1),INDEX('CA Standards and Followers'!$2:$2,MATCH(Q$1,'CA Standards and Followers'!$1:$1,0)),0)))</f>
        <v>0</v>
      </c>
      <c r="R17">
        <f>IF('CA Standards and Followers'!$B29=1,'EPA LDV Rules'!K$8,IF(AND(INDEX('CA Standards and Followers'!$E$14:$E$73,MATCH($A17,'CA Standards and Followers'!$A$14:$A$73,0))=1,INDEX('CA Standards and Followers'!$H$14:$H$73,MATCH($A17,'CA Standards and Followers'!$A$14:$A$73,0))&lt;=R$1),INDEX('CA Standards and Followers'!$3:$3,MATCH(R$1,'CA Standards and Followers'!$1:$1,0)),IF(AND(INDEX('CA Standards and Followers'!$D$14:$D$73,MATCH($A17,'CA Standards and Followers'!$A$14:$A$73,0))=1,INDEX('CA Standards and Followers'!$G$14:$G$73,MATCH($A17,'CA Standards and Followers'!$A$14:$A$73,0))&lt;=R$1),INDEX('CA Standards and Followers'!$2:$2,MATCH(R$1,'CA Standards and Followers'!$1:$1,0)),0)))</f>
        <v>0</v>
      </c>
      <c r="S17">
        <f>IF('CA Standards and Followers'!$B29=1,'EPA LDV Rules'!L$8,IF(AND(INDEX('CA Standards and Followers'!$E$14:$E$73,MATCH($A17,'CA Standards and Followers'!$A$14:$A$73,0))=1,INDEX('CA Standards and Followers'!$H$14:$H$73,MATCH($A17,'CA Standards and Followers'!$A$14:$A$73,0))&lt;=S$1),INDEX('CA Standards and Followers'!$3:$3,MATCH(S$1,'CA Standards and Followers'!$1:$1,0)),IF(AND(INDEX('CA Standards and Followers'!$D$14:$D$73,MATCH($A17,'CA Standards and Followers'!$A$14:$A$73,0))=1,INDEX('CA Standards and Followers'!$G$14:$G$73,MATCH($A17,'CA Standards and Followers'!$A$14:$A$73,0))&lt;=S$1),INDEX('CA Standards and Followers'!$2:$2,MATCH(S$1,'CA Standards and Followers'!$1:$1,0)),0)))</f>
        <v>0</v>
      </c>
      <c r="T17">
        <f>IF('CA Standards and Followers'!$B29=1,'EPA LDV Rules'!M$8,IF(AND(INDEX('CA Standards and Followers'!$E$14:$E$73,MATCH($A17,'CA Standards and Followers'!$A$14:$A$73,0))=1,INDEX('CA Standards and Followers'!$H$14:$H$73,MATCH($A17,'CA Standards and Followers'!$A$14:$A$73,0))&lt;=T$1),INDEX('CA Standards and Followers'!$3:$3,MATCH(T$1,'CA Standards and Followers'!$1:$1,0)),IF(AND(INDEX('CA Standards and Followers'!$D$14:$D$73,MATCH($A17,'CA Standards and Followers'!$A$14:$A$73,0))=1,INDEX('CA Standards and Followers'!$G$14:$G$73,MATCH($A17,'CA Standards and Followers'!$A$14:$A$73,0))&lt;=T$1),INDEX('CA Standards and Followers'!$2:$2,MATCH(T$1,'CA Standards and Followers'!$1:$1,0)),0)))</f>
        <v>0</v>
      </c>
      <c r="U17">
        <f>IF('CA Standards and Followers'!$B29=1,'EPA LDV Rules'!N$8,IF(AND(INDEX('CA Standards and Followers'!$E$14:$E$73,MATCH($A17,'CA Standards and Followers'!$A$14:$A$73,0))=1,INDEX('CA Standards and Followers'!$H$14:$H$73,MATCH($A17,'CA Standards and Followers'!$A$14:$A$73,0))&lt;=U$1),INDEX('CA Standards and Followers'!$3:$3,MATCH(U$1,'CA Standards and Followers'!$1:$1,0)),IF(AND(INDEX('CA Standards and Followers'!$D$14:$D$73,MATCH($A17,'CA Standards and Followers'!$A$14:$A$73,0))=1,INDEX('CA Standards and Followers'!$G$14:$G$73,MATCH($A17,'CA Standards and Followers'!$A$14:$A$73,0))&lt;=U$1),INDEX('CA Standards and Followers'!$2:$2,MATCH(U$1,'CA Standards and Followers'!$1:$1,0)),0)))</f>
        <v>0</v>
      </c>
      <c r="V17">
        <f>IF('CA Standards and Followers'!$B29=1,'EPA LDV Rules'!O$8,IF(AND(INDEX('CA Standards and Followers'!$E$14:$E$73,MATCH($A17,'CA Standards and Followers'!$A$14:$A$73,0))=1,INDEX('CA Standards and Followers'!$H$14:$H$73,MATCH($A17,'CA Standards and Followers'!$A$14:$A$73,0))&lt;=V$1),INDEX('CA Standards and Followers'!$3:$3,MATCH(V$1,'CA Standards and Followers'!$1:$1,0)),IF(AND(INDEX('CA Standards and Followers'!$D$14:$D$73,MATCH($A17,'CA Standards and Followers'!$A$14:$A$73,0))=1,INDEX('CA Standards and Followers'!$G$14:$G$73,MATCH($A17,'CA Standards and Followers'!$A$14:$A$73,0))&lt;=V$1),INDEX('CA Standards and Followers'!$2:$2,MATCH(V$1,'CA Standards and Followers'!$1:$1,0)),0)))</f>
        <v>0</v>
      </c>
      <c r="W17">
        <f>IF('CA Standards and Followers'!$B29=1,'EPA LDV Rules'!P$8,IF(AND(INDEX('CA Standards and Followers'!$E$14:$E$73,MATCH($A17,'CA Standards and Followers'!$A$14:$A$73,0))=1,INDEX('CA Standards and Followers'!$H$14:$H$73,MATCH($A17,'CA Standards and Followers'!$A$14:$A$73,0))&lt;=W$1),INDEX('CA Standards and Followers'!$3:$3,MATCH(W$1,'CA Standards and Followers'!$1:$1,0)),IF(AND(INDEX('CA Standards and Followers'!$D$14:$D$73,MATCH($A17,'CA Standards and Followers'!$A$14:$A$73,0))=1,INDEX('CA Standards and Followers'!$G$14:$G$73,MATCH($A17,'CA Standards and Followers'!$A$14:$A$73,0))&lt;=W$1),INDEX('CA Standards and Followers'!$2:$2,MATCH(W$1,'CA Standards and Followers'!$1:$1,0)),0)))</f>
        <v>0</v>
      </c>
      <c r="X17">
        <f>IF('CA Standards and Followers'!$B29=1,'EPA LDV Rules'!Q$8,IF(AND(INDEX('CA Standards and Followers'!$E$14:$E$73,MATCH($A17,'CA Standards and Followers'!$A$14:$A$73,0))=1,INDEX('CA Standards and Followers'!$H$14:$H$73,MATCH($A17,'CA Standards and Followers'!$A$14:$A$73,0))&lt;=X$1),INDEX('CA Standards and Followers'!$3:$3,MATCH(X$1,'CA Standards and Followers'!$1:$1,0)),IF(AND(INDEX('CA Standards and Followers'!$D$14:$D$73,MATCH($A17,'CA Standards and Followers'!$A$14:$A$73,0))=1,INDEX('CA Standards and Followers'!$G$14:$G$73,MATCH($A17,'CA Standards and Followers'!$A$14:$A$73,0))&lt;=X$1),INDEX('CA Standards and Followers'!$2:$2,MATCH(X$1,'CA Standards and Followers'!$1:$1,0)),0)))</f>
        <v>0</v>
      </c>
      <c r="Y17">
        <f>IF('CA Standards and Followers'!$B29=1,'EPA LDV Rules'!R$8,IF(AND(INDEX('CA Standards and Followers'!$E$14:$E$73,MATCH($A17,'CA Standards and Followers'!$A$14:$A$73,0))=1,INDEX('CA Standards and Followers'!$H$14:$H$73,MATCH($A17,'CA Standards and Followers'!$A$14:$A$73,0))&lt;=Y$1),INDEX('CA Standards and Followers'!$3:$3,MATCH(Y$1,'CA Standards and Followers'!$1:$1,0)),IF(AND(INDEX('CA Standards and Followers'!$D$14:$D$73,MATCH($A17,'CA Standards and Followers'!$A$14:$A$73,0))=1,INDEX('CA Standards and Followers'!$G$14:$G$73,MATCH($A17,'CA Standards and Followers'!$A$14:$A$73,0))&lt;=Y$1),INDEX('CA Standards and Followers'!$2:$2,MATCH(Y$1,'CA Standards and Followers'!$1:$1,0)),0)))</f>
        <v>0</v>
      </c>
      <c r="Z17">
        <f>IF('CA Standards and Followers'!$B29=1,'EPA LDV Rules'!S$8,IF(AND(INDEX('CA Standards and Followers'!$E$14:$E$73,MATCH($A17,'CA Standards and Followers'!$A$14:$A$73,0))=1,INDEX('CA Standards and Followers'!$H$14:$H$73,MATCH($A17,'CA Standards and Followers'!$A$14:$A$73,0))&lt;=Z$1),INDEX('CA Standards and Followers'!$3:$3,MATCH(Z$1,'CA Standards and Followers'!$1:$1,0)),IF(AND(INDEX('CA Standards and Followers'!$D$14:$D$73,MATCH($A17,'CA Standards and Followers'!$A$14:$A$73,0))=1,INDEX('CA Standards and Followers'!$G$14:$G$73,MATCH($A17,'CA Standards and Followers'!$A$14:$A$73,0))&lt;=Z$1),INDEX('CA Standards and Followers'!$2:$2,MATCH(Z$1,'CA Standards and Followers'!$1:$1,0)),0)))</f>
        <v>0</v>
      </c>
      <c r="AA17">
        <f>IF('CA Standards and Followers'!$B29=1,'EPA LDV Rules'!T$8,IF(AND(INDEX('CA Standards and Followers'!$E$14:$E$73,MATCH($A17,'CA Standards and Followers'!$A$14:$A$73,0))=1,INDEX('CA Standards and Followers'!$H$14:$H$73,MATCH($A17,'CA Standards and Followers'!$A$14:$A$73,0))&lt;=AA$1),INDEX('CA Standards and Followers'!$3:$3,MATCH(AA$1,'CA Standards and Followers'!$1:$1,0)),IF(AND(INDEX('CA Standards and Followers'!$D$14:$D$73,MATCH($A17,'CA Standards and Followers'!$A$14:$A$73,0))=1,INDEX('CA Standards and Followers'!$G$14:$G$73,MATCH($A17,'CA Standards and Followers'!$A$14:$A$73,0))&lt;=AA$1),INDEX('CA Standards and Followers'!$2:$2,MATCH(AA$1,'CA Standards and Followers'!$1:$1,0)),0)))</f>
        <v>0</v>
      </c>
      <c r="AB17">
        <f>IF('CA Standards and Followers'!$B29=1,'EPA LDV Rules'!U$8,IF(AND(INDEX('CA Standards and Followers'!$E$14:$E$73,MATCH($A17,'CA Standards and Followers'!$A$14:$A$73,0))=1,INDEX('CA Standards and Followers'!$H$14:$H$73,MATCH($A17,'CA Standards and Followers'!$A$14:$A$73,0))&lt;=AB$1),INDEX('CA Standards and Followers'!$3:$3,MATCH(AB$1,'CA Standards and Followers'!$1:$1,0)),IF(AND(INDEX('CA Standards and Followers'!$D$14:$D$73,MATCH($A17,'CA Standards and Followers'!$A$14:$A$73,0))=1,INDEX('CA Standards and Followers'!$G$14:$G$73,MATCH($A17,'CA Standards and Followers'!$A$14:$A$73,0))&lt;=AB$1),INDEX('CA Standards and Followers'!$2:$2,MATCH(AB$1,'CA Standards and Followers'!$1:$1,0)),0)))</f>
        <v>0</v>
      </c>
      <c r="AC17">
        <f>IF('CA Standards and Followers'!$B29=1,'EPA LDV Rules'!V$8,IF(AND(INDEX('CA Standards and Followers'!$E$14:$E$73,MATCH($A17,'CA Standards and Followers'!$A$14:$A$73,0))=1,INDEX('CA Standards and Followers'!$H$14:$H$73,MATCH($A17,'CA Standards and Followers'!$A$14:$A$73,0))&lt;=AC$1),INDEX('CA Standards and Followers'!$3:$3,MATCH(AC$1,'CA Standards and Followers'!$1:$1,0)),IF(AND(INDEX('CA Standards and Followers'!$D$14:$D$73,MATCH($A17,'CA Standards and Followers'!$A$14:$A$73,0))=1,INDEX('CA Standards and Followers'!$G$14:$G$73,MATCH($A17,'CA Standards and Followers'!$A$14:$A$73,0))&lt;=AC$1),INDEX('CA Standards and Followers'!$2:$2,MATCH(AC$1,'CA Standards and Followers'!$1:$1,0)),0)))</f>
        <v>0</v>
      </c>
      <c r="AD17">
        <f>IF('CA Standards and Followers'!$B29=1,'EPA LDV Rules'!W$8,IF(AND(INDEX('CA Standards and Followers'!$E$14:$E$73,MATCH($A17,'CA Standards and Followers'!$A$14:$A$73,0))=1,INDEX('CA Standards and Followers'!$H$14:$H$73,MATCH($A17,'CA Standards and Followers'!$A$14:$A$73,0))&lt;=AD$1),INDEX('CA Standards and Followers'!$3:$3,MATCH(AD$1,'CA Standards and Followers'!$1:$1,0)),IF(AND(INDEX('CA Standards and Followers'!$D$14:$D$73,MATCH($A17,'CA Standards and Followers'!$A$14:$A$73,0))=1,INDEX('CA Standards and Followers'!$G$14:$G$73,MATCH($A17,'CA Standards and Followers'!$A$14:$A$73,0))&lt;=AD$1),INDEX('CA Standards and Followers'!$2:$2,MATCH(AD$1,'CA Standards and Followers'!$1:$1,0)),0)))</f>
        <v>0</v>
      </c>
      <c r="AE17">
        <f>IF('CA Standards and Followers'!$B29=1,'EPA LDV Rules'!X$8,IF(AND(INDEX('CA Standards and Followers'!$E$14:$E$73,MATCH($A17,'CA Standards and Followers'!$A$14:$A$73,0))=1,INDEX('CA Standards and Followers'!$H$14:$H$73,MATCH($A17,'CA Standards and Followers'!$A$14:$A$73,0))&lt;=AE$1),INDEX('CA Standards and Followers'!$3:$3,MATCH(AE$1,'CA Standards and Followers'!$1:$1,0)),IF(AND(INDEX('CA Standards and Followers'!$D$14:$D$73,MATCH($A17,'CA Standards and Followers'!$A$14:$A$73,0))=1,INDEX('CA Standards and Followers'!$G$14:$G$73,MATCH($A17,'CA Standards and Followers'!$A$14:$A$73,0))&lt;=AE$1),INDEX('CA Standards and Followers'!$2:$2,MATCH(AE$1,'CA Standards and Followers'!$1:$1,0)),0)))</f>
        <v>0</v>
      </c>
      <c r="AF17">
        <f>IF('CA Standards and Followers'!$B29=1,'EPA LDV Rules'!Y$8,IF(AND(INDEX('CA Standards and Followers'!$E$14:$E$73,MATCH($A17,'CA Standards and Followers'!$A$14:$A$73,0))=1,INDEX('CA Standards and Followers'!$H$14:$H$73,MATCH($A17,'CA Standards and Followers'!$A$14:$A$73,0))&lt;=AF$1),INDEX('CA Standards and Followers'!$3:$3,MATCH(AF$1,'CA Standards and Followers'!$1:$1,0)),IF(AND(INDEX('CA Standards and Followers'!$D$14:$D$73,MATCH($A17,'CA Standards and Followers'!$A$14:$A$73,0))=1,INDEX('CA Standards and Followers'!$G$14:$G$73,MATCH($A17,'CA Standards and Followers'!$A$14:$A$73,0))&lt;=AF$1),INDEX('CA Standards and Followers'!$2:$2,MATCH(AF$1,'CA Standards and Followers'!$1:$1,0)),0)))</f>
        <v>0</v>
      </c>
    </row>
    <row r="18" spans="1:32" x14ac:dyDescent="0.75">
      <c r="A18" t="s">
        <v>9</v>
      </c>
      <c r="B18">
        <f>IF(AND(INDEX('CA Standards and Followers'!$E$14:$E$73,MATCH($A18,'CA Standards and Followers'!$A$14:$A$73,0))=1,INDEX('CA Standards and Followers'!$H$14:$H$73,MATCH($A18,'CA Standards and Followers'!$A$14:$A$73,0))&lt;=B$1),INDEX('CA Standards and Followers'!$3:$3,MATCH(B$1,'CA Standards and Followers'!$1:$1,0)),IF(AND(INDEX('CA Standards and Followers'!$D$14:$D$73,MATCH($A18,'CA Standards and Followers'!$A$14:$A$73,0))=1,INDEX('CA Standards and Followers'!$G$14:$G$73,MATCH($A18,'CA Standards and Followers'!$A$14:$A$73,0))&lt;=B$1),INDEX('CA Standards and Followers'!$2:$2,MATCH(B$1,'CA Standards and Followers'!$1:$1,0)),0))</f>
        <v>0</v>
      </c>
      <c r="C18">
        <f>IF(AND(INDEX('CA Standards and Followers'!$E$14:$E$73,MATCH($A18,'CA Standards and Followers'!$A$14:$A$73,0))=1,INDEX('CA Standards and Followers'!$H$14:$H$73,MATCH($A18,'CA Standards and Followers'!$A$14:$A$73,0))&lt;=C$1),INDEX('CA Standards and Followers'!$3:$3,MATCH(C$1,'CA Standards and Followers'!$1:$1,0)),IF(AND(INDEX('CA Standards and Followers'!$D$14:$D$73,MATCH($A18,'CA Standards and Followers'!$A$14:$A$73,0))=1,INDEX('CA Standards and Followers'!$G$14:$G$73,MATCH($A18,'CA Standards and Followers'!$A$14:$A$73,0))&lt;=C$1),INDEX('CA Standards and Followers'!$2:$2,MATCH(C$1,'CA Standards and Followers'!$1:$1,0)),0))</f>
        <v>0</v>
      </c>
      <c r="D18">
        <f>IF(AND(INDEX('CA Standards and Followers'!$E$14:$E$73,MATCH($A18,'CA Standards and Followers'!$A$14:$A$73,0))=1,INDEX('CA Standards and Followers'!$H$14:$H$73,MATCH($A18,'CA Standards and Followers'!$A$14:$A$73,0))&lt;=D$1),INDEX('CA Standards and Followers'!$3:$3,MATCH(D$1,'CA Standards and Followers'!$1:$1,0)),IF(AND(INDEX('CA Standards and Followers'!$D$14:$D$73,MATCH($A18,'CA Standards and Followers'!$A$14:$A$73,0))=1,INDEX('CA Standards and Followers'!$G$14:$G$73,MATCH($A18,'CA Standards and Followers'!$A$14:$A$73,0))&lt;=D$1),INDEX('CA Standards and Followers'!$2:$2,MATCH(D$1,'CA Standards and Followers'!$1:$1,0)),0))</f>
        <v>0</v>
      </c>
      <c r="E18">
        <f>IF(AND(INDEX('CA Standards and Followers'!$E$14:$E$73,MATCH($A18,'CA Standards and Followers'!$A$14:$A$73,0))=1,INDEX('CA Standards and Followers'!$H$14:$H$73,MATCH($A18,'CA Standards and Followers'!$A$14:$A$73,0))&lt;=E$1),INDEX('CA Standards and Followers'!$3:$3,MATCH(E$1,'CA Standards and Followers'!$1:$1,0)),IF(AND(INDEX('CA Standards and Followers'!$D$14:$D$73,MATCH($A18,'CA Standards and Followers'!$A$14:$A$73,0))=1,INDEX('CA Standards and Followers'!$G$14:$G$73,MATCH($A18,'CA Standards and Followers'!$A$14:$A$73,0))&lt;=E$1),INDEX('CA Standards and Followers'!$2:$2,MATCH(E$1,'CA Standards and Followers'!$1:$1,0)),0))</f>
        <v>0</v>
      </c>
      <c r="F18">
        <f>IF(AND(INDEX('CA Standards and Followers'!$E$14:$E$73,MATCH($A18,'CA Standards and Followers'!$A$14:$A$73,0))=1,INDEX('CA Standards and Followers'!$H$14:$H$73,MATCH($A18,'CA Standards and Followers'!$A$14:$A$73,0))&lt;=F$1),INDEX('CA Standards and Followers'!$3:$3,MATCH(F$1,'CA Standards and Followers'!$1:$1,0)),IF(AND(INDEX('CA Standards and Followers'!$D$14:$D$73,MATCH($A18,'CA Standards and Followers'!$A$14:$A$73,0))=1,INDEX('CA Standards and Followers'!$G$14:$G$73,MATCH($A18,'CA Standards and Followers'!$A$14:$A$73,0))&lt;=F$1),INDEX('CA Standards and Followers'!$2:$2,MATCH(F$1,'CA Standards and Followers'!$1:$1,0)),0))</f>
        <v>0</v>
      </c>
      <c r="G18">
        <f>IF(AND(INDEX('CA Standards and Followers'!$E$14:$E$73,MATCH($A18,'CA Standards and Followers'!$A$14:$A$73,0))=1,INDEX('CA Standards and Followers'!$H$14:$H$73,MATCH($A18,'CA Standards and Followers'!$A$14:$A$73,0))&lt;=G$1),INDEX('CA Standards and Followers'!$3:$3,MATCH(G$1,'CA Standards and Followers'!$1:$1,0)),IF(AND(INDEX('CA Standards and Followers'!$D$14:$D$73,MATCH($A18,'CA Standards and Followers'!$A$14:$A$73,0))=1,INDEX('CA Standards and Followers'!$G$14:$G$73,MATCH($A18,'CA Standards and Followers'!$A$14:$A$73,0))&lt;=G$1),INDEX('CA Standards and Followers'!$2:$2,MATCH(G$1,'CA Standards and Followers'!$1:$1,0)),0))</f>
        <v>0</v>
      </c>
      <c r="H18">
        <f>IF(AND(INDEX('CA Standards and Followers'!$E$14:$E$73,MATCH($A18,'CA Standards and Followers'!$A$14:$A$73,0))=1,INDEX('CA Standards and Followers'!$H$14:$H$73,MATCH($A18,'CA Standards and Followers'!$A$14:$A$73,0))&lt;=H$1),INDEX('CA Standards and Followers'!$3:$3,MATCH(H$1,'CA Standards and Followers'!$1:$1,0)),IF(AND(INDEX('CA Standards and Followers'!$D$14:$D$73,MATCH($A18,'CA Standards and Followers'!$A$14:$A$73,0))=1,INDEX('CA Standards and Followers'!$G$14:$G$73,MATCH($A18,'CA Standards and Followers'!$A$14:$A$73,0))&lt;=H$1),INDEX('CA Standards and Followers'!$2:$2,MATCH(H$1,'CA Standards and Followers'!$1:$1,0)),0))</f>
        <v>0</v>
      </c>
      <c r="I18">
        <f>IF('CA Standards and Followers'!$B30=1,'EPA LDV Rules'!B$8,IF(AND(INDEX('CA Standards and Followers'!$E$14:$E$73,MATCH($A18,'CA Standards and Followers'!$A$14:$A$73,0))=1,INDEX('CA Standards and Followers'!$H$14:$H$73,MATCH($A18,'CA Standards and Followers'!$A$14:$A$73,0))&lt;=I$1),INDEX('CA Standards and Followers'!$3:$3,MATCH(I$1,'CA Standards and Followers'!$1:$1,0)),IF(AND(INDEX('CA Standards and Followers'!$D$14:$D$73,MATCH($A18,'CA Standards and Followers'!$A$14:$A$73,0))=1,INDEX('CA Standards and Followers'!$G$14:$G$73,MATCH($A18,'CA Standards and Followers'!$A$14:$A$73,0))&lt;=I$1),INDEX('CA Standards and Followers'!$2:$2,MATCH(I$1,'CA Standards and Followers'!$1:$1,0)),0)))</f>
        <v>0.26200000000000001</v>
      </c>
      <c r="J18">
        <f>IF('CA Standards and Followers'!$B30=1,'EPA LDV Rules'!C$8,IF(AND(INDEX('CA Standards and Followers'!$E$14:$E$73,MATCH($A18,'CA Standards and Followers'!$A$14:$A$73,0))=1,INDEX('CA Standards and Followers'!$H$14:$H$73,MATCH($A18,'CA Standards and Followers'!$A$14:$A$73,0))&lt;=J$1),INDEX('CA Standards and Followers'!$3:$3,MATCH(J$1,'CA Standards and Followers'!$1:$1,0)),IF(AND(INDEX('CA Standards and Followers'!$D$14:$D$73,MATCH($A18,'CA Standards and Followers'!$A$14:$A$73,0))=1,INDEX('CA Standards and Followers'!$G$14:$G$73,MATCH($A18,'CA Standards and Followers'!$A$14:$A$73,0))&lt;=J$1),INDEX('CA Standards and Followers'!$2:$2,MATCH(J$1,'CA Standards and Followers'!$1:$1,0)),0)))</f>
        <v>0.3</v>
      </c>
      <c r="K18">
        <f>IF('CA Standards and Followers'!$B30=1,'EPA LDV Rules'!D$8,IF(AND(INDEX('CA Standards and Followers'!$E$14:$E$73,MATCH($A18,'CA Standards and Followers'!$A$14:$A$73,0))=1,INDEX('CA Standards and Followers'!$H$14:$H$73,MATCH($A18,'CA Standards and Followers'!$A$14:$A$73,0))&lt;=K$1),INDEX('CA Standards and Followers'!$3:$3,MATCH(K$1,'CA Standards and Followers'!$1:$1,0)),IF(AND(INDEX('CA Standards and Followers'!$D$14:$D$73,MATCH($A18,'CA Standards and Followers'!$A$14:$A$73,0))=1,INDEX('CA Standards and Followers'!$G$14:$G$73,MATCH($A18,'CA Standards and Followers'!$A$14:$A$73,0))&lt;=K$1),INDEX('CA Standards and Followers'!$2:$2,MATCH(K$1,'CA Standards and Followers'!$1:$1,0)),0)))</f>
        <v>0.39600000000000002</v>
      </c>
      <c r="L18">
        <f>IF('CA Standards and Followers'!$B30=1,'EPA LDV Rules'!E$8,IF(AND(INDEX('CA Standards and Followers'!$E$14:$E$73,MATCH($A18,'CA Standards and Followers'!$A$14:$A$73,0))=1,INDEX('CA Standards and Followers'!$H$14:$H$73,MATCH($A18,'CA Standards and Followers'!$A$14:$A$73,0))&lt;=L$1),INDEX('CA Standards and Followers'!$3:$3,MATCH(L$1,'CA Standards and Followers'!$1:$1,0)),IF(AND(INDEX('CA Standards and Followers'!$D$14:$D$73,MATCH($A18,'CA Standards and Followers'!$A$14:$A$73,0))=1,INDEX('CA Standards and Followers'!$G$14:$G$73,MATCH($A18,'CA Standards and Followers'!$A$14:$A$73,0))&lt;=L$1),INDEX('CA Standards and Followers'!$2:$2,MATCH(L$1,'CA Standards and Followers'!$1:$1,0)),0)))</f>
        <v>0.45500000000000002</v>
      </c>
      <c r="M18">
        <f>IF('CA Standards and Followers'!$B30=1,'EPA LDV Rules'!F$8,IF(AND(INDEX('CA Standards and Followers'!$E$14:$E$73,MATCH($A18,'CA Standards and Followers'!$A$14:$A$73,0))=1,INDEX('CA Standards and Followers'!$H$14:$H$73,MATCH($A18,'CA Standards and Followers'!$A$14:$A$73,0))&lt;=M$1),INDEX('CA Standards and Followers'!$3:$3,MATCH(M$1,'CA Standards and Followers'!$1:$1,0)),IF(AND(INDEX('CA Standards and Followers'!$D$14:$D$73,MATCH($A18,'CA Standards and Followers'!$A$14:$A$73,0))=1,INDEX('CA Standards and Followers'!$G$14:$G$73,MATCH($A18,'CA Standards and Followers'!$A$14:$A$73,0))&lt;=M$1),INDEX('CA Standards and Followers'!$2:$2,MATCH(M$1,'CA Standards and Followers'!$1:$1,0)),0)))</f>
        <v>0.53</v>
      </c>
      <c r="N18">
        <f>IF('CA Standards and Followers'!$B30=1,'EPA LDV Rules'!G$8,IF(AND(INDEX('CA Standards and Followers'!$E$14:$E$73,MATCH($A18,'CA Standards and Followers'!$A$14:$A$73,0))=1,INDEX('CA Standards and Followers'!$H$14:$H$73,MATCH($A18,'CA Standards and Followers'!$A$14:$A$73,0))&lt;=N$1),INDEX('CA Standards and Followers'!$3:$3,MATCH(N$1,'CA Standards and Followers'!$1:$1,0)),IF(AND(INDEX('CA Standards and Followers'!$D$14:$D$73,MATCH($A18,'CA Standards and Followers'!$A$14:$A$73,0))=1,INDEX('CA Standards and Followers'!$G$14:$G$73,MATCH($A18,'CA Standards and Followers'!$A$14:$A$73,0))&lt;=N$1),INDEX('CA Standards and Followers'!$2:$2,MATCH(N$1,'CA Standards and Followers'!$1:$1,0)),0)))</f>
        <v>0.61</v>
      </c>
      <c r="O18">
        <f>IF('CA Standards and Followers'!$B30=1,'EPA LDV Rules'!H$8,IF(AND(INDEX('CA Standards and Followers'!$E$14:$E$73,MATCH($A18,'CA Standards and Followers'!$A$14:$A$73,0))=1,INDEX('CA Standards and Followers'!$H$14:$H$73,MATCH($A18,'CA Standards and Followers'!$A$14:$A$73,0))&lt;=O$1),INDEX('CA Standards and Followers'!$3:$3,MATCH(O$1,'CA Standards and Followers'!$1:$1,0)),IF(AND(INDEX('CA Standards and Followers'!$D$14:$D$73,MATCH($A18,'CA Standards and Followers'!$A$14:$A$73,0))=1,INDEX('CA Standards and Followers'!$G$14:$G$73,MATCH($A18,'CA Standards and Followers'!$A$14:$A$73,0))&lt;=O$1),INDEX('CA Standards and Followers'!$2:$2,MATCH(O$1,'CA Standards and Followers'!$1:$1,0)),0)))</f>
        <v>0.57999999999999996</v>
      </c>
      <c r="P18">
        <f>IF('CA Standards and Followers'!$B30=1,'EPA LDV Rules'!I$8,IF(AND(INDEX('CA Standards and Followers'!$E$14:$E$73,MATCH($A18,'CA Standards and Followers'!$A$14:$A$73,0))=1,INDEX('CA Standards and Followers'!$H$14:$H$73,MATCH($A18,'CA Standards and Followers'!$A$14:$A$73,0))&lt;=P$1),INDEX('CA Standards and Followers'!$3:$3,MATCH(P$1,'CA Standards and Followers'!$1:$1,0)),IF(AND(INDEX('CA Standards and Followers'!$D$14:$D$73,MATCH($A18,'CA Standards and Followers'!$A$14:$A$73,0))=1,INDEX('CA Standards and Followers'!$G$14:$G$73,MATCH($A18,'CA Standards and Followers'!$A$14:$A$73,0))&lt;=P$1),INDEX('CA Standards and Followers'!$2:$2,MATCH(P$1,'CA Standards and Followers'!$1:$1,0)),0)))</f>
        <v>0.55000000000000004</v>
      </c>
      <c r="Q18">
        <f>IF('CA Standards and Followers'!$B30=1,'EPA LDV Rules'!J$8,IF(AND(INDEX('CA Standards and Followers'!$E$14:$E$73,MATCH($A18,'CA Standards and Followers'!$A$14:$A$73,0))=1,INDEX('CA Standards and Followers'!$H$14:$H$73,MATCH($A18,'CA Standards and Followers'!$A$14:$A$73,0))&lt;=Q$1),INDEX('CA Standards and Followers'!$3:$3,MATCH(Q$1,'CA Standards and Followers'!$1:$1,0)),IF(AND(INDEX('CA Standards and Followers'!$D$14:$D$73,MATCH($A18,'CA Standards and Followers'!$A$14:$A$73,0))=1,INDEX('CA Standards and Followers'!$G$14:$G$73,MATCH($A18,'CA Standards and Followers'!$A$14:$A$73,0))&lt;=Q$1),INDEX('CA Standards and Followers'!$2:$2,MATCH(Q$1,'CA Standards and Followers'!$1:$1,0)),0)))</f>
        <v>0</v>
      </c>
      <c r="R18">
        <f>IF('CA Standards and Followers'!$B30=1,'EPA LDV Rules'!K$8,IF(AND(INDEX('CA Standards and Followers'!$E$14:$E$73,MATCH($A18,'CA Standards and Followers'!$A$14:$A$73,0))=1,INDEX('CA Standards and Followers'!$H$14:$H$73,MATCH($A18,'CA Standards and Followers'!$A$14:$A$73,0))&lt;=R$1),INDEX('CA Standards and Followers'!$3:$3,MATCH(R$1,'CA Standards and Followers'!$1:$1,0)),IF(AND(INDEX('CA Standards and Followers'!$D$14:$D$73,MATCH($A18,'CA Standards and Followers'!$A$14:$A$73,0))=1,INDEX('CA Standards and Followers'!$G$14:$G$73,MATCH($A18,'CA Standards and Followers'!$A$14:$A$73,0))&lt;=R$1),INDEX('CA Standards and Followers'!$2:$2,MATCH(R$1,'CA Standards and Followers'!$1:$1,0)),0)))</f>
        <v>0</v>
      </c>
      <c r="S18">
        <f>IF('CA Standards and Followers'!$B30=1,'EPA LDV Rules'!L$8,IF(AND(INDEX('CA Standards and Followers'!$E$14:$E$73,MATCH($A18,'CA Standards and Followers'!$A$14:$A$73,0))=1,INDEX('CA Standards and Followers'!$H$14:$H$73,MATCH($A18,'CA Standards and Followers'!$A$14:$A$73,0))&lt;=S$1),INDEX('CA Standards and Followers'!$3:$3,MATCH(S$1,'CA Standards and Followers'!$1:$1,0)),IF(AND(INDEX('CA Standards and Followers'!$D$14:$D$73,MATCH($A18,'CA Standards and Followers'!$A$14:$A$73,0))=1,INDEX('CA Standards and Followers'!$G$14:$G$73,MATCH($A18,'CA Standards and Followers'!$A$14:$A$73,0))&lt;=S$1),INDEX('CA Standards and Followers'!$2:$2,MATCH(S$1,'CA Standards and Followers'!$1:$1,0)),0)))</f>
        <v>0</v>
      </c>
      <c r="T18">
        <f>IF('CA Standards and Followers'!$B30=1,'EPA LDV Rules'!M$8,IF(AND(INDEX('CA Standards and Followers'!$E$14:$E$73,MATCH($A18,'CA Standards and Followers'!$A$14:$A$73,0))=1,INDEX('CA Standards and Followers'!$H$14:$H$73,MATCH($A18,'CA Standards and Followers'!$A$14:$A$73,0))&lt;=T$1),INDEX('CA Standards and Followers'!$3:$3,MATCH(T$1,'CA Standards and Followers'!$1:$1,0)),IF(AND(INDEX('CA Standards and Followers'!$D$14:$D$73,MATCH($A18,'CA Standards and Followers'!$A$14:$A$73,0))=1,INDEX('CA Standards and Followers'!$G$14:$G$73,MATCH($A18,'CA Standards and Followers'!$A$14:$A$73,0))&lt;=T$1),INDEX('CA Standards and Followers'!$2:$2,MATCH(T$1,'CA Standards and Followers'!$1:$1,0)),0)))</f>
        <v>0</v>
      </c>
      <c r="U18">
        <f>IF('CA Standards and Followers'!$B30=1,'EPA LDV Rules'!N$8,IF(AND(INDEX('CA Standards and Followers'!$E$14:$E$73,MATCH($A18,'CA Standards and Followers'!$A$14:$A$73,0))=1,INDEX('CA Standards and Followers'!$H$14:$H$73,MATCH($A18,'CA Standards and Followers'!$A$14:$A$73,0))&lt;=U$1),INDEX('CA Standards and Followers'!$3:$3,MATCH(U$1,'CA Standards and Followers'!$1:$1,0)),IF(AND(INDEX('CA Standards and Followers'!$D$14:$D$73,MATCH($A18,'CA Standards and Followers'!$A$14:$A$73,0))=1,INDEX('CA Standards and Followers'!$G$14:$G$73,MATCH($A18,'CA Standards and Followers'!$A$14:$A$73,0))&lt;=U$1),INDEX('CA Standards and Followers'!$2:$2,MATCH(U$1,'CA Standards and Followers'!$1:$1,0)),0)))</f>
        <v>0</v>
      </c>
      <c r="V18">
        <f>IF('CA Standards and Followers'!$B30=1,'EPA LDV Rules'!O$8,IF(AND(INDEX('CA Standards and Followers'!$E$14:$E$73,MATCH($A18,'CA Standards and Followers'!$A$14:$A$73,0))=1,INDEX('CA Standards and Followers'!$H$14:$H$73,MATCH($A18,'CA Standards and Followers'!$A$14:$A$73,0))&lt;=V$1),INDEX('CA Standards and Followers'!$3:$3,MATCH(V$1,'CA Standards and Followers'!$1:$1,0)),IF(AND(INDEX('CA Standards and Followers'!$D$14:$D$73,MATCH($A18,'CA Standards and Followers'!$A$14:$A$73,0))=1,INDEX('CA Standards and Followers'!$G$14:$G$73,MATCH($A18,'CA Standards and Followers'!$A$14:$A$73,0))&lt;=V$1),INDEX('CA Standards and Followers'!$2:$2,MATCH(V$1,'CA Standards and Followers'!$1:$1,0)),0)))</f>
        <v>0</v>
      </c>
      <c r="W18">
        <f>IF('CA Standards and Followers'!$B30=1,'EPA LDV Rules'!P$8,IF(AND(INDEX('CA Standards and Followers'!$E$14:$E$73,MATCH($A18,'CA Standards and Followers'!$A$14:$A$73,0))=1,INDEX('CA Standards and Followers'!$H$14:$H$73,MATCH($A18,'CA Standards and Followers'!$A$14:$A$73,0))&lt;=W$1),INDEX('CA Standards and Followers'!$3:$3,MATCH(W$1,'CA Standards and Followers'!$1:$1,0)),IF(AND(INDEX('CA Standards and Followers'!$D$14:$D$73,MATCH($A18,'CA Standards and Followers'!$A$14:$A$73,0))=1,INDEX('CA Standards and Followers'!$G$14:$G$73,MATCH($A18,'CA Standards and Followers'!$A$14:$A$73,0))&lt;=W$1),INDEX('CA Standards and Followers'!$2:$2,MATCH(W$1,'CA Standards and Followers'!$1:$1,0)),0)))</f>
        <v>0</v>
      </c>
      <c r="X18">
        <f>IF('CA Standards and Followers'!$B30=1,'EPA LDV Rules'!Q$8,IF(AND(INDEX('CA Standards and Followers'!$E$14:$E$73,MATCH($A18,'CA Standards and Followers'!$A$14:$A$73,0))=1,INDEX('CA Standards and Followers'!$H$14:$H$73,MATCH($A18,'CA Standards and Followers'!$A$14:$A$73,0))&lt;=X$1),INDEX('CA Standards and Followers'!$3:$3,MATCH(X$1,'CA Standards and Followers'!$1:$1,0)),IF(AND(INDEX('CA Standards and Followers'!$D$14:$D$73,MATCH($A18,'CA Standards and Followers'!$A$14:$A$73,0))=1,INDEX('CA Standards and Followers'!$G$14:$G$73,MATCH($A18,'CA Standards and Followers'!$A$14:$A$73,0))&lt;=X$1),INDEX('CA Standards and Followers'!$2:$2,MATCH(X$1,'CA Standards and Followers'!$1:$1,0)),0)))</f>
        <v>0</v>
      </c>
      <c r="Y18">
        <f>IF('CA Standards and Followers'!$B30=1,'EPA LDV Rules'!R$8,IF(AND(INDEX('CA Standards and Followers'!$E$14:$E$73,MATCH($A18,'CA Standards and Followers'!$A$14:$A$73,0))=1,INDEX('CA Standards and Followers'!$H$14:$H$73,MATCH($A18,'CA Standards and Followers'!$A$14:$A$73,0))&lt;=Y$1),INDEX('CA Standards and Followers'!$3:$3,MATCH(Y$1,'CA Standards and Followers'!$1:$1,0)),IF(AND(INDEX('CA Standards and Followers'!$D$14:$D$73,MATCH($A18,'CA Standards and Followers'!$A$14:$A$73,0))=1,INDEX('CA Standards and Followers'!$G$14:$G$73,MATCH($A18,'CA Standards and Followers'!$A$14:$A$73,0))&lt;=Y$1),INDEX('CA Standards and Followers'!$2:$2,MATCH(Y$1,'CA Standards and Followers'!$1:$1,0)),0)))</f>
        <v>0</v>
      </c>
      <c r="Z18">
        <f>IF('CA Standards and Followers'!$B30=1,'EPA LDV Rules'!S$8,IF(AND(INDEX('CA Standards and Followers'!$E$14:$E$73,MATCH($A18,'CA Standards and Followers'!$A$14:$A$73,0))=1,INDEX('CA Standards and Followers'!$H$14:$H$73,MATCH($A18,'CA Standards and Followers'!$A$14:$A$73,0))&lt;=Z$1),INDEX('CA Standards and Followers'!$3:$3,MATCH(Z$1,'CA Standards and Followers'!$1:$1,0)),IF(AND(INDEX('CA Standards and Followers'!$D$14:$D$73,MATCH($A18,'CA Standards and Followers'!$A$14:$A$73,0))=1,INDEX('CA Standards and Followers'!$G$14:$G$73,MATCH($A18,'CA Standards and Followers'!$A$14:$A$73,0))&lt;=Z$1),INDEX('CA Standards and Followers'!$2:$2,MATCH(Z$1,'CA Standards and Followers'!$1:$1,0)),0)))</f>
        <v>0</v>
      </c>
      <c r="AA18">
        <f>IF('CA Standards and Followers'!$B30=1,'EPA LDV Rules'!T$8,IF(AND(INDEX('CA Standards and Followers'!$E$14:$E$73,MATCH($A18,'CA Standards and Followers'!$A$14:$A$73,0))=1,INDEX('CA Standards and Followers'!$H$14:$H$73,MATCH($A18,'CA Standards and Followers'!$A$14:$A$73,0))&lt;=AA$1),INDEX('CA Standards and Followers'!$3:$3,MATCH(AA$1,'CA Standards and Followers'!$1:$1,0)),IF(AND(INDEX('CA Standards and Followers'!$D$14:$D$73,MATCH($A18,'CA Standards and Followers'!$A$14:$A$73,0))=1,INDEX('CA Standards and Followers'!$G$14:$G$73,MATCH($A18,'CA Standards and Followers'!$A$14:$A$73,0))&lt;=AA$1),INDEX('CA Standards and Followers'!$2:$2,MATCH(AA$1,'CA Standards and Followers'!$1:$1,0)),0)))</f>
        <v>0</v>
      </c>
      <c r="AB18">
        <f>IF('CA Standards and Followers'!$B30=1,'EPA LDV Rules'!U$8,IF(AND(INDEX('CA Standards and Followers'!$E$14:$E$73,MATCH($A18,'CA Standards and Followers'!$A$14:$A$73,0))=1,INDEX('CA Standards and Followers'!$H$14:$H$73,MATCH($A18,'CA Standards and Followers'!$A$14:$A$73,0))&lt;=AB$1),INDEX('CA Standards and Followers'!$3:$3,MATCH(AB$1,'CA Standards and Followers'!$1:$1,0)),IF(AND(INDEX('CA Standards and Followers'!$D$14:$D$73,MATCH($A18,'CA Standards and Followers'!$A$14:$A$73,0))=1,INDEX('CA Standards and Followers'!$G$14:$G$73,MATCH($A18,'CA Standards and Followers'!$A$14:$A$73,0))&lt;=AB$1),INDEX('CA Standards and Followers'!$2:$2,MATCH(AB$1,'CA Standards and Followers'!$1:$1,0)),0)))</f>
        <v>0</v>
      </c>
      <c r="AC18">
        <f>IF('CA Standards and Followers'!$B30=1,'EPA LDV Rules'!V$8,IF(AND(INDEX('CA Standards and Followers'!$E$14:$E$73,MATCH($A18,'CA Standards and Followers'!$A$14:$A$73,0))=1,INDEX('CA Standards and Followers'!$H$14:$H$73,MATCH($A18,'CA Standards and Followers'!$A$14:$A$73,0))&lt;=AC$1),INDEX('CA Standards and Followers'!$3:$3,MATCH(AC$1,'CA Standards and Followers'!$1:$1,0)),IF(AND(INDEX('CA Standards and Followers'!$D$14:$D$73,MATCH($A18,'CA Standards and Followers'!$A$14:$A$73,0))=1,INDEX('CA Standards and Followers'!$G$14:$G$73,MATCH($A18,'CA Standards and Followers'!$A$14:$A$73,0))&lt;=AC$1),INDEX('CA Standards and Followers'!$2:$2,MATCH(AC$1,'CA Standards and Followers'!$1:$1,0)),0)))</f>
        <v>0</v>
      </c>
      <c r="AD18">
        <f>IF('CA Standards and Followers'!$B30=1,'EPA LDV Rules'!W$8,IF(AND(INDEX('CA Standards and Followers'!$E$14:$E$73,MATCH($A18,'CA Standards and Followers'!$A$14:$A$73,0))=1,INDEX('CA Standards and Followers'!$H$14:$H$73,MATCH($A18,'CA Standards and Followers'!$A$14:$A$73,0))&lt;=AD$1),INDEX('CA Standards and Followers'!$3:$3,MATCH(AD$1,'CA Standards and Followers'!$1:$1,0)),IF(AND(INDEX('CA Standards and Followers'!$D$14:$D$73,MATCH($A18,'CA Standards and Followers'!$A$14:$A$73,0))=1,INDEX('CA Standards and Followers'!$G$14:$G$73,MATCH($A18,'CA Standards and Followers'!$A$14:$A$73,0))&lt;=AD$1),INDEX('CA Standards and Followers'!$2:$2,MATCH(AD$1,'CA Standards and Followers'!$1:$1,0)),0)))</f>
        <v>0</v>
      </c>
      <c r="AE18">
        <f>IF('CA Standards and Followers'!$B30=1,'EPA LDV Rules'!X$8,IF(AND(INDEX('CA Standards and Followers'!$E$14:$E$73,MATCH($A18,'CA Standards and Followers'!$A$14:$A$73,0))=1,INDEX('CA Standards and Followers'!$H$14:$H$73,MATCH($A18,'CA Standards and Followers'!$A$14:$A$73,0))&lt;=AE$1),INDEX('CA Standards and Followers'!$3:$3,MATCH(AE$1,'CA Standards and Followers'!$1:$1,0)),IF(AND(INDEX('CA Standards and Followers'!$D$14:$D$73,MATCH($A18,'CA Standards and Followers'!$A$14:$A$73,0))=1,INDEX('CA Standards and Followers'!$G$14:$G$73,MATCH($A18,'CA Standards and Followers'!$A$14:$A$73,0))&lt;=AE$1),INDEX('CA Standards and Followers'!$2:$2,MATCH(AE$1,'CA Standards and Followers'!$1:$1,0)),0)))</f>
        <v>0</v>
      </c>
      <c r="AF18">
        <f>IF('CA Standards and Followers'!$B30=1,'EPA LDV Rules'!Y$8,IF(AND(INDEX('CA Standards and Followers'!$E$14:$E$73,MATCH($A18,'CA Standards and Followers'!$A$14:$A$73,0))=1,INDEX('CA Standards and Followers'!$H$14:$H$73,MATCH($A18,'CA Standards and Followers'!$A$14:$A$73,0))&lt;=AF$1),INDEX('CA Standards and Followers'!$3:$3,MATCH(AF$1,'CA Standards and Followers'!$1:$1,0)),IF(AND(INDEX('CA Standards and Followers'!$D$14:$D$73,MATCH($A18,'CA Standards and Followers'!$A$14:$A$73,0))=1,INDEX('CA Standards and Followers'!$G$14:$G$73,MATCH($A18,'CA Standards and Followers'!$A$14:$A$73,0))&lt;=AF$1),INDEX('CA Standards and Followers'!$2:$2,MATCH(AF$1,'CA Standards and Followers'!$1:$1,0)),0)))</f>
        <v>0</v>
      </c>
    </row>
    <row r="19" spans="1:32" x14ac:dyDescent="0.75">
      <c r="A19" t="s">
        <v>10</v>
      </c>
      <c r="B19">
        <f>IF(AND(INDEX('CA Standards and Followers'!$E$14:$E$73,MATCH($A19,'CA Standards and Followers'!$A$14:$A$73,0))=1,INDEX('CA Standards and Followers'!$H$14:$H$73,MATCH($A19,'CA Standards and Followers'!$A$14:$A$73,0))&lt;=B$1),INDEX('CA Standards and Followers'!$3:$3,MATCH(B$1,'CA Standards and Followers'!$1:$1,0)),IF(AND(INDEX('CA Standards and Followers'!$D$14:$D$73,MATCH($A19,'CA Standards and Followers'!$A$14:$A$73,0))=1,INDEX('CA Standards and Followers'!$G$14:$G$73,MATCH($A19,'CA Standards and Followers'!$A$14:$A$73,0))&lt;=B$1),INDEX('CA Standards and Followers'!$2:$2,MATCH(B$1,'CA Standards and Followers'!$1:$1,0)),0))</f>
        <v>0</v>
      </c>
      <c r="C19">
        <f>IF(AND(INDEX('CA Standards and Followers'!$E$14:$E$73,MATCH($A19,'CA Standards and Followers'!$A$14:$A$73,0))=1,INDEX('CA Standards and Followers'!$H$14:$H$73,MATCH($A19,'CA Standards and Followers'!$A$14:$A$73,0))&lt;=C$1),INDEX('CA Standards and Followers'!$3:$3,MATCH(C$1,'CA Standards and Followers'!$1:$1,0)),IF(AND(INDEX('CA Standards and Followers'!$D$14:$D$73,MATCH($A19,'CA Standards and Followers'!$A$14:$A$73,0))=1,INDEX('CA Standards and Followers'!$G$14:$G$73,MATCH($A19,'CA Standards and Followers'!$A$14:$A$73,0))&lt;=C$1),INDEX('CA Standards and Followers'!$2:$2,MATCH(C$1,'CA Standards and Followers'!$1:$1,0)),0))</f>
        <v>0</v>
      </c>
      <c r="D19">
        <f>IF(AND(INDEX('CA Standards and Followers'!$E$14:$E$73,MATCH($A19,'CA Standards and Followers'!$A$14:$A$73,0))=1,INDEX('CA Standards and Followers'!$H$14:$H$73,MATCH($A19,'CA Standards and Followers'!$A$14:$A$73,0))&lt;=D$1),INDEX('CA Standards and Followers'!$3:$3,MATCH(D$1,'CA Standards and Followers'!$1:$1,0)),IF(AND(INDEX('CA Standards and Followers'!$D$14:$D$73,MATCH($A19,'CA Standards and Followers'!$A$14:$A$73,0))=1,INDEX('CA Standards and Followers'!$G$14:$G$73,MATCH($A19,'CA Standards and Followers'!$A$14:$A$73,0))&lt;=D$1),INDEX('CA Standards and Followers'!$2:$2,MATCH(D$1,'CA Standards and Followers'!$1:$1,0)),0))</f>
        <v>0</v>
      </c>
      <c r="E19">
        <f>IF(AND(INDEX('CA Standards and Followers'!$E$14:$E$73,MATCH($A19,'CA Standards and Followers'!$A$14:$A$73,0))=1,INDEX('CA Standards and Followers'!$H$14:$H$73,MATCH($A19,'CA Standards and Followers'!$A$14:$A$73,0))&lt;=E$1),INDEX('CA Standards and Followers'!$3:$3,MATCH(E$1,'CA Standards and Followers'!$1:$1,0)),IF(AND(INDEX('CA Standards and Followers'!$D$14:$D$73,MATCH($A19,'CA Standards and Followers'!$A$14:$A$73,0))=1,INDEX('CA Standards and Followers'!$G$14:$G$73,MATCH($A19,'CA Standards and Followers'!$A$14:$A$73,0))&lt;=E$1),INDEX('CA Standards and Followers'!$2:$2,MATCH(E$1,'CA Standards and Followers'!$1:$1,0)),0))</f>
        <v>0</v>
      </c>
      <c r="F19">
        <f>IF(AND(INDEX('CA Standards and Followers'!$E$14:$E$73,MATCH($A19,'CA Standards and Followers'!$A$14:$A$73,0))=1,INDEX('CA Standards and Followers'!$H$14:$H$73,MATCH($A19,'CA Standards and Followers'!$A$14:$A$73,0))&lt;=F$1),INDEX('CA Standards and Followers'!$3:$3,MATCH(F$1,'CA Standards and Followers'!$1:$1,0)),IF(AND(INDEX('CA Standards and Followers'!$D$14:$D$73,MATCH($A19,'CA Standards and Followers'!$A$14:$A$73,0))=1,INDEX('CA Standards and Followers'!$G$14:$G$73,MATCH($A19,'CA Standards and Followers'!$A$14:$A$73,0))&lt;=F$1),INDEX('CA Standards and Followers'!$2:$2,MATCH(F$1,'CA Standards and Followers'!$1:$1,0)),0))</f>
        <v>0</v>
      </c>
      <c r="G19">
        <f>IF(AND(INDEX('CA Standards and Followers'!$E$14:$E$73,MATCH($A19,'CA Standards and Followers'!$A$14:$A$73,0))=1,INDEX('CA Standards and Followers'!$H$14:$H$73,MATCH($A19,'CA Standards and Followers'!$A$14:$A$73,0))&lt;=G$1),INDEX('CA Standards and Followers'!$3:$3,MATCH(G$1,'CA Standards and Followers'!$1:$1,0)),IF(AND(INDEX('CA Standards and Followers'!$D$14:$D$73,MATCH($A19,'CA Standards and Followers'!$A$14:$A$73,0))=1,INDEX('CA Standards and Followers'!$G$14:$G$73,MATCH($A19,'CA Standards and Followers'!$A$14:$A$73,0))&lt;=G$1),INDEX('CA Standards and Followers'!$2:$2,MATCH(G$1,'CA Standards and Followers'!$1:$1,0)),0))</f>
        <v>0</v>
      </c>
      <c r="H19">
        <f>IF(AND(INDEX('CA Standards and Followers'!$E$14:$E$73,MATCH($A19,'CA Standards and Followers'!$A$14:$A$73,0))=1,INDEX('CA Standards and Followers'!$H$14:$H$73,MATCH($A19,'CA Standards and Followers'!$A$14:$A$73,0))&lt;=H$1),INDEX('CA Standards and Followers'!$3:$3,MATCH(H$1,'CA Standards and Followers'!$1:$1,0)),IF(AND(INDEX('CA Standards and Followers'!$D$14:$D$73,MATCH($A19,'CA Standards and Followers'!$A$14:$A$73,0))=1,INDEX('CA Standards and Followers'!$G$14:$G$73,MATCH($A19,'CA Standards and Followers'!$A$14:$A$73,0))&lt;=H$1),INDEX('CA Standards and Followers'!$2:$2,MATCH(H$1,'CA Standards and Followers'!$1:$1,0)),0))</f>
        <v>0</v>
      </c>
      <c r="I19">
        <f>IF('CA Standards and Followers'!$B31=1,'EPA LDV Rules'!B$8,IF(AND(INDEX('CA Standards and Followers'!$E$14:$E$73,MATCH($A19,'CA Standards and Followers'!$A$14:$A$73,0))=1,INDEX('CA Standards and Followers'!$H$14:$H$73,MATCH($A19,'CA Standards and Followers'!$A$14:$A$73,0))&lt;=I$1),INDEX('CA Standards and Followers'!$3:$3,MATCH(I$1,'CA Standards and Followers'!$1:$1,0)),IF(AND(INDEX('CA Standards and Followers'!$D$14:$D$73,MATCH($A19,'CA Standards and Followers'!$A$14:$A$73,0))=1,INDEX('CA Standards and Followers'!$G$14:$G$73,MATCH($A19,'CA Standards and Followers'!$A$14:$A$73,0))&lt;=I$1),INDEX('CA Standards and Followers'!$2:$2,MATCH(I$1,'CA Standards and Followers'!$1:$1,0)),0)))</f>
        <v>0.26200000000000001</v>
      </c>
      <c r="J19">
        <f>IF('CA Standards and Followers'!$B31=1,'EPA LDV Rules'!C$8,IF(AND(INDEX('CA Standards and Followers'!$E$14:$E$73,MATCH($A19,'CA Standards and Followers'!$A$14:$A$73,0))=1,INDEX('CA Standards and Followers'!$H$14:$H$73,MATCH($A19,'CA Standards and Followers'!$A$14:$A$73,0))&lt;=J$1),INDEX('CA Standards and Followers'!$3:$3,MATCH(J$1,'CA Standards and Followers'!$1:$1,0)),IF(AND(INDEX('CA Standards and Followers'!$D$14:$D$73,MATCH($A19,'CA Standards and Followers'!$A$14:$A$73,0))=1,INDEX('CA Standards and Followers'!$G$14:$G$73,MATCH($A19,'CA Standards and Followers'!$A$14:$A$73,0))&lt;=J$1),INDEX('CA Standards and Followers'!$2:$2,MATCH(J$1,'CA Standards and Followers'!$1:$1,0)),0)))</f>
        <v>0.3</v>
      </c>
      <c r="K19">
        <f>IF('CA Standards and Followers'!$B31=1,'EPA LDV Rules'!D$8,IF(AND(INDEX('CA Standards and Followers'!$E$14:$E$73,MATCH($A19,'CA Standards and Followers'!$A$14:$A$73,0))=1,INDEX('CA Standards and Followers'!$H$14:$H$73,MATCH($A19,'CA Standards and Followers'!$A$14:$A$73,0))&lt;=K$1),INDEX('CA Standards and Followers'!$3:$3,MATCH(K$1,'CA Standards and Followers'!$1:$1,0)),IF(AND(INDEX('CA Standards and Followers'!$D$14:$D$73,MATCH($A19,'CA Standards and Followers'!$A$14:$A$73,0))=1,INDEX('CA Standards and Followers'!$G$14:$G$73,MATCH($A19,'CA Standards and Followers'!$A$14:$A$73,0))&lt;=K$1),INDEX('CA Standards and Followers'!$2:$2,MATCH(K$1,'CA Standards and Followers'!$1:$1,0)),0)))</f>
        <v>0.39600000000000002</v>
      </c>
      <c r="L19">
        <f>IF('CA Standards and Followers'!$B31=1,'EPA LDV Rules'!E$8,IF(AND(INDEX('CA Standards and Followers'!$E$14:$E$73,MATCH($A19,'CA Standards and Followers'!$A$14:$A$73,0))=1,INDEX('CA Standards and Followers'!$H$14:$H$73,MATCH($A19,'CA Standards and Followers'!$A$14:$A$73,0))&lt;=L$1),INDEX('CA Standards and Followers'!$3:$3,MATCH(L$1,'CA Standards and Followers'!$1:$1,0)),IF(AND(INDEX('CA Standards and Followers'!$D$14:$D$73,MATCH($A19,'CA Standards and Followers'!$A$14:$A$73,0))=1,INDEX('CA Standards and Followers'!$G$14:$G$73,MATCH($A19,'CA Standards and Followers'!$A$14:$A$73,0))&lt;=L$1),INDEX('CA Standards and Followers'!$2:$2,MATCH(L$1,'CA Standards and Followers'!$1:$1,0)),0)))</f>
        <v>0.45500000000000002</v>
      </c>
      <c r="M19">
        <f>IF('CA Standards and Followers'!$B31=1,'EPA LDV Rules'!F$8,IF(AND(INDEX('CA Standards and Followers'!$E$14:$E$73,MATCH($A19,'CA Standards and Followers'!$A$14:$A$73,0))=1,INDEX('CA Standards and Followers'!$H$14:$H$73,MATCH($A19,'CA Standards and Followers'!$A$14:$A$73,0))&lt;=M$1),INDEX('CA Standards and Followers'!$3:$3,MATCH(M$1,'CA Standards and Followers'!$1:$1,0)),IF(AND(INDEX('CA Standards and Followers'!$D$14:$D$73,MATCH($A19,'CA Standards and Followers'!$A$14:$A$73,0))=1,INDEX('CA Standards and Followers'!$G$14:$G$73,MATCH($A19,'CA Standards and Followers'!$A$14:$A$73,0))&lt;=M$1),INDEX('CA Standards and Followers'!$2:$2,MATCH(M$1,'CA Standards and Followers'!$1:$1,0)),0)))</f>
        <v>0.53</v>
      </c>
      <c r="N19">
        <f>IF('CA Standards and Followers'!$B31=1,'EPA LDV Rules'!G$8,IF(AND(INDEX('CA Standards and Followers'!$E$14:$E$73,MATCH($A19,'CA Standards and Followers'!$A$14:$A$73,0))=1,INDEX('CA Standards and Followers'!$H$14:$H$73,MATCH($A19,'CA Standards and Followers'!$A$14:$A$73,0))&lt;=N$1),INDEX('CA Standards and Followers'!$3:$3,MATCH(N$1,'CA Standards and Followers'!$1:$1,0)),IF(AND(INDEX('CA Standards and Followers'!$D$14:$D$73,MATCH($A19,'CA Standards and Followers'!$A$14:$A$73,0))=1,INDEX('CA Standards and Followers'!$G$14:$G$73,MATCH($A19,'CA Standards and Followers'!$A$14:$A$73,0))&lt;=N$1),INDEX('CA Standards and Followers'!$2:$2,MATCH(N$1,'CA Standards and Followers'!$1:$1,0)),0)))</f>
        <v>0.61</v>
      </c>
      <c r="O19">
        <f>IF('CA Standards and Followers'!$B31=1,'EPA LDV Rules'!H$8,IF(AND(INDEX('CA Standards and Followers'!$E$14:$E$73,MATCH($A19,'CA Standards and Followers'!$A$14:$A$73,0))=1,INDEX('CA Standards and Followers'!$H$14:$H$73,MATCH($A19,'CA Standards and Followers'!$A$14:$A$73,0))&lt;=O$1),INDEX('CA Standards and Followers'!$3:$3,MATCH(O$1,'CA Standards and Followers'!$1:$1,0)),IF(AND(INDEX('CA Standards and Followers'!$D$14:$D$73,MATCH($A19,'CA Standards and Followers'!$A$14:$A$73,0))=1,INDEX('CA Standards and Followers'!$G$14:$G$73,MATCH($A19,'CA Standards and Followers'!$A$14:$A$73,0))&lt;=O$1),INDEX('CA Standards and Followers'!$2:$2,MATCH(O$1,'CA Standards and Followers'!$1:$1,0)),0)))</f>
        <v>0.57999999999999996</v>
      </c>
      <c r="P19">
        <f>IF('CA Standards and Followers'!$B31=1,'EPA LDV Rules'!I$8,IF(AND(INDEX('CA Standards and Followers'!$E$14:$E$73,MATCH($A19,'CA Standards and Followers'!$A$14:$A$73,0))=1,INDEX('CA Standards and Followers'!$H$14:$H$73,MATCH($A19,'CA Standards and Followers'!$A$14:$A$73,0))&lt;=P$1),INDEX('CA Standards and Followers'!$3:$3,MATCH(P$1,'CA Standards and Followers'!$1:$1,0)),IF(AND(INDEX('CA Standards and Followers'!$D$14:$D$73,MATCH($A19,'CA Standards and Followers'!$A$14:$A$73,0))=1,INDEX('CA Standards and Followers'!$G$14:$G$73,MATCH($A19,'CA Standards and Followers'!$A$14:$A$73,0))&lt;=P$1),INDEX('CA Standards and Followers'!$2:$2,MATCH(P$1,'CA Standards and Followers'!$1:$1,0)),0)))</f>
        <v>0.55000000000000004</v>
      </c>
      <c r="Q19">
        <f>IF('CA Standards and Followers'!$B31=1,'EPA LDV Rules'!J$8,IF(AND(INDEX('CA Standards and Followers'!$E$14:$E$73,MATCH($A19,'CA Standards and Followers'!$A$14:$A$73,0))=1,INDEX('CA Standards and Followers'!$H$14:$H$73,MATCH($A19,'CA Standards and Followers'!$A$14:$A$73,0))&lt;=Q$1),INDEX('CA Standards and Followers'!$3:$3,MATCH(Q$1,'CA Standards and Followers'!$1:$1,0)),IF(AND(INDEX('CA Standards and Followers'!$D$14:$D$73,MATCH($A19,'CA Standards and Followers'!$A$14:$A$73,0))=1,INDEX('CA Standards and Followers'!$G$14:$G$73,MATCH($A19,'CA Standards and Followers'!$A$14:$A$73,0))&lt;=Q$1),INDEX('CA Standards and Followers'!$2:$2,MATCH(Q$1,'CA Standards and Followers'!$1:$1,0)),0)))</f>
        <v>0</v>
      </c>
      <c r="R19">
        <f>IF('CA Standards and Followers'!$B31=1,'EPA LDV Rules'!K$8,IF(AND(INDEX('CA Standards and Followers'!$E$14:$E$73,MATCH($A19,'CA Standards and Followers'!$A$14:$A$73,0))=1,INDEX('CA Standards and Followers'!$H$14:$H$73,MATCH($A19,'CA Standards and Followers'!$A$14:$A$73,0))&lt;=R$1),INDEX('CA Standards and Followers'!$3:$3,MATCH(R$1,'CA Standards and Followers'!$1:$1,0)),IF(AND(INDEX('CA Standards and Followers'!$D$14:$D$73,MATCH($A19,'CA Standards and Followers'!$A$14:$A$73,0))=1,INDEX('CA Standards and Followers'!$G$14:$G$73,MATCH($A19,'CA Standards and Followers'!$A$14:$A$73,0))&lt;=R$1),INDEX('CA Standards and Followers'!$2:$2,MATCH(R$1,'CA Standards and Followers'!$1:$1,0)),0)))</f>
        <v>0</v>
      </c>
      <c r="S19">
        <f>IF('CA Standards and Followers'!$B31=1,'EPA LDV Rules'!L$8,IF(AND(INDEX('CA Standards and Followers'!$E$14:$E$73,MATCH($A19,'CA Standards and Followers'!$A$14:$A$73,0))=1,INDEX('CA Standards and Followers'!$H$14:$H$73,MATCH($A19,'CA Standards and Followers'!$A$14:$A$73,0))&lt;=S$1),INDEX('CA Standards and Followers'!$3:$3,MATCH(S$1,'CA Standards and Followers'!$1:$1,0)),IF(AND(INDEX('CA Standards and Followers'!$D$14:$D$73,MATCH($A19,'CA Standards and Followers'!$A$14:$A$73,0))=1,INDEX('CA Standards and Followers'!$G$14:$G$73,MATCH($A19,'CA Standards and Followers'!$A$14:$A$73,0))&lt;=S$1),INDEX('CA Standards and Followers'!$2:$2,MATCH(S$1,'CA Standards and Followers'!$1:$1,0)),0)))</f>
        <v>0</v>
      </c>
      <c r="T19">
        <f>IF('CA Standards and Followers'!$B31=1,'EPA LDV Rules'!M$8,IF(AND(INDEX('CA Standards and Followers'!$E$14:$E$73,MATCH($A19,'CA Standards and Followers'!$A$14:$A$73,0))=1,INDEX('CA Standards and Followers'!$H$14:$H$73,MATCH($A19,'CA Standards and Followers'!$A$14:$A$73,0))&lt;=T$1),INDEX('CA Standards and Followers'!$3:$3,MATCH(T$1,'CA Standards and Followers'!$1:$1,0)),IF(AND(INDEX('CA Standards and Followers'!$D$14:$D$73,MATCH($A19,'CA Standards and Followers'!$A$14:$A$73,0))=1,INDEX('CA Standards and Followers'!$G$14:$G$73,MATCH($A19,'CA Standards and Followers'!$A$14:$A$73,0))&lt;=T$1),INDEX('CA Standards and Followers'!$2:$2,MATCH(T$1,'CA Standards and Followers'!$1:$1,0)),0)))</f>
        <v>0</v>
      </c>
      <c r="U19">
        <f>IF('CA Standards and Followers'!$B31=1,'EPA LDV Rules'!N$8,IF(AND(INDEX('CA Standards and Followers'!$E$14:$E$73,MATCH($A19,'CA Standards and Followers'!$A$14:$A$73,0))=1,INDEX('CA Standards and Followers'!$H$14:$H$73,MATCH($A19,'CA Standards and Followers'!$A$14:$A$73,0))&lt;=U$1),INDEX('CA Standards and Followers'!$3:$3,MATCH(U$1,'CA Standards and Followers'!$1:$1,0)),IF(AND(INDEX('CA Standards and Followers'!$D$14:$D$73,MATCH($A19,'CA Standards and Followers'!$A$14:$A$73,0))=1,INDEX('CA Standards and Followers'!$G$14:$G$73,MATCH($A19,'CA Standards and Followers'!$A$14:$A$73,0))&lt;=U$1),INDEX('CA Standards and Followers'!$2:$2,MATCH(U$1,'CA Standards and Followers'!$1:$1,0)),0)))</f>
        <v>0</v>
      </c>
      <c r="V19">
        <f>IF('CA Standards and Followers'!$B31=1,'EPA LDV Rules'!O$8,IF(AND(INDEX('CA Standards and Followers'!$E$14:$E$73,MATCH($A19,'CA Standards and Followers'!$A$14:$A$73,0))=1,INDEX('CA Standards and Followers'!$H$14:$H$73,MATCH($A19,'CA Standards and Followers'!$A$14:$A$73,0))&lt;=V$1),INDEX('CA Standards and Followers'!$3:$3,MATCH(V$1,'CA Standards and Followers'!$1:$1,0)),IF(AND(INDEX('CA Standards and Followers'!$D$14:$D$73,MATCH($A19,'CA Standards and Followers'!$A$14:$A$73,0))=1,INDEX('CA Standards and Followers'!$G$14:$G$73,MATCH($A19,'CA Standards and Followers'!$A$14:$A$73,0))&lt;=V$1),INDEX('CA Standards and Followers'!$2:$2,MATCH(V$1,'CA Standards and Followers'!$1:$1,0)),0)))</f>
        <v>0</v>
      </c>
      <c r="W19">
        <f>IF('CA Standards and Followers'!$B31=1,'EPA LDV Rules'!P$8,IF(AND(INDEX('CA Standards and Followers'!$E$14:$E$73,MATCH($A19,'CA Standards and Followers'!$A$14:$A$73,0))=1,INDEX('CA Standards and Followers'!$H$14:$H$73,MATCH($A19,'CA Standards and Followers'!$A$14:$A$73,0))&lt;=W$1),INDEX('CA Standards and Followers'!$3:$3,MATCH(W$1,'CA Standards and Followers'!$1:$1,0)),IF(AND(INDEX('CA Standards and Followers'!$D$14:$D$73,MATCH($A19,'CA Standards and Followers'!$A$14:$A$73,0))=1,INDEX('CA Standards and Followers'!$G$14:$G$73,MATCH($A19,'CA Standards and Followers'!$A$14:$A$73,0))&lt;=W$1),INDEX('CA Standards and Followers'!$2:$2,MATCH(W$1,'CA Standards and Followers'!$1:$1,0)),0)))</f>
        <v>0</v>
      </c>
      <c r="X19">
        <f>IF('CA Standards and Followers'!$B31=1,'EPA LDV Rules'!Q$8,IF(AND(INDEX('CA Standards and Followers'!$E$14:$E$73,MATCH($A19,'CA Standards and Followers'!$A$14:$A$73,0))=1,INDEX('CA Standards and Followers'!$H$14:$H$73,MATCH($A19,'CA Standards and Followers'!$A$14:$A$73,0))&lt;=X$1),INDEX('CA Standards and Followers'!$3:$3,MATCH(X$1,'CA Standards and Followers'!$1:$1,0)),IF(AND(INDEX('CA Standards and Followers'!$D$14:$D$73,MATCH($A19,'CA Standards and Followers'!$A$14:$A$73,0))=1,INDEX('CA Standards and Followers'!$G$14:$G$73,MATCH($A19,'CA Standards and Followers'!$A$14:$A$73,0))&lt;=X$1),INDEX('CA Standards and Followers'!$2:$2,MATCH(X$1,'CA Standards and Followers'!$1:$1,0)),0)))</f>
        <v>0</v>
      </c>
      <c r="Y19">
        <f>IF('CA Standards and Followers'!$B31=1,'EPA LDV Rules'!R$8,IF(AND(INDEX('CA Standards and Followers'!$E$14:$E$73,MATCH($A19,'CA Standards and Followers'!$A$14:$A$73,0))=1,INDEX('CA Standards and Followers'!$H$14:$H$73,MATCH($A19,'CA Standards and Followers'!$A$14:$A$73,0))&lt;=Y$1),INDEX('CA Standards and Followers'!$3:$3,MATCH(Y$1,'CA Standards and Followers'!$1:$1,0)),IF(AND(INDEX('CA Standards and Followers'!$D$14:$D$73,MATCH($A19,'CA Standards and Followers'!$A$14:$A$73,0))=1,INDEX('CA Standards and Followers'!$G$14:$G$73,MATCH($A19,'CA Standards and Followers'!$A$14:$A$73,0))&lt;=Y$1),INDEX('CA Standards and Followers'!$2:$2,MATCH(Y$1,'CA Standards and Followers'!$1:$1,0)),0)))</f>
        <v>0</v>
      </c>
      <c r="Z19">
        <f>IF('CA Standards and Followers'!$B31=1,'EPA LDV Rules'!S$8,IF(AND(INDEX('CA Standards and Followers'!$E$14:$E$73,MATCH($A19,'CA Standards and Followers'!$A$14:$A$73,0))=1,INDEX('CA Standards and Followers'!$H$14:$H$73,MATCH($A19,'CA Standards and Followers'!$A$14:$A$73,0))&lt;=Z$1),INDEX('CA Standards and Followers'!$3:$3,MATCH(Z$1,'CA Standards and Followers'!$1:$1,0)),IF(AND(INDEX('CA Standards and Followers'!$D$14:$D$73,MATCH($A19,'CA Standards and Followers'!$A$14:$A$73,0))=1,INDEX('CA Standards and Followers'!$G$14:$G$73,MATCH($A19,'CA Standards and Followers'!$A$14:$A$73,0))&lt;=Z$1),INDEX('CA Standards and Followers'!$2:$2,MATCH(Z$1,'CA Standards and Followers'!$1:$1,0)),0)))</f>
        <v>0</v>
      </c>
      <c r="AA19">
        <f>IF('CA Standards and Followers'!$B31=1,'EPA LDV Rules'!T$8,IF(AND(INDEX('CA Standards and Followers'!$E$14:$E$73,MATCH($A19,'CA Standards and Followers'!$A$14:$A$73,0))=1,INDEX('CA Standards and Followers'!$H$14:$H$73,MATCH($A19,'CA Standards and Followers'!$A$14:$A$73,0))&lt;=AA$1),INDEX('CA Standards and Followers'!$3:$3,MATCH(AA$1,'CA Standards and Followers'!$1:$1,0)),IF(AND(INDEX('CA Standards and Followers'!$D$14:$D$73,MATCH($A19,'CA Standards and Followers'!$A$14:$A$73,0))=1,INDEX('CA Standards and Followers'!$G$14:$G$73,MATCH($A19,'CA Standards and Followers'!$A$14:$A$73,0))&lt;=AA$1),INDEX('CA Standards and Followers'!$2:$2,MATCH(AA$1,'CA Standards and Followers'!$1:$1,0)),0)))</f>
        <v>0</v>
      </c>
      <c r="AB19">
        <f>IF('CA Standards and Followers'!$B31=1,'EPA LDV Rules'!U$8,IF(AND(INDEX('CA Standards and Followers'!$E$14:$E$73,MATCH($A19,'CA Standards and Followers'!$A$14:$A$73,0))=1,INDEX('CA Standards and Followers'!$H$14:$H$73,MATCH($A19,'CA Standards and Followers'!$A$14:$A$73,0))&lt;=AB$1),INDEX('CA Standards and Followers'!$3:$3,MATCH(AB$1,'CA Standards and Followers'!$1:$1,0)),IF(AND(INDEX('CA Standards and Followers'!$D$14:$D$73,MATCH($A19,'CA Standards and Followers'!$A$14:$A$73,0))=1,INDEX('CA Standards and Followers'!$G$14:$G$73,MATCH($A19,'CA Standards and Followers'!$A$14:$A$73,0))&lt;=AB$1),INDEX('CA Standards and Followers'!$2:$2,MATCH(AB$1,'CA Standards and Followers'!$1:$1,0)),0)))</f>
        <v>0</v>
      </c>
      <c r="AC19">
        <f>IF('CA Standards and Followers'!$B31=1,'EPA LDV Rules'!V$8,IF(AND(INDEX('CA Standards and Followers'!$E$14:$E$73,MATCH($A19,'CA Standards and Followers'!$A$14:$A$73,0))=1,INDEX('CA Standards and Followers'!$H$14:$H$73,MATCH($A19,'CA Standards and Followers'!$A$14:$A$73,0))&lt;=AC$1),INDEX('CA Standards and Followers'!$3:$3,MATCH(AC$1,'CA Standards and Followers'!$1:$1,0)),IF(AND(INDEX('CA Standards and Followers'!$D$14:$D$73,MATCH($A19,'CA Standards and Followers'!$A$14:$A$73,0))=1,INDEX('CA Standards and Followers'!$G$14:$G$73,MATCH($A19,'CA Standards and Followers'!$A$14:$A$73,0))&lt;=AC$1),INDEX('CA Standards and Followers'!$2:$2,MATCH(AC$1,'CA Standards and Followers'!$1:$1,0)),0)))</f>
        <v>0</v>
      </c>
      <c r="AD19">
        <f>IF('CA Standards and Followers'!$B31=1,'EPA LDV Rules'!W$8,IF(AND(INDEX('CA Standards and Followers'!$E$14:$E$73,MATCH($A19,'CA Standards and Followers'!$A$14:$A$73,0))=1,INDEX('CA Standards and Followers'!$H$14:$H$73,MATCH($A19,'CA Standards and Followers'!$A$14:$A$73,0))&lt;=AD$1),INDEX('CA Standards and Followers'!$3:$3,MATCH(AD$1,'CA Standards and Followers'!$1:$1,0)),IF(AND(INDEX('CA Standards and Followers'!$D$14:$D$73,MATCH($A19,'CA Standards and Followers'!$A$14:$A$73,0))=1,INDEX('CA Standards and Followers'!$G$14:$G$73,MATCH($A19,'CA Standards and Followers'!$A$14:$A$73,0))&lt;=AD$1),INDEX('CA Standards and Followers'!$2:$2,MATCH(AD$1,'CA Standards and Followers'!$1:$1,0)),0)))</f>
        <v>0</v>
      </c>
      <c r="AE19">
        <f>IF('CA Standards and Followers'!$B31=1,'EPA LDV Rules'!X$8,IF(AND(INDEX('CA Standards and Followers'!$E$14:$E$73,MATCH($A19,'CA Standards and Followers'!$A$14:$A$73,0))=1,INDEX('CA Standards and Followers'!$H$14:$H$73,MATCH($A19,'CA Standards and Followers'!$A$14:$A$73,0))&lt;=AE$1),INDEX('CA Standards and Followers'!$3:$3,MATCH(AE$1,'CA Standards and Followers'!$1:$1,0)),IF(AND(INDEX('CA Standards and Followers'!$D$14:$D$73,MATCH($A19,'CA Standards and Followers'!$A$14:$A$73,0))=1,INDEX('CA Standards and Followers'!$G$14:$G$73,MATCH($A19,'CA Standards and Followers'!$A$14:$A$73,0))&lt;=AE$1),INDEX('CA Standards and Followers'!$2:$2,MATCH(AE$1,'CA Standards and Followers'!$1:$1,0)),0)))</f>
        <v>0</v>
      </c>
      <c r="AF19">
        <f>IF('CA Standards and Followers'!$B31=1,'EPA LDV Rules'!Y$8,IF(AND(INDEX('CA Standards and Followers'!$E$14:$E$73,MATCH($A19,'CA Standards and Followers'!$A$14:$A$73,0))=1,INDEX('CA Standards and Followers'!$H$14:$H$73,MATCH($A19,'CA Standards and Followers'!$A$14:$A$73,0))&lt;=AF$1),INDEX('CA Standards and Followers'!$3:$3,MATCH(AF$1,'CA Standards and Followers'!$1:$1,0)),IF(AND(INDEX('CA Standards and Followers'!$D$14:$D$73,MATCH($A19,'CA Standards and Followers'!$A$14:$A$73,0))=1,INDEX('CA Standards and Followers'!$G$14:$G$73,MATCH($A19,'CA Standards and Followers'!$A$14:$A$73,0))&lt;=AF$1),INDEX('CA Standards and Followers'!$2:$2,MATCH(AF$1,'CA Standards and Followers'!$1:$1,0)),0)))</f>
        <v>0</v>
      </c>
    </row>
    <row r="20" spans="1:32" x14ac:dyDescent="0.75">
      <c r="A20" t="s">
        <v>11</v>
      </c>
      <c r="B20">
        <f>IF(AND(INDEX('CA Standards and Followers'!$E$14:$E$73,MATCH($A20,'CA Standards and Followers'!$A$14:$A$73,0))=1,INDEX('CA Standards and Followers'!$H$14:$H$73,MATCH($A20,'CA Standards and Followers'!$A$14:$A$73,0))&lt;=B$1),INDEX('CA Standards and Followers'!$3:$3,MATCH(B$1,'CA Standards and Followers'!$1:$1,0)),IF(AND(INDEX('CA Standards and Followers'!$D$14:$D$73,MATCH($A20,'CA Standards and Followers'!$A$14:$A$73,0))=1,INDEX('CA Standards and Followers'!$G$14:$G$73,MATCH($A20,'CA Standards and Followers'!$A$14:$A$73,0))&lt;=B$1),INDEX('CA Standards and Followers'!$2:$2,MATCH(B$1,'CA Standards and Followers'!$1:$1,0)),0))</f>
        <v>0</v>
      </c>
      <c r="C20">
        <f>IF(AND(INDEX('CA Standards and Followers'!$E$14:$E$73,MATCH($A20,'CA Standards and Followers'!$A$14:$A$73,0))=1,INDEX('CA Standards and Followers'!$H$14:$H$73,MATCH($A20,'CA Standards and Followers'!$A$14:$A$73,0))&lt;=C$1),INDEX('CA Standards and Followers'!$3:$3,MATCH(C$1,'CA Standards and Followers'!$1:$1,0)),IF(AND(INDEX('CA Standards and Followers'!$D$14:$D$73,MATCH($A20,'CA Standards and Followers'!$A$14:$A$73,0))=1,INDEX('CA Standards and Followers'!$G$14:$G$73,MATCH($A20,'CA Standards and Followers'!$A$14:$A$73,0))&lt;=C$1),INDEX('CA Standards and Followers'!$2:$2,MATCH(C$1,'CA Standards and Followers'!$1:$1,0)),0))</f>
        <v>0</v>
      </c>
      <c r="D20">
        <f>IF(AND(INDEX('CA Standards and Followers'!$E$14:$E$73,MATCH($A20,'CA Standards and Followers'!$A$14:$A$73,0))=1,INDEX('CA Standards and Followers'!$H$14:$H$73,MATCH($A20,'CA Standards and Followers'!$A$14:$A$73,0))&lt;=D$1),INDEX('CA Standards and Followers'!$3:$3,MATCH(D$1,'CA Standards and Followers'!$1:$1,0)),IF(AND(INDEX('CA Standards and Followers'!$D$14:$D$73,MATCH($A20,'CA Standards and Followers'!$A$14:$A$73,0))=1,INDEX('CA Standards and Followers'!$G$14:$G$73,MATCH($A20,'CA Standards and Followers'!$A$14:$A$73,0))&lt;=D$1),INDEX('CA Standards and Followers'!$2:$2,MATCH(D$1,'CA Standards and Followers'!$1:$1,0)),0))</f>
        <v>0</v>
      </c>
      <c r="E20">
        <f>IF(AND(INDEX('CA Standards and Followers'!$E$14:$E$73,MATCH($A20,'CA Standards and Followers'!$A$14:$A$73,0))=1,INDEX('CA Standards and Followers'!$H$14:$H$73,MATCH($A20,'CA Standards and Followers'!$A$14:$A$73,0))&lt;=E$1),INDEX('CA Standards and Followers'!$3:$3,MATCH(E$1,'CA Standards and Followers'!$1:$1,0)),IF(AND(INDEX('CA Standards and Followers'!$D$14:$D$73,MATCH($A20,'CA Standards and Followers'!$A$14:$A$73,0))=1,INDEX('CA Standards and Followers'!$G$14:$G$73,MATCH($A20,'CA Standards and Followers'!$A$14:$A$73,0))&lt;=E$1),INDEX('CA Standards and Followers'!$2:$2,MATCH(E$1,'CA Standards and Followers'!$1:$1,0)),0))</f>
        <v>0</v>
      </c>
      <c r="F20">
        <f>IF(AND(INDEX('CA Standards and Followers'!$E$14:$E$73,MATCH($A20,'CA Standards and Followers'!$A$14:$A$73,0))=1,INDEX('CA Standards and Followers'!$H$14:$H$73,MATCH($A20,'CA Standards and Followers'!$A$14:$A$73,0))&lt;=F$1),INDEX('CA Standards and Followers'!$3:$3,MATCH(F$1,'CA Standards and Followers'!$1:$1,0)),IF(AND(INDEX('CA Standards and Followers'!$D$14:$D$73,MATCH($A20,'CA Standards and Followers'!$A$14:$A$73,0))=1,INDEX('CA Standards and Followers'!$G$14:$G$73,MATCH($A20,'CA Standards and Followers'!$A$14:$A$73,0))&lt;=F$1),INDEX('CA Standards and Followers'!$2:$2,MATCH(F$1,'CA Standards and Followers'!$1:$1,0)),0))</f>
        <v>0</v>
      </c>
      <c r="G20">
        <f>IF(AND(INDEX('CA Standards and Followers'!$E$14:$E$73,MATCH($A20,'CA Standards and Followers'!$A$14:$A$73,0))=1,INDEX('CA Standards and Followers'!$H$14:$H$73,MATCH($A20,'CA Standards and Followers'!$A$14:$A$73,0))&lt;=G$1),INDEX('CA Standards and Followers'!$3:$3,MATCH(G$1,'CA Standards and Followers'!$1:$1,0)),IF(AND(INDEX('CA Standards and Followers'!$D$14:$D$73,MATCH($A20,'CA Standards and Followers'!$A$14:$A$73,0))=1,INDEX('CA Standards and Followers'!$G$14:$G$73,MATCH($A20,'CA Standards and Followers'!$A$14:$A$73,0))&lt;=G$1),INDEX('CA Standards and Followers'!$2:$2,MATCH(G$1,'CA Standards and Followers'!$1:$1,0)),0))</f>
        <v>0</v>
      </c>
      <c r="H20">
        <f>IF(AND(INDEX('CA Standards and Followers'!$E$14:$E$73,MATCH($A20,'CA Standards and Followers'!$A$14:$A$73,0))=1,INDEX('CA Standards and Followers'!$H$14:$H$73,MATCH($A20,'CA Standards and Followers'!$A$14:$A$73,0))&lt;=H$1),INDEX('CA Standards and Followers'!$3:$3,MATCH(H$1,'CA Standards and Followers'!$1:$1,0)),IF(AND(INDEX('CA Standards and Followers'!$D$14:$D$73,MATCH($A20,'CA Standards and Followers'!$A$14:$A$73,0))=1,INDEX('CA Standards and Followers'!$G$14:$G$73,MATCH($A20,'CA Standards and Followers'!$A$14:$A$73,0))&lt;=H$1),INDEX('CA Standards and Followers'!$2:$2,MATCH(H$1,'CA Standards and Followers'!$1:$1,0)),0))</f>
        <v>0</v>
      </c>
      <c r="I20">
        <f>IF('CA Standards and Followers'!$B32=1,'EPA LDV Rules'!B$8,IF(AND(INDEX('CA Standards and Followers'!$E$14:$E$73,MATCH($A20,'CA Standards and Followers'!$A$14:$A$73,0))=1,INDEX('CA Standards and Followers'!$H$14:$H$73,MATCH($A20,'CA Standards and Followers'!$A$14:$A$73,0))&lt;=I$1),INDEX('CA Standards and Followers'!$3:$3,MATCH(I$1,'CA Standards and Followers'!$1:$1,0)),IF(AND(INDEX('CA Standards and Followers'!$D$14:$D$73,MATCH($A20,'CA Standards and Followers'!$A$14:$A$73,0))=1,INDEX('CA Standards and Followers'!$G$14:$G$73,MATCH($A20,'CA Standards and Followers'!$A$14:$A$73,0))&lt;=I$1),INDEX('CA Standards and Followers'!$2:$2,MATCH(I$1,'CA Standards and Followers'!$1:$1,0)),0)))</f>
        <v>0.26200000000000001</v>
      </c>
      <c r="J20">
        <f>IF('CA Standards and Followers'!$B32=1,'EPA LDV Rules'!C$8,IF(AND(INDEX('CA Standards and Followers'!$E$14:$E$73,MATCH($A20,'CA Standards and Followers'!$A$14:$A$73,0))=1,INDEX('CA Standards and Followers'!$H$14:$H$73,MATCH($A20,'CA Standards and Followers'!$A$14:$A$73,0))&lt;=J$1),INDEX('CA Standards and Followers'!$3:$3,MATCH(J$1,'CA Standards and Followers'!$1:$1,0)),IF(AND(INDEX('CA Standards and Followers'!$D$14:$D$73,MATCH($A20,'CA Standards and Followers'!$A$14:$A$73,0))=1,INDEX('CA Standards and Followers'!$G$14:$G$73,MATCH($A20,'CA Standards and Followers'!$A$14:$A$73,0))&lt;=J$1),INDEX('CA Standards and Followers'!$2:$2,MATCH(J$1,'CA Standards and Followers'!$1:$1,0)),0)))</f>
        <v>0.3</v>
      </c>
      <c r="K20">
        <f>IF('CA Standards and Followers'!$B32=1,'EPA LDV Rules'!D$8,IF(AND(INDEX('CA Standards and Followers'!$E$14:$E$73,MATCH($A20,'CA Standards and Followers'!$A$14:$A$73,0))=1,INDEX('CA Standards and Followers'!$H$14:$H$73,MATCH($A20,'CA Standards and Followers'!$A$14:$A$73,0))&lt;=K$1),INDEX('CA Standards and Followers'!$3:$3,MATCH(K$1,'CA Standards and Followers'!$1:$1,0)),IF(AND(INDEX('CA Standards and Followers'!$D$14:$D$73,MATCH($A20,'CA Standards and Followers'!$A$14:$A$73,0))=1,INDEX('CA Standards and Followers'!$G$14:$G$73,MATCH($A20,'CA Standards and Followers'!$A$14:$A$73,0))&lt;=K$1),INDEX('CA Standards and Followers'!$2:$2,MATCH(K$1,'CA Standards and Followers'!$1:$1,0)),0)))</f>
        <v>0.39600000000000002</v>
      </c>
      <c r="L20">
        <f>IF('CA Standards and Followers'!$B32=1,'EPA LDV Rules'!E$8,IF(AND(INDEX('CA Standards and Followers'!$E$14:$E$73,MATCH($A20,'CA Standards and Followers'!$A$14:$A$73,0))=1,INDEX('CA Standards and Followers'!$H$14:$H$73,MATCH($A20,'CA Standards and Followers'!$A$14:$A$73,0))&lt;=L$1),INDEX('CA Standards and Followers'!$3:$3,MATCH(L$1,'CA Standards and Followers'!$1:$1,0)),IF(AND(INDEX('CA Standards and Followers'!$D$14:$D$73,MATCH($A20,'CA Standards and Followers'!$A$14:$A$73,0))=1,INDEX('CA Standards and Followers'!$G$14:$G$73,MATCH($A20,'CA Standards and Followers'!$A$14:$A$73,0))&lt;=L$1),INDEX('CA Standards and Followers'!$2:$2,MATCH(L$1,'CA Standards and Followers'!$1:$1,0)),0)))</f>
        <v>0.45500000000000002</v>
      </c>
      <c r="M20">
        <f>IF('CA Standards and Followers'!$B32=1,'EPA LDV Rules'!F$8,IF(AND(INDEX('CA Standards and Followers'!$E$14:$E$73,MATCH($A20,'CA Standards and Followers'!$A$14:$A$73,0))=1,INDEX('CA Standards and Followers'!$H$14:$H$73,MATCH($A20,'CA Standards and Followers'!$A$14:$A$73,0))&lt;=M$1),INDEX('CA Standards and Followers'!$3:$3,MATCH(M$1,'CA Standards and Followers'!$1:$1,0)),IF(AND(INDEX('CA Standards and Followers'!$D$14:$D$73,MATCH($A20,'CA Standards and Followers'!$A$14:$A$73,0))=1,INDEX('CA Standards and Followers'!$G$14:$G$73,MATCH($A20,'CA Standards and Followers'!$A$14:$A$73,0))&lt;=M$1),INDEX('CA Standards and Followers'!$2:$2,MATCH(M$1,'CA Standards and Followers'!$1:$1,0)),0)))</f>
        <v>0.53</v>
      </c>
      <c r="N20">
        <f>IF('CA Standards and Followers'!$B32=1,'EPA LDV Rules'!G$8,IF(AND(INDEX('CA Standards and Followers'!$E$14:$E$73,MATCH($A20,'CA Standards and Followers'!$A$14:$A$73,0))=1,INDEX('CA Standards and Followers'!$H$14:$H$73,MATCH($A20,'CA Standards and Followers'!$A$14:$A$73,0))&lt;=N$1),INDEX('CA Standards and Followers'!$3:$3,MATCH(N$1,'CA Standards and Followers'!$1:$1,0)),IF(AND(INDEX('CA Standards and Followers'!$D$14:$D$73,MATCH($A20,'CA Standards and Followers'!$A$14:$A$73,0))=1,INDEX('CA Standards and Followers'!$G$14:$G$73,MATCH($A20,'CA Standards and Followers'!$A$14:$A$73,0))&lt;=N$1),INDEX('CA Standards and Followers'!$2:$2,MATCH(N$1,'CA Standards and Followers'!$1:$1,0)),0)))</f>
        <v>0.61</v>
      </c>
      <c r="O20">
        <f>IF('CA Standards and Followers'!$B32=1,'EPA LDV Rules'!H$8,IF(AND(INDEX('CA Standards and Followers'!$E$14:$E$73,MATCH($A20,'CA Standards and Followers'!$A$14:$A$73,0))=1,INDEX('CA Standards and Followers'!$H$14:$H$73,MATCH($A20,'CA Standards and Followers'!$A$14:$A$73,0))&lt;=O$1),INDEX('CA Standards and Followers'!$3:$3,MATCH(O$1,'CA Standards and Followers'!$1:$1,0)),IF(AND(INDEX('CA Standards and Followers'!$D$14:$D$73,MATCH($A20,'CA Standards and Followers'!$A$14:$A$73,0))=1,INDEX('CA Standards and Followers'!$G$14:$G$73,MATCH($A20,'CA Standards and Followers'!$A$14:$A$73,0))&lt;=O$1),INDEX('CA Standards and Followers'!$2:$2,MATCH(O$1,'CA Standards and Followers'!$1:$1,0)),0)))</f>
        <v>0.57999999999999996</v>
      </c>
      <c r="P20">
        <f>IF('CA Standards and Followers'!$B32=1,'EPA LDV Rules'!I$8,IF(AND(INDEX('CA Standards and Followers'!$E$14:$E$73,MATCH($A20,'CA Standards and Followers'!$A$14:$A$73,0))=1,INDEX('CA Standards and Followers'!$H$14:$H$73,MATCH($A20,'CA Standards and Followers'!$A$14:$A$73,0))&lt;=P$1),INDEX('CA Standards and Followers'!$3:$3,MATCH(P$1,'CA Standards and Followers'!$1:$1,0)),IF(AND(INDEX('CA Standards and Followers'!$D$14:$D$73,MATCH($A20,'CA Standards and Followers'!$A$14:$A$73,0))=1,INDEX('CA Standards and Followers'!$G$14:$G$73,MATCH($A20,'CA Standards and Followers'!$A$14:$A$73,0))&lt;=P$1),INDEX('CA Standards and Followers'!$2:$2,MATCH(P$1,'CA Standards and Followers'!$1:$1,0)),0)))</f>
        <v>0.55000000000000004</v>
      </c>
      <c r="Q20">
        <f>IF('CA Standards and Followers'!$B32=1,'EPA LDV Rules'!J$8,IF(AND(INDEX('CA Standards and Followers'!$E$14:$E$73,MATCH($A20,'CA Standards and Followers'!$A$14:$A$73,0))=1,INDEX('CA Standards and Followers'!$H$14:$H$73,MATCH($A20,'CA Standards and Followers'!$A$14:$A$73,0))&lt;=Q$1),INDEX('CA Standards and Followers'!$3:$3,MATCH(Q$1,'CA Standards and Followers'!$1:$1,0)),IF(AND(INDEX('CA Standards and Followers'!$D$14:$D$73,MATCH($A20,'CA Standards and Followers'!$A$14:$A$73,0))=1,INDEX('CA Standards and Followers'!$G$14:$G$73,MATCH($A20,'CA Standards and Followers'!$A$14:$A$73,0))&lt;=Q$1),INDEX('CA Standards and Followers'!$2:$2,MATCH(Q$1,'CA Standards and Followers'!$1:$1,0)),0)))</f>
        <v>0</v>
      </c>
      <c r="R20">
        <f>IF('CA Standards and Followers'!$B32=1,'EPA LDV Rules'!K$8,IF(AND(INDEX('CA Standards and Followers'!$E$14:$E$73,MATCH($A20,'CA Standards and Followers'!$A$14:$A$73,0))=1,INDEX('CA Standards and Followers'!$H$14:$H$73,MATCH($A20,'CA Standards and Followers'!$A$14:$A$73,0))&lt;=R$1),INDEX('CA Standards and Followers'!$3:$3,MATCH(R$1,'CA Standards and Followers'!$1:$1,0)),IF(AND(INDEX('CA Standards and Followers'!$D$14:$D$73,MATCH($A20,'CA Standards and Followers'!$A$14:$A$73,0))=1,INDEX('CA Standards and Followers'!$G$14:$G$73,MATCH($A20,'CA Standards and Followers'!$A$14:$A$73,0))&lt;=R$1),INDEX('CA Standards and Followers'!$2:$2,MATCH(R$1,'CA Standards and Followers'!$1:$1,0)),0)))</f>
        <v>0</v>
      </c>
      <c r="S20">
        <f>IF('CA Standards and Followers'!$B32=1,'EPA LDV Rules'!L$8,IF(AND(INDEX('CA Standards and Followers'!$E$14:$E$73,MATCH($A20,'CA Standards and Followers'!$A$14:$A$73,0))=1,INDEX('CA Standards and Followers'!$H$14:$H$73,MATCH($A20,'CA Standards and Followers'!$A$14:$A$73,0))&lt;=S$1),INDEX('CA Standards and Followers'!$3:$3,MATCH(S$1,'CA Standards and Followers'!$1:$1,0)),IF(AND(INDEX('CA Standards and Followers'!$D$14:$D$73,MATCH($A20,'CA Standards and Followers'!$A$14:$A$73,0))=1,INDEX('CA Standards and Followers'!$G$14:$G$73,MATCH($A20,'CA Standards and Followers'!$A$14:$A$73,0))&lt;=S$1),INDEX('CA Standards and Followers'!$2:$2,MATCH(S$1,'CA Standards and Followers'!$1:$1,0)),0)))</f>
        <v>0</v>
      </c>
      <c r="T20">
        <f>IF('CA Standards and Followers'!$B32=1,'EPA LDV Rules'!M$8,IF(AND(INDEX('CA Standards and Followers'!$E$14:$E$73,MATCH($A20,'CA Standards and Followers'!$A$14:$A$73,0))=1,INDEX('CA Standards and Followers'!$H$14:$H$73,MATCH($A20,'CA Standards and Followers'!$A$14:$A$73,0))&lt;=T$1),INDEX('CA Standards and Followers'!$3:$3,MATCH(T$1,'CA Standards and Followers'!$1:$1,0)),IF(AND(INDEX('CA Standards and Followers'!$D$14:$D$73,MATCH($A20,'CA Standards and Followers'!$A$14:$A$73,0))=1,INDEX('CA Standards and Followers'!$G$14:$G$73,MATCH($A20,'CA Standards and Followers'!$A$14:$A$73,0))&lt;=T$1),INDEX('CA Standards and Followers'!$2:$2,MATCH(T$1,'CA Standards and Followers'!$1:$1,0)),0)))</f>
        <v>0</v>
      </c>
      <c r="U20">
        <f>IF('CA Standards and Followers'!$B32=1,'EPA LDV Rules'!N$8,IF(AND(INDEX('CA Standards and Followers'!$E$14:$E$73,MATCH($A20,'CA Standards and Followers'!$A$14:$A$73,0))=1,INDEX('CA Standards and Followers'!$H$14:$H$73,MATCH($A20,'CA Standards and Followers'!$A$14:$A$73,0))&lt;=U$1),INDEX('CA Standards and Followers'!$3:$3,MATCH(U$1,'CA Standards and Followers'!$1:$1,0)),IF(AND(INDEX('CA Standards and Followers'!$D$14:$D$73,MATCH($A20,'CA Standards and Followers'!$A$14:$A$73,0))=1,INDEX('CA Standards and Followers'!$G$14:$G$73,MATCH($A20,'CA Standards and Followers'!$A$14:$A$73,0))&lt;=U$1),INDEX('CA Standards and Followers'!$2:$2,MATCH(U$1,'CA Standards and Followers'!$1:$1,0)),0)))</f>
        <v>0</v>
      </c>
      <c r="V20">
        <f>IF('CA Standards and Followers'!$B32=1,'EPA LDV Rules'!O$8,IF(AND(INDEX('CA Standards and Followers'!$E$14:$E$73,MATCH($A20,'CA Standards and Followers'!$A$14:$A$73,0))=1,INDEX('CA Standards and Followers'!$H$14:$H$73,MATCH($A20,'CA Standards and Followers'!$A$14:$A$73,0))&lt;=V$1),INDEX('CA Standards and Followers'!$3:$3,MATCH(V$1,'CA Standards and Followers'!$1:$1,0)),IF(AND(INDEX('CA Standards and Followers'!$D$14:$D$73,MATCH($A20,'CA Standards and Followers'!$A$14:$A$73,0))=1,INDEX('CA Standards and Followers'!$G$14:$G$73,MATCH($A20,'CA Standards and Followers'!$A$14:$A$73,0))&lt;=V$1),INDEX('CA Standards and Followers'!$2:$2,MATCH(V$1,'CA Standards and Followers'!$1:$1,0)),0)))</f>
        <v>0</v>
      </c>
      <c r="W20">
        <f>IF('CA Standards and Followers'!$B32=1,'EPA LDV Rules'!P$8,IF(AND(INDEX('CA Standards and Followers'!$E$14:$E$73,MATCH($A20,'CA Standards and Followers'!$A$14:$A$73,0))=1,INDEX('CA Standards and Followers'!$H$14:$H$73,MATCH($A20,'CA Standards and Followers'!$A$14:$A$73,0))&lt;=W$1),INDEX('CA Standards and Followers'!$3:$3,MATCH(W$1,'CA Standards and Followers'!$1:$1,0)),IF(AND(INDEX('CA Standards and Followers'!$D$14:$D$73,MATCH($A20,'CA Standards and Followers'!$A$14:$A$73,0))=1,INDEX('CA Standards and Followers'!$G$14:$G$73,MATCH($A20,'CA Standards and Followers'!$A$14:$A$73,0))&lt;=W$1),INDEX('CA Standards and Followers'!$2:$2,MATCH(W$1,'CA Standards and Followers'!$1:$1,0)),0)))</f>
        <v>0</v>
      </c>
      <c r="X20">
        <f>IF('CA Standards and Followers'!$B32=1,'EPA LDV Rules'!Q$8,IF(AND(INDEX('CA Standards and Followers'!$E$14:$E$73,MATCH($A20,'CA Standards and Followers'!$A$14:$A$73,0))=1,INDEX('CA Standards and Followers'!$H$14:$H$73,MATCH($A20,'CA Standards and Followers'!$A$14:$A$73,0))&lt;=X$1),INDEX('CA Standards and Followers'!$3:$3,MATCH(X$1,'CA Standards and Followers'!$1:$1,0)),IF(AND(INDEX('CA Standards and Followers'!$D$14:$D$73,MATCH($A20,'CA Standards and Followers'!$A$14:$A$73,0))=1,INDEX('CA Standards and Followers'!$G$14:$G$73,MATCH($A20,'CA Standards and Followers'!$A$14:$A$73,0))&lt;=X$1),INDEX('CA Standards and Followers'!$2:$2,MATCH(X$1,'CA Standards and Followers'!$1:$1,0)),0)))</f>
        <v>0</v>
      </c>
      <c r="Y20">
        <f>IF('CA Standards and Followers'!$B32=1,'EPA LDV Rules'!R$8,IF(AND(INDEX('CA Standards and Followers'!$E$14:$E$73,MATCH($A20,'CA Standards and Followers'!$A$14:$A$73,0))=1,INDEX('CA Standards and Followers'!$H$14:$H$73,MATCH($A20,'CA Standards and Followers'!$A$14:$A$73,0))&lt;=Y$1),INDEX('CA Standards and Followers'!$3:$3,MATCH(Y$1,'CA Standards and Followers'!$1:$1,0)),IF(AND(INDEX('CA Standards and Followers'!$D$14:$D$73,MATCH($A20,'CA Standards and Followers'!$A$14:$A$73,0))=1,INDEX('CA Standards and Followers'!$G$14:$G$73,MATCH($A20,'CA Standards and Followers'!$A$14:$A$73,0))&lt;=Y$1),INDEX('CA Standards and Followers'!$2:$2,MATCH(Y$1,'CA Standards and Followers'!$1:$1,0)),0)))</f>
        <v>0</v>
      </c>
      <c r="Z20">
        <f>IF('CA Standards and Followers'!$B32=1,'EPA LDV Rules'!S$8,IF(AND(INDEX('CA Standards and Followers'!$E$14:$E$73,MATCH($A20,'CA Standards and Followers'!$A$14:$A$73,0))=1,INDEX('CA Standards and Followers'!$H$14:$H$73,MATCH($A20,'CA Standards and Followers'!$A$14:$A$73,0))&lt;=Z$1),INDEX('CA Standards and Followers'!$3:$3,MATCH(Z$1,'CA Standards and Followers'!$1:$1,0)),IF(AND(INDEX('CA Standards and Followers'!$D$14:$D$73,MATCH($A20,'CA Standards and Followers'!$A$14:$A$73,0))=1,INDEX('CA Standards and Followers'!$G$14:$G$73,MATCH($A20,'CA Standards and Followers'!$A$14:$A$73,0))&lt;=Z$1),INDEX('CA Standards and Followers'!$2:$2,MATCH(Z$1,'CA Standards and Followers'!$1:$1,0)),0)))</f>
        <v>0</v>
      </c>
      <c r="AA20">
        <f>IF('CA Standards and Followers'!$B32=1,'EPA LDV Rules'!T$8,IF(AND(INDEX('CA Standards and Followers'!$E$14:$E$73,MATCH($A20,'CA Standards and Followers'!$A$14:$A$73,0))=1,INDEX('CA Standards and Followers'!$H$14:$H$73,MATCH($A20,'CA Standards and Followers'!$A$14:$A$73,0))&lt;=AA$1),INDEX('CA Standards and Followers'!$3:$3,MATCH(AA$1,'CA Standards and Followers'!$1:$1,0)),IF(AND(INDEX('CA Standards and Followers'!$D$14:$D$73,MATCH($A20,'CA Standards and Followers'!$A$14:$A$73,0))=1,INDEX('CA Standards and Followers'!$G$14:$G$73,MATCH($A20,'CA Standards and Followers'!$A$14:$A$73,0))&lt;=AA$1),INDEX('CA Standards and Followers'!$2:$2,MATCH(AA$1,'CA Standards and Followers'!$1:$1,0)),0)))</f>
        <v>0</v>
      </c>
      <c r="AB20">
        <f>IF('CA Standards and Followers'!$B32=1,'EPA LDV Rules'!U$8,IF(AND(INDEX('CA Standards and Followers'!$E$14:$E$73,MATCH($A20,'CA Standards and Followers'!$A$14:$A$73,0))=1,INDEX('CA Standards and Followers'!$H$14:$H$73,MATCH($A20,'CA Standards and Followers'!$A$14:$A$73,0))&lt;=AB$1),INDEX('CA Standards and Followers'!$3:$3,MATCH(AB$1,'CA Standards and Followers'!$1:$1,0)),IF(AND(INDEX('CA Standards and Followers'!$D$14:$D$73,MATCH($A20,'CA Standards and Followers'!$A$14:$A$73,0))=1,INDEX('CA Standards and Followers'!$G$14:$G$73,MATCH($A20,'CA Standards and Followers'!$A$14:$A$73,0))&lt;=AB$1),INDEX('CA Standards and Followers'!$2:$2,MATCH(AB$1,'CA Standards and Followers'!$1:$1,0)),0)))</f>
        <v>0</v>
      </c>
      <c r="AC20">
        <f>IF('CA Standards and Followers'!$B32=1,'EPA LDV Rules'!V$8,IF(AND(INDEX('CA Standards and Followers'!$E$14:$E$73,MATCH($A20,'CA Standards and Followers'!$A$14:$A$73,0))=1,INDEX('CA Standards and Followers'!$H$14:$H$73,MATCH($A20,'CA Standards and Followers'!$A$14:$A$73,0))&lt;=AC$1),INDEX('CA Standards and Followers'!$3:$3,MATCH(AC$1,'CA Standards and Followers'!$1:$1,0)),IF(AND(INDEX('CA Standards and Followers'!$D$14:$D$73,MATCH($A20,'CA Standards and Followers'!$A$14:$A$73,0))=1,INDEX('CA Standards and Followers'!$G$14:$G$73,MATCH($A20,'CA Standards and Followers'!$A$14:$A$73,0))&lt;=AC$1),INDEX('CA Standards and Followers'!$2:$2,MATCH(AC$1,'CA Standards and Followers'!$1:$1,0)),0)))</f>
        <v>0</v>
      </c>
      <c r="AD20">
        <f>IF('CA Standards and Followers'!$B32=1,'EPA LDV Rules'!W$8,IF(AND(INDEX('CA Standards and Followers'!$E$14:$E$73,MATCH($A20,'CA Standards and Followers'!$A$14:$A$73,0))=1,INDEX('CA Standards and Followers'!$H$14:$H$73,MATCH($A20,'CA Standards and Followers'!$A$14:$A$73,0))&lt;=AD$1),INDEX('CA Standards and Followers'!$3:$3,MATCH(AD$1,'CA Standards and Followers'!$1:$1,0)),IF(AND(INDEX('CA Standards and Followers'!$D$14:$D$73,MATCH($A20,'CA Standards and Followers'!$A$14:$A$73,0))=1,INDEX('CA Standards and Followers'!$G$14:$G$73,MATCH($A20,'CA Standards and Followers'!$A$14:$A$73,0))&lt;=AD$1),INDEX('CA Standards and Followers'!$2:$2,MATCH(AD$1,'CA Standards and Followers'!$1:$1,0)),0)))</f>
        <v>0</v>
      </c>
      <c r="AE20">
        <f>IF('CA Standards and Followers'!$B32=1,'EPA LDV Rules'!X$8,IF(AND(INDEX('CA Standards and Followers'!$E$14:$E$73,MATCH($A20,'CA Standards and Followers'!$A$14:$A$73,0))=1,INDEX('CA Standards and Followers'!$H$14:$H$73,MATCH($A20,'CA Standards and Followers'!$A$14:$A$73,0))&lt;=AE$1),INDEX('CA Standards and Followers'!$3:$3,MATCH(AE$1,'CA Standards and Followers'!$1:$1,0)),IF(AND(INDEX('CA Standards and Followers'!$D$14:$D$73,MATCH($A20,'CA Standards and Followers'!$A$14:$A$73,0))=1,INDEX('CA Standards and Followers'!$G$14:$G$73,MATCH($A20,'CA Standards and Followers'!$A$14:$A$73,0))&lt;=AE$1),INDEX('CA Standards and Followers'!$2:$2,MATCH(AE$1,'CA Standards and Followers'!$1:$1,0)),0)))</f>
        <v>0</v>
      </c>
      <c r="AF20">
        <f>IF('CA Standards and Followers'!$B32=1,'EPA LDV Rules'!Y$8,IF(AND(INDEX('CA Standards and Followers'!$E$14:$E$73,MATCH($A20,'CA Standards and Followers'!$A$14:$A$73,0))=1,INDEX('CA Standards and Followers'!$H$14:$H$73,MATCH($A20,'CA Standards and Followers'!$A$14:$A$73,0))&lt;=AF$1),INDEX('CA Standards and Followers'!$3:$3,MATCH(AF$1,'CA Standards and Followers'!$1:$1,0)),IF(AND(INDEX('CA Standards and Followers'!$D$14:$D$73,MATCH($A20,'CA Standards and Followers'!$A$14:$A$73,0))=1,INDEX('CA Standards and Followers'!$G$14:$G$73,MATCH($A20,'CA Standards and Followers'!$A$14:$A$73,0))&lt;=AF$1),INDEX('CA Standards and Followers'!$2:$2,MATCH(AF$1,'CA Standards and Followers'!$1:$1,0)),0)))</f>
        <v>0</v>
      </c>
    </row>
    <row r="21" spans="1:32" x14ac:dyDescent="0.75">
      <c r="A21" t="s">
        <v>1368</v>
      </c>
      <c r="B21">
        <f>IF(AND(INDEX('CA Standards and Followers'!$E$14:$E$73,MATCH($A21,'CA Standards and Followers'!$A$14:$A$73,0))=1,INDEX('CA Standards and Followers'!$H$14:$H$73,MATCH($A21,'CA Standards and Followers'!$A$14:$A$73,0))&lt;=B$1),INDEX('CA Standards and Followers'!$3:$3,MATCH(B$1,'CA Standards and Followers'!$1:$1,0)),IF(AND(INDEX('CA Standards and Followers'!$D$14:$D$73,MATCH($A21,'CA Standards and Followers'!$A$14:$A$73,0))=1,INDEX('CA Standards and Followers'!$G$14:$G$73,MATCH($A21,'CA Standards and Followers'!$A$14:$A$73,0))&lt;=B$1),INDEX('CA Standards and Followers'!$2:$2,MATCH(B$1,'CA Standards and Followers'!$1:$1,0)),0))</f>
        <v>9.5000000000000001E-2</v>
      </c>
      <c r="C21">
        <f>IF(AND(INDEX('CA Standards and Followers'!$E$14:$E$73,MATCH($A21,'CA Standards and Followers'!$A$14:$A$73,0))=1,INDEX('CA Standards and Followers'!$H$14:$H$73,MATCH($A21,'CA Standards and Followers'!$A$14:$A$73,0))&lt;=C$1),INDEX('CA Standards and Followers'!$3:$3,MATCH(C$1,'CA Standards and Followers'!$1:$1,0)),IF(AND(INDEX('CA Standards and Followers'!$D$14:$D$73,MATCH($A21,'CA Standards and Followers'!$A$14:$A$73,0))=1,INDEX('CA Standards and Followers'!$G$14:$G$73,MATCH($A21,'CA Standards and Followers'!$A$14:$A$73,0))&lt;=C$1),INDEX('CA Standards and Followers'!$2:$2,MATCH(C$1,'CA Standards and Followers'!$1:$1,0)),0))</f>
        <v>0.12</v>
      </c>
      <c r="D21">
        <f>IF(AND(INDEX('CA Standards and Followers'!$E$14:$E$73,MATCH($A21,'CA Standards and Followers'!$A$14:$A$73,0))=1,INDEX('CA Standards and Followers'!$H$14:$H$73,MATCH($A21,'CA Standards and Followers'!$A$14:$A$73,0))&lt;=D$1),INDEX('CA Standards and Followers'!$3:$3,MATCH(D$1,'CA Standards and Followers'!$1:$1,0)),IF(AND(INDEX('CA Standards and Followers'!$D$14:$D$73,MATCH($A21,'CA Standards and Followers'!$A$14:$A$73,0))=1,INDEX('CA Standards and Followers'!$G$14:$G$73,MATCH($A21,'CA Standards and Followers'!$A$14:$A$73,0))&lt;=D$1),INDEX('CA Standards and Followers'!$2:$2,MATCH(D$1,'CA Standards and Followers'!$1:$1,0)),0))</f>
        <v>0.14499999999999999</v>
      </c>
      <c r="E21">
        <f>IF(AND(INDEX('CA Standards and Followers'!$E$14:$E$73,MATCH($A21,'CA Standards and Followers'!$A$14:$A$73,0))=1,INDEX('CA Standards and Followers'!$H$14:$H$73,MATCH($A21,'CA Standards and Followers'!$A$14:$A$73,0))&lt;=E$1),INDEX('CA Standards and Followers'!$3:$3,MATCH(E$1,'CA Standards and Followers'!$1:$1,0)),IF(AND(INDEX('CA Standards and Followers'!$D$14:$D$73,MATCH($A21,'CA Standards and Followers'!$A$14:$A$73,0))=1,INDEX('CA Standards and Followers'!$G$14:$G$73,MATCH($A21,'CA Standards and Followers'!$A$14:$A$73,0))&lt;=E$1),INDEX('CA Standards and Followers'!$2:$2,MATCH(E$1,'CA Standards and Followers'!$1:$1,0)),0))</f>
        <v>0.16999999999999998</v>
      </c>
      <c r="F21">
        <f>IF(AND(INDEX('CA Standards and Followers'!$E$14:$E$73,MATCH($A21,'CA Standards and Followers'!$A$14:$A$73,0))=1,INDEX('CA Standards and Followers'!$H$14:$H$73,MATCH($A21,'CA Standards and Followers'!$A$14:$A$73,0))&lt;=F$1),INDEX('CA Standards and Followers'!$3:$3,MATCH(F$1,'CA Standards and Followers'!$1:$1,0)),IF(AND(INDEX('CA Standards and Followers'!$D$14:$D$73,MATCH($A21,'CA Standards and Followers'!$A$14:$A$73,0))=1,INDEX('CA Standards and Followers'!$G$14:$G$73,MATCH($A21,'CA Standards and Followers'!$A$14:$A$73,0))&lt;=F$1),INDEX('CA Standards and Followers'!$2:$2,MATCH(F$1,'CA Standards and Followers'!$1:$1,0)),0))</f>
        <v>0.19500000000000001</v>
      </c>
      <c r="G21">
        <f>IF(AND(INDEX('CA Standards and Followers'!$E$14:$E$73,MATCH($A21,'CA Standards and Followers'!$A$14:$A$73,0))=1,INDEX('CA Standards and Followers'!$H$14:$H$73,MATCH($A21,'CA Standards and Followers'!$A$14:$A$73,0))&lt;=G$1),INDEX('CA Standards and Followers'!$3:$3,MATCH(G$1,'CA Standards and Followers'!$1:$1,0)),IF(AND(INDEX('CA Standards and Followers'!$D$14:$D$73,MATCH($A21,'CA Standards and Followers'!$A$14:$A$73,0))=1,INDEX('CA Standards and Followers'!$G$14:$G$73,MATCH($A21,'CA Standards and Followers'!$A$14:$A$73,0))&lt;=G$1),INDEX('CA Standards and Followers'!$2:$2,MATCH(G$1,'CA Standards and Followers'!$1:$1,0)),0))</f>
        <v>0.21999999999999997</v>
      </c>
      <c r="H21">
        <f>IF(AND(INDEX('CA Standards and Followers'!$E$14:$E$73,MATCH($A21,'CA Standards and Followers'!$A$14:$A$73,0))=1,INDEX('CA Standards and Followers'!$H$14:$H$73,MATCH($A21,'CA Standards and Followers'!$A$14:$A$73,0))&lt;=H$1),INDEX('CA Standards and Followers'!$3:$3,MATCH(H$1,'CA Standards and Followers'!$1:$1,0)),IF(AND(INDEX('CA Standards and Followers'!$D$14:$D$73,MATCH($A21,'CA Standards and Followers'!$A$14:$A$73,0))=1,INDEX('CA Standards and Followers'!$G$14:$G$73,MATCH($A21,'CA Standards and Followers'!$A$14:$A$73,0))&lt;=H$1),INDEX('CA Standards and Followers'!$2:$2,MATCH(H$1,'CA Standards and Followers'!$1:$1,0)),0))</f>
        <v>0.22</v>
      </c>
      <c r="I21">
        <f>IF('CA Standards and Followers'!$B33=1,'EPA LDV Rules'!B$8,IF(AND(INDEX('CA Standards and Followers'!$E$14:$E$73,MATCH($A21,'CA Standards and Followers'!$A$14:$A$73,0))=1,INDEX('CA Standards and Followers'!$H$14:$H$73,MATCH($A21,'CA Standards and Followers'!$A$14:$A$73,0))&lt;=I$1),INDEX('CA Standards and Followers'!$3:$3,MATCH(I$1,'CA Standards and Followers'!$1:$1,0)),IF(AND(INDEX('CA Standards and Followers'!$D$14:$D$73,MATCH($A21,'CA Standards and Followers'!$A$14:$A$73,0))=1,INDEX('CA Standards and Followers'!$G$14:$G$73,MATCH($A21,'CA Standards and Followers'!$A$14:$A$73,0))&lt;=I$1),INDEX('CA Standards and Followers'!$2:$2,MATCH(I$1,'CA Standards and Followers'!$1:$1,0)),0)))</f>
        <v>0.26200000000000001</v>
      </c>
      <c r="J21">
        <f>IF('CA Standards and Followers'!$B33=1,'EPA LDV Rules'!C$8,IF(AND(INDEX('CA Standards and Followers'!$E$14:$E$73,MATCH($A21,'CA Standards and Followers'!$A$14:$A$73,0))=1,INDEX('CA Standards and Followers'!$H$14:$H$73,MATCH($A21,'CA Standards and Followers'!$A$14:$A$73,0))&lt;=J$1),INDEX('CA Standards and Followers'!$3:$3,MATCH(J$1,'CA Standards and Followers'!$1:$1,0)),IF(AND(INDEX('CA Standards and Followers'!$D$14:$D$73,MATCH($A21,'CA Standards and Followers'!$A$14:$A$73,0))=1,INDEX('CA Standards and Followers'!$G$14:$G$73,MATCH($A21,'CA Standards and Followers'!$A$14:$A$73,0))&lt;=J$1),INDEX('CA Standards and Followers'!$2:$2,MATCH(J$1,'CA Standards and Followers'!$1:$1,0)),0)))</f>
        <v>0.3</v>
      </c>
      <c r="K21">
        <f>IF('CA Standards and Followers'!$B33=1,'EPA LDV Rules'!D$8,IF(AND(INDEX('CA Standards and Followers'!$E$14:$E$73,MATCH($A21,'CA Standards and Followers'!$A$14:$A$73,0))=1,INDEX('CA Standards and Followers'!$H$14:$H$73,MATCH($A21,'CA Standards and Followers'!$A$14:$A$73,0))&lt;=K$1),INDEX('CA Standards and Followers'!$3:$3,MATCH(K$1,'CA Standards and Followers'!$1:$1,0)),IF(AND(INDEX('CA Standards and Followers'!$D$14:$D$73,MATCH($A21,'CA Standards and Followers'!$A$14:$A$73,0))=1,INDEX('CA Standards and Followers'!$G$14:$G$73,MATCH($A21,'CA Standards and Followers'!$A$14:$A$73,0))&lt;=K$1),INDEX('CA Standards and Followers'!$2:$2,MATCH(K$1,'CA Standards and Followers'!$1:$1,0)),0)))</f>
        <v>0.39600000000000002</v>
      </c>
      <c r="L21">
        <f>IF('CA Standards and Followers'!$B33=1,'EPA LDV Rules'!E$8,IF(AND(INDEX('CA Standards and Followers'!$E$14:$E$73,MATCH($A21,'CA Standards and Followers'!$A$14:$A$73,0))=1,INDEX('CA Standards and Followers'!$H$14:$H$73,MATCH($A21,'CA Standards and Followers'!$A$14:$A$73,0))&lt;=L$1),INDEX('CA Standards and Followers'!$3:$3,MATCH(L$1,'CA Standards and Followers'!$1:$1,0)),IF(AND(INDEX('CA Standards and Followers'!$D$14:$D$73,MATCH($A21,'CA Standards and Followers'!$A$14:$A$73,0))=1,INDEX('CA Standards and Followers'!$G$14:$G$73,MATCH($A21,'CA Standards and Followers'!$A$14:$A$73,0))&lt;=L$1),INDEX('CA Standards and Followers'!$2:$2,MATCH(L$1,'CA Standards and Followers'!$1:$1,0)),0)))</f>
        <v>0.45500000000000002</v>
      </c>
      <c r="M21">
        <f>IF('CA Standards and Followers'!$B33=1,'EPA LDV Rules'!F$8,IF(AND(INDEX('CA Standards and Followers'!$E$14:$E$73,MATCH($A21,'CA Standards and Followers'!$A$14:$A$73,0))=1,INDEX('CA Standards and Followers'!$H$14:$H$73,MATCH($A21,'CA Standards and Followers'!$A$14:$A$73,0))&lt;=M$1),INDEX('CA Standards and Followers'!$3:$3,MATCH(M$1,'CA Standards and Followers'!$1:$1,0)),IF(AND(INDEX('CA Standards and Followers'!$D$14:$D$73,MATCH($A21,'CA Standards and Followers'!$A$14:$A$73,0))=1,INDEX('CA Standards and Followers'!$G$14:$G$73,MATCH($A21,'CA Standards and Followers'!$A$14:$A$73,0))&lt;=M$1),INDEX('CA Standards and Followers'!$2:$2,MATCH(M$1,'CA Standards and Followers'!$1:$1,0)),0)))</f>
        <v>0.53</v>
      </c>
      <c r="N21">
        <f>IF('CA Standards and Followers'!$B33=1,'EPA LDV Rules'!G$8,IF(AND(INDEX('CA Standards and Followers'!$E$14:$E$73,MATCH($A21,'CA Standards and Followers'!$A$14:$A$73,0))=1,INDEX('CA Standards and Followers'!$H$14:$H$73,MATCH($A21,'CA Standards and Followers'!$A$14:$A$73,0))&lt;=N$1),INDEX('CA Standards and Followers'!$3:$3,MATCH(N$1,'CA Standards and Followers'!$1:$1,0)),IF(AND(INDEX('CA Standards and Followers'!$D$14:$D$73,MATCH($A21,'CA Standards and Followers'!$A$14:$A$73,0))=1,INDEX('CA Standards and Followers'!$G$14:$G$73,MATCH($A21,'CA Standards and Followers'!$A$14:$A$73,0))&lt;=N$1),INDEX('CA Standards and Followers'!$2:$2,MATCH(N$1,'CA Standards and Followers'!$1:$1,0)),0)))</f>
        <v>0.61</v>
      </c>
      <c r="O21">
        <f>IF('CA Standards and Followers'!$B33=1,'EPA LDV Rules'!H$8,IF(AND(INDEX('CA Standards and Followers'!$E$14:$E$73,MATCH($A21,'CA Standards and Followers'!$A$14:$A$73,0))=1,INDEX('CA Standards and Followers'!$H$14:$H$73,MATCH($A21,'CA Standards and Followers'!$A$14:$A$73,0))&lt;=O$1),INDEX('CA Standards and Followers'!$3:$3,MATCH(O$1,'CA Standards and Followers'!$1:$1,0)),IF(AND(INDEX('CA Standards and Followers'!$D$14:$D$73,MATCH($A21,'CA Standards and Followers'!$A$14:$A$73,0))=1,INDEX('CA Standards and Followers'!$G$14:$G$73,MATCH($A21,'CA Standards and Followers'!$A$14:$A$73,0))&lt;=O$1),INDEX('CA Standards and Followers'!$2:$2,MATCH(O$1,'CA Standards and Followers'!$1:$1,0)),0)))</f>
        <v>0.57999999999999996</v>
      </c>
      <c r="P21">
        <f>IF('CA Standards and Followers'!$B33=1,'EPA LDV Rules'!I$8,IF(AND(INDEX('CA Standards and Followers'!$E$14:$E$73,MATCH($A21,'CA Standards and Followers'!$A$14:$A$73,0))=1,INDEX('CA Standards and Followers'!$H$14:$H$73,MATCH($A21,'CA Standards and Followers'!$A$14:$A$73,0))&lt;=P$1),INDEX('CA Standards and Followers'!$3:$3,MATCH(P$1,'CA Standards and Followers'!$1:$1,0)),IF(AND(INDEX('CA Standards and Followers'!$D$14:$D$73,MATCH($A21,'CA Standards and Followers'!$A$14:$A$73,0))=1,INDEX('CA Standards and Followers'!$G$14:$G$73,MATCH($A21,'CA Standards and Followers'!$A$14:$A$73,0))&lt;=P$1),INDEX('CA Standards and Followers'!$2:$2,MATCH(P$1,'CA Standards and Followers'!$1:$1,0)),0)))</f>
        <v>0.55000000000000004</v>
      </c>
      <c r="Q21">
        <f>IF('CA Standards and Followers'!$B33=1,'EPA LDV Rules'!J$8,IF(AND(INDEX('CA Standards and Followers'!$E$14:$E$73,MATCH($A21,'CA Standards and Followers'!$A$14:$A$73,0))=1,INDEX('CA Standards and Followers'!$H$14:$H$73,MATCH($A21,'CA Standards and Followers'!$A$14:$A$73,0))&lt;=Q$1),INDEX('CA Standards and Followers'!$3:$3,MATCH(Q$1,'CA Standards and Followers'!$1:$1,0)),IF(AND(INDEX('CA Standards and Followers'!$D$14:$D$73,MATCH($A21,'CA Standards and Followers'!$A$14:$A$73,0))=1,INDEX('CA Standards and Followers'!$G$14:$G$73,MATCH($A21,'CA Standards and Followers'!$A$14:$A$73,0))&lt;=Q$1),INDEX('CA Standards and Followers'!$2:$2,MATCH(Q$1,'CA Standards and Followers'!$1:$1,0)),0)))</f>
        <v>0</v>
      </c>
      <c r="R21">
        <f>IF('CA Standards and Followers'!$B33=1,'EPA LDV Rules'!K$8,IF(AND(INDEX('CA Standards and Followers'!$E$14:$E$73,MATCH($A21,'CA Standards and Followers'!$A$14:$A$73,0))=1,INDEX('CA Standards and Followers'!$H$14:$H$73,MATCH($A21,'CA Standards and Followers'!$A$14:$A$73,0))&lt;=R$1),INDEX('CA Standards and Followers'!$3:$3,MATCH(R$1,'CA Standards and Followers'!$1:$1,0)),IF(AND(INDEX('CA Standards and Followers'!$D$14:$D$73,MATCH($A21,'CA Standards and Followers'!$A$14:$A$73,0))=1,INDEX('CA Standards and Followers'!$G$14:$G$73,MATCH($A21,'CA Standards and Followers'!$A$14:$A$73,0))&lt;=R$1),INDEX('CA Standards and Followers'!$2:$2,MATCH(R$1,'CA Standards and Followers'!$1:$1,0)),0)))</f>
        <v>0</v>
      </c>
      <c r="S21">
        <f>IF('CA Standards and Followers'!$B33=1,'EPA LDV Rules'!L$8,IF(AND(INDEX('CA Standards and Followers'!$E$14:$E$73,MATCH($A21,'CA Standards and Followers'!$A$14:$A$73,0))=1,INDEX('CA Standards and Followers'!$H$14:$H$73,MATCH($A21,'CA Standards and Followers'!$A$14:$A$73,0))&lt;=S$1),INDEX('CA Standards and Followers'!$3:$3,MATCH(S$1,'CA Standards and Followers'!$1:$1,0)),IF(AND(INDEX('CA Standards and Followers'!$D$14:$D$73,MATCH($A21,'CA Standards and Followers'!$A$14:$A$73,0))=1,INDEX('CA Standards and Followers'!$G$14:$G$73,MATCH($A21,'CA Standards and Followers'!$A$14:$A$73,0))&lt;=S$1),INDEX('CA Standards and Followers'!$2:$2,MATCH(S$1,'CA Standards and Followers'!$1:$1,0)),0)))</f>
        <v>0</v>
      </c>
      <c r="T21">
        <f>IF('CA Standards and Followers'!$B33=1,'EPA LDV Rules'!M$8,IF(AND(INDEX('CA Standards and Followers'!$E$14:$E$73,MATCH($A21,'CA Standards and Followers'!$A$14:$A$73,0))=1,INDEX('CA Standards and Followers'!$H$14:$H$73,MATCH($A21,'CA Standards and Followers'!$A$14:$A$73,0))&lt;=T$1),INDEX('CA Standards and Followers'!$3:$3,MATCH(T$1,'CA Standards and Followers'!$1:$1,0)),IF(AND(INDEX('CA Standards and Followers'!$D$14:$D$73,MATCH($A21,'CA Standards and Followers'!$A$14:$A$73,0))=1,INDEX('CA Standards and Followers'!$G$14:$G$73,MATCH($A21,'CA Standards and Followers'!$A$14:$A$73,0))&lt;=T$1),INDEX('CA Standards and Followers'!$2:$2,MATCH(T$1,'CA Standards and Followers'!$1:$1,0)),0)))</f>
        <v>0</v>
      </c>
      <c r="U21">
        <f>IF('CA Standards and Followers'!$B33=1,'EPA LDV Rules'!N$8,IF(AND(INDEX('CA Standards and Followers'!$E$14:$E$73,MATCH($A21,'CA Standards and Followers'!$A$14:$A$73,0))=1,INDEX('CA Standards and Followers'!$H$14:$H$73,MATCH($A21,'CA Standards and Followers'!$A$14:$A$73,0))&lt;=U$1),INDEX('CA Standards and Followers'!$3:$3,MATCH(U$1,'CA Standards and Followers'!$1:$1,0)),IF(AND(INDEX('CA Standards and Followers'!$D$14:$D$73,MATCH($A21,'CA Standards and Followers'!$A$14:$A$73,0))=1,INDEX('CA Standards and Followers'!$G$14:$G$73,MATCH($A21,'CA Standards and Followers'!$A$14:$A$73,0))&lt;=U$1),INDEX('CA Standards and Followers'!$2:$2,MATCH(U$1,'CA Standards and Followers'!$1:$1,0)),0)))</f>
        <v>0</v>
      </c>
      <c r="V21">
        <f>IF('CA Standards and Followers'!$B33=1,'EPA LDV Rules'!O$8,IF(AND(INDEX('CA Standards and Followers'!$E$14:$E$73,MATCH($A21,'CA Standards and Followers'!$A$14:$A$73,0))=1,INDEX('CA Standards and Followers'!$H$14:$H$73,MATCH($A21,'CA Standards and Followers'!$A$14:$A$73,0))&lt;=V$1),INDEX('CA Standards and Followers'!$3:$3,MATCH(V$1,'CA Standards and Followers'!$1:$1,0)),IF(AND(INDEX('CA Standards and Followers'!$D$14:$D$73,MATCH($A21,'CA Standards and Followers'!$A$14:$A$73,0))=1,INDEX('CA Standards and Followers'!$G$14:$G$73,MATCH($A21,'CA Standards and Followers'!$A$14:$A$73,0))&lt;=V$1),INDEX('CA Standards and Followers'!$2:$2,MATCH(V$1,'CA Standards and Followers'!$1:$1,0)),0)))</f>
        <v>0</v>
      </c>
      <c r="W21">
        <f>IF('CA Standards and Followers'!$B33=1,'EPA LDV Rules'!P$8,IF(AND(INDEX('CA Standards and Followers'!$E$14:$E$73,MATCH($A21,'CA Standards and Followers'!$A$14:$A$73,0))=1,INDEX('CA Standards and Followers'!$H$14:$H$73,MATCH($A21,'CA Standards and Followers'!$A$14:$A$73,0))&lt;=W$1),INDEX('CA Standards and Followers'!$3:$3,MATCH(W$1,'CA Standards and Followers'!$1:$1,0)),IF(AND(INDEX('CA Standards and Followers'!$D$14:$D$73,MATCH($A21,'CA Standards and Followers'!$A$14:$A$73,0))=1,INDEX('CA Standards and Followers'!$G$14:$G$73,MATCH($A21,'CA Standards and Followers'!$A$14:$A$73,0))&lt;=W$1),INDEX('CA Standards and Followers'!$2:$2,MATCH(W$1,'CA Standards and Followers'!$1:$1,0)),0)))</f>
        <v>0</v>
      </c>
      <c r="X21">
        <f>IF('CA Standards and Followers'!$B33=1,'EPA LDV Rules'!Q$8,IF(AND(INDEX('CA Standards and Followers'!$E$14:$E$73,MATCH($A21,'CA Standards and Followers'!$A$14:$A$73,0))=1,INDEX('CA Standards and Followers'!$H$14:$H$73,MATCH($A21,'CA Standards and Followers'!$A$14:$A$73,0))&lt;=X$1),INDEX('CA Standards and Followers'!$3:$3,MATCH(X$1,'CA Standards and Followers'!$1:$1,0)),IF(AND(INDEX('CA Standards and Followers'!$D$14:$D$73,MATCH($A21,'CA Standards and Followers'!$A$14:$A$73,0))=1,INDEX('CA Standards and Followers'!$G$14:$G$73,MATCH($A21,'CA Standards and Followers'!$A$14:$A$73,0))&lt;=X$1),INDEX('CA Standards and Followers'!$2:$2,MATCH(X$1,'CA Standards and Followers'!$1:$1,0)),0)))</f>
        <v>0</v>
      </c>
      <c r="Y21">
        <f>IF('CA Standards and Followers'!$B33=1,'EPA LDV Rules'!R$8,IF(AND(INDEX('CA Standards and Followers'!$E$14:$E$73,MATCH($A21,'CA Standards and Followers'!$A$14:$A$73,0))=1,INDEX('CA Standards and Followers'!$H$14:$H$73,MATCH($A21,'CA Standards and Followers'!$A$14:$A$73,0))&lt;=Y$1),INDEX('CA Standards and Followers'!$3:$3,MATCH(Y$1,'CA Standards and Followers'!$1:$1,0)),IF(AND(INDEX('CA Standards and Followers'!$D$14:$D$73,MATCH($A21,'CA Standards and Followers'!$A$14:$A$73,0))=1,INDEX('CA Standards and Followers'!$G$14:$G$73,MATCH($A21,'CA Standards and Followers'!$A$14:$A$73,0))&lt;=Y$1),INDEX('CA Standards and Followers'!$2:$2,MATCH(Y$1,'CA Standards and Followers'!$1:$1,0)),0)))</f>
        <v>0</v>
      </c>
      <c r="Z21">
        <f>IF('CA Standards and Followers'!$B33=1,'EPA LDV Rules'!S$8,IF(AND(INDEX('CA Standards and Followers'!$E$14:$E$73,MATCH($A21,'CA Standards and Followers'!$A$14:$A$73,0))=1,INDEX('CA Standards and Followers'!$H$14:$H$73,MATCH($A21,'CA Standards and Followers'!$A$14:$A$73,0))&lt;=Z$1),INDEX('CA Standards and Followers'!$3:$3,MATCH(Z$1,'CA Standards and Followers'!$1:$1,0)),IF(AND(INDEX('CA Standards and Followers'!$D$14:$D$73,MATCH($A21,'CA Standards and Followers'!$A$14:$A$73,0))=1,INDEX('CA Standards and Followers'!$G$14:$G$73,MATCH($A21,'CA Standards and Followers'!$A$14:$A$73,0))&lt;=Z$1),INDEX('CA Standards and Followers'!$2:$2,MATCH(Z$1,'CA Standards and Followers'!$1:$1,0)),0)))</f>
        <v>0</v>
      </c>
      <c r="AA21">
        <f>IF('CA Standards and Followers'!$B33=1,'EPA LDV Rules'!T$8,IF(AND(INDEX('CA Standards and Followers'!$E$14:$E$73,MATCH($A21,'CA Standards and Followers'!$A$14:$A$73,0))=1,INDEX('CA Standards and Followers'!$H$14:$H$73,MATCH($A21,'CA Standards and Followers'!$A$14:$A$73,0))&lt;=AA$1),INDEX('CA Standards and Followers'!$3:$3,MATCH(AA$1,'CA Standards and Followers'!$1:$1,0)),IF(AND(INDEX('CA Standards and Followers'!$D$14:$D$73,MATCH($A21,'CA Standards and Followers'!$A$14:$A$73,0))=1,INDEX('CA Standards and Followers'!$G$14:$G$73,MATCH($A21,'CA Standards and Followers'!$A$14:$A$73,0))&lt;=AA$1),INDEX('CA Standards and Followers'!$2:$2,MATCH(AA$1,'CA Standards and Followers'!$1:$1,0)),0)))</f>
        <v>0</v>
      </c>
      <c r="AB21">
        <f>IF('CA Standards and Followers'!$B33=1,'EPA LDV Rules'!U$8,IF(AND(INDEX('CA Standards and Followers'!$E$14:$E$73,MATCH($A21,'CA Standards and Followers'!$A$14:$A$73,0))=1,INDEX('CA Standards and Followers'!$H$14:$H$73,MATCH($A21,'CA Standards and Followers'!$A$14:$A$73,0))&lt;=AB$1),INDEX('CA Standards and Followers'!$3:$3,MATCH(AB$1,'CA Standards and Followers'!$1:$1,0)),IF(AND(INDEX('CA Standards and Followers'!$D$14:$D$73,MATCH($A21,'CA Standards and Followers'!$A$14:$A$73,0))=1,INDEX('CA Standards and Followers'!$G$14:$G$73,MATCH($A21,'CA Standards and Followers'!$A$14:$A$73,0))&lt;=AB$1),INDEX('CA Standards and Followers'!$2:$2,MATCH(AB$1,'CA Standards and Followers'!$1:$1,0)),0)))</f>
        <v>0</v>
      </c>
      <c r="AC21">
        <f>IF('CA Standards and Followers'!$B33=1,'EPA LDV Rules'!V$8,IF(AND(INDEX('CA Standards and Followers'!$E$14:$E$73,MATCH($A21,'CA Standards and Followers'!$A$14:$A$73,0))=1,INDEX('CA Standards and Followers'!$H$14:$H$73,MATCH($A21,'CA Standards and Followers'!$A$14:$A$73,0))&lt;=AC$1),INDEX('CA Standards and Followers'!$3:$3,MATCH(AC$1,'CA Standards and Followers'!$1:$1,0)),IF(AND(INDEX('CA Standards and Followers'!$D$14:$D$73,MATCH($A21,'CA Standards and Followers'!$A$14:$A$73,0))=1,INDEX('CA Standards and Followers'!$G$14:$G$73,MATCH($A21,'CA Standards and Followers'!$A$14:$A$73,0))&lt;=AC$1),INDEX('CA Standards and Followers'!$2:$2,MATCH(AC$1,'CA Standards and Followers'!$1:$1,0)),0)))</f>
        <v>0</v>
      </c>
      <c r="AD21">
        <f>IF('CA Standards and Followers'!$B33=1,'EPA LDV Rules'!W$8,IF(AND(INDEX('CA Standards and Followers'!$E$14:$E$73,MATCH($A21,'CA Standards and Followers'!$A$14:$A$73,0))=1,INDEX('CA Standards and Followers'!$H$14:$H$73,MATCH($A21,'CA Standards and Followers'!$A$14:$A$73,0))&lt;=AD$1),INDEX('CA Standards and Followers'!$3:$3,MATCH(AD$1,'CA Standards and Followers'!$1:$1,0)),IF(AND(INDEX('CA Standards and Followers'!$D$14:$D$73,MATCH($A21,'CA Standards and Followers'!$A$14:$A$73,0))=1,INDEX('CA Standards and Followers'!$G$14:$G$73,MATCH($A21,'CA Standards and Followers'!$A$14:$A$73,0))&lt;=AD$1),INDEX('CA Standards and Followers'!$2:$2,MATCH(AD$1,'CA Standards and Followers'!$1:$1,0)),0)))</f>
        <v>0</v>
      </c>
      <c r="AE21">
        <f>IF('CA Standards and Followers'!$B33=1,'EPA LDV Rules'!X$8,IF(AND(INDEX('CA Standards and Followers'!$E$14:$E$73,MATCH($A21,'CA Standards and Followers'!$A$14:$A$73,0))=1,INDEX('CA Standards and Followers'!$H$14:$H$73,MATCH($A21,'CA Standards and Followers'!$A$14:$A$73,0))&lt;=AE$1),INDEX('CA Standards and Followers'!$3:$3,MATCH(AE$1,'CA Standards and Followers'!$1:$1,0)),IF(AND(INDEX('CA Standards and Followers'!$D$14:$D$73,MATCH($A21,'CA Standards and Followers'!$A$14:$A$73,0))=1,INDEX('CA Standards and Followers'!$G$14:$G$73,MATCH($A21,'CA Standards and Followers'!$A$14:$A$73,0))&lt;=AE$1),INDEX('CA Standards and Followers'!$2:$2,MATCH(AE$1,'CA Standards and Followers'!$1:$1,0)),0)))</f>
        <v>0</v>
      </c>
      <c r="AF21">
        <f>IF('CA Standards and Followers'!$B33=1,'EPA LDV Rules'!Y$8,IF(AND(INDEX('CA Standards and Followers'!$E$14:$E$73,MATCH($A21,'CA Standards and Followers'!$A$14:$A$73,0))=1,INDEX('CA Standards and Followers'!$H$14:$H$73,MATCH($A21,'CA Standards and Followers'!$A$14:$A$73,0))&lt;=AF$1),INDEX('CA Standards and Followers'!$3:$3,MATCH(AF$1,'CA Standards and Followers'!$1:$1,0)),IF(AND(INDEX('CA Standards and Followers'!$D$14:$D$73,MATCH($A21,'CA Standards and Followers'!$A$14:$A$73,0))=1,INDEX('CA Standards and Followers'!$G$14:$G$73,MATCH($A21,'CA Standards and Followers'!$A$14:$A$73,0))&lt;=AF$1),INDEX('CA Standards and Followers'!$2:$2,MATCH(AF$1,'CA Standards and Followers'!$1:$1,0)),0)))</f>
        <v>0</v>
      </c>
    </row>
    <row r="22" spans="1:32" x14ac:dyDescent="0.75">
      <c r="A22" t="s">
        <v>12</v>
      </c>
      <c r="B22">
        <f>IF(AND(INDEX('CA Standards and Followers'!$E$14:$E$73,MATCH($A22,'CA Standards and Followers'!$A$14:$A$73,0))=1,INDEX('CA Standards and Followers'!$H$14:$H$73,MATCH($A22,'CA Standards and Followers'!$A$14:$A$73,0))&lt;=B$1),INDEX('CA Standards and Followers'!$3:$3,MATCH(B$1,'CA Standards and Followers'!$1:$1,0)),IF(AND(INDEX('CA Standards and Followers'!$D$14:$D$73,MATCH($A22,'CA Standards and Followers'!$A$14:$A$73,0))=1,INDEX('CA Standards and Followers'!$G$14:$G$73,MATCH($A22,'CA Standards and Followers'!$A$14:$A$73,0))&lt;=B$1),INDEX('CA Standards and Followers'!$2:$2,MATCH(B$1,'CA Standards and Followers'!$1:$1,0)),0))</f>
        <v>9.5000000000000001E-2</v>
      </c>
      <c r="C22">
        <f>IF(AND(INDEX('CA Standards and Followers'!$E$14:$E$73,MATCH($A22,'CA Standards and Followers'!$A$14:$A$73,0))=1,INDEX('CA Standards and Followers'!$H$14:$H$73,MATCH($A22,'CA Standards and Followers'!$A$14:$A$73,0))&lt;=C$1),INDEX('CA Standards and Followers'!$3:$3,MATCH(C$1,'CA Standards and Followers'!$1:$1,0)),IF(AND(INDEX('CA Standards and Followers'!$D$14:$D$73,MATCH($A22,'CA Standards and Followers'!$A$14:$A$73,0))=1,INDEX('CA Standards and Followers'!$G$14:$G$73,MATCH($A22,'CA Standards and Followers'!$A$14:$A$73,0))&lt;=C$1),INDEX('CA Standards and Followers'!$2:$2,MATCH(C$1,'CA Standards and Followers'!$1:$1,0)),0))</f>
        <v>0.12</v>
      </c>
      <c r="D22">
        <f>IF(AND(INDEX('CA Standards and Followers'!$E$14:$E$73,MATCH($A22,'CA Standards and Followers'!$A$14:$A$73,0))=1,INDEX('CA Standards and Followers'!$H$14:$H$73,MATCH($A22,'CA Standards and Followers'!$A$14:$A$73,0))&lt;=D$1),INDEX('CA Standards and Followers'!$3:$3,MATCH(D$1,'CA Standards and Followers'!$1:$1,0)),IF(AND(INDEX('CA Standards and Followers'!$D$14:$D$73,MATCH($A22,'CA Standards and Followers'!$A$14:$A$73,0))=1,INDEX('CA Standards and Followers'!$G$14:$G$73,MATCH($A22,'CA Standards and Followers'!$A$14:$A$73,0))&lt;=D$1),INDEX('CA Standards and Followers'!$2:$2,MATCH(D$1,'CA Standards and Followers'!$1:$1,0)),0))</f>
        <v>0.14499999999999999</v>
      </c>
      <c r="E22">
        <f>IF(AND(INDEX('CA Standards and Followers'!$E$14:$E$73,MATCH($A22,'CA Standards and Followers'!$A$14:$A$73,0))=1,INDEX('CA Standards and Followers'!$H$14:$H$73,MATCH($A22,'CA Standards and Followers'!$A$14:$A$73,0))&lt;=E$1),INDEX('CA Standards and Followers'!$3:$3,MATCH(E$1,'CA Standards and Followers'!$1:$1,0)),IF(AND(INDEX('CA Standards and Followers'!$D$14:$D$73,MATCH($A22,'CA Standards and Followers'!$A$14:$A$73,0))=1,INDEX('CA Standards and Followers'!$G$14:$G$73,MATCH($A22,'CA Standards and Followers'!$A$14:$A$73,0))&lt;=E$1),INDEX('CA Standards and Followers'!$2:$2,MATCH(E$1,'CA Standards and Followers'!$1:$1,0)),0))</f>
        <v>0.16999999999999998</v>
      </c>
      <c r="F22">
        <f>IF(AND(INDEX('CA Standards and Followers'!$E$14:$E$73,MATCH($A22,'CA Standards and Followers'!$A$14:$A$73,0))=1,INDEX('CA Standards and Followers'!$H$14:$H$73,MATCH($A22,'CA Standards and Followers'!$A$14:$A$73,0))&lt;=F$1),INDEX('CA Standards and Followers'!$3:$3,MATCH(F$1,'CA Standards and Followers'!$1:$1,0)),IF(AND(INDEX('CA Standards and Followers'!$D$14:$D$73,MATCH($A22,'CA Standards and Followers'!$A$14:$A$73,0))=1,INDEX('CA Standards and Followers'!$G$14:$G$73,MATCH($A22,'CA Standards and Followers'!$A$14:$A$73,0))&lt;=F$1),INDEX('CA Standards and Followers'!$2:$2,MATCH(F$1,'CA Standards and Followers'!$1:$1,0)),0))</f>
        <v>0.19500000000000001</v>
      </c>
      <c r="G22">
        <f>IF(AND(INDEX('CA Standards and Followers'!$E$14:$E$73,MATCH($A22,'CA Standards and Followers'!$A$14:$A$73,0))=1,INDEX('CA Standards and Followers'!$H$14:$H$73,MATCH($A22,'CA Standards and Followers'!$A$14:$A$73,0))&lt;=G$1),INDEX('CA Standards and Followers'!$3:$3,MATCH(G$1,'CA Standards and Followers'!$1:$1,0)),IF(AND(INDEX('CA Standards and Followers'!$D$14:$D$73,MATCH($A22,'CA Standards and Followers'!$A$14:$A$73,0))=1,INDEX('CA Standards and Followers'!$G$14:$G$73,MATCH($A22,'CA Standards and Followers'!$A$14:$A$73,0))&lt;=G$1),INDEX('CA Standards and Followers'!$2:$2,MATCH(G$1,'CA Standards and Followers'!$1:$1,0)),0))</f>
        <v>0.21999999999999997</v>
      </c>
      <c r="H22">
        <f>IF(AND(INDEX('CA Standards and Followers'!$E$14:$E$73,MATCH($A22,'CA Standards and Followers'!$A$14:$A$73,0))=1,INDEX('CA Standards and Followers'!$H$14:$H$73,MATCH($A22,'CA Standards and Followers'!$A$14:$A$73,0))&lt;=H$1),INDEX('CA Standards and Followers'!$3:$3,MATCH(H$1,'CA Standards and Followers'!$1:$1,0)),IF(AND(INDEX('CA Standards and Followers'!$D$14:$D$73,MATCH($A22,'CA Standards and Followers'!$A$14:$A$73,0))=1,INDEX('CA Standards and Followers'!$G$14:$G$73,MATCH($A22,'CA Standards and Followers'!$A$14:$A$73,0))&lt;=H$1),INDEX('CA Standards and Followers'!$2:$2,MATCH(H$1,'CA Standards and Followers'!$1:$1,0)),0))</f>
        <v>0.35</v>
      </c>
      <c r="I22">
        <f>IF('CA Standards and Followers'!$B34=1,'EPA LDV Rules'!B$8,IF(AND(INDEX('CA Standards and Followers'!$E$14:$E$73,MATCH($A22,'CA Standards and Followers'!$A$14:$A$73,0))=1,INDEX('CA Standards and Followers'!$H$14:$H$73,MATCH($A22,'CA Standards and Followers'!$A$14:$A$73,0))&lt;=I$1),INDEX('CA Standards and Followers'!$3:$3,MATCH(I$1,'CA Standards and Followers'!$1:$1,0)),IF(AND(INDEX('CA Standards and Followers'!$D$14:$D$73,MATCH($A22,'CA Standards and Followers'!$A$14:$A$73,0))=1,INDEX('CA Standards and Followers'!$G$14:$G$73,MATCH($A22,'CA Standards and Followers'!$A$14:$A$73,0))&lt;=I$1),INDEX('CA Standards and Followers'!$2:$2,MATCH(I$1,'CA Standards and Followers'!$1:$1,0)),0)))</f>
        <v>0.43</v>
      </c>
      <c r="J22">
        <f>IF('CA Standards and Followers'!$B34=1,'EPA LDV Rules'!C$8,IF(AND(INDEX('CA Standards and Followers'!$E$14:$E$73,MATCH($A22,'CA Standards and Followers'!$A$14:$A$73,0))=1,INDEX('CA Standards and Followers'!$H$14:$H$73,MATCH($A22,'CA Standards and Followers'!$A$14:$A$73,0))&lt;=J$1),INDEX('CA Standards and Followers'!$3:$3,MATCH(J$1,'CA Standards and Followers'!$1:$1,0)),IF(AND(INDEX('CA Standards and Followers'!$D$14:$D$73,MATCH($A22,'CA Standards and Followers'!$A$14:$A$73,0))=1,INDEX('CA Standards and Followers'!$G$14:$G$73,MATCH($A22,'CA Standards and Followers'!$A$14:$A$73,0))&lt;=J$1),INDEX('CA Standards and Followers'!$2:$2,MATCH(J$1,'CA Standards and Followers'!$1:$1,0)),0)))</f>
        <v>0.51</v>
      </c>
      <c r="K22">
        <f>IF('CA Standards and Followers'!$B34=1,'EPA LDV Rules'!D$8,IF(AND(INDEX('CA Standards and Followers'!$E$14:$E$73,MATCH($A22,'CA Standards and Followers'!$A$14:$A$73,0))=1,INDEX('CA Standards and Followers'!$H$14:$H$73,MATCH($A22,'CA Standards and Followers'!$A$14:$A$73,0))&lt;=K$1),INDEX('CA Standards and Followers'!$3:$3,MATCH(K$1,'CA Standards and Followers'!$1:$1,0)),IF(AND(INDEX('CA Standards and Followers'!$D$14:$D$73,MATCH($A22,'CA Standards and Followers'!$A$14:$A$73,0))=1,INDEX('CA Standards and Followers'!$G$14:$G$73,MATCH($A22,'CA Standards and Followers'!$A$14:$A$73,0))&lt;=K$1),INDEX('CA Standards and Followers'!$2:$2,MATCH(K$1,'CA Standards and Followers'!$1:$1,0)),0)))</f>
        <v>0.59</v>
      </c>
      <c r="L22">
        <f>IF('CA Standards and Followers'!$B34=1,'EPA LDV Rules'!E$8,IF(AND(INDEX('CA Standards and Followers'!$E$14:$E$73,MATCH($A22,'CA Standards and Followers'!$A$14:$A$73,0))=1,INDEX('CA Standards and Followers'!$H$14:$H$73,MATCH($A22,'CA Standards and Followers'!$A$14:$A$73,0))&lt;=L$1),INDEX('CA Standards and Followers'!$3:$3,MATCH(L$1,'CA Standards and Followers'!$1:$1,0)),IF(AND(INDEX('CA Standards and Followers'!$D$14:$D$73,MATCH($A22,'CA Standards and Followers'!$A$14:$A$73,0))=1,INDEX('CA Standards and Followers'!$G$14:$G$73,MATCH($A22,'CA Standards and Followers'!$A$14:$A$73,0))&lt;=L$1),INDEX('CA Standards and Followers'!$2:$2,MATCH(L$1,'CA Standards and Followers'!$1:$1,0)),0)))</f>
        <v>0.68</v>
      </c>
      <c r="M22">
        <f>IF('CA Standards and Followers'!$B34=1,'EPA LDV Rules'!F$8,IF(AND(INDEX('CA Standards and Followers'!$E$14:$E$73,MATCH($A22,'CA Standards and Followers'!$A$14:$A$73,0))=1,INDEX('CA Standards and Followers'!$H$14:$H$73,MATCH($A22,'CA Standards and Followers'!$A$14:$A$73,0))&lt;=M$1),INDEX('CA Standards and Followers'!$3:$3,MATCH(M$1,'CA Standards and Followers'!$1:$1,0)),IF(AND(INDEX('CA Standards and Followers'!$D$14:$D$73,MATCH($A22,'CA Standards and Followers'!$A$14:$A$73,0))=1,INDEX('CA Standards and Followers'!$G$14:$G$73,MATCH($A22,'CA Standards and Followers'!$A$14:$A$73,0))&lt;=M$1),INDEX('CA Standards and Followers'!$2:$2,MATCH(M$1,'CA Standards and Followers'!$1:$1,0)),0)))</f>
        <v>0.76</v>
      </c>
      <c r="N22">
        <f>IF('CA Standards and Followers'!$B34=1,'EPA LDV Rules'!G$8,IF(AND(INDEX('CA Standards and Followers'!$E$14:$E$73,MATCH($A22,'CA Standards and Followers'!$A$14:$A$73,0))=1,INDEX('CA Standards and Followers'!$H$14:$H$73,MATCH($A22,'CA Standards and Followers'!$A$14:$A$73,0))&lt;=N$1),INDEX('CA Standards and Followers'!$3:$3,MATCH(N$1,'CA Standards and Followers'!$1:$1,0)),IF(AND(INDEX('CA Standards and Followers'!$D$14:$D$73,MATCH($A22,'CA Standards and Followers'!$A$14:$A$73,0))=1,INDEX('CA Standards and Followers'!$G$14:$G$73,MATCH($A22,'CA Standards and Followers'!$A$14:$A$73,0))&lt;=N$1),INDEX('CA Standards and Followers'!$2:$2,MATCH(N$1,'CA Standards and Followers'!$1:$1,0)),0)))</f>
        <v>0.82</v>
      </c>
      <c r="O22">
        <f>IF('CA Standards and Followers'!$B34=1,'EPA LDV Rules'!H$8,IF(AND(INDEX('CA Standards and Followers'!$E$14:$E$73,MATCH($A22,'CA Standards and Followers'!$A$14:$A$73,0))=1,INDEX('CA Standards and Followers'!$H$14:$H$73,MATCH($A22,'CA Standards and Followers'!$A$14:$A$73,0))&lt;=O$1),INDEX('CA Standards and Followers'!$3:$3,MATCH(O$1,'CA Standards and Followers'!$1:$1,0)),IF(AND(INDEX('CA Standards and Followers'!$D$14:$D$73,MATCH($A22,'CA Standards and Followers'!$A$14:$A$73,0))=1,INDEX('CA Standards and Followers'!$G$14:$G$73,MATCH($A22,'CA Standards and Followers'!$A$14:$A$73,0))&lt;=O$1),INDEX('CA Standards and Followers'!$2:$2,MATCH(O$1,'CA Standards and Followers'!$1:$1,0)),0)))</f>
        <v>0.88</v>
      </c>
      <c r="P22">
        <f>IF('CA Standards and Followers'!$B34=1,'EPA LDV Rules'!I$8,IF(AND(INDEX('CA Standards and Followers'!$E$14:$E$73,MATCH($A22,'CA Standards and Followers'!$A$14:$A$73,0))=1,INDEX('CA Standards and Followers'!$H$14:$H$73,MATCH($A22,'CA Standards and Followers'!$A$14:$A$73,0))&lt;=P$1),INDEX('CA Standards and Followers'!$3:$3,MATCH(P$1,'CA Standards and Followers'!$1:$1,0)),IF(AND(INDEX('CA Standards and Followers'!$D$14:$D$73,MATCH($A22,'CA Standards and Followers'!$A$14:$A$73,0))=1,INDEX('CA Standards and Followers'!$G$14:$G$73,MATCH($A22,'CA Standards and Followers'!$A$14:$A$73,0))&lt;=P$1),INDEX('CA Standards and Followers'!$2:$2,MATCH(P$1,'CA Standards and Followers'!$1:$1,0)),0)))</f>
        <v>0.94</v>
      </c>
      <c r="Q22">
        <f>IF('CA Standards and Followers'!$B34=1,'EPA LDV Rules'!J$8,IF(AND(INDEX('CA Standards and Followers'!$E$14:$E$73,MATCH($A22,'CA Standards and Followers'!$A$14:$A$73,0))=1,INDEX('CA Standards and Followers'!$H$14:$H$73,MATCH($A22,'CA Standards and Followers'!$A$14:$A$73,0))&lt;=Q$1),INDEX('CA Standards and Followers'!$3:$3,MATCH(Q$1,'CA Standards and Followers'!$1:$1,0)),IF(AND(INDEX('CA Standards and Followers'!$D$14:$D$73,MATCH($A22,'CA Standards and Followers'!$A$14:$A$73,0))=1,INDEX('CA Standards and Followers'!$G$14:$G$73,MATCH($A22,'CA Standards and Followers'!$A$14:$A$73,0))&lt;=Q$1),INDEX('CA Standards and Followers'!$2:$2,MATCH(Q$1,'CA Standards and Followers'!$1:$1,0)),0)))</f>
        <v>1</v>
      </c>
      <c r="R22">
        <f>IF('CA Standards and Followers'!$B34=1,'EPA LDV Rules'!K$8,IF(AND(INDEX('CA Standards and Followers'!$E$14:$E$73,MATCH($A22,'CA Standards and Followers'!$A$14:$A$73,0))=1,INDEX('CA Standards and Followers'!$H$14:$H$73,MATCH($A22,'CA Standards and Followers'!$A$14:$A$73,0))&lt;=R$1),INDEX('CA Standards and Followers'!$3:$3,MATCH(R$1,'CA Standards and Followers'!$1:$1,0)),IF(AND(INDEX('CA Standards and Followers'!$D$14:$D$73,MATCH($A22,'CA Standards and Followers'!$A$14:$A$73,0))=1,INDEX('CA Standards and Followers'!$G$14:$G$73,MATCH($A22,'CA Standards and Followers'!$A$14:$A$73,0))&lt;=R$1),INDEX('CA Standards and Followers'!$2:$2,MATCH(R$1,'CA Standards and Followers'!$1:$1,0)),0)))</f>
        <v>1</v>
      </c>
      <c r="S22">
        <f>IF('CA Standards and Followers'!$B34=1,'EPA LDV Rules'!L$8,IF(AND(INDEX('CA Standards and Followers'!$E$14:$E$73,MATCH($A22,'CA Standards and Followers'!$A$14:$A$73,0))=1,INDEX('CA Standards and Followers'!$H$14:$H$73,MATCH($A22,'CA Standards and Followers'!$A$14:$A$73,0))&lt;=S$1),INDEX('CA Standards and Followers'!$3:$3,MATCH(S$1,'CA Standards and Followers'!$1:$1,0)),IF(AND(INDEX('CA Standards and Followers'!$D$14:$D$73,MATCH($A22,'CA Standards and Followers'!$A$14:$A$73,0))=1,INDEX('CA Standards and Followers'!$G$14:$G$73,MATCH($A22,'CA Standards and Followers'!$A$14:$A$73,0))&lt;=S$1),INDEX('CA Standards and Followers'!$2:$2,MATCH(S$1,'CA Standards and Followers'!$1:$1,0)),0)))</f>
        <v>1</v>
      </c>
      <c r="T22">
        <f>IF('CA Standards and Followers'!$B34=1,'EPA LDV Rules'!M$8,IF(AND(INDEX('CA Standards and Followers'!$E$14:$E$73,MATCH($A22,'CA Standards and Followers'!$A$14:$A$73,0))=1,INDEX('CA Standards and Followers'!$H$14:$H$73,MATCH($A22,'CA Standards and Followers'!$A$14:$A$73,0))&lt;=T$1),INDEX('CA Standards and Followers'!$3:$3,MATCH(T$1,'CA Standards and Followers'!$1:$1,0)),IF(AND(INDEX('CA Standards and Followers'!$D$14:$D$73,MATCH($A22,'CA Standards and Followers'!$A$14:$A$73,0))=1,INDEX('CA Standards and Followers'!$G$14:$G$73,MATCH($A22,'CA Standards and Followers'!$A$14:$A$73,0))&lt;=T$1),INDEX('CA Standards and Followers'!$2:$2,MATCH(T$1,'CA Standards and Followers'!$1:$1,0)),0)))</f>
        <v>1</v>
      </c>
      <c r="U22">
        <f>IF('CA Standards and Followers'!$B34=1,'EPA LDV Rules'!N$8,IF(AND(INDEX('CA Standards and Followers'!$E$14:$E$73,MATCH($A22,'CA Standards and Followers'!$A$14:$A$73,0))=1,INDEX('CA Standards and Followers'!$H$14:$H$73,MATCH($A22,'CA Standards and Followers'!$A$14:$A$73,0))&lt;=U$1),INDEX('CA Standards and Followers'!$3:$3,MATCH(U$1,'CA Standards and Followers'!$1:$1,0)),IF(AND(INDEX('CA Standards and Followers'!$D$14:$D$73,MATCH($A22,'CA Standards and Followers'!$A$14:$A$73,0))=1,INDEX('CA Standards and Followers'!$G$14:$G$73,MATCH($A22,'CA Standards and Followers'!$A$14:$A$73,0))&lt;=U$1),INDEX('CA Standards and Followers'!$2:$2,MATCH(U$1,'CA Standards and Followers'!$1:$1,0)),0)))</f>
        <v>1</v>
      </c>
      <c r="V22">
        <f>IF('CA Standards and Followers'!$B34=1,'EPA LDV Rules'!O$8,IF(AND(INDEX('CA Standards and Followers'!$E$14:$E$73,MATCH($A22,'CA Standards and Followers'!$A$14:$A$73,0))=1,INDEX('CA Standards and Followers'!$H$14:$H$73,MATCH($A22,'CA Standards and Followers'!$A$14:$A$73,0))&lt;=V$1),INDEX('CA Standards and Followers'!$3:$3,MATCH(V$1,'CA Standards and Followers'!$1:$1,0)),IF(AND(INDEX('CA Standards and Followers'!$D$14:$D$73,MATCH($A22,'CA Standards and Followers'!$A$14:$A$73,0))=1,INDEX('CA Standards and Followers'!$G$14:$G$73,MATCH($A22,'CA Standards and Followers'!$A$14:$A$73,0))&lt;=V$1),INDEX('CA Standards and Followers'!$2:$2,MATCH(V$1,'CA Standards and Followers'!$1:$1,0)),0)))</f>
        <v>1</v>
      </c>
      <c r="W22">
        <f>IF('CA Standards and Followers'!$B34=1,'EPA LDV Rules'!P$8,IF(AND(INDEX('CA Standards and Followers'!$E$14:$E$73,MATCH($A22,'CA Standards and Followers'!$A$14:$A$73,0))=1,INDEX('CA Standards and Followers'!$H$14:$H$73,MATCH($A22,'CA Standards and Followers'!$A$14:$A$73,0))&lt;=W$1),INDEX('CA Standards and Followers'!$3:$3,MATCH(W$1,'CA Standards and Followers'!$1:$1,0)),IF(AND(INDEX('CA Standards and Followers'!$D$14:$D$73,MATCH($A22,'CA Standards and Followers'!$A$14:$A$73,0))=1,INDEX('CA Standards and Followers'!$G$14:$G$73,MATCH($A22,'CA Standards and Followers'!$A$14:$A$73,0))&lt;=W$1),INDEX('CA Standards and Followers'!$2:$2,MATCH(W$1,'CA Standards and Followers'!$1:$1,0)),0)))</f>
        <v>1</v>
      </c>
      <c r="X22">
        <f>IF('CA Standards and Followers'!$B34=1,'EPA LDV Rules'!Q$8,IF(AND(INDEX('CA Standards and Followers'!$E$14:$E$73,MATCH($A22,'CA Standards and Followers'!$A$14:$A$73,0))=1,INDEX('CA Standards and Followers'!$H$14:$H$73,MATCH($A22,'CA Standards and Followers'!$A$14:$A$73,0))&lt;=X$1),INDEX('CA Standards and Followers'!$3:$3,MATCH(X$1,'CA Standards and Followers'!$1:$1,0)),IF(AND(INDEX('CA Standards and Followers'!$D$14:$D$73,MATCH($A22,'CA Standards and Followers'!$A$14:$A$73,0))=1,INDEX('CA Standards and Followers'!$G$14:$G$73,MATCH($A22,'CA Standards and Followers'!$A$14:$A$73,0))&lt;=X$1),INDEX('CA Standards and Followers'!$2:$2,MATCH(X$1,'CA Standards and Followers'!$1:$1,0)),0)))</f>
        <v>1</v>
      </c>
      <c r="Y22">
        <f>IF('CA Standards and Followers'!$B34=1,'EPA LDV Rules'!R$8,IF(AND(INDEX('CA Standards and Followers'!$E$14:$E$73,MATCH($A22,'CA Standards and Followers'!$A$14:$A$73,0))=1,INDEX('CA Standards and Followers'!$H$14:$H$73,MATCH($A22,'CA Standards and Followers'!$A$14:$A$73,0))&lt;=Y$1),INDEX('CA Standards and Followers'!$3:$3,MATCH(Y$1,'CA Standards and Followers'!$1:$1,0)),IF(AND(INDEX('CA Standards and Followers'!$D$14:$D$73,MATCH($A22,'CA Standards and Followers'!$A$14:$A$73,0))=1,INDEX('CA Standards and Followers'!$G$14:$G$73,MATCH($A22,'CA Standards and Followers'!$A$14:$A$73,0))&lt;=Y$1),INDEX('CA Standards and Followers'!$2:$2,MATCH(Y$1,'CA Standards and Followers'!$1:$1,0)),0)))</f>
        <v>1</v>
      </c>
      <c r="Z22">
        <f>IF('CA Standards and Followers'!$B34=1,'EPA LDV Rules'!S$8,IF(AND(INDEX('CA Standards and Followers'!$E$14:$E$73,MATCH($A22,'CA Standards and Followers'!$A$14:$A$73,0))=1,INDEX('CA Standards and Followers'!$H$14:$H$73,MATCH($A22,'CA Standards and Followers'!$A$14:$A$73,0))&lt;=Z$1),INDEX('CA Standards and Followers'!$3:$3,MATCH(Z$1,'CA Standards and Followers'!$1:$1,0)),IF(AND(INDEX('CA Standards and Followers'!$D$14:$D$73,MATCH($A22,'CA Standards and Followers'!$A$14:$A$73,0))=1,INDEX('CA Standards and Followers'!$G$14:$G$73,MATCH($A22,'CA Standards and Followers'!$A$14:$A$73,0))&lt;=Z$1),INDEX('CA Standards and Followers'!$2:$2,MATCH(Z$1,'CA Standards and Followers'!$1:$1,0)),0)))</f>
        <v>1</v>
      </c>
      <c r="AA22">
        <f>IF('CA Standards and Followers'!$B34=1,'EPA LDV Rules'!T$8,IF(AND(INDEX('CA Standards and Followers'!$E$14:$E$73,MATCH($A22,'CA Standards and Followers'!$A$14:$A$73,0))=1,INDEX('CA Standards and Followers'!$H$14:$H$73,MATCH($A22,'CA Standards and Followers'!$A$14:$A$73,0))&lt;=AA$1),INDEX('CA Standards and Followers'!$3:$3,MATCH(AA$1,'CA Standards and Followers'!$1:$1,0)),IF(AND(INDEX('CA Standards and Followers'!$D$14:$D$73,MATCH($A22,'CA Standards and Followers'!$A$14:$A$73,0))=1,INDEX('CA Standards and Followers'!$G$14:$G$73,MATCH($A22,'CA Standards and Followers'!$A$14:$A$73,0))&lt;=AA$1),INDEX('CA Standards and Followers'!$2:$2,MATCH(AA$1,'CA Standards and Followers'!$1:$1,0)),0)))</f>
        <v>1</v>
      </c>
      <c r="AB22">
        <f>IF('CA Standards and Followers'!$B34=1,'EPA LDV Rules'!U$8,IF(AND(INDEX('CA Standards and Followers'!$E$14:$E$73,MATCH($A22,'CA Standards and Followers'!$A$14:$A$73,0))=1,INDEX('CA Standards and Followers'!$H$14:$H$73,MATCH($A22,'CA Standards and Followers'!$A$14:$A$73,0))&lt;=AB$1),INDEX('CA Standards and Followers'!$3:$3,MATCH(AB$1,'CA Standards and Followers'!$1:$1,0)),IF(AND(INDEX('CA Standards and Followers'!$D$14:$D$73,MATCH($A22,'CA Standards and Followers'!$A$14:$A$73,0))=1,INDEX('CA Standards and Followers'!$G$14:$G$73,MATCH($A22,'CA Standards and Followers'!$A$14:$A$73,0))&lt;=AB$1),INDEX('CA Standards and Followers'!$2:$2,MATCH(AB$1,'CA Standards and Followers'!$1:$1,0)),0)))</f>
        <v>1</v>
      </c>
      <c r="AC22">
        <f>IF('CA Standards and Followers'!$B34=1,'EPA LDV Rules'!V$8,IF(AND(INDEX('CA Standards and Followers'!$E$14:$E$73,MATCH($A22,'CA Standards and Followers'!$A$14:$A$73,0))=1,INDEX('CA Standards and Followers'!$H$14:$H$73,MATCH($A22,'CA Standards and Followers'!$A$14:$A$73,0))&lt;=AC$1),INDEX('CA Standards and Followers'!$3:$3,MATCH(AC$1,'CA Standards and Followers'!$1:$1,0)),IF(AND(INDEX('CA Standards and Followers'!$D$14:$D$73,MATCH($A22,'CA Standards and Followers'!$A$14:$A$73,0))=1,INDEX('CA Standards and Followers'!$G$14:$G$73,MATCH($A22,'CA Standards and Followers'!$A$14:$A$73,0))&lt;=AC$1),INDEX('CA Standards and Followers'!$2:$2,MATCH(AC$1,'CA Standards and Followers'!$1:$1,0)),0)))</f>
        <v>1</v>
      </c>
      <c r="AD22">
        <f>IF('CA Standards and Followers'!$B34=1,'EPA LDV Rules'!W$8,IF(AND(INDEX('CA Standards and Followers'!$E$14:$E$73,MATCH($A22,'CA Standards and Followers'!$A$14:$A$73,0))=1,INDEX('CA Standards and Followers'!$H$14:$H$73,MATCH($A22,'CA Standards and Followers'!$A$14:$A$73,0))&lt;=AD$1),INDEX('CA Standards and Followers'!$3:$3,MATCH(AD$1,'CA Standards and Followers'!$1:$1,0)),IF(AND(INDEX('CA Standards and Followers'!$D$14:$D$73,MATCH($A22,'CA Standards and Followers'!$A$14:$A$73,0))=1,INDEX('CA Standards and Followers'!$G$14:$G$73,MATCH($A22,'CA Standards and Followers'!$A$14:$A$73,0))&lt;=AD$1),INDEX('CA Standards and Followers'!$2:$2,MATCH(AD$1,'CA Standards and Followers'!$1:$1,0)),0)))</f>
        <v>1</v>
      </c>
      <c r="AE22">
        <f>IF('CA Standards and Followers'!$B34=1,'EPA LDV Rules'!X$8,IF(AND(INDEX('CA Standards and Followers'!$E$14:$E$73,MATCH($A22,'CA Standards and Followers'!$A$14:$A$73,0))=1,INDEX('CA Standards and Followers'!$H$14:$H$73,MATCH($A22,'CA Standards and Followers'!$A$14:$A$73,0))&lt;=AE$1),INDEX('CA Standards and Followers'!$3:$3,MATCH(AE$1,'CA Standards and Followers'!$1:$1,0)),IF(AND(INDEX('CA Standards and Followers'!$D$14:$D$73,MATCH($A22,'CA Standards and Followers'!$A$14:$A$73,0))=1,INDEX('CA Standards and Followers'!$G$14:$G$73,MATCH($A22,'CA Standards and Followers'!$A$14:$A$73,0))&lt;=AE$1),INDEX('CA Standards and Followers'!$2:$2,MATCH(AE$1,'CA Standards and Followers'!$1:$1,0)),0)))</f>
        <v>1</v>
      </c>
      <c r="AF22">
        <f>IF('CA Standards and Followers'!$B34=1,'EPA LDV Rules'!Y$8,IF(AND(INDEX('CA Standards and Followers'!$E$14:$E$73,MATCH($A22,'CA Standards and Followers'!$A$14:$A$73,0))=1,INDEX('CA Standards and Followers'!$H$14:$H$73,MATCH($A22,'CA Standards and Followers'!$A$14:$A$73,0))&lt;=AF$1),INDEX('CA Standards and Followers'!$3:$3,MATCH(AF$1,'CA Standards and Followers'!$1:$1,0)),IF(AND(INDEX('CA Standards and Followers'!$D$14:$D$73,MATCH($A22,'CA Standards and Followers'!$A$14:$A$73,0))=1,INDEX('CA Standards and Followers'!$G$14:$G$73,MATCH($A22,'CA Standards and Followers'!$A$14:$A$73,0))&lt;=AF$1),INDEX('CA Standards and Followers'!$2:$2,MATCH(AF$1,'CA Standards and Followers'!$1:$1,0)),0)))</f>
        <v>1</v>
      </c>
    </row>
    <row r="23" spans="1:32" x14ac:dyDescent="0.75">
      <c r="A23" t="s">
        <v>13</v>
      </c>
      <c r="B23">
        <f>IF(AND(INDEX('CA Standards and Followers'!$E$14:$E$73,MATCH($A23,'CA Standards and Followers'!$A$14:$A$73,0))=1,INDEX('CA Standards and Followers'!$H$14:$H$73,MATCH($A23,'CA Standards and Followers'!$A$14:$A$73,0))&lt;=B$1),INDEX('CA Standards and Followers'!$3:$3,MATCH(B$1,'CA Standards and Followers'!$1:$1,0)),IF(AND(INDEX('CA Standards and Followers'!$D$14:$D$73,MATCH($A23,'CA Standards and Followers'!$A$14:$A$73,0))=1,INDEX('CA Standards and Followers'!$G$14:$G$73,MATCH($A23,'CA Standards and Followers'!$A$14:$A$73,0))&lt;=B$1),INDEX('CA Standards and Followers'!$2:$2,MATCH(B$1,'CA Standards and Followers'!$1:$1,0)),0))</f>
        <v>9.5000000000000001E-2</v>
      </c>
      <c r="C23">
        <f>IF(AND(INDEX('CA Standards and Followers'!$E$14:$E$73,MATCH($A23,'CA Standards and Followers'!$A$14:$A$73,0))=1,INDEX('CA Standards and Followers'!$H$14:$H$73,MATCH($A23,'CA Standards and Followers'!$A$14:$A$73,0))&lt;=C$1),INDEX('CA Standards and Followers'!$3:$3,MATCH(C$1,'CA Standards and Followers'!$1:$1,0)),IF(AND(INDEX('CA Standards and Followers'!$D$14:$D$73,MATCH($A23,'CA Standards and Followers'!$A$14:$A$73,0))=1,INDEX('CA Standards and Followers'!$G$14:$G$73,MATCH($A23,'CA Standards and Followers'!$A$14:$A$73,0))&lt;=C$1),INDEX('CA Standards and Followers'!$2:$2,MATCH(C$1,'CA Standards and Followers'!$1:$1,0)),0))</f>
        <v>0.12</v>
      </c>
      <c r="D23">
        <f>IF(AND(INDEX('CA Standards and Followers'!$E$14:$E$73,MATCH($A23,'CA Standards and Followers'!$A$14:$A$73,0))=1,INDEX('CA Standards and Followers'!$H$14:$H$73,MATCH($A23,'CA Standards and Followers'!$A$14:$A$73,0))&lt;=D$1),INDEX('CA Standards and Followers'!$3:$3,MATCH(D$1,'CA Standards and Followers'!$1:$1,0)),IF(AND(INDEX('CA Standards and Followers'!$D$14:$D$73,MATCH($A23,'CA Standards and Followers'!$A$14:$A$73,0))=1,INDEX('CA Standards and Followers'!$G$14:$G$73,MATCH($A23,'CA Standards and Followers'!$A$14:$A$73,0))&lt;=D$1),INDEX('CA Standards and Followers'!$2:$2,MATCH(D$1,'CA Standards and Followers'!$1:$1,0)),0))</f>
        <v>0.14499999999999999</v>
      </c>
      <c r="E23">
        <f>IF(AND(INDEX('CA Standards and Followers'!$E$14:$E$73,MATCH($A23,'CA Standards and Followers'!$A$14:$A$73,0))=1,INDEX('CA Standards and Followers'!$H$14:$H$73,MATCH($A23,'CA Standards and Followers'!$A$14:$A$73,0))&lt;=E$1),INDEX('CA Standards and Followers'!$3:$3,MATCH(E$1,'CA Standards and Followers'!$1:$1,0)),IF(AND(INDEX('CA Standards and Followers'!$D$14:$D$73,MATCH($A23,'CA Standards and Followers'!$A$14:$A$73,0))=1,INDEX('CA Standards and Followers'!$G$14:$G$73,MATCH($A23,'CA Standards and Followers'!$A$14:$A$73,0))&lt;=E$1),INDEX('CA Standards and Followers'!$2:$2,MATCH(E$1,'CA Standards and Followers'!$1:$1,0)),0))</f>
        <v>0.16999999999999998</v>
      </c>
      <c r="F23">
        <f>IF(AND(INDEX('CA Standards and Followers'!$E$14:$E$73,MATCH($A23,'CA Standards and Followers'!$A$14:$A$73,0))=1,INDEX('CA Standards and Followers'!$H$14:$H$73,MATCH($A23,'CA Standards and Followers'!$A$14:$A$73,0))&lt;=F$1),INDEX('CA Standards and Followers'!$3:$3,MATCH(F$1,'CA Standards and Followers'!$1:$1,0)),IF(AND(INDEX('CA Standards and Followers'!$D$14:$D$73,MATCH($A23,'CA Standards and Followers'!$A$14:$A$73,0))=1,INDEX('CA Standards and Followers'!$G$14:$G$73,MATCH($A23,'CA Standards and Followers'!$A$14:$A$73,0))&lt;=F$1),INDEX('CA Standards and Followers'!$2:$2,MATCH(F$1,'CA Standards and Followers'!$1:$1,0)),0))</f>
        <v>0.19500000000000001</v>
      </c>
      <c r="G23">
        <f>IF(AND(INDEX('CA Standards and Followers'!$E$14:$E$73,MATCH($A23,'CA Standards and Followers'!$A$14:$A$73,0))=1,INDEX('CA Standards and Followers'!$H$14:$H$73,MATCH($A23,'CA Standards and Followers'!$A$14:$A$73,0))&lt;=G$1),INDEX('CA Standards and Followers'!$3:$3,MATCH(G$1,'CA Standards and Followers'!$1:$1,0)),IF(AND(INDEX('CA Standards and Followers'!$D$14:$D$73,MATCH($A23,'CA Standards and Followers'!$A$14:$A$73,0))=1,INDEX('CA Standards and Followers'!$G$14:$G$73,MATCH($A23,'CA Standards and Followers'!$A$14:$A$73,0))&lt;=G$1),INDEX('CA Standards and Followers'!$2:$2,MATCH(G$1,'CA Standards and Followers'!$1:$1,0)),0))</f>
        <v>0.21999999999999997</v>
      </c>
      <c r="H23">
        <f>IF(AND(INDEX('CA Standards and Followers'!$E$14:$E$73,MATCH($A23,'CA Standards and Followers'!$A$14:$A$73,0))=1,INDEX('CA Standards and Followers'!$H$14:$H$73,MATCH($A23,'CA Standards and Followers'!$A$14:$A$73,0))&lt;=H$1),INDEX('CA Standards and Followers'!$3:$3,MATCH(H$1,'CA Standards and Followers'!$1:$1,0)),IF(AND(INDEX('CA Standards and Followers'!$D$14:$D$73,MATCH($A23,'CA Standards and Followers'!$A$14:$A$73,0))=1,INDEX('CA Standards and Followers'!$G$14:$G$73,MATCH($A23,'CA Standards and Followers'!$A$14:$A$73,0))&lt;=H$1),INDEX('CA Standards and Followers'!$2:$2,MATCH(H$1,'CA Standards and Followers'!$1:$1,0)),0))</f>
        <v>0.35</v>
      </c>
      <c r="I23">
        <f>IF('CA Standards and Followers'!$B35=1,'EPA LDV Rules'!B$8,IF(AND(INDEX('CA Standards and Followers'!$E$14:$E$73,MATCH($A23,'CA Standards and Followers'!$A$14:$A$73,0))=1,INDEX('CA Standards and Followers'!$H$14:$H$73,MATCH($A23,'CA Standards and Followers'!$A$14:$A$73,0))&lt;=I$1),INDEX('CA Standards and Followers'!$3:$3,MATCH(I$1,'CA Standards and Followers'!$1:$1,0)),IF(AND(INDEX('CA Standards and Followers'!$D$14:$D$73,MATCH($A23,'CA Standards and Followers'!$A$14:$A$73,0))=1,INDEX('CA Standards and Followers'!$G$14:$G$73,MATCH($A23,'CA Standards and Followers'!$A$14:$A$73,0))&lt;=I$1),INDEX('CA Standards and Followers'!$2:$2,MATCH(I$1,'CA Standards and Followers'!$1:$1,0)),0)))</f>
        <v>0.43</v>
      </c>
      <c r="J23">
        <f>IF('CA Standards and Followers'!$B35=1,'EPA LDV Rules'!C$8,IF(AND(INDEX('CA Standards and Followers'!$E$14:$E$73,MATCH($A23,'CA Standards and Followers'!$A$14:$A$73,0))=1,INDEX('CA Standards and Followers'!$H$14:$H$73,MATCH($A23,'CA Standards and Followers'!$A$14:$A$73,0))&lt;=J$1),INDEX('CA Standards and Followers'!$3:$3,MATCH(J$1,'CA Standards and Followers'!$1:$1,0)),IF(AND(INDEX('CA Standards and Followers'!$D$14:$D$73,MATCH($A23,'CA Standards and Followers'!$A$14:$A$73,0))=1,INDEX('CA Standards and Followers'!$G$14:$G$73,MATCH($A23,'CA Standards and Followers'!$A$14:$A$73,0))&lt;=J$1),INDEX('CA Standards and Followers'!$2:$2,MATCH(J$1,'CA Standards and Followers'!$1:$1,0)),0)))</f>
        <v>0.51</v>
      </c>
      <c r="K23">
        <f>IF('CA Standards and Followers'!$B35=1,'EPA LDV Rules'!D$8,IF(AND(INDEX('CA Standards and Followers'!$E$14:$E$73,MATCH($A23,'CA Standards and Followers'!$A$14:$A$73,0))=1,INDEX('CA Standards and Followers'!$H$14:$H$73,MATCH($A23,'CA Standards and Followers'!$A$14:$A$73,0))&lt;=K$1),INDEX('CA Standards and Followers'!$3:$3,MATCH(K$1,'CA Standards and Followers'!$1:$1,0)),IF(AND(INDEX('CA Standards and Followers'!$D$14:$D$73,MATCH($A23,'CA Standards and Followers'!$A$14:$A$73,0))=1,INDEX('CA Standards and Followers'!$G$14:$G$73,MATCH($A23,'CA Standards and Followers'!$A$14:$A$73,0))&lt;=K$1),INDEX('CA Standards and Followers'!$2:$2,MATCH(K$1,'CA Standards and Followers'!$1:$1,0)),0)))</f>
        <v>0.59</v>
      </c>
      <c r="L23">
        <f>IF('CA Standards and Followers'!$B35=1,'EPA LDV Rules'!E$8,IF(AND(INDEX('CA Standards and Followers'!$E$14:$E$73,MATCH($A23,'CA Standards and Followers'!$A$14:$A$73,0))=1,INDEX('CA Standards and Followers'!$H$14:$H$73,MATCH($A23,'CA Standards and Followers'!$A$14:$A$73,0))&lt;=L$1),INDEX('CA Standards and Followers'!$3:$3,MATCH(L$1,'CA Standards and Followers'!$1:$1,0)),IF(AND(INDEX('CA Standards and Followers'!$D$14:$D$73,MATCH($A23,'CA Standards and Followers'!$A$14:$A$73,0))=1,INDEX('CA Standards and Followers'!$G$14:$G$73,MATCH($A23,'CA Standards and Followers'!$A$14:$A$73,0))&lt;=L$1),INDEX('CA Standards and Followers'!$2:$2,MATCH(L$1,'CA Standards and Followers'!$1:$1,0)),0)))</f>
        <v>0.68</v>
      </c>
      <c r="M23">
        <f>IF('CA Standards and Followers'!$B35=1,'EPA LDV Rules'!F$8,IF(AND(INDEX('CA Standards and Followers'!$E$14:$E$73,MATCH($A23,'CA Standards and Followers'!$A$14:$A$73,0))=1,INDEX('CA Standards and Followers'!$H$14:$H$73,MATCH($A23,'CA Standards and Followers'!$A$14:$A$73,0))&lt;=M$1),INDEX('CA Standards and Followers'!$3:$3,MATCH(M$1,'CA Standards and Followers'!$1:$1,0)),IF(AND(INDEX('CA Standards and Followers'!$D$14:$D$73,MATCH($A23,'CA Standards and Followers'!$A$14:$A$73,0))=1,INDEX('CA Standards and Followers'!$G$14:$G$73,MATCH($A23,'CA Standards and Followers'!$A$14:$A$73,0))&lt;=M$1),INDEX('CA Standards and Followers'!$2:$2,MATCH(M$1,'CA Standards and Followers'!$1:$1,0)),0)))</f>
        <v>0.76</v>
      </c>
      <c r="N23">
        <f>IF('CA Standards and Followers'!$B35=1,'EPA LDV Rules'!G$8,IF(AND(INDEX('CA Standards and Followers'!$E$14:$E$73,MATCH($A23,'CA Standards and Followers'!$A$14:$A$73,0))=1,INDEX('CA Standards and Followers'!$H$14:$H$73,MATCH($A23,'CA Standards and Followers'!$A$14:$A$73,0))&lt;=N$1),INDEX('CA Standards and Followers'!$3:$3,MATCH(N$1,'CA Standards and Followers'!$1:$1,0)),IF(AND(INDEX('CA Standards and Followers'!$D$14:$D$73,MATCH($A23,'CA Standards and Followers'!$A$14:$A$73,0))=1,INDEX('CA Standards and Followers'!$G$14:$G$73,MATCH($A23,'CA Standards and Followers'!$A$14:$A$73,0))&lt;=N$1),INDEX('CA Standards and Followers'!$2:$2,MATCH(N$1,'CA Standards and Followers'!$1:$1,0)),0)))</f>
        <v>0.82</v>
      </c>
      <c r="O23">
        <f>IF('CA Standards and Followers'!$B35=1,'EPA LDV Rules'!H$8,IF(AND(INDEX('CA Standards and Followers'!$E$14:$E$73,MATCH($A23,'CA Standards and Followers'!$A$14:$A$73,0))=1,INDEX('CA Standards and Followers'!$H$14:$H$73,MATCH($A23,'CA Standards and Followers'!$A$14:$A$73,0))&lt;=O$1),INDEX('CA Standards and Followers'!$3:$3,MATCH(O$1,'CA Standards and Followers'!$1:$1,0)),IF(AND(INDEX('CA Standards and Followers'!$D$14:$D$73,MATCH($A23,'CA Standards and Followers'!$A$14:$A$73,0))=1,INDEX('CA Standards and Followers'!$G$14:$G$73,MATCH($A23,'CA Standards and Followers'!$A$14:$A$73,0))&lt;=O$1),INDEX('CA Standards and Followers'!$2:$2,MATCH(O$1,'CA Standards and Followers'!$1:$1,0)),0)))</f>
        <v>0.88</v>
      </c>
      <c r="P23">
        <f>IF('CA Standards and Followers'!$B35=1,'EPA LDV Rules'!I$8,IF(AND(INDEX('CA Standards and Followers'!$E$14:$E$73,MATCH($A23,'CA Standards and Followers'!$A$14:$A$73,0))=1,INDEX('CA Standards and Followers'!$H$14:$H$73,MATCH($A23,'CA Standards and Followers'!$A$14:$A$73,0))&lt;=P$1),INDEX('CA Standards and Followers'!$3:$3,MATCH(P$1,'CA Standards and Followers'!$1:$1,0)),IF(AND(INDEX('CA Standards and Followers'!$D$14:$D$73,MATCH($A23,'CA Standards and Followers'!$A$14:$A$73,0))=1,INDEX('CA Standards and Followers'!$G$14:$G$73,MATCH($A23,'CA Standards and Followers'!$A$14:$A$73,0))&lt;=P$1),INDEX('CA Standards and Followers'!$2:$2,MATCH(P$1,'CA Standards and Followers'!$1:$1,0)),0)))</f>
        <v>0.94</v>
      </c>
      <c r="Q23">
        <f>IF('CA Standards and Followers'!$B35=1,'EPA LDV Rules'!J$8,IF(AND(INDEX('CA Standards and Followers'!$E$14:$E$73,MATCH($A23,'CA Standards and Followers'!$A$14:$A$73,0))=1,INDEX('CA Standards and Followers'!$H$14:$H$73,MATCH($A23,'CA Standards and Followers'!$A$14:$A$73,0))&lt;=Q$1),INDEX('CA Standards and Followers'!$3:$3,MATCH(Q$1,'CA Standards and Followers'!$1:$1,0)),IF(AND(INDEX('CA Standards and Followers'!$D$14:$D$73,MATCH($A23,'CA Standards and Followers'!$A$14:$A$73,0))=1,INDEX('CA Standards and Followers'!$G$14:$G$73,MATCH($A23,'CA Standards and Followers'!$A$14:$A$73,0))&lt;=Q$1),INDEX('CA Standards and Followers'!$2:$2,MATCH(Q$1,'CA Standards and Followers'!$1:$1,0)),0)))</f>
        <v>1</v>
      </c>
      <c r="R23">
        <f>IF('CA Standards and Followers'!$B35=1,'EPA LDV Rules'!K$8,IF(AND(INDEX('CA Standards and Followers'!$E$14:$E$73,MATCH($A23,'CA Standards and Followers'!$A$14:$A$73,0))=1,INDEX('CA Standards and Followers'!$H$14:$H$73,MATCH($A23,'CA Standards and Followers'!$A$14:$A$73,0))&lt;=R$1),INDEX('CA Standards and Followers'!$3:$3,MATCH(R$1,'CA Standards and Followers'!$1:$1,0)),IF(AND(INDEX('CA Standards and Followers'!$D$14:$D$73,MATCH($A23,'CA Standards and Followers'!$A$14:$A$73,0))=1,INDEX('CA Standards and Followers'!$G$14:$G$73,MATCH($A23,'CA Standards and Followers'!$A$14:$A$73,0))&lt;=R$1),INDEX('CA Standards and Followers'!$2:$2,MATCH(R$1,'CA Standards and Followers'!$1:$1,0)),0)))</f>
        <v>1</v>
      </c>
      <c r="S23">
        <f>IF('CA Standards and Followers'!$B35=1,'EPA LDV Rules'!L$8,IF(AND(INDEX('CA Standards and Followers'!$E$14:$E$73,MATCH($A23,'CA Standards and Followers'!$A$14:$A$73,0))=1,INDEX('CA Standards and Followers'!$H$14:$H$73,MATCH($A23,'CA Standards and Followers'!$A$14:$A$73,0))&lt;=S$1),INDEX('CA Standards and Followers'!$3:$3,MATCH(S$1,'CA Standards and Followers'!$1:$1,0)),IF(AND(INDEX('CA Standards and Followers'!$D$14:$D$73,MATCH($A23,'CA Standards and Followers'!$A$14:$A$73,0))=1,INDEX('CA Standards and Followers'!$G$14:$G$73,MATCH($A23,'CA Standards and Followers'!$A$14:$A$73,0))&lt;=S$1),INDEX('CA Standards and Followers'!$2:$2,MATCH(S$1,'CA Standards and Followers'!$1:$1,0)),0)))</f>
        <v>1</v>
      </c>
      <c r="T23">
        <f>IF('CA Standards and Followers'!$B35=1,'EPA LDV Rules'!M$8,IF(AND(INDEX('CA Standards and Followers'!$E$14:$E$73,MATCH($A23,'CA Standards and Followers'!$A$14:$A$73,0))=1,INDEX('CA Standards and Followers'!$H$14:$H$73,MATCH($A23,'CA Standards and Followers'!$A$14:$A$73,0))&lt;=T$1),INDEX('CA Standards and Followers'!$3:$3,MATCH(T$1,'CA Standards and Followers'!$1:$1,0)),IF(AND(INDEX('CA Standards and Followers'!$D$14:$D$73,MATCH($A23,'CA Standards and Followers'!$A$14:$A$73,0))=1,INDEX('CA Standards and Followers'!$G$14:$G$73,MATCH($A23,'CA Standards and Followers'!$A$14:$A$73,0))&lt;=T$1),INDEX('CA Standards and Followers'!$2:$2,MATCH(T$1,'CA Standards and Followers'!$1:$1,0)),0)))</f>
        <v>1</v>
      </c>
      <c r="U23">
        <f>IF('CA Standards and Followers'!$B35=1,'EPA LDV Rules'!N$8,IF(AND(INDEX('CA Standards and Followers'!$E$14:$E$73,MATCH($A23,'CA Standards and Followers'!$A$14:$A$73,0))=1,INDEX('CA Standards and Followers'!$H$14:$H$73,MATCH($A23,'CA Standards and Followers'!$A$14:$A$73,0))&lt;=U$1),INDEX('CA Standards and Followers'!$3:$3,MATCH(U$1,'CA Standards and Followers'!$1:$1,0)),IF(AND(INDEX('CA Standards and Followers'!$D$14:$D$73,MATCH($A23,'CA Standards and Followers'!$A$14:$A$73,0))=1,INDEX('CA Standards and Followers'!$G$14:$G$73,MATCH($A23,'CA Standards and Followers'!$A$14:$A$73,0))&lt;=U$1),INDEX('CA Standards and Followers'!$2:$2,MATCH(U$1,'CA Standards and Followers'!$1:$1,0)),0)))</f>
        <v>1</v>
      </c>
      <c r="V23">
        <f>IF('CA Standards and Followers'!$B35=1,'EPA LDV Rules'!O$8,IF(AND(INDEX('CA Standards and Followers'!$E$14:$E$73,MATCH($A23,'CA Standards and Followers'!$A$14:$A$73,0))=1,INDEX('CA Standards and Followers'!$H$14:$H$73,MATCH($A23,'CA Standards and Followers'!$A$14:$A$73,0))&lt;=V$1),INDEX('CA Standards and Followers'!$3:$3,MATCH(V$1,'CA Standards and Followers'!$1:$1,0)),IF(AND(INDEX('CA Standards and Followers'!$D$14:$D$73,MATCH($A23,'CA Standards and Followers'!$A$14:$A$73,0))=1,INDEX('CA Standards and Followers'!$G$14:$G$73,MATCH($A23,'CA Standards and Followers'!$A$14:$A$73,0))&lt;=V$1),INDEX('CA Standards and Followers'!$2:$2,MATCH(V$1,'CA Standards and Followers'!$1:$1,0)),0)))</f>
        <v>1</v>
      </c>
      <c r="W23">
        <f>IF('CA Standards and Followers'!$B35=1,'EPA LDV Rules'!P$8,IF(AND(INDEX('CA Standards and Followers'!$E$14:$E$73,MATCH($A23,'CA Standards and Followers'!$A$14:$A$73,0))=1,INDEX('CA Standards and Followers'!$H$14:$H$73,MATCH($A23,'CA Standards and Followers'!$A$14:$A$73,0))&lt;=W$1),INDEX('CA Standards and Followers'!$3:$3,MATCH(W$1,'CA Standards and Followers'!$1:$1,0)),IF(AND(INDEX('CA Standards and Followers'!$D$14:$D$73,MATCH($A23,'CA Standards and Followers'!$A$14:$A$73,0))=1,INDEX('CA Standards and Followers'!$G$14:$G$73,MATCH($A23,'CA Standards and Followers'!$A$14:$A$73,0))&lt;=W$1),INDEX('CA Standards and Followers'!$2:$2,MATCH(W$1,'CA Standards and Followers'!$1:$1,0)),0)))</f>
        <v>1</v>
      </c>
      <c r="X23">
        <f>IF('CA Standards and Followers'!$B35=1,'EPA LDV Rules'!Q$8,IF(AND(INDEX('CA Standards and Followers'!$E$14:$E$73,MATCH($A23,'CA Standards and Followers'!$A$14:$A$73,0))=1,INDEX('CA Standards and Followers'!$H$14:$H$73,MATCH($A23,'CA Standards and Followers'!$A$14:$A$73,0))&lt;=X$1),INDEX('CA Standards and Followers'!$3:$3,MATCH(X$1,'CA Standards and Followers'!$1:$1,0)),IF(AND(INDEX('CA Standards and Followers'!$D$14:$D$73,MATCH($A23,'CA Standards and Followers'!$A$14:$A$73,0))=1,INDEX('CA Standards and Followers'!$G$14:$G$73,MATCH($A23,'CA Standards and Followers'!$A$14:$A$73,0))&lt;=X$1),INDEX('CA Standards and Followers'!$2:$2,MATCH(X$1,'CA Standards and Followers'!$1:$1,0)),0)))</f>
        <v>1</v>
      </c>
      <c r="Y23">
        <f>IF('CA Standards and Followers'!$B35=1,'EPA LDV Rules'!R$8,IF(AND(INDEX('CA Standards and Followers'!$E$14:$E$73,MATCH($A23,'CA Standards and Followers'!$A$14:$A$73,0))=1,INDEX('CA Standards and Followers'!$H$14:$H$73,MATCH($A23,'CA Standards and Followers'!$A$14:$A$73,0))&lt;=Y$1),INDEX('CA Standards and Followers'!$3:$3,MATCH(Y$1,'CA Standards and Followers'!$1:$1,0)),IF(AND(INDEX('CA Standards and Followers'!$D$14:$D$73,MATCH($A23,'CA Standards and Followers'!$A$14:$A$73,0))=1,INDEX('CA Standards and Followers'!$G$14:$G$73,MATCH($A23,'CA Standards and Followers'!$A$14:$A$73,0))&lt;=Y$1),INDEX('CA Standards and Followers'!$2:$2,MATCH(Y$1,'CA Standards and Followers'!$1:$1,0)),0)))</f>
        <v>1</v>
      </c>
      <c r="Z23">
        <f>IF('CA Standards and Followers'!$B35=1,'EPA LDV Rules'!S$8,IF(AND(INDEX('CA Standards and Followers'!$E$14:$E$73,MATCH($A23,'CA Standards and Followers'!$A$14:$A$73,0))=1,INDEX('CA Standards and Followers'!$H$14:$H$73,MATCH($A23,'CA Standards and Followers'!$A$14:$A$73,0))&lt;=Z$1),INDEX('CA Standards and Followers'!$3:$3,MATCH(Z$1,'CA Standards and Followers'!$1:$1,0)),IF(AND(INDEX('CA Standards and Followers'!$D$14:$D$73,MATCH($A23,'CA Standards and Followers'!$A$14:$A$73,0))=1,INDEX('CA Standards and Followers'!$G$14:$G$73,MATCH($A23,'CA Standards and Followers'!$A$14:$A$73,0))&lt;=Z$1),INDEX('CA Standards and Followers'!$2:$2,MATCH(Z$1,'CA Standards and Followers'!$1:$1,0)),0)))</f>
        <v>1</v>
      </c>
      <c r="AA23">
        <f>IF('CA Standards and Followers'!$B35=1,'EPA LDV Rules'!T$8,IF(AND(INDEX('CA Standards and Followers'!$E$14:$E$73,MATCH($A23,'CA Standards and Followers'!$A$14:$A$73,0))=1,INDEX('CA Standards and Followers'!$H$14:$H$73,MATCH($A23,'CA Standards and Followers'!$A$14:$A$73,0))&lt;=AA$1),INDEX('CA Standards and Followers'!$3:$3,MATCH(AA$1,'CA Standards and Followers'!$1:$1,0)),IF(AND(INDEX('CA Standards and Followers'!$D$14:$D$73,MATCH($A23,'CA Standards and Followers'!$A$14:$A$73,0))=1,INDEX('CA Standards and Followers'!$G$14:$G$73,MATCH($A23,'CA Standards and Followers'!$A$14:$A$73,0))&lt;=AA$1),INDEX('CA Standards and Followers'!$2:$2,MATCH(AA$1,'CA Standards and Followers'!$1:$1,0)),0)))</f>
        <v>1</v>
      </c>
      <c r="AB23">
        <f>IF('CA Standards and Followers'!$B35=1,'EPA LDV Rules'!U$8,IF(AND(INDEX('CA Standards and Followers'!$E$14:$E$73,MATCH($A23,'CA Standards and Followers'!$A$14:$A$73,0))=1,INDEX('CA Standards and Followers'!$H$14:$H$73,MATCH($A23,'CA Standards and Followers'!$A$14:$A$73,0))&lt;=AB$1),INDEX('CA Standards and Followers'!$3:$3,MATCH(AB$1,'CA Standards and Followers'!$1:$1,0)),IF(AND(INDEX('CA Standards and Followers'!$D$14:$D$73,MATCH($A23,'CA Standards and Followers'!$A$14:$A$73,0))=1,INDEX('CA Standards and Followers'!$G$14:$G$73,MATCH($A23,'CA Standards and Followers'!$A$14:$A$73,0))&lt;=AB$1),INDEX('CA Standards and Followers'!$2:$2,MATCH(AB$1,'CA Standards and Followers'!$1:$1,0)),0)))</f>
        <v>1</v>
      </c>
      <c r="AC23">
        <f>IF('CA Standards and Followers'!$B35=1,'EPA LDV Rules'!V$8,IF(AND(INDEX('CA Standards and Followers'!$E$14:$E$73,MATCH($A23,'CA Standards and Followers'!$A$14:$A$73,0))=1,INDEX('CA Standards and Followers'!$H$14:$H$73,MATCH($A23,'CA Standards and Followers'!$A$14:$A$73,0))&lt;=AC$1),INDEX('CA Standards and Followers'!$3:$3,MATCH(AC$1,'CA Standards and Followers'!$1:$1,0)),IF(AND(INDEX('CA Standards and Followers'!$D$14:$D$73,MATCH($A23,'CA Standards and Followers'!$A$14:$A$73,0))=1,INDEX('CA Standards and Followers'!$G$14:$G$73,MATCH($A23,'CA Standards and Followers'!$A$14:$A$73,0))&lt;=AC$1),INDEX('CA Standards and Followers'!$2:$2,MATCH(AC$1,'CA Standards and Followers'!$1:$1,0)),0)))</f>
        <v>1</v>
      </c>
      <c r="AD23">
        <f>IF('CA Standards and Followers'!$B35=1,'EPA LDV Rules'!W$8,IF(AND(INDEX('CA Standards and Followers'!$E$14:$E$73,MATCH($A23,'CA Standards and Followers'!$A$14:$A$73,0))=1,INDEX('CA Standards and Followers'!$H$14:$H$73,MATCH($A23,'CA Standards and Followers'!$A$14:$A$73,0))&lt;=AD$1),INDEX('CA Standards and Followers'!$3:$3,MATCH(AD$1,'CA Standards and Followers'!$1:$1,0)),IF(AND(INDEX('CA Standards and Followers'!$D$14:$D$73,MATCH($A23,'CA Standards and Followers'!$A$14:$A$73,0))=1,INDEX('CA Standards and Followers'!$G$14:$G$73,MATCH($A23,'CA Standards and Followers'!$A$14:$A$73,0))&lt;=AD$1),INDEX('CA Standards and Followers'!$2:$2,MATCH(AD$1,'CA Standards and Followers'!$1:$1,0)),0)))</f>
        <v>1</v>
      </c>
      <c r="AE23">
        <f>IF('CA Standards and Followers'!$B35=1,'EPA LDV Rules'!X$8,IF(AND(INDEX('CA Standards and Followers'!$E$14:$E$73,MATCH($A23,'CA Standards and Followers'!$A$14:$A$73,0))=1,INDEX('CA Standards and Followers'!$H$14:$H$73,MATCH($A23,'CA Standards and Followers'!$A$14:$A$73,0))&lt;=AE$1),INDEX('CA Standards and Followers'!$3:$3,MATCH(AE$1,'CA Standards and Followers'!$1:$1,0)),IF(AND(INDEX('CA Standards and Followers'!$D$14:$D$73,MATCH($A23,'CA Standards and Followers'!$A$14:$A$73,0))=1,INDEX('CA Standards and Followers'!$G$14:$G$73,MATCH($A23,'CA Standards and Followers'!$A$14:$A$73,0))&lt;=AE$1),INDEX('CA Standards and Followers'!$2:$2,MATCH(AE$1,'CA Standards and Followers'!$1:$1,0)),0)))</f>
        <v>1</v>
      </c>
      <c r="AF23">
        <f>IF('CA Standards and Followers'!$B35=1,'EPA LDV Rules'!Y$8,IF(AND(INDEX('CA Standards and Followers'!$E$14:$E$73,MATCH($A23,'CA Standards and Followers'!$A$14:$A$73,0))=1,INDEX('CA Standards and Followers'!$H$14:$H$73,MATCH($A23,'CA Standards and Followers'!$A$14:$A$73,0))&lt;=AF$1),INDEX('CA Standards and Followers'!$3:$3,MATCH(AF$1,'CA Standards and Followers'!$1:$1,0)),IF(AND(INDEX('CA Standards and Followers'!$D$14:$D$73,MATCH($A23,'CA Standards and Followers'!$A$14:$A$73,0))=1,INDEX('CA Standards and Followers'!$G$14:$G$73,MATCH($A23,'CA Standards and Followers'!$A$14:$A$73,0))&lt;=AF$1),INDEX('CA Standards and Followers'!$2:$2,MATCH(AF$1,'CA Standards and Followers'!$1:$1,0)),0)))</f>
        <v>1</v>
      </c>
    </row>
    <row r="24" spans="1:32" x14ac:dyDescent="0.75">
      <c r="A24" t="s">
        <v>14</v>
      </c>
      <c r="B24">
        <f>IF(AND(INDEX('CA Standards and Followers'!$E$14:$E$73,MATCH($A24,'CA Standards and Followers'!$A$14:$A$73,0))=1,INDEX('CA Standards and Followers'!$H$14:$H$73,MATCH($A24,'CA Standards and Followers'!$A$14:$A$73,0))&lt;=B$1),INDEX('CA Standards and Followers'!$3:$3,MATCH(B$1,'CA Standards and Followers'!$1:$1,0)),IF(AND(INDEX('CA Standards and Followers'!$D$14:$D$73,MATCH($A24,'CA Standards and Followers'!$A$14:$A$73,0))=1,INDEX('CA Standards and Followers'!$G$14:$G$73,MATCH($A24,'CA Standards and Followers'!$A$14:$A$73,0))&lt;=B$1),INDEX('CA Standards and Followers'!$2:$2,MATCH(B$1,'CA Standards and Followers'!$1:$1,0)),0))</f>
        <v>0</v>
      </c>
      <c r="C24">
        <f>IF(AND(INDEX('CA Standards and Followers'!$E$14:$E$73,MATCH($A24,'CA Standards and Followers'!$A$14:$A$73,0))=1,INDEX('CA Standards and Followers'!$H$14:$H$73,MATCH($A24,'CA Standards and Followers'!$A$14:$A$73,0))&lt;=C$1),INDEX('CA Standards and Followers'!$3:$3,MATCH(C$1,'CA Standards and Followers'!$1:$1,0)),IF(AND(INDEX('CA Standards and Followers'!$D$14:$D$73,MATCH($A24,'CA Standards and Followers'!$A$14:$A$73,0))=1,INDEX('CA Standards and Followers'!$G$14:$G$73,MATCH($A24,'CA Standards and Followers'!$A$14:$A$73,0))&lt;=C$1),INDEX('CA Standards and Followers'!$2:$2,MATCH(C$1,'CA Standards and Followers'!$1:$1,0)),0))</f>
        <v>0</v>
      </c>
      <c r="D24">
        <f>IF(AND(INDEX('CA Standards and Followers'!$E$14:$E$73,MATCH($A24,'CA Standards and Followers'!$A$14:$A$73,0))=1,INDEX('CA Standards and Followers'!$H$14:$H$73,MATCH($A24,'CA Standards and Followers'!$A$14:$A$73,0))&lt;=D$1),INDEX('CA Standards and Followers'!$3:$3,MATCH(D$1,'CA Standards and Followers'!$1:$1,0)),IF(AND(INDEX('CA Standards and Followers'!$D$14:$D$73,MATCH($A24,'CA Standards and Followers'!$A$14:$A$73,0))=1,INDEX('CA Standards and Followers'!$G$14:$G$73,MATCH($A24,'CA Standards and Followers'!$A$14:$A$73,0))&lt;=D$1),INDEX('CA Standards and Followers'!$2:$2,MATCH(D$1,'CA Standards and Followers'!$1:$1,0)),0))</f>
        <v>0</v>
      </c>
      <c r="E24">
        <f>IF(AND(INDEX('CA Standards and Followers'!$E$14:$E$73,MATCH($A24,'CA Standards and Followers'!$A$14:$A$73,0))=1,INDEX('CA Standards and Followers'!$H$14:$H$73,MATCH($A24,'CA Standards and Followers'!$A$14:$A$73,0))&lt;=E$1),INDEX('CA Standards and Followers'!$3:$3,MATCH(E$1,'CA Standards and Followers'!$1:$1,0)),IF(AND(INDEX('CA Standards and Followers'!$D$14:$D$73,MATCH($A24,'CA Standards and Followers'!$A$14:$A$73,0))=1,INDEX('CA Standards and Followers'!$G$14:$G$73,MATCH($A24,'CA Standards and Followers'!$A$14:$A$73,0))&lt;=E$1),INDEX('CA Standards and Followers'!$2:$2,MATCH(E$1,'CA Standards and Followers'!$1:$1,0)),0))</f>
        <v>0</v>
      </c>
      <c r="F24">
        <f>IF(AND(INDEX('CA Standards and Followers'!$E$14:$E$73,MATCH($A24,'CA Standards and Followers'!$A$14:$A$73,0))=1,INDEX('CA Standards and Followers'!$H$14:$H$73,MATCH($A24,'CA Standards and Followers'!$A$14:$A$73,0))&lt;=F$1),INDEX('CA Standards and Followers'!$3:$3,MATCH(F$1,'CA Standards and Followers'!$1:$1,0)),IF(AND(INDEX('CA Standards and Followers'!$D$14:$D$73,MATCH($A24,'CA Standards and Followers'!$A$14:$A$73,0))=1,INDEX('CA Standards and Followers'!$G$14:$G$73,MATCH($A24,'CA Standards and Followers'!$A$14:$A$73,0))&lt;=F$1),INDEX('CA Standards and Followers'!$2:$2,MATCH(F$1,'CA Standards and Followers'!$1:$1,0)),0))</f>
        <v>0</v>
      </c>
      <c r="G24">
        <f>IF(AND(INDEX('CA Standards and Followers'!$E$14:$E$73,MATCH($A24,'CA Standards and Followers'!$A$14:$A$73,0))=1,INDEX('CA Standards and Followers'!$H$14:$H$73,MATCH($A24,'CA Standards and Followers'!$A$14:$A$73,0))&lt;=G$1),INDEX('CA Standards and Followers'!$3:$3,MATCH(G$1,'CA Standards and Followers'!$1:$1,0)),IF(AND(INDEX('CA Standards and Followers'!$D$14:$D$73,MATCH($A24,'CA Standards and Followers'!$A$14:$A$73,0))=1,INDEX('CA Standards and Followers'!$G$14:$G$73,MATCH($A24,'CA Standards and Followers'!$A$14:$A$73,0))&lt;=G$1),INDEX('CA Standards and Followers'!$2:$2,MATCH(G$1,'CA Standards and Followers'!$1:$1,0)),0))</f>
        <v>0</v>
      </c>
      <c r="H24">
        <f>IF(AND(INDEX('CA Standards and Followers'!$E$14:$E$73,MATCH($A24,'CA Standards and Followers'!$A$14:$A$73,0))=1,INDEX('CA Standards and Followers'!$H$14:$H$73,MATCH($A24,'CA Standards and Followers'!$A$14:$A$73,0))&lt;=H$1),INDEX('CA Standards and Followers'!$3:$3,MATCH(H$1,'CA Standards and Followers'!$1:$1,0)),IF(AND(INDEX('CA Standards and Followers'!$D$14:$D$73,MATCH($A24,'CA Standards and Followers'!$A$14:$A$73,0))=1,INDEX('CA Standards and Followers'!$G$14:$G$73,MATCH($A24,'CA Standards and Followers'!$A$14:$A$73,0))&lt;=H$1),INDEX('CA Standards and Followers'!$2:$2,MATCH(H$1,'CA Standards and Followers'!$1:$1,0)),0))</f>
        <v>0</v>
      </c>
      <c r="I24">
        <f>IF('CA Standards and Followers'!$B36=1,'EPA LDV Rules'!B$8,IF(AND(INDEX('CA Standards and Followers'!$E$14:$E$73,MATCH($A24,'CA Standards and Followers'!$A$14:$A$73,0))=1,INDEX('CA Standards and Followers'!$H$14:$H$73,MATCH($A24,'CA Standards and Followers'!$A$14:$A$73,0))&lt;=I$1),INDEX('CA Standards and Followers'!$3:$3,MATCH(I$1,'CA Standards and Followers'!$1:$1,0)),IF(AND(INDEX('CA Standards and Followers'!$D$14:$D$73,MATCH($A24,'CA Standards and Followers'!$A$14:$A$73,0))=1,INDEX('CA Standards and Followers'!$G$14:$G$73,MATCH($A24,'CA Standards and Followers'!$A$14:$A$73,0))&lt;=I$1),INDEX('CA Standards and Followers'!$2:$2,MATCH(I$1,'CA Standards and Followers'!$1:$1,0)),0)))</f>
        <v>0.26200000000000001</v>
      </c>
      <c r="J24">
        <f>IF('CA Standards and Followers'!$B36=1,'EPA LDV Rules'!C$8,IF(AND(INDEX('CA Standards and Followers'!$E$14:$E$73,MATCH($A24,'CA Standards and Followers'!$A$14:$A$73,0))=1,INDEX('CA Standards and Followers'!$H$14:$H$73,MATCH($A24,'CA Standards and Followers'!$A$14:$A$73,0))&lt;=J$1),INDEX('CA Standards and Followers'!$3:$3,MATCH(J$1,'CA Standards and Followers'!$1:$1,0)),IF(AND(INDEX('CA Standards and Followers'!$D$14:$D$73,MATCH($A24,'CA Standards and Followers'!$A$14:$A$73,0))=1,INDEX('CA Standards and Followers'!$G$14:$G$73,MATCH($A24,'CA Standards and Followers'!$A$14:$A$73,0))&lt;=J$1),INDEX('CA Standards and Followers'!$2:$2,MATCH(J$1,'CA Standards and Followers'!$1:$1,0)),0)))</f>
        <v>0.3</v>
      </c>
      <c r="K24">
        <f>IF('CA Standards and Followers'!$B36=1,'EPA LDV Rules'!D$8,IF(AND(INDEX('CA Standards and Followers'!$E$14:$E$73,MATCH($A24,'CA Standards and Followers'!$A$14:$A$73,0))=1,INDEX('CA Standards and Followers'!$H$14:$H$73,MATCH($A24,'CA Standards and Followers'!$A$14:$A$73,0))&lt;=K$1),INDEX('CA Standards and Followers'!$3:$3,MATCH(K$1,'CA Standards and Followers'!$1:$1,0)),IF(AND(INDEX('CA Standards and Followers'!$D$14:$D$73,MATCH($A24,'CA Standards and Followers'!$A$14:$A$73,0))=1,INDEX('CA Standards and Followers'!$G$14:$G$73,MATCH($A24,'CA Standards and Followers'!$A$14:$A$73,0))&lt;=K$1),INDEX('CA Standards and Followers'!$2:$2,MATCH(K$1,'CA Standards and Followers'!$1:$1,0)),0)))</f>
        <v>0.39600000000000002</v>
      </c>
      <c r="L24">
        <f>IF('CA Standards and Followers'!$B36=1,'EPA LDV Rules'!E$8,IF(AND(INDEX('CA Standards and Followers'!$E$14:$E$73,MATCH($A24,'CA Standards and Followers'!$A$14:$A$73,0))=1,INDEX('CA Standards and Followers'!$H$14:$H$73,MATCH($A24,'CA Standards and Followers'!$A$14:$A$73,0))&lt;=L$1),INDEX('CA Standards and Followers'!$3:$3,MATCH(L$1,'CA Standards and Followers'!$1:$1,0)),IF(AND(INDEX('CA Standards and Followers'!$D$14:$D$73,MATCH($A24,'CA Standards and Followers'!$A$14:$A$73,0))=1,INDEX('CA Standards and Followers'!$G$14:$G$73,MATCH($A24,'CA Standards and Followers'!$A$14:$A$73,0))&lt;=L$1),INDEX('CA Standards and Followers'!$2:$2,MATCH(L$1,'CA Standards and Followers'!$1:$1,0)),0)))</f>
        <v>0.45500000000000002</v>
      </c>
      <c r="M24">
        <f>IF('CA Standards and Followers'!$B36=1,'EPA LDV Rules'!F$8,IF(AND(INDEX('CA Standards and Followers'!$E$14:$E$73,MATCH($A24,'CA Standards and Followers'!$A$14:$A$73,0))=1,INDEX('CA Standards and Followers'!$H$14:$H$73,MATCH($A24,'CA Standards and Followers'!$A$14:$A$73,0))&lt;=M$1),INDEX('CA Standards and Followers'!$3:$3,MATCH(M$1,'CA Standards and Followers'!$1:$1,0)),IF(AND(INDEX('CA Standards and Followers'!$D$14:$D$73,MATCH($A24,'CA Standards and Followers'!$A$14:$A$73,0))=1,INDEX('CA Standards and Followers'!$G$14:$G$73,MATCH($A24,'CA Standards and Followers'!$A$14:$A$73,0))&lt;=M$1),INDEX('CA Standards and Followers'!$2:$2,MATCH(M$1,'CA Standards and Followers'!$1:$1,0)),0)))</f>
        <v>0.53</v>
      </c>
      <c r="N24">
        <f>IF('CA Standards and Followers'!$B36=1,'EPA LDV Rules'!G$8,IF(AND(INDEX('CA Standards and Followers'!$E$14:$E$73,MATCH($A24,'CA Standards and Followers'!$A$14:$A$73,0))=1,INDEX('CA Standards and Followers'!$H$14:$H$73,MATCH($A24,'CA Standards and Followers'!$A$14:$A$73,0))&lt;=N$1),INDEX('CA Standards and Followers'!$3:$3,MATCH(N$1,'CA Standards and Followers'!$1:$1,0)),IF(AND(INDEX('CA Standards and Followers'!$D$14:$D$73,MATCH($A24,'CA Standards and Followers'!$A$14:$A$73,0))=1,INDEX('CA Standards and Followers'!$G$14:$G$73,MATCH($A24,'CA Standards and Followers'!$A$14:$A$73,0))&lt;=N$1),INDEX('CA Standards and Followers'!$2:$2,MATCH(N$1,'CA Standards and Followers'!$1:$1,0)),0)))</f>
        <v>0.61</v>
      </c>
      <c r="O24">
        <f>IF('CA Standards and Followers'!$B36=1,'EPA LDV Rules'!H$8,IF(AND(INDEX('CA Standards and Followers'!$E$14:$E$73,MATCH($A24,'CA Standards and Followers'!$A$14:$A$73,0))=1,INDEX('CA Standards and Followers'!$H$14:$H$73,MATCH($A24,'CA Standards and Followers'!$A$14:$A$73,0))&lt;=O$1),INDEX('CA Standards and Followers'!$3:$3,MATCH(O$1,'CA Standards and Followers'!$1:$1,0)),IF(AND(INDEX('CA Standards and Followers'!$D$14:$D$73,MATCH($A24,'CA Standards and Followers'!$A$14:$A$73,0))=1,INDEX('CA Standards and Followers'!$G$14:$G$73,MATCH($A24,'CA Standards and Followers'!$A$14:$A$73,0))&lt;=O$1),INDEX('CA Standards and Followers'!$2:$2,MATCH(O$1,'CA Standards and Followers'!$1:$1,0)),0)))</f>
        <v>0.57999999999999996</v>
      </c>
      <c r="P24">
        <f>IF('CA Standards and Followers'!$B36=1,'EPA LDV Rules'!I$8,IF(AND(INDEX('CA Standards and Followers'!$E$14:$E$73,MATCH($A24,'CA Standards and Followers'!$A$14:$A$73,0))=1,INDEX('CA Standards and Followers'!$H$14:$H$73,MATCH($A24,'CA Standards and Followers'!$A$14:$A$73,0))&lt;=P$1),INDEX('CA Standards and Followers'!$3:$3,MATCH(P$1,'CA Standards and Followers'!$1:$1,0)),IF(AND(INDEX('CA Standards and Followers'!$D$14:$D$73,MATCH($A24,'CA Standards and Followers'!$A$14:$A$73,0))=1,INDEX('CA Standards and Followers'!$G$14:$G$73,MATCH($A24,'CA Standards and Followers'!$A$14:$A$73,0))&lt;=P$1),INDEX('CA Standards and Followers'!$2:$2,MATCH(P$1,'CA Standards and Followers'!$1:$1,0)),0)))</f>
        <v>0.55000000000000004</v>
      </c>
      <c r="Q24">
        <f>IF('CA Standards and Followers'!$B36=1,'EPA LDV Rules'!J$8,IF(AND(INDEX('CA Standards and Followers'!$E$14:$E$73,MATCH($A24,'CA Standards and Followers'!$A$14:$A$73,0))=1,INDEX('CA Standards and Followers'!$H$14:$H$73,MATCH($A24,'CA Standards and Followers'!$A$14:$A$73,0))&lt;=Q$1),INDEX('CA Standards and Followers'!$3:$3,MATCH(Q$1,'CA Standards and Followers'!$1:$1,0)),IF(AND(INDEX('CA Standards and Followers'!$D$14:$D$73,MATCH($A24,'CA Standards and Followers'!$A$14:$A$73,0))=1,INDEX('CA Standards and Followers'!$G$14:$G$73,MATCH($A24,'CA Standards and Followers'!$A$14:$A$73,0))&lt;=Q$1),INDEX('CA Standards and Followers'!$2:$2,MATCH(Q$1,'CA Standards and Followers'!$1:$1,0)),0)))</f>
        <v>0</v>
      </c>
      <c r="R24">
        <f>IF('CA Standards and Followers'!$B36=1,'EPA LDV Rules'!K$8,IF(AND(INDEX('CA Standards and Followers'!$E$14:$E$73,MATCH($A24,'CA Standards and Followers'!$A$14:$A$73,0))=1,INDEX('CA Standards and Followers'!$H$14:$H$73,MATCH($A24,'CA Standards and Followers'!$A$14:$A$73,0))&lt;=R$1),INDEX('CA Standards and Followers'!$3:$3,MATCH(R$1,'CA Standards and Followers'!$1:$1,0)),IF(AND(INDEX('CA Standards and Followers'!$D$14:$D$73,MATCH($A24,'CA Standards and Followers'!$A$14:$A$73,0))=1,INDEX('CA Standards and Followers'!$G$14:$G$73,MATCH($A24,'CA Standards and Followers'!$A$14:$A$73,0))&lt;=R$1),INDEX('CA Standards and Followers'!$2:$2,MATCH(R$1,'CA Standards and Followers'!$1:$1,0)),0)))</f>
        <v>0</v>
      </c>
      <c r="S24">
        <f>IF('CA Standards and Followers'!$B36=1,'EPA LDV Rules'!L$8,IF(AND(INDEX('CA Standards and Followers'!$E$14:$E$73,MATCH($A24,'CA Standards and Followers'!$A$14:$A$73,0))=1,INDEX('CA Standards and Followers'!$H$14:$H$73,MATCH($A24,'CA Standards and Followers'!$A$14:$A$73,0))&lt;=S$1),INDEX('CA Standards and Followers'!$3:$3,MATCH(S$1,'CA Standards and Followers'!$1:$1,0)),IF(AND(INDEX('CA Standards and Followers'!$D$14:$D$73,MATCH($A24,'CA Standards and Followers'!$A$14:$A$73,0))=1,INDEX('CA Standards and Followers'!$G$14:$G$73,MATCH($A24,'CA Standards and Followers'!$A$14:$A$73,0))&lt;=S$1),INDEX('CA Standards and Followers'!$2:$2,MATCH(S$1,'CA Standards and Followers'!$1:$1,0)),0)))</f>
        <v>0</v>
      </c>
      <c r="T24">
        <f>IF('CA Standards and Followers'!$B36=1,'EPA LDV Rules'!M$8,IF(AND(INDEX('CA Standards and Followers'!$E$14:$E$73,MATCH($A24,'CA Standards and Followers'!$A$14:$A$73,0))=1,INDEX('CA Standards and Followers'!$H$14:$H$73,MATCH($A24,'CA Standards and Followers'!$A$14:$A$73,0))&lt;=T$1),INDEX('CA Standards and Followers'!$3:$3,MATCH(T$1,'CA Standards and Followers'!$1:$1,0)),IF(AND(INDEX('CA Standards and Followers'!$D$14:$D$73,MATCH($A24,'CA Standards and Followers'!$A$14:$A$73,0))=1,INDEX('CA Standards and Followers'!$G$14:$G$73,MATCH($A24,'CA Standards and Followers'!$A$14:$A$73,0))&lt;=T$1),INDEX('CA Standards and Followers'!$2:$2,MATCH(T$1,'CA Standards and Followers'!$1:$1,0)),0)))</f>
        <v>0</v>
      </c>
      <c r="U24">
        <f>IF('CA Standards and Followers'!$B36=1,'EPA LDV Rules'!N$8,IF(AND(INDEX('CA Standards and Followers'!$E$14:$E$73,MATCH($A24,'CA Standards and Followers'!$A$14:$A$73,0))=1,INDEX('CA Standards and Followers'!$H$14:$H$73,MATCH($A24,'CA Standards and Followers'!$A$14:$A$73,0))&lt;=U$1),INDEX('CA Standards and Followers'!$3:$3,MATCH(U$1,'CA Standards and Followers'!$1:$1,0)),IF(AND(INDEX('CA Standards and Followers'!$D$14:$D$73,MATCH($A24,'CA Standards and Followers'!$A$14:$A$73,0))=1,INDEX('CA Standards and Followers'!$G$14:$G$73,MATCH($A24,'CA Standards and Followers'!$A$14:$A$73,0))&lt;=U$1),INDEX('CA Standards and Followers'!$2:$2,MATCH(U$1,'CA Standards and Followers'!$1:$1,0)),0)))</f>
        <v>0</v>
      </c>
      <c r="V24">
        <f>IF('CA Standards and Followers'!$B36=1,'EPA LDV Rules'!O$8,IF(AND(INDEX('CA Standards and Followers'!$E$14:$E$73,MATCH($A24,'CA Standards and Followers'!$A$14:$A$73,0))=1,INDEX('CA Standards and Followers'!$H$14:$H$73,MATCH($A24,'CA Standards and Followers'!$A$14:$A$73,0))&lt;=V$1),INDEX('CA Standards and Followers'!$3:$3,MATCH(V$1,'CA Standards and Followers'!$1:$1,0)),IF(AND(INDEX('CA Standards and Followers'!$D$14:$D$73,MATCH($A24,'CA Standards and Followers'!$A$14:$A$73,0))=1,INDEX('CA Standards and Followers'!$G$14:$G$73,MATCH($A24,'CA Standards and Followers'!$A$14:$A$73,0))&lt;=V$1),INDEX('CA Standards and Followers'!$2:$2,MATCH(V$1,'CA Standards and Followers'!$1:$1,0)),0)))</f>
        <v>0</v>
      </c>
      <c r="W24">
        <f>IF('CA Standards and Followers'!$B36=1,'EPA LDV Rules'!P$8,IF(AND(INDEX('CA Standards and Followers'!$E$14:$E$73,MATCH($A24,'CA Standards and Followers'!$A$14:$A$73,0))=1,INDEX('CA Standards and Followers'!$H$14:$H$73,MATCH($A24,'CA Standards and Followers'!$A$14:$A$73,0))&lt;=W$1),INDEX('CA Standards and Followers'!$3:$3,MATCH(W$1,'CA Standards and Followers'!$1:$1,0)),IF(AND(INDEX('CA Standards and Followers'!$D$14:$D$73,MATCH($A24,'CA Standards and Followers'!$A$14:$A$73,0))=1,INDEX('CA Standards and Followers'!$G$14:$G$73,MATCH($A24,'CA Standards and Followers'!$A$14:$A$73,0))&lt;=W$1),INDEX('CA Standards and Followers'!$2:$2,MATCH(W$1,'CA Standards and Followers'!$1:$1,0)),0)))</f>
        <v>0</v>
      </c>
      <c r="X24">
        <f>IF('CA Standards and Followers'!$B36=1,'EPA LDV Rules'!Q$8,IF(AND(INDEX('CA Standards and Followers'!$E$14:$E$73,MATCH($A24,'CA Standards and Followers'!$A$14:$A$73,0))=1,INDEX('CA Standards and Followers'!$H$14:$H$73,MATCH($A24,'CA Standards and Followers'!$A$14:$A$73,0))&lt;=X$1),INDEX('CA Standards and Followers'!$3:$3,MATCH(X$1,'CA Standards and Followers'!$1:$1,0)),IF(AND(INDEX('CA Standards and Followers'!$D$14:$D$73,MATCH($A24,'CA Standards and Followers'!$A$14:$A$73,0))=1,INDEX('CA Standards and Followers'!$G$14:$G$73,MATCH($A24,'CA Standards and Followers'!$A$14:$A$73,0))&lt;=X$1),INDEX('CA Standards and Followers'!$2:$2,MATCH(X$1,'CA Standards and Followers'!$1:$1,0)),0)))</f>
        <v>0</v>
      </c>
      <c r="Y24">
        <f>IF('CA Standards and Followers'!$B36=1,'EPA LDV Rules'!R$8,IF(AND(INDEX('CA Standards and Followers'!$E$14:$E$73,MATCH($A24,'CA Standards and Followers'!$A$14:$A$73,0))=1,INDEX('CA Standards and Followers'!$H$14:$H$73,MATCH($A24,'CA Standards and Followers'!$A$14:$A$73,0))&lt;=Y$1),INDEX('CA Standards and Followers'!$3:$3,MATCH(Y$1,'CA Standards and Followers'!$1:$1,0)),IF(AND(INDEX('CA Standards and Followers'!$D$14:$D$73,MATCH($A24,'CA Standards and Followers'!$A$14:$A$73,0))=1,INDEX('CA Standards and Followers'!$G$14:$G$73,MATCH($A24,'CA Standards and Followers'!$A$14:$A$73,0))&lt;=Y$1),INDEX('CA Standards and Followers'!$2:$2,MATCH(Y$1,'CA Standards and Followers'!$1:$1,0)),0)))</f>
        <v>0</v>
      </c>
      <c r="Z24">
        <f>IF('CA Standards and Followers'!$B36=1,'EPA LDV Rules'!S$8,IF(AND(INDEX('CA Standards and Followers'!$E$14:$E$73,MATCH($A24,'CA Standards and Followers'!$A$14:$A$73,0))=1,INDEX('CA Standards and Followers'!$H$14:$H$73,MATCH($A24,'CA Standards and Followers'!$A$14:$A$73,0))&lt;=Z$1),INDEX('CA Standards and Followers'!$3:$3,MATCH(Z$1,'CA Standards and Followers'!$1:$1,0)),IF(AND(INDEX('CA Standards and Followers'!$D$14:$D$73,MATCH($A24,'CA Standards and Followers'!$A$14:$A$73,0))=1,INDEX('CA Standards and Followers'!$G$14:$G$73,MATCH($A24,'CA Standards and Followers'!$A$14:$A$73,0))&lt;=Z$1),INDEX('CA Standards and Followers'!$2:$2,MATCH(Z$1,'CA Standards and Followers'!$1:$1,0)),0)))</f>
        <v>0</v>
      </c>
      <c r="AA24">
        <f>IF('CA Standards and Followers'!$B36=1,'EPA LDV Rules'!T$8,IF(AND(INDEX('CA Standards and Followers'!$E$14:$E$73,MATCH($A24,'CA Standards and Followers'!$A$14:$A$73,0))=1,INDEX('CA Standards and Followers'!$H$14:$H$73,MATCH($A24,'CA Standards and Followers'!$A$14:$A$73,0))&lt;=AA$1),INDEX('CA Standards and Followers'!$3:$3,MATCH(AA$1,'CA Standards and Followers'!$1:$1,0)),IF(AND(INDEX('CA Standards and Followers'!$D$14:$D$73,MATCH($A24,'CA Standards and Followers'!$A$14:$A$73,0))=1,INDEX('CA Standards and Followers'!$G$14:$G$73,MATCH($A24,'CA Standards and Followers'!$A$14:$A$73,0))&lt;=AA$1),INDEX('CA Standards and Followers'!$2:$2,MATCH(AA$1,'CA Standards and Followers'!$1:$1,0)),0)))</f>
        <v>0</v>
      </c>
      <c r="AB24">
        <f>IF('CA Standards and Followers'!$B36=1,'EPA LDV Rules'!U$8,IF(AND(INDEX('CA Standards and Followers'!$E$14:$E$73,MATCH($A24,'CA Standards and Followers'!$A$14:$A$73,0))=1,INDEX('CA Standards and Followers'!$H$14:$H$73,MATCH($A24,'CA Standards and Followers'!$A$14:$A$73,0))&lt;=AB$1),INDEX('CA Standards and Followers'!$3:$3,MATCH(AB$1,'CA Standards and Followers'!$1:$1,0)),IF(AND(INDEX('CA Standards and Followers'!$D$14:$D$73,MATCH($A24,'CA Standards and Followers'!$A$14:$A$73,0))=1,INDEX('CA Standards and Followers'!$G$14:$G$73,MATCH($A24,'CA Standards and Followers'!$A$14:$A$73,0))&lt;=AB$1),INDEX('CA Standards and Followers'!$2:$2,MATCH(AB$1,'CA Standards and Followers'!$1:$1,0)),0)))</f>
        <v>0</v>
      </c>
      <c r="AC24">
        <f>IF('CA Standards and Followers'!$B36=1,'EPA LDV Rules'!V$8,IF(AND(INDEX('CA Standards and Followers'!$E$14:$E$73,MATCH($A24,'CA Standards and Followers'!$A$14:$A$73,0))=1,INDEX('CA Standards and Followers'!$H$14:$H$73,MATCH($A24,'CA Standards and Followers'!$A$14:$A$73,0))&lt;=AC$1),INDEX('CA Standards and Followers'!$3:$3,MATCH(AC$1,'CA Standards and Followers'!$1:$1,0)),IF(AND(INDEX('CA Standards and Followers'!$D$14:$D$73,MATCH($A24,'CA Standards and Followers'!$A$14:$A$73,0))=1,INDEX('CA Standards and Followers'!$G$14:$G$73,MATCH($A24,'CA Standards and Followers'!$A$14:$A$73,0))&lt;=AC$1),INDEX('CA Standards and Followers'!$2:$2,MATCH(AC$1,'CA Standards and Followers'!$1:$1,0)),0)))</f>
        <v>0</v>
      </c>
      <c r="AD24">
        <f>IF('CA Standards and Followers'!$B36=1,'EPA LDV Rules'!W$8,IF(AND(INDEX('CA Standards and Followers'!$E$14:$E$73,MATCH($A24,'CA Standards and Followers'!$A$14:$A$73,0))=1,INDEX('CA Standards and Followers'!$H$14:$H$73,MATCH($A24,'CA Standards and Followers'!$A$14:$A$73,0))&lt;=AD$1),INDEX('CA Standards and Followers'!$3:$3,MATCH(AD$1,'CA Standards and Followers'!$1:$1,0)),IF(AND(INDEX('CA Standards and Followers'!$D$14:$D$73,MATCH($A24,'CA Standards and Followers'!$A$14:$A$73,0))=1,INDEX('CA Standards and Followers'!$G$14:$G$73,MATCH($A24,'CA Standards and Followers'!$A$14:$A$73,0))&lt;=AD$1),INDEX('CA Standards and Followers'!$2:$2,MATCH(AD$1,'CA Standards and Followers'!$1:$1,0)),0)))</f>
        <v>0</v>
      </c>
      <c r="AE24">
        <f>IF('CA Standards and Followers'!$B36=1,'EPA LDV Rules'!X$8,IF(AND(INDEX('CA Standards and Followers'!$E$14:$E$73,MATCH($A24,'CA Standards and Followers'!$A$14:$A$73,0))=1,INDEX('CA Standards and Followers'!$H$14:$H$73,MATCH($A24,'CA Standards and Followers'!$A$14:$A$73,0))&lt;=AE$1),INDEX('CA Standards and Followers'!$3:$3,MATCH(AE$1,'CA Standards and Followers'!$1:$1,0)),IF(AND(INDEX('CA Standards and Followers'!$D$14:$D$73,MATCH($A24,'CA Standards and Followers'!$A$14:$A$73,0))=1,INDEX('CA Standards and Followers'!$G$14:$G$73,MATCH($A24,'CA Standards and Followers'!$A$14:$A$73,0))&lt;=AE$1),INDEX('CA Standards and Followers'!$2:$2,MATCH(AE$1,'CA Standards and Followers'!$1:$1,0)),0)))</f>
        <v>0</v>
      </c>
      <c r="AF24">
        <f>IF('CA Standards and Followers'!$B36=1,'EPA LDV Rules'!Y$8,IF(AND(INDEX('CA Standards and Followers'!$E$14:$E$73,MATCH($A24,'CA Standards and Followers'!$A$14:$A$73,0))=1,INDEX('CA Standards and Followers'!$H$14:$H$73,MATCH($A24,'CA Standards and Followers'!$A$14:$A$73,0))&lt;=AF$1),INDEX('CA Standards and Followers'!$3:$3,MATCH(AF$1,'CA Standards and Followers'!$1:$1,0)),IF(AND(INDEX('CA Standards and Followers'!$D$14:$D$73,MATCH($A24,'CA Standards and Followers'!$A$14:$A$73,0))=1,INDEX('CA Standards and Followers'!$G$14:$G$73,MATCH($A24,'CA Standards and Followers'!$A$14:$A$73,0))&lt;=AF$1),INDEX('CA Standards and Followers'!$2:$2,MATCH(AF$1,'CA Standards and Followers'!$1:$1,0)),0)))</f>
        <v>0</v>
      </c>
    </row>
    <row r="25" spans="1:32" x14ac:dyDescent="0.75">
      <c r="A25" t="s">
        <v>1373</v>
      </c>
      <c r="B25">
        <f>IF(AND(INDEX('CA Standards and Followers'!$E$14:$E$73,MATCH($A25,'CA Standards and Followers'!$A$14:$A$73,0))=1,INDEX('CA Standards and Followers'!$H$14:$H$73,MATCH($A25,'CA Standards and Followers'!$A$14:$A$73,0))&lt;=B$1),INDEX('CA Standards and Followers'!$3:$3,MATCH(B$1,'CA Standards and Followers'!$1:$1,0)),IF(AND(INDEX('CA Standards and Followers'!$D$14:$D$73,MATCH($A25,'CA Standards and Followers'!$A$14:$A$73,0))=1,INDEX('CA Standards and Followers'!$G$14:$G$73,MATCH($A25,'CA Standards and Followers'!$A$14:$A$73,0))&lt;=B$1),INDEX('CA Standards and Followers'!$2:$2,MATCH(B$1,'CA Standards and Followers'!$1:$1,0)),0))</f>
        <v>0</v>
      </c>
      <c r="C25">
        <f>IF(AND(INDEX('CA Standards and Followers'!$E$14:$E$73,MATCH($A25,'CA Standards and Followers'!$A$14:$A$73,0))=1,INDEX('CA Standards and Followers'!$H$14:$H$73,MATCH($A25,'CA Standards and Followers'!$A$14:$A$73,0))&lt;=C$1),INDEX('CA Standards and Followers'!$3:$3,MATCH(C$1,'CA Standards and Followers'!$1:$1,0)),IF(AND(INDEX('CA Standards and Followers'!$D$14:$D$73,MATCH($A25,'CA Standards and Followers'!$A$14:$A$73,0))=1,INDEX('CA Standards and Followers'!$G$14:$G$73,MATCH($A25,'CA Standards and Followers'!$A$14:$A$73,0))&lt;=C$1),INDEX('CA Standards and Followers'!$2:$2,MATCH(C$1,'CA Standards and Followers'!$1:$1,0)),0))</f>
        <v>0</v>
      </c>
      <c r="D25">
        <f>IF(AND(INDEX('CA Standards and Followers'!$E$14:$E$73,MATCH($A25,'CA Standards and Followers'!$A$14:$A$73,0))=1,INDEX('CA Standards and Followers'!$H$14:$H$73,MATCH($A25,'CA Standards and Followers'!$A$14:$A$73,0))&lt;=D$1),INDEX('CA Standards and Followers'!$3:$3,MATCH(D$1,'CA Standards and Followers'!$1:$1,0)),IF(AND(INDEX('CA Standards and Followers'!$D$14:$D$73,MATCH($A25,'CA Standards and Followers'!$A$14:$A$73,0))=1,INDEX('CA Standards and Followers'!$G$14:$G$73,MATCH($A25,'CA Standards and Followers'!$A$14:$A$73,0))&lt;=D$1),INDEX('CA Standards and Followers'!$2:$2,MATCH(D$1,'CA Standards and Followers'!$1:$1,0)),0))</f>
        <v>0</v>
      </c>
      <c r="E25">
        <f>IF(AND(INDEX('CA Standards and Followers'!$E$14:$E$73,MATCH($A25,'CA Standards and Followers'!$A$14:$A$73,0))=1,INDEX('CA Standards and Followers'!$H$14:$H$73,MATCH($A25,'CA Standards and Followers'!$A$14:$A$73,0))&lt;=E$1),INDEX('CA Standards and Followers'!$3:$3,MATCH(E$1,'CA Standards and Followers'!$1:$1,0)),IF(AND(INDEX('CA Standards and Followers'!$D$14:$D$73,MATCH($A25,'CA Standards and Followers'!$A$14:$A$73,0))=1,INDEX('CA Standards and Followers'!$G$14:$G$73,MATCH($A25,'CA Standards and Followers'!$A$14:$A$73,0))&lt;=E$1),INDEX('CA Standards and Followers'!$2:$2,MATCH(E$1,'CA Standards and Followers'!$1:$1,0)),0))</f>
        <v>0</v>
      </c>
      <c r="F25">
        <f>IF(AND(INDEX('CA Standards and Followers'!$E$14:$E$73,MATCH($A25,'CA Standards and Followers'!$A$14:$A$73,0))=1,INDEX('CA Standards and Followers'!$H$14:$H$73,MATCH($A25,'CA Standards and Followers'!$A$14:$A$73,0))&lt;=F$1),INDEX('CA Standards and Followers'!$3:$3,MATCH(F$1,'CA Standards and Followers'!$1:$1,0)),IF(AND(INDEX('CA Standards and Followers'!$D$14:$D$73,MATCH($A25,'CA Standards and Followers'!$A$14:$A$73,0))=1,INDEX('CA Standards and Followers'!$G$14:$G$73,MATCH($A25,'CA Standards and Followers'!$A$14:$A$73,0))&lt;=F$1),INDEX('CA Standards and Followers'!$2:$2,MATCH(F$1,'CA Standards and Followers'!$1:$1,0)),0))</f>
        <v>0</v>
      </c>
      <c r="G25">
        <f>IF(AND(INDEX('CA Standards and Followers'!$E$14:$E$73,MATCH($A25,'CA Standards and Followers'!$A$14:$A$73,0))=1,INDEX('CA Standards and Followers'!$H$14:$H$73,MATCH($A25,'CA Standards and Followers'!$A$14:$A$73,0))&lt;=G$1),INDEX('CA Standards and Followers'!$3:$3,MATCH(G$1,'CA Standards and Followers'!$1:$1,0)),IF(AND(INDEX('CA Standards and Followers'!$D$14:$D$73,MATCH($A25,'CA Standards and Followers'!$A$14:$A$73,0))=1,INDEX('CA Standards and Followers'!$G$14:$G$73,MATCH($A25,'CA Standards and Followers'!$A$14:$A$73,0))&lt;=G$1),INDEX('CA Standards and Followers'!$2:$2,MATCH(G$1,'CA Standards and Followers'!$1:$1,0)),0))</f>
        <v>0.21999999999999997</v>
      </c>
      <c r="H25">
        <f>IF(AND(INDEX('CA Standards and Followers'!$E$14:$E$73,MATCH($A25,'CA Standards and Followers'!$A$14:$A$73,0))=1,INDEX('CA Standards and Followers'!$H$14:$H$73,MATCH($A25,'CA Standards and Followers'!$A$14:$A$73,0))&lt;=H$1),INDEX('CA Standards and Followers'!$3:$3,MATCH(H$1,'CA Standards and Followers'!$1:$1,0)),IF(AND(INDEX('CA Standards and Followers'!$D$14:$D$73,MATCH($A25,'CA Standards and Followers'!$A$14:$A$73,0))=1,INDEX('CA Standards and Followers'!$G$14:$G$73,MATCH($A25,'CA Standards and Followers'!$A$14:$A$73,0))&lt;=H$1),INDEX('CA Standards and Followers'!$2:$2,MATCH(H$1,'CA Standards and Followers'!$1:$1,0)),0))</f>
        <v>0.22</v>
      </c>
      <c r="I25">
        <f>IF('CA Standards and Followers'!$B37=1,'EPA LDV Rules'!B$8,IF(AND(INDEX('CA Standards and Followers'!$E$14:$E$73,MATCH($A25,'CA Standards and Followers'!$A$14:$A$73,0))=1,INDEX('CA Standards and Followers'!$H$14:$H$73,MATCH($A25,'CA Standards and Followers'!$A$14:$A$73,0))&lt;=I$1),INDEX('CA Standards and Followers'!$3:$3,MATCH(I$1,'CA Standards and Followers'!$1:$1,0)),IF(AND(INDEX('CA Standards and Followers'!$D$14:$D$73,MATCH($A25,'CA Standards and Followers'!$A$14:$A$73,0))=1,INDEX('CA Standards and Followers'!$G$14:$G$73,MATCH($A25,'CA Standards and Followers'!$A$14:$A$73,0))&lt;=I$1),INDEX('CA Standards and Followers'!$2:$2,MATCH(I$1,'CA Standards and Followers'!$1:$1,0)),0)))</f>
        <v>0.26200000000000001</v>
      </c>
      <c r="J25">
        <f>IF('CA Standards and Followers'!$B37=1,'EPA LDV Rules'!C$8,IF(AND(INDEX('CA Standards and Followers'!$E$14:$E$73,MATCH($A25,'CA Standards and Followers'!$A$14:$A$73,0))=1,INDEX('CA Standards and Followers'!$H$14:$H$73,MATCH($A25,'CA Standards and Followers'!$A$14:$A$73,0))&lt;=J$1),INDEX('CA Standards and Followers'!$3:$3,MATCH(J$1,'CA Standards and Followers'!$1:$1,0)),IF(AND(INDEX('CA Standards and Followers'!$D$14:$D$73,MATCH($A25,'CA Standards and Followers'!$A$14:$A$73,0))=1,INDEX('CA Standards and Followers'!$G$14:$G$73,MATCH($A25,'CA Standards and Followers'!$A$14:$A$73,0))&lt;=J$1),INDEX('CA Standards and Followers'!$2:$2,MATCH(J$1,'CA Standards and Followers'!$1:$1,0)),0)))</f>
        <v>0.3</v>
      </c>
      <c r="K25">
        <f>IF('CA Standards and Followers'!$B37=1,'EPA LDV Rules'!D$8,IF(AND(INDEX('CA Standards and Followers'!$E$14:$E$73,MATCH($A25,'CA Standards and Followers'!$A$14:$A$73,0))=1,INDEX('CA Standards and Followers'!$H$14:$H$73,MATCH($A25,'CA Standards and Followers'!$A$14:$A$73,0))&lt;=K$1),INDEX('CA Standards and Followers'!$3:$3,MATCH(K$1,'CA Standards and Followers'!$1:$1,0)),IF(AND(INDEX('CA Standards and Followers'!$D$14:$D$73,MATCH($A25,'CA Standards and Followers'!$A$14:$A$73,0))=1,INDEX('CA Standards and Followers'!$G$14:$G$73,MATCH($A25,'CA Standards and Followers'!$A$14:$A$73,0))&lt;=K$1),INDEX('CA Standards and Followers'!$2:$2,MATCH(K$1,'CA Standards and Followers'!$1:$1,0)),0)))</f>
        <v>0.39600000000000002</v>
      </c>
      <c r="L25">
        <f>IF('CA Standards and Followers'!$B37=1,'EPA LDV Rules'!E$8,IF(AND(INDEX('CA Standards and Followers'!$E$14:$E$73,MATCH($A25,'CA Standards and Followers'!$A$14:$A$73,0))=1,INDEX('CA Standards and Followers'!$H$14:$H$73,MATCH($A25,'CA Standards and Followers'!$A$14:$A$73,0))&lt;=L$1),INDEX('CA Standards and Followers'!$3:$3,MATCH(L$1,'CA Standards and Followers'!$1:$1,0)),IF(AND(INDEX('CA Standards and Followers'!$D$14:$D$73,MATCH($A25,'CA Standards and Followers'!$A$14:$A$73,0))=1,INDEX('CA Standards and Followers'!$G$14:$G$73,MATCH($A25,'CA Standards and Followers'!$A$14:$A$73,0))&lt;=L$1),INDEX('CA Standards and Followers'!$2:$2,MATCH(L$1,'CA Standards and Followers'!$1:$1,0)),0)))</f>
        <v>0.45500000000000002</v>
      </c>
      <c r="M25">
        <f>IF('CA Standards and Followers'!$B37=1,'EPA LDV Rules'!F$8,IF(AND(INDEX('CA Standards and Followers'!$E$14:$E$73,MATCH($A25,'CA Standards and Followers'!$A$14:$A$73,0))=1,INDEX('CA Standards and Followers'!$H$14:$H$73,MATCH($A25,'CA Standards and Followers'!$A$14:$A$73,0))&lt;=M$1),INDEX('CA Standards and Followers'!$3:$3,MATCH(M$1,'CA Standards and Followers'!$1:$1,0)),IF(AND(INDEX('CA Standards and Followers'!$D$14:$D$73,MATCH($A25,'CA Standards and Followers'!$A$14:$A$73,0))=1,INDEX('CA Standards and Followers'!$G$14:$G$73,MATCH($A25,'CA Standards and Followers'!$A$14:$A$73,0))&lt;=M$1),INDEX('CA Standards and Followers'!$2:$2,MATCH(M$1,'CA Standards and Followers'!$1:$1,0)),0)))</f>
        <v>0.53</v>
      </c>
      <c r="N25">
        <f>IF('CA Standards and Followers'!$B37=1,'EPA LDV Rules'!G$8,IF(AND(INDEX('CA Standards and Followers'!$E$14:$E$73,MATCH($A25,'CA Standards and Followers'!$A$14:$A$73,0))=1,INDEX('CA Standards and Followers'!$H$14:$H$73,MATCH($A25,'CA Standards and Followers'!$A$14:$A$73,0))&lt;=N$1),INDEX('CA Standards and Followers'!$3:$3,MATCH(N$1,'CA Standards and Followers'!$1:$1,0)),IF(AND(INDEX('CA Standards and Followers'!$D$14:$D$73,MATCH($A25,'CA Standards and Followers'!$A$14:$A$73,0))=1,INDEX('CA Standards and Followers'!$G$14:$G$73,MATCH($A25,'CA Standards and Followers'!$A$14:$A$73,0))&lt;=N$1),INDEX('CA Standards and Followers'!$2:$2,MATCH(N$1,'CA Standards and Followers'!$1:$1,0)),0)))</f>
        <v>0.61</v>
      </c>
      <c r="O25">
        <f>IF('CA Standards and Followers'!$B37=1,'EPA LDV Rules'!H$8,IF(AND(INDEX('CA Standards and Followers'!$E$14:$E$73,MATCH($A25,'CA Standards and Followers'!$A$14:$A$73,0))=1,INDEX('CA Standards and Followers'!$H$14:$H$73,MATCH($A25,'CA Standards and Followers'!$A$14:$A$73,0))&lt;=O$1),INDEX('CA Standards and Followers'!$3:$3,MATCH(O$1,'CA Standards and Followers'!$1:$1,0)),IF(AND(INDEX('CA Standards and Followers'!$D$14:$D$73,MATCH($A25,'CA Standards and Followers'!$A$14:$A$73,0))=1,INDEX('CA Standards and Followers'!$G$14:$G$73,MATCH($A25,'CA Standards and Followers'!$A$14:$A$73,0))&lt;=O$1),INDEX('CA Standards and Followers'!$2:$2,MATCH(O$1,'CA Standards and Followers'!$1:$1,0)),0)))</f>
        <v>0.57999999999999996</v>
      </c>
      <c r="P25">
        <f>IF('CA Standards and Followers'!$B37=1,'EPA LDV Rules'!I$8,IF(AND(INDEX('CA Standards and Followers'!$E$14:$E$73,MATCH($A25,'CA Standards and Followers'!$A$14:$A$73,0))=1,INDEX('CA Standards and Followers'!$H$14:$H$73,MATCH($A25,'CA Standards and Followers'!$A$14:$A$73,0))&lt;=P$1),INDEX('CA Standards and Followers'!$3:$3,MATCH(P$1,'CA Standards and Followers'!$1:$1,0)),IF(AND(INDEX('CA Standards and Followers'!$D$14:$D$73,MATCH($A25,'CA Standards and Followers'!$A$14:$A$73,0))=1,INDEX('CA Standards and Followers'!$G$14:$G$73,MATCH($A25,'CA Standards and Followers'!$A$14:$A$73,0))&lt;=P$1),INDEX('CA Standards and Followers'!$2:$2,MATCH(P$1,'CA Standards and Followers'!$1:$1,0)),0)))</f>
        <v>0.55000000000000004</v>
      </c>
      <c r="Q25">
        <f>IF('CA Standards and Followers'!$B37=1,'EPA LDV Rules'!J$8,IF(AND(INDEX('CA Standards and Followers'!$E$14:$E$73,MATCH($A25,'CA Standards and Followers'!$A$14:$A$73,0))=1,INDEX('CA Standards and Followers'!$H$14:$H$73,MATCH($A25,'CA Standards and Followers'!$A$14:$A$73,0))&lt;=Q$1),INDEX('CA Standards and Followers'!$3:$3,MATCH(Q$1,'CA Standards and Followers'!$1:$1,0)),IF(AND(INDEX('CA Standards and Followers'!$D$14:$D$73,MATCH($A25,'CA Standards and Followers'!$A$14:$A$73,0))=1,INDEX('CA Standards and Followers'!$G$14:$G$73,MATCH($A25,'CA Standards and Followers'!$A$14:$A$73,0))&lt;=Q$1),INDEX('CA Standards and Followers'!$2:$2,MATCH(Q$1,'CA Standards and Followers'!$1:$1,0)),0)))</f>
        <v>0</v>
      </c>
      <c r="R25">
        <f>IF('CA Standards and Followers'!$B37=1,'EPA LDV Rules'!K$8,IF(AND(INDEX('CA Standards and Followers'!$E$14:$E$73,MATCH($A25,'CA Standards and Followers'!$A$14:$A$73,0))=1,INDEX('CA Standards and Followers'!$H$14:$H$73,MATCH($A25,'CA Standards and Followers'!$A$14:$A$73,0))&lt;=R$1),INDEX('CA Standards and Followers'!$3:$3,MATCH(R$1,'CA Standards and Followers'!$1:$1,0)),IF(AND(INDEX('CA Standards and Followers'!$D$14:$D$73,MATCH($A25,'CA Standards and Followers'!$A$14:$A$73,0))=1,INDEX('CA Standards and Followers'!$G$14:$G$73,MATCH($A25,'CA Standards and Followers'!$A$14:$A$73,0))&lt;=R$1),INDEX('CA Standards and Followers'!$2:$2,MATCH(R$1,'CA Standards and Followers'!$1:$1,0)),0)))</f>
        <v>0</v>
      </c>
      <c r="S25">
        <f>IF('CA Standards and Followers'!$B37=1,'EPA LDV Rules'!L$8,IF(AND(INDEX('CA Standards and Followers'!$E$14:$E$73,MATCH($A25,'CA Standards and Followers'!$A$14:$A$73,0))=1,INDEX('CA Standards and Followers'!$H$14:$H$73,MATCH($A25,'CA Standards and Followers'!$A$14:$A$73,0))&lt;=S$1),INDEX('CA Standards and Followers'!$3:$3,MATCH(S$1,'CA Standards and Followers'!$1:$1,0)),IF(AND(INDEX('CA Standards and Followers'!$D$14:$D$73,MATCH($A25,'CA Standards and Followers'!$A$14:$A$73,0))=1,INDEX('CA Standards and Followers'!$G$14:$G$73,MATCH($A25,'CA Standards and Followers'!$A$14:$A$73,0))&lt;=S$1),INDEX('CA Standards and Followers'!$2:$2,MATCH(S$1,'CA Standards and Followers'!$1:$1,0)),0)))</f>
        <v>0</v>
      </c>
      <c r="T25">
        <f>IF('CA Standards and Followers'!$B37=1,'EPA LDV Rules'!M$8,IF(AND(INDEX('CA Standards and Followers'!$E$14:$E$73,MATCH($A25,'CA Standards and Followers'!$A$14:$A$73,0))=1,INDEX('CA Standards and Followers'!$H$14:$H$73,MATCH($A25,'CA Standards and Followers'!$A$14:$A$73,0))&lt;=T$1),INDEX('CA Standards and Followers'!$3:$3,MATCH(T$1,'CA Standards and Followers'!$1:$1,0)),IF(AND(INDEX('CA Standards and Followers'!$D$14:$D$73,MATCH($A25,'CA Standards and Followers'!$A$14:$A$73,0))=1,INDEX('CA Standards and Followers'!$G$14:$G$73,MATCH($A25,'CA Standards and Followers'!$A$14:$A$73,0))&lt;=T$1),INDEX('CA Standards and Followers'!$2:$2,MATCH(T$1,'CA Standards and Followers'!$1:$1,0)),0)))</f>
        <v>0</v>
      </c>
      <c r="U25">
        <f>IF('CA Standards and Followers'!$B37=1,'EPA LDV Rules'!N$8,IF(AND(INDEX('CA Standards and Followers'!$E$14:$E$73,MATCH($A25,'CA Standards and Followers'!$A$14:$A$73,0))=1,INDEX('CA Standards and Followers'!$H$14:$H$73,MATCH($A25,'CA Standards and Followers'!$A$14:$A$73,0))&lt;=U$1),INDEX('CA Standards and Followers'!$3:$3,MATCH(U$1,'CA Standards and Followers'!$1:$1,0)),IF(AND(INDEX('CA Standards and Followers'!$D$14:$D$73,MATCH($A25,'CA Standards and Followers'!$A$14:$A$73,0))=1,INDEX('CA Standards and Followers'!$G$14:$G$73,MATCH($A25,'CA Standards and Followers'!$A$14:$A$73,0))&lt;=U$1),INDEX('CA Standards and Followers'!$2:$2,MATCH(U$1,'CA Standards and Followers'!$1:$1,0)),0)))</f>
        <v>0</v>
      </c>
      <c r="V25">
        <f>IF('CA Standards and Followers'!$B37=1,'EPA LDV Rules'!O$8,IF(AND(INDEX('CA Standards and Followers'!$E$14:$E$73,MATCH($A25,'CA Standards and Followers'!$A$14:$A$73,0))=1,INDEX('CA Standards and Followers'!$H$14:$H$73,MATCH($A25,'CA Standards and Followers'!$A$14:$A$73,0))&lt;=V$1),INDEX('CA Standards and Followers'!$3:$3,MATCH(V$1,'CA Standards and Followers'!$1:$1,0)),IF(AND(INDEX('CA Standards and Followers'!$D$14:$D$73,MATCH($A25,'CA Standards and Followers'!$A$14:$A$73,0))=1,INDEX('CA Standards and Followers'!$G$14:$G$73,MATCH($A25,'CA Standards and Followers'!$A$14:$A$73,0))&lt;=V$1),INDEX('CA Standards and Followers'!$2:$2,MATCH(V$1,'CA Standards and Followers'!$1:$1,0)),0)))</f>
        <v>0</v>
      </c>
      <c r="W25">
        <f>IF('CA Standards and Followers'!$B37=1,'EPA LDV Rules'!P$8,IF(AND(INDEX('CA Standards and Followers'!$E$14:$E$73,MATCH($A25,'CA Standards and Followers'!$A$14:$A$73,0))=1,INDEX('CA Standards and Followers'!$H$14:$H$73,MATCH($A25,'CA Standards and Followers'!$A$14:$A$73,0))&lt;=W$1),INDEX('CA Standards and Followers'!$3:$3,MATCH(W$1,'CA Standards and Followers'!$1:$1,0)),IF(AND(INDEX('CA Standards and Followers'!$D$14:$D$73,MATCH($A25,'CA Standards and Followers'!$A$14:$A$73,0))=1,INDEX('CA Standards and Followers'!$G$14:$G$73,MATCH($A25,'CA Standards and Followers'!$A$14:$A$73,0))&lt;=W$1),INDEX('CA Standards and Followers'!$2:$2,MATCH(W$1,'CA Standards and Followers'!$1:$1,0)),0)))</f>
        <v>0</v>
      </c>
      <c r="X25">
        <f>IF('CA Standards and Followers'!$B37=1,'EPA LDV Rules'!Q$8,IF(AND(INDEX('CA Standards and Followers'!$E$14:$E$73,MATCH($A25,'CA Standards and Followers'!$A$14:$A$73,0))=1,INDEX('CA Standards and Followers'!$H$14:$H$73,MATCH($A25,'CA Standards and Followers'!$A$14:$A$73,0))&lt;=X$1),INDEX('CA Standards and Followers'!$3:$3,MATCH(X$1,'CA Standards and Followers'!$1:$1,0)),IF(AND(INDEX('CA Standards and Followers'!$D$14:$D$73,MATCH($A25,'CA Standards and Followers'!$A$14:$A$73,0))=1,INDEX('CA Standards and Followers'!$G$14:$G$73,MATCH($A25,'CA Standards and Followers'!$A$14:$A$73,0))&lt;=X$1),INDEX('CA Standards and Followers'!$2:$2,MATCH(X$1,'CA Standards and Followers'!$1:$1,0)),0)))</f>
        <v>0</v>
      </c>
      <c r="Y25">
        <f>IF('CA Standards and Followers'!$B37=1,'EPA LDV Rules'!R$8,IF(AND(INDEX('CA Standards and Followers'!$E$14:$E$73,MATCH($A25,'CA Standards and Followers'!$A$14:$A$73,0))=1,INDEX('CA Standards and Followers'!$H$14:$H$73,MATCH($A25,'CA Standards and Followers'!$A$14:$A$73,0))&lt;=Y$1),INDEX('CA Standards and Followers'!$3:$3,MATCH(Y$1,'CA Standards and Followers'!$1:$1,0)),IF(AND(INDEX('CA Standards and Followers'!$D$14:$D$73,MATCH($A25,'CA Standards and Followers'!$A$14:$A$73,0))=1,INDEX('CA Standards and Followers'!$G$14:$G$73,MATCH($A25,'CA Standards and Followers'!$A$14:$A$73,0))&lt;=Y$1),INDEX('CA Standards and Followers'!$2:$2,MATCH(Y$1,'CA Standards and Followers'!$1:$1,0)),0)))</f>
        <v>0</v>
      </c>
      <c r="Z25">
        <f>IF('CA Standards and Followers'!$B37=1,'EPA LDV Rules'!S$8,IF(AND(INDEX('CA Standards and Followers'!$E$14:$E$73,MATCH($A25,'CA Standards and Followers'!$A$14:$A$73,0))=1,INDEX('CA Standards and Followers'!$H$14:$H$73,MATCH($A25,'CA Standards and Followers'!$A$14:$A$73,0))&lt;=Z$1),INDEX('CA Standards and Followers'!$3:$3,MATCH(Z$1,'CA Standards and Followers'!$1:$1,0)),IF(AND(INDEX('CA Standards and Followers'!$D$14:$D$73,MATCH($A25,'CA Standards and Followers'!$A$14:$A$73,0))=1,INDEX('CA Standards and Followers'!$G$14:$G$73,MATCH($A25,'CA Standards and Followers'!$A$14:$A$73,0))&lt;=Z$1),INDEX('CA Standards and Followers'!$2:$2,MATCH(Z$1,'CA Standards and Followers'!$1:$1,0)),0)))</f>
        <v>0</v>
      </c>
      <c r="AA25">
        <f>IF('CA Standards and Followers'!$B37=1,'EPA LDV Rules'!T$8,IF(AND(INDEX('CA Standards and Followers'!$E$14:$E$73,MATCH($A25,'CA Standards and Followers'!$A$14:$A$73,0))=1,INDEX('CA Standards and Followers'!$H$14:$H$73,MATCH($A25,'CA Standards and Followers'!$A$14:$A$73,0))&lt;=AA$1),INDEX('CA Standards and Followers'!$3:$3,MATCH(AA$1,'CA Standards and Followers'!$1:$1,0)),IF(AND(INDEX('CA Standards and Followers'!$D$14:$D$73,MATCH($A25,'CA Standards and Followers'!$A$14:$A$73,0))=1,INDEX('CA Standards and Followers'!$G$14:$G$73,MATCH($A25,'CA Standards and Followers'!$A$14:$A$73,0))&lt;=AA$1),INDEX('CA Standards and Followers'!$2:$2,MATCH(AA$1,'CA Standards and Followers'!$1:$1,0)),0)))</f>
        <v>0</v>
      </c>
      <c r="AB25">
        <f>IF('CA Standards and Followers'!$B37=1,'EPA LDV Rules'!U$8,IF(AND(INDEX('CA Standards and Followers'!$E$14:$E$73,MATCH($A25,'CA Standards and Followers'!$A$14:$A$73,0))=1,INDEX('CA Standards and Followers'!$H$14:$H$73,MATCH($A25,'CA Standards and Followers'!$A$14:$A$73,0))&lt;=AB$1),INDEX('CA Standards and Followers'!$3:$3,MATCH(AB$1,'CA Standards and Followers'!$1:$1,0)),IF(AND(INDEX('CA Standards and Followers'!$D$14:$D$73,MATCH($A25,'CA Standards and Followers'!$A$14:$A$73,0))=1,INDEX('CA Standards and Followers'!$G$14:$G$73,MATCH($A25,'CA Standards and Followers'!$A$14:$A$73,0))&lt;=AB$1),INDEX('CA Standards and Followers'!$2:$2,MATCH(AB$1,'CA Standards and Followers'!$1:$1,0)),0)))</f>
        <v>0</v>
      </c>
      <c r="AC25">
        <f>IF('CA Standards and Followers'!$B37=1,'EPA LDV Rules'!V$8,IF(AND(INDEX('CA Standards and Followers'!$E$14:$E$73,MATCH($A25,'CA Standards and Followers'!$A$14:$A$73,0))=1,INDEX('CA Standards and Followers'!$H$14:$H$73,MATCH($A25,'CA Standards and Followers'!$A$14:$A$73,0))&lt;=AC$1),INDEX('CA Standards and Followers'!$3:$3,MATCH(AC$1,'CA Standards and Followers'!$1:$1,0)),IF(AND(INDEX('CA Standards and Followers'!$D$14:$D$73,MATCH($A25,'CA Standards and Followers'!$A$14:$A$73,0))=1,INDEX('CA Standards and Followers'!$G$14:$G$73,MATCH($A25,'CA Standards and Followers'!$A$14:$A$73,0))&lt;=AC$1),INDEX('CA Standards and Followers'!$2:$2,MATCH(AC$1,'CA Standards and Followers'!$1:$1,0)),0)))</f>
        <v>0</v>
      </c>
      <c r="AD25">
        <f>IF('CA Standards and Followers'!$B37=1,'EPA LDV Rules'!W$8,IF(AND(INDEX('CA Standards and Followers'!$E$14:$E$73,MATCH($A25,'CA Standards and Followers'!$A$14:$A$73,0))=1,INDEX('CA Standards and Followers'!$H$14:$H$73,MATCH($A25,'CA Standards and Followers'!$A$14:$A$73,0))&lt;=AD$1),INDEX('CA Standards and Followers'!$3:$3,MATCH(AD$1,'CA Standards and Followers'!$1:$1,0)),IF(AND(INDEX('CA Standards and Followers'!$D$14:$D$73,MATCH($A25,'CA Standards and Followers'!$A$14:$A$73,0))=1,INDEX('CA Standards and Followers'!$G$14:$G$73,MATCH($A25,'CA Standards and Followers'!$A$14:$A$73,0))&lt;=AD$1),INDEX('CA Standards and Followers'!$2:$2,MATCH(AD$1,'CA Standards and Followers'!$1:$1,0)),0)))</f>
        <v>0</v>
      </c>
      <c r="AE25">
        <f>IF('CA Standards and Followers'!$B37=1,'EPA LDV Rules'!X$8,IF(AND(INDEX('CA Standards and Followers'!$E$14:$E$73,MATCH($A25,'CA Standards and Followers'!$A$14:$A$73,0))=1,INDEX('CA Standards and Followers'!$H$14:$H$73,MATCH($A25,'CA Standards and Followers'!$A$14:$A$73,0))&lt;=AE$1),INDEX('CA Standards and Followers'!$3:$3,MATCH(AE$1,'CA Standards and Followers'!$1:$1,0)),IF(AND(INDEX('CA Standards and Followers'!$D$14:$D$73,MATCH($A25,'CA Standards and Followers'!$A$14:$A$73,0))=1,INDEX('CA Standards and Followers'!$G$14:$G$73,MATCH($A25,'CA Standards and Followers'!$A$14:$A$73,0))&lt;=AE$1),INDEX('CA Standards and Followers'!$2:$2,MATCH(AE$1,'CA Standards and Followers'!$1:$1,0)),0)))</f>
        <v>0</v>
      </c>
      <c r="AF25">
        <f>IF('CA Standards and Followers'!$B37=1,'EPA LDV Rules'!Y$8,IF(AND(INDEX('CA Standards and Followers'!$E$14:$E$73,MATCH($A25,'CA Standards and Followers'!$A$14:$A$73,0))=1,INDEX('CA Standards and Followers'!$H$14:$H$73,MATCH($A25,'CA Standards and Followers'!$A$14:$A$73,0))&lt;=AF$1),INDEX('CA Standards and Followers'!$3:$3,MATCH(AF$1,'CA Standards and Followers'!$1:$1,0)),IF(AND(INDEX('CA Standards and Followers'!$D$14:$D$73,MATCH($A25,'CA Standards and Followers'!$A$14:$A$73,0))=1,INDEX('CA Standards and Followers'!$G$14:$G$73,MATCH($A25,'CA Standards and Followers'!$A$14:$A$73,0))&lt;=AF$1),INDEX('CA Standards and Followers'!$2:$2,MATCH(AF$1,'CA Standards and Followers'!$1:$1,0)),0)))</f>
        <v>0</v>
      </c>
    </row>
    <row r="26" spans="1:32" x14ac:dyDescent="0.75">
      <c r="A26" t="s">
        <v>1375</v>
      </c>
      <c r="B26">
        <f>IF(AND(INDEX('CA Standards and Followers'!$E$14:$E$73,MATCH($A26,'CA Standards and Followers'!$A$14:$A$73,0))=1,INDEX('CA Standards and Followers'!$H$14:$H$73,MATCH($A26,'CA Standards and Followers'!$A$14:$A$73,0))&lt;=B$1),INDEX('CA Standards and Followers'!$3:$3,MATCH(B$1,'CA Standards and Followers'!$1:$1,0)),IF(AND(INDEX('CA Standards and Followers'!$D$14:$D$73,MATCH($A26,'CA Standards and Followers'!$A$14:$A$73,0))=1,INDEX('CA Standards and Followers'!$G$14:$G$73,MATCH($A26,'CA Standards and Followers'!$A$14:$A$73,0))&lt;=B$1),INDEX('CA Standards and Followers'!$2:$2,MATCH(B$1,'CA Standards and Followers'!$1:$1,0)),0))</f>
        <v>0</v>
      </c>
      <c r="C26">
        <f>IF(AND(INDEX('CA Standards and Followers'!$E$14:$E$73,MATCH($A26,'CA Standards and Followers'!$A$14:$A$73,0))=1,INDEX('CA Standards and Followers'!$H$14:$H$73,MATCH($A26,'CA Standards and Followers'!$A$14:$A$73,0))&lt;=C$1),INDEX('CA Standards and Followers'!$3:$3,MATCH(C$1,'CA Standards and Followers'!$1:$1,0)),IF(AND(INDEX('CA Standards and Followers'!$D$14:$D$73,MATCH($A26,'CA Standards and Followers'!$A$14:$A$73,0))=1,INDEX('CA Standards and Followers'!$G$14:$G$73,MATCH($A26,'CA Standards and Followers'!$A$14:$A$73,0))&lt;=C$1),INDEX('CA Standards and Followers'!$2:$2,MATCH(C$1,'CA Standards and Followers'!$1:$1,0)),0))</f>
        <v>0</v>
      </c>
      <c r="D26">
        <f>IF(AND(INDEX('CA Standards and Followers'!$E$14:$E$73,MATCH($A26,'CA Standards and Followers'!$A$14:$A$73,0))=1,INDEX('CA Standards and Followers'!$H$14:$H$73,MATCH($A26,'CA Standards and Followers'!$A$14:$A$73,0))&lt;=D$1),INDEX('CA Standards and Followers'!$3:$3,MATCH(D$1,'CA Standards and Followers'!$1:$1,0)),IF(AND(INDEX('CA Standards and Followers'!$D$14:$D$73,MATCH($A26,'CA Standards and Followers'!$A$14:$A$73,0))=1,INDEX('CA Standards and Followers'!$G$14:$G$73,MATCH($A26,'CA Standards and Followers'!$A$14:$A$73,0))&lt;=D$1),INDEX('CA Standards and Followers'!$2:$2,MATCH(D$1,'CA Standards and Followers'!$1:$1,0)),0))</f>
        <v>0</v>
      </c>
      <c r="E26">
        <f>IF(AND(INDEX('CA Standards and Followers'!$E$14:$E$73,MATCH($A26,'CA Standards and Followers'!$A$14:$A$73,0))=1,INDEX('CA Standards and Followers'!$H$14:$H$73,MATCH($A26,'CA Standards and Followers'!$A$14:$A$73,0))&lt;=E$1),INDEX('CA Standards and Followers'!$3:$3,MATCH(E$1,'CA Standards and Followers'!$1:$1,0)),IF(AND(INDEX('CA Standards and Followers'!$D$14:$D$73,MATCH($A26,'CA Standards and Followers'!$A$14:$A$73,0))=1,INDEX('CA Standards and Followers'!$G$14:$G$73,MATCH($A26,'CA Standards and Followers'!$A$14:$A$73,0))&lt;=E$1),INDEX('CA Standards and Followers'!$2:$2,MATCH(E$1,'CA Standards and Followers'!$1:$1,0)),0))</f>
        <v>0</v>
      </c>
      <c r="F26">
        <f>IF(AND(INDEX('CA Standards and Followers'!$E$14:$E$73,MATCH($A26,'CA Standards and Followers'!$A$14:$A$73,0))=1,INDEX('CA Standards and Followers'!$H$14:$H$73,MATCH($A26,'CA Standards and Followers'!$A$14:$A$73,0))&lt;=F$1),INDEX('CA Standards and Followers'!$3:$3,MATCH(F$1,'CA Standards and Followers'!$1:$1,0)),IF(AND(INDEX('CA Standards and Followers'!$D$14:$D$73,MATCH($A26,'CA Standards and Followers'!$A$14:$A$73,0))=1,INDEX('CA Standards and Followers'!$G$14:$G$73,MATCH($A26,'CA Standards and Followers'!$A$14:$A$73,0))&lt;=F$1),INDEX('CA Standards and Followers'!$2:$2,MATCH(F$1,'CA Standards and Followers'!$1:$1,0)),0))</f>
        <v>0</v>
      </c>
      <c r="G26">
        <f>IF(AND(INDEX('CA Standards and Followers'!$E$14:$E$73,MATCH($A26,'CA Standards and Followers'!$A$14:$A$73,0))=1,INDEX('CA Standards and Followers'!$H$14:$H$73,MATCH($A26,'CA Standards and Followers'!$A$14:$A$73,0))&lt;=G$1),INDEX('CA Standards and Followers'!$3:$3,MATCH(G$1,'CA Standards and Followers'!$1:$1,0)),IF(AND(INDEX('CA Standards and Followers'!$D$14:$D$73,MATCH($A26,'CA Standards and Followers'!$A$14:$A$73,0))=1,INDEX('CA Standards and Followers'!$G$14:$G$73,MATCH($A26,'CA Standards and Followers'!$A$14:$A$73,0))&lt;=G$1),INDEX('CA Standards and Followers'!$2:$2,MATCH(G$1,'CA Standards and Followers'!$1:$1,0)),0))</f>
        <v>0</v>
      </c>
      <c r="H26">
        <f>IF(AND(INDEX('CA Standards and Followers'!$E$14:$E$73,MATCH($A26,'CA Standards and Followers'!$A$14:$A$73,0))=1,INDEX('CA Standards and Followers'!$H$14:$H$73,MATCH($A26,'CA Standards and Followers'!$A$14:$A$73,0))&lt;=H$1),INDEX('CA Standards and Followers'!$3:$3,MATCH(H$1,'CA Standards and Followers'!$1:$1,0)),IF(AND(INDEX('CA Standards and Followers'!$D$14:$D$73,MATCH($A26,'CA Standards and Followers'!$A$14:$A$73,0))=1,INDEX('CA Standards and Followers'!$G$14:$G$73,MATCH($A26,'CA Standards and Followers'!$A$14:$A$73,0))&lt;=H$1),INDEX('CA Standards and Followers'!$2:$2,MATCH(H$1,'CA Standards and Followers'!$1:$1,0)),0))</f>
        <v>0</v>
      </c>
      <c r="I26">
        <f>IF('CA Standards and Followers'!$B38=1,'EPA LDV Rules'!B$8,IF(AND(INDEX('CA Standards and Followers'!$E$14:$E$73,MATCH($A26,'CA Standards and Followers'!$A$14:$A$73,0))=1,INDEX('CA Standards and Followers'!$H$14:$H$73,MATCH($A26,'CA Standards and Followers'!$A$14:$A$73,0))&lt;=I$1),INDEX('CA Standards and Followers'!$3:$3,MATCH(I$1,'CA Standards and Followers'!$1:$1,0)),IF(AND(INDEX('CA Standards and Followers'!$D$14:$D$73,MATCH($A26,'CA Standards and Followers'!$A$14:$A$73,0))=1,INDEX('CA Standards and Followers'!$G$14:$G$73,MATCH($A26,'CA Standards and Followers'!$A$14:$A$73,0))&lt;=I$1),INDEX('CA Standards and Followers'!$2:$2,MATCH(I$1,'CA Standards and Followers'!$1:$1,0)),0)))</f>
        <v>0.26200000000000001</v>
      </c>
      <c r="J26">
        <f>IF('CA Standards and Followers'!$B38=1,'EPA LDV Rules'!C$8,IF(AND(INDEX('CA Standards and Followers'!$E$14:$E$73,MATCH($A26,'CA Standards and Followers'!$A$14:$A$73,0))=1,INDEX('CA Standards and Followers'!$H$14:$H$73,MATCH($A26,'CA Standards and Followers'!$A$14:$A$73,0))&lt;=J$1),INDEX('CA Standards and Followers'!$3:$3,MATCH(J$1,'CA Standards and Followers'!$1:$1,0)),IF(AND(INDEX('CA Standards and Followers'!$D$14:$D$73,MATCH($A26,'CA Standards and Followers'!$A$14:$A$73,0))=1,INDEX('CA Standards and Followers'!$G$14:$G$73,MATCH($A26,'CA Standards and Followers'!$A$14:$A$73,0))&lt;=J$1),INDEX('CA Standards and Followers'!$2:$2,MATCH(J$1,'CA Standards and Followers'!$1:$1,0)),0)))</f>
        <v>0.3</v>
      </c>
      <c r="K26">
        <f>IF('CA Standards and Followers'!$B38=1,'EPA LDV Rules'!D$8,IF(AND(INDEX('CA Standards and Followers'!$E$14:$E$73,MATCH($A26,'CA Standards and Followers'!$A$14:$A$73,0))=1,INDEX('CA Standards and Followers'!$H$14:$H$73,MATCH($A26,'CA Standards and Followers'!$A$14:$A$73,0))&lt;=K$1),INDEX('CA Standards and Followers'!$3:$3,MATCH(K$1,'CA Standards and Followers'!$1:$1,0)),IF(AND(INDEX('CA Standards and Followers'!$D$14:$D$73,MATCH($A26,'CA Standards and Followers'!$A$14:$A$73,0))=1,INDEX('CA Standards and Followers'!$G$14:$G$73,MATCH($A26,'CA Standards and Followers'!$A$14:$A$73,0))&lt;=K$1),INDEX('CA Standards and Followers'!$2:$2,MATCH(K$1,'CA Standards and Followers'!$1:$1,0)),0)))</f>
        <v>0.39600000000000002</v>
      </c>
      <c r="L26">
        <f>IF('CA Standards and Followers'!$B38=1,'EPA LDV Rules'!E$8,IF(AND(INDEX('CA Standards and Followers'!$E$14:$E$73,MATCH($A26,'CA Standards and Followers'!$A$14:$A$73,0))=1,INDEX('CA Standards and Followers'!$H$14:$H$73,MATCH($A26,'CA Standards and Followers'!$A$14:$A$73,0))&lt;=L$1),INDEX('CA Standards and Followers'!$3:$3,MATCH(L$1,'CA Standards and Followers'!$1:$1,0)),IF(AND(INDEX('CA Standards and Followers'!$D$14:$D$73,MATCH($A26,'CA Standards and Followers'!$A$14:$A$73,0))=1,INDEX('CA Standards and Followers'!$G$14:$G$73,MATCH($A26,'CA Standards and Followers'!$A$14:$A$73,0))&lt;=L$1),INDEX('CA Standards and Followers'!$2:$2,MATCH(L$1,'CA Standards and Followers'!$1:$1,0)),0)))</f>
        <v>0.45500000000000002</v>
      </c>
      <c r="M26">
        <f>IF('CA Standards and Followers'!$B38=1,'EPA LDV Rules'!F$8,IF(AND(INDEX('CA Standards and Followers'!$E$14:$E$73,MATCH($A26,'CA Standards and Followers'!$A$14:$A$73,0))=1,INDEX('CA Standards and Followers'!$H$14:$H$73,MATCH($A26,'CA Standards and Followers'!$A$14:$A$73,0))&lt;=M$1),INDEX('CA Standards and Followers'!$3:$3,MATCH(M$1,'CA Standards and Followers'!$1:$1,0)),IF(AND(INDEX('CA Standards and Followers'!$D$14:$D$73,MATCH($A26,'CA Standards and Followers'!$A$14:$A$73,0))=1,INDEX('CA Standards and Followers'!$G$14:$G$73,MATCH($A26,'CA Standards and Followers'!$A$14:$A$73,0))&lt;=M$1),INDEX('CA Standards and Followers'!$2:$2,MATCH(M$1,'CA Standards and Followers'!$1:$1,0)),0)))</f>
        <v>0.53</v>
      </c>
      <c r="N26">
        <f>IF('CA Standards and Followers'!$B38=1,'EPA LDV Rules'!G$8,IF(AND(INDEX('CA Standards and Followers'!$E$14:$E$73,MATCH($A26,'CA Standards and Followers'!$A$14:$A$73,0))=1,INDEX('CA Standards and Followers'!$H$14:$H$73,MATCH($A26,'CA Standards and Followers'!$A$14:$A$73,0))&lt;=N$1),INDEX('CA Standards and Followers'!$3:$3,MATCH(N$1,'CA Standards and Followers'!$1:$1,0)),IF(AND(INDEX('CA Standards and Followers'!$D$14:$D$73,MATCH($A26,'CA Standards and Followers'!$A$14:$A$73,0))=1,INDEX('CA Standards and Followers'!$G$14:$G$73,MATCH($A26,'CA Standards and Followers'!$A$14:$A$73,0))&lt;=N$1),INDEX('CA Standards and Followers'!$2:$2,MATCH(N$1,'CA Standards and Followers'!$1:$1,0)),0)))</f>
        <v>0.61</v>
      </c>
      <c r="O26">
        <f>IF('CA Standards and Followers'!$B38=1,'EPA LDV Rules'!H$8,IF(AND(INDEX('CA Standards and Followers'!$E$14:$E$73,MATCH($A26,'CA Standards and Followers'!$A$14:$A$73,0))=1,INDEX('CA Standards and Followers'!$H$14:$H$73,MATCH($A26,'CA Standards and Followers'!$A$14:$A$73,0))&lt;=O$1),INDEX('CA Standards and Followers'!$3:$3,MATCH(O$1,'CA Standards and Followers'!$1:$1,0)),IF(AND(INDEX('CA Standards and Followers'!$D$14:$D$73,MATCH($A26,'CA Standards and Followers'!$A$14:$A$73,0))=1,INDEX('CA Standards and Followers'!$G$14:$G$73,MATCH($A26,'CA Standards and Followers'!$A$14:$A$73,0))&lt;=O$1),INDEX('CA Standards and Followers'!$2:$2,MATCH(O$1,'CA Standards and Followers'!$1:$1,0)),0)))</f>
        <v>0.57999999999999996</v>
      </c>
      <c r="P26">
        <f>IF('CA Standards and Followers'!$B38=1,'EPA LDV Rules'!I$8,IF(AND(INDEX('CA Standards and Followers'!$E$14:$E$73,MATCH($A26,'CA Standards and Followers'!$A$14:$A$73,0))=1,INDEX('CA Standards and Followers'!$H$14:$H$73,MATCH($A26,'CA Standards and Followers'!$A$14:$A$73,0))&lt;=P$1),INDEX('CA Standards and Followers'!$3:$3,MATCH(P$1,'CA Standards and Followers'!$1:$1,0)),IF(AND(INDEX('CA Standards and Followers'!$D$14:$D$73,MATCH($A26,'CA Standards and Followers'!$A$14:$A$73,0))=1,INDEX('CA Standards and Followers'!$G$14:$G$73,MATCH($A26,'CA Standards and Followers'!$A$14:$A$73,0))&lt;=P$1),INDEX('CA Standards and Followers'!$2:$2,MATCH(P$1,'CA Standards and Followers'!$1:$1,0)),0)))</f>
        <v>0.55000000000000004</v>
      </c>
      <c r="Q26">
        <f>IF('CA Standards and Followers'!$B38=1,'EPA LDV Rules'!J$8,IF(AND(INDEX('CA Standards and Followers'!$E$14:$E$73,MATCH($A26,'CA Standards and Followers'!$A$14:$A$73,0))=1,INDEX('CA Standards and Followers'!$H$14:$H$73,MATCH($A26,'CA Standards and Followers'!$A$14:$A$73,0))&lt;=Q$1),INDEX('CA Standards and Followers'!$3:$3,MATCH(Q$1,'CA Standards and Followers'!$1:$1,0)),IF(AND(INDEX('CA Standards and Followers'!$D$14:$D$73,MATCH($A26,'CA Standards and Followers'!$A$14:$A$73,0))=1,INDEX('CA Standards and Followers'!$G$14:$G$73,MATCH($A26,'CA Standards and Followers'!$A$14:$A$73,0))&lt;=Q$1),INDEX('CA Standards and Followers'!$2:$2,MATCH(Q$1,'CA Standards and Followers'!$1:$1,0)),0)))</f>
        <v>0</v>
      </c>
      <c r="R26">
        <f>IF('CA Standards and Followers'!$B38=1,'EPA LDV Rules'!K$8,IF(AND(INDEX('CA Standards and Followers'!$E$14:$E$73,MATCH($A26,'CA Standards and Followers'!$A$14:$A$73,0))=1,INDEX('CA Standards and Followers'!$H$14:$H$73,MATCH($A26,'CA Standards and Followers'!$A$14:$A$73,0))&lt;=R$1),INDEX('CA Standards and Followers'!$3:$3,MATCH(R$1,'CA Standards and Followers'!$1:$1,0)),IF(AND(INDEX('CA Standards and Followers'!$D$14:$D$73,MATCH($A26,'CA Standards and Followers'!$A$14:$A$73,0))=1,INDEX('CA Standards and Followers'!$G$14:$G$73,MATCH($A26,'CA Standards and Followers'!$A$14:$A$73,0))&lt;=R$1),INDEX('CA Standards and Followers'!$2:$2,MATCH(R$1,'CA Standards and Followers'!$1:$1,0)),0)))</f>
        <v>0</v>
      </c>
      <c r="S26">
        <f>IF('CA Standards and Followers'!$B38=1,'EPA LDV Rules'!L$8,IF(AND(INDEX('CA Standards and Followers'!$E$14:$E$73,MATCH($A26,'CA Standards and Followers'!$A$14:$A$73,0))=1,INDEX('CA Standards and Followers'!$H$14:$H$73,MATCH($A26,'CA Standards and Followers'!$A$14:$A$73,0))&lt;=S$1),INDEX('CA Standards and Followers'!$3:$3,MATCH(S$1,'CA Standards and Followers'!$1:$1,0)),IF(AND(INDEX('CA Standards and Followers'!$D$14:$D$73,MATCH($A26,'CA Standards and Followers'!$A$14:$A$73,0))=1,INDEX('CA Standards and Followers'!$G$14:$G$73,MATCH($A26,'CA Standards and Followers'!$A$14:$A$73,0))&lt;=S$1),INDEX('CA Standards and Followers'!$2:$2,MATCH(S$1,'CA Standards and Followers'!$1:$1,0)),0)))</f>
        <v>0</v>
      </c>
      <c r="T26">
        <f>IF('CA Standards and Followers'!$B38=1,'EPA LDV Rules'!M$8,IF(AND(INDEX('CA Standards and Followers'!$E$14:$E$73,MATCH($A26,'CA Standards and Followers'!$A$14:$A$73,0))=1,INDEX('CA Standards and Followers'!$H$14:$H$73,MATCH($A26,'CA Standards and Followers'!$A$14:$A$73,0))&lt;=T$1),INDEX('CA Standards and Followers'!$3:$3,MATCH(T$1,'CA Standards and Followers'!$1:$1,0)),IF(AND(INDEX('CA Standards and Followers'!$D$14:$D$73,MATCH($A26,'CA Standards and Followers'!$A$14:$A$73,0))=1,INDEX('CA Standards and Followers'!$G$14:$G$73,MATCH($A26,'CA Standards and Followers'!$A$14:$A$73,0))&lt;=T$1),INDEX('CA Standards and Followers'!$2:$2,MATCH(T$1,'CA Standards and Followers'!$1:$1,0)),0)))</f>
        <v>0</v>
      </c>
      <c r="U26">
        <f>IF('CA Standards and Followers'!$B38=1,'EPA LDV Rules'!N$8,IF(AND(INDEX('CA Standards and Followers'!$E$14:$E$73,MATCH($A26,'CA Standards and Followers'!$A$14:$A$73,0))=1,INDEX('CA Standards and Followers'!$H$14:$H$73,MATCH($A26,'CA Standards and Followers'!$A$14:$A$73,0))&lt;=U$1),INDEX('CA Standards and Followers'!$3:$3,MATCH(U$1,'CA Standards and Followers'!$1:$1,0)),IF(AND(INDEX('CA Standards and Followers'!$D$14:$D$73,MATCH($A26,'CA Standards and Followers'!$A$14:$A$73,0))=1,INDEX('CA Standards and Followers'!$G$14:$G$73,MATCH($A26,'CA Standards and Followers'!$A$14:$A$73,0))&lt;=U$1),INDEX('CA Standards and Followers'!$2:$2,MATCH(U$1,'CA Standards and Followers'!$1:$1,0)),0)))</f>
        <v>0</v>
      </c>
      <c r="V26">
        <f>IF('CA Standards and Followers'!$B38=1,'EPA LDV Rules'!O$8,IF(AND(INDEX('CA Standards and Followers'!$E$14:$E$73,MATCH($A26,'CA Standards and Followers'!$A$14:$A$73,0))=1,INDEX('CA Standards and Followers'!$H$14:$H$73,MATCH($A26,'CA Standards and Followers'!$A$14:$A$73,0))&lt;=V$1),INDEX('CA Standards and Followers'!$3:$3,MATCH(V$1,'CA Standards and Followers'!$1:$1,0)),IF(AND(INDEX('CA Standards and Followers'!$D$14:$D$73,MATCH($A26,'CA Standards and Followers'!$A$14:$A$73,0))=1,INDEX('CA Standards and Followers'!$G$14:$G$73,MATCH($A26,'CA Standards and Followers'!$A$14:$A$73,0))&lt;=V$1),INDEX('CA Standards and Followers'!$2:$2,MATCH(V$1,'CA Standards and Followers'!$1:$1,0)),0)))</f>
        <v>0</v>
      </c>
      <c r="W26">
        <f>IF('CA Standards and Followers'!$B38=1,'EPA LDV Rules'!P$8,IF(AND(INDEX('CA Standards and Followers'!$E$14:$E$73,MATCH($A26,'CA Standards and Followers'!$A$14:$A$73,0))=1,INDEX('CA Standards and Followers'!$H$14:$H$73,MATCH($A26,'CA Standards and Followers'!$A$14:$A$73,0))&lt;=W$1),INDEX('CA Standards and Followers'!$3:$3,MATCH(W$1,'CA Standards and Followers'!$1:$1,0)),IF(AND(INDEX('CA Standards and Followers'!$D$14:$D$73,MATCH($A26,'CA Standards and Followers'!$A$14:$A$73,0))=1,INDEX('CA Standards and Followers'!$G$14:$G$73,MATCH($A26,'CA Standards and Followers'!$A$14:$A$73,0))&lt;=W$1),INDEX('CA Standards and Followers'!$2:$2,MATCH(W$1,'CA Standards and Followers'!$1:$1,0)),0)))</f>
        <v>0</v>
      </c>
      <c r="X26">
        <f>IF('CA Standards and Followers'!$B38=1,'EPA LDV Rules'!Q$8,IF(AND(INDEX('CA Standards and Followers'!$E$14:$E$73,MATCH($A26,'CA Standards and Followers'!$A$14:$A$73,0))=1,INDEX('CA Standards and Followers'!$H$14:$H$73,MATCH($A26,'CA Standards and Followers'!$A$14:$A$73,0))&lt;=X$1),INDEX('CA Standards and Followers'!$3:$3,MATCH(X$1,'CA Standards and Followers'!$1:$1,0)),IF(AND(INDEX('CA Standards and Followers'!$D$14:$D$73,MATCH($A26,'CA Standards and Followers'!$A$14:$A$73,0))=1,INDEX('CA Standards and Followers'!$G$14:$G$73,MATCH($A26,'CA Standards and Followers'!$A$14:$A$73,0))&lt;=X$1),INDEX('CA Standards and Followers'!$2:$2,MATCH(X$1,'CA Standards and Followers'!$1:$1,0)),0)))</f>
        <v>0</v>
      </c>
      <c r="Y26">
        <f>IF('CA Standards and Followers'!$B38=1,'EPA LDV Rules'!R$8,IF(AND(INDEX('CA Standards and Followers'!$E$14:$E$73,MATCH($A26,'CA Standards and Followers'!$A$14:$A$73,0))=1,INDEX('CA Standards and Followers'!$H$14:$H$73,MATCH($A26,'CA Standards and Followers'!$A$14:$A$73,0))&lt;=Y$1),INDEX('CA Standards and Followers'!$3:$3,MATCH(Y$1,'CA Standards and Followers'!$1:$1,0)),IF(AND(INDEX('CA Standards and Followers'!$D$14:$D$73,MATCH($A26,'CA Standards and Followers'!$A$14:$A$73,0))=1,INDEX('CA Standards and Followers'!$G$14:$G$73,MATCH($A26,'CA Standards and Followers'!$A$14:$A$73,0))&lt;=Y$1),INDEX('CA Standards and Followers'!$2:$2,MATCH(Y$1,'CA Standards and Followers'!$1:$1,0)),0)))</f>
        <v>0</v>
      </c>
      <c r="Z26">
        <f>IF('CA Standards and Followers'!$B38=1,'EPA LDV Rules'!S$8,IF(AND(INDEX('CA Standards and Followers'!$E$14:$E$73,MATCH($A26,'CA Standards and Followers'!$A$14:$A$73,0))=1,INDEX('CA Standards and Followers'!$H$14:$H$73,MATCH($A26,'CA Standards and Followers'!$A$14:$A$73,0))&lt;=Z$1),INDEX('CA Standards and Followers'!$3:$3,MATCH(Z$1,'CA Standards and Followers'!$1:$1,0)),IF(AND(INDEX('CA Standards and Followers'!$D$14:$D$73,MATCH($A26,'CA Standards and Followers'!$A$14:$A$73,0))=1,INDEX('CA Standards and Followers'!$G$14:$G$73,MATCH($A26,'CA Standards and Followers'!$A$14:$A$73,0))&lt;=Z$1),INDEX('CA Standards and Followers'!$2:$2,MATCH(Z$1,'CA Standards and Followers'!$1:$1,0)),0)))</f>
        <v>0</v>
      </c>
      <c r="AA26">
        <f>IF('CA Standards and Followers'!$B38=1,'EPA LDV Rules'!T$8,IF(AND(INDEX('CA Standards and Followers'!$E$14:$E$73,MATCH($A26,'CA Standards and Followers'!$A$14:$A$73,0))=1,INDEX('CA Standards and Followers'!$H$14:$H$73,MATCH($A26,'CA Standards and Followers'!$A$14:$A$73,0))&lt;=AA$1),INDEX('CA Standards and Followers'!$3:$3,MATCH(AA$1,'CA Standards and Followers'!$1:$1,0)),IF(AND(INDEX('CA Standards and Followers'!$D$14:$D$73,MATCH($A26,'CA Standards and Followers'!$A$14:$A$73,0))=1,INDEX('CA Standards and Followers'!$G$14:$G$73,MATCH($A26,'CA Standards and Followers'!$A$14:$A$73,0))&lt;=AA$1),INDEX('CA Standards and Followers'!$2:$2,MATCH(AA$1,'CA Standards and Followers'!$1:$1,0)),0)))</f>
        <v>0</v>
      </c>
      <c r="AB26">
        <f>IF('CA Standards and Followers'!$B38=1,'EPA LDV Rules'!U$8,IF(AND(INDEX('CA Standards and Followers'!$E$14:$E$73,MATCH($A26,'CA Standards and Followers'!$A$14:$A$73,0))=1,INDEX('CA Standards and Followers'!$H$14:$H$73,MATCH($A26,'CA Standards and Followers'!$A$14:$A$73,0))&lt;=AB$1),INDEX('CA Standards and Followers'!$3:$3,MATCH(AB$1,'CA Standards and Followers'!$1:$1,0)),IF(AND(INDEX('CA Standards and Followers'!$D$14:$D$73,MATCH($A26,'CA Standards and Followers'!$A$14:$A$73,0))=1,INDEX('CA Standards and Followers'!$G$14:$G$73,MATCH($A26,'CA Standards and Followers'!$A$14:$A$73,0))&lt;=AB$1),INDEX('CA Standards and Followers'!$2:$2,MATCH(AB$1,'CA Standards and Followers'!$1:$1,0)),0)))</f>
        <v>0</v>
      </c>
      <c r="AC26">
        <f>IF('CA Standards and Followers'!$B38=1,'EPA LDV Rules'!V$8,IF(AND(INDEX('CA Standards and Followers'!$E$14:$E$73,MATCH($A26,'CA Standards and Followers'!$A$14:$A$73,0))=1,INDEX('CA Standards and Followers'!$H$14:$H$73,MATCH($A26,'CA Standards and Followers'!$A$14:$A$73,0))&lt;=AC$1),INDEX('CA Standards and Followers'!$3:$3,MATCH(AC$1,'CA Standards and Followers'!$1:$1,0)),IF(AND(INDEX('CA Standards and Followers'!$D$14:$D$73,MATCH($A26,'CA Standards and Followers'!$A$14:$A$73,0))=1,INDEX('CA Standards and Followers'!$G$14:$G$73,MATCH($A26,'CA Standards and Followers'!$A$14:$A$73,0))&lt;=AC$1),INDEX('CA Standards and Followers'!$2:$2,MATCH(AC$1,'CA Standards and Followers'!$1:$1,0)),0)))</f>
        <v>0</v>
      </c>
      <c r="AD26">
        <f>IF('CA Standards and Followers'!$B38=1,'EPA LDV Rules'!W$8,IF(AND(INDEX('CA Standards and Followers'!$E$14:$E$73,MATCH($A26,'CA Standards and Followers'!$A$14:$A$73,0))=1,INDEX('CA Standards and Followers'!$H$14:$H$73,MATCH($A26,'CA Standards and Followers'!$A$14:$A$73,0))&lt;=AD$1),INDEX('CA Standards and Followers'!$3:$3,MATCH(AD$1,'CA Standards and Followers'!$1:$1,0)),IF(AND(INDEX('CA Standards and Followers'!$D$14:$D$73,MATCH($A26,'CA Standards and Followers'!$A$14:$A$73,0))=1,INDEX('CA Standards and Followers'!$G$14:$G$73,MATCH($A26,'CA Standards and Followers'!$A$14:$A$73,0))&lt;=AD$1),INDEX('CA Standards and Followers'!$2:$2,MATCH(AD$1,'CA Standards and Followers'!$1:$1,0)),0)))</f>
        <v>0</v>
      </c>
      <c r="AE26">
        <f>IF('CA Standards and Followers'!$B38=1,'EPA LDV Rules'!X$8,IF(AND(INDEX('CA Standards and Followers'!$E$14:$E$73,MATCH($A26,'CA Standards and Followers'!$A$14:$A$73,0))=1,INDEX('CA Standards and Followers'!$H$14:$H$73,MATCH($A26,'CA Standards and Followers'!$A$14:$A$73,0))&lt;=AE$1),INDEX('CA Standards and Followers'!$3:$3,MATCH(AE$1,'CA Standards and Followers'!$1:$1,0)),IF(AND(INDEX('CA Standards and Followers'!$D$14:$D$73,MATCH($A26,'CA Standards and Followers'!$A$14:$A$73,0))=1,INDEX('CA Standards and Followers'!$G$14:$G$73,MATCH($A26,'CA Standards and Followers'!$A$14:$A$73,0))&lt;=AE$1),INDEX('CA Standards and Followers'!$2:$2,MATCH(AE$1,'CA Standards and Followers'!$1:$1,0)),0)))</f>
        <v>0</v>
      </c>
      <c r="AF26">
        <f>IF('CA Standards and Followers'!$B38=1,'EPA LDV Rules'!Y$8,IF(AND(INDEX('CA Standards and Followers'!$E$14:$E$73,MATCH($A26,'CA Standards and Followers'!$A$14:$A$73,0))=1,INDEX('CA Standards and Followers'!$H$14:$H$73,MATCH($A26,'CA Standards and Followers'!$A$14:$A$73,0))&lt;=AF$1),INDEX('CA Standards and Followers'!$3:$3,MATCH(AF$1,'CA Standards and Followers'!$1:$1,0)),IF(AND(INDEX('CA Standards and Followers'!$D$14:$D$73,MATCH($A26,'CA Standards and Followers'!$A$14:$A$73,0))=1,INDEX('CA Standards and Followers'!$G$14:$G$73,MATCH($A26,'CA Standards and Followers'!$A$14:$A$73,0))&lt;=AF$1),INDEX('CA Standards and Followers'!$2:$2,MATCH(AF$1,'CA Standards and Followers'!$1:$1,0)),0)))</f>
        <v>0</v>
      </c>
    </row>
    <row r="27" spans="1:32" x14ac:dyDescent="0.75">
      <c r="A27" t="s">
        <v>15</v>
      </c>
      <c r="B27">
        <f>IF(AND(INDEX('CA Standards and Followers'!$E$14:$E$73,MATCH($A27,'CA Standards and Followers'!$A$14:$A$73,0))=1,INDEX('CA Standards and Followers'!$H$14:$H$73,MATCH($A27,'CA Standards and Followers'!$A$14:$A$73,0))&lt;=B$1),INDEX('CA Standards and Followers'!$3:$3,MATCH(B$1,'CA Standards and Followers'!$1:$1,0)),IF(AND(INDEX('CA Standards and Followers'!$D$14:$D$73,MATCH($A27,'CA Standards and Followers'!$A$14:$A$73,0))=1,INDEX('CA Standards and Followers'!$G$14:$G$73,MATCH($A27,'CA Standards and Followers'!$A$14:$A$73,0))&lt;=B$1),INDEX('CA Standards and Followers'!$2:$2,MATCH(B$1,'CA Standards and Followers'!$1:$1,0)),0))</f>
        <v>0</v>
      </c>
      <c r="C27">
        <f>IF(AND(INDEX('CA Standards and Followers'!$E$14:$E$73,MATCH($A27,'CA Standards and Followers'!$A$14:$A$73,0))=1,INDEX('CA Standards and Followers'!$H$14:$H$73,MATCH($A27,'CA Standards and Followers'!$A$14:$A$73,0))&lt;=C$1),INDEX('CA Standards and Followers'!$3:$3,MATCH(C$1,'CA Standards and Followers'!$1:$1,0)),IF(AND(INDEX('CA Standards and Followers'!$D$14:$D$73,MATCH($A27,'CA Standards and Followers'!$A$14:$A$73,0))=1,INDEX('CA Standards and Followers'!$G$14:$G$73,MATCH($A27,'CA Standards and Followers'!$A$14:$A$73,0))&lt;=C$1),INDEX('CA Standards and Followers'!$2:$2,MATCH(C$1,'CA Standards and Followers'!$1:$1,0)),0))</f>
        <v>0</v>
      </c>
      <c r="D27">
        <f>IF(AND(INDEX('CA Standards and Followers'!$E$14:$E$73,MATCH($A27,'CA Standards and Followers'!$A$14:$A$73,0))=1,INDEX('CA Standards and Followers'!$H$14:$H$73,MATCH($A27,'CA Standards and Followers'!$A$14:$A$73,0))&lt;=D$1),INDEX('CA Standards and Followers'!$3:$3,MATCH(D$1,'CA Standards and Followers'!$1:$1,0)),IF(AND(INDEX('CA Standards and Followers'!$D$14:$D$73,MATCH($A27,'CA Standards and Followers'!$A$14:$A$73,0))=1,INDEX('CA Standards and Followers'!$G$14:$G$73,MATCH($A27,'CA Standards and Followers'!$A$14:$A$73,0))&lt;=D$1),INDEX('CA Standards and Followers'!$2:$2,MATCH(D$1,'CA Standards and Followers'!$1:$1,0)),0))</f>
        <v>0</v>
      </c>
      <c r="E27">
        <f>IF(AND(INDEX('CA Standards and Followers'!$E$14:$E$73,MATCH($A27,'CA Standards and Followers'!$A$14:$A$73,0))=1,INDEX('CA Standards and Followers'!$H$14:$H$73,MATCH($A27,'CA Standards and Followers'!$A$14:$A$73,0))&lt;=E$1),INDEX('CA Standards and Followers'!$3:$3,MATCH(E$1,'CA Standards and Followers'!$1:$1,0)),IF(AND(INDEX('CA Standards and Followers'!$D$14:$D$73,MATCH($A27,'CA Standards and Followers'!$A$14:$A$73,0))=1,INDEX('CA Standards and Followers'!$G$14:$G$73,MATCH($A27,'CA Standards and Followers'!$A$14:$A$73,0))&lt;=E$1),INDEX('CA Standards and Followers'!$2:$2,MATCH(E$1,'CA Standards and Followers'!$1:$1,0)),0))</f>
        <v>0</v>
      </c>
      <c r="F27">
        <f>IF(AND(INDEX('CA Standards and Followers'!$E$14:$E$73,MATCH($A27,'CA Standards and Followers'!$A$14:$A$73,0))=1,INDEX('CA Standards and Followers'!$H$14:$H$73,MATCH($A27,'CA Standards and Followers'!$A$14:$A$73,0))&lt;=F$1),INDEX('CA Standards and Followers'!$3:$3,MATCH(F$1,'CA Standards and Followers'!$1:$1,0)),IF(AND(INDEX('CA Standards and Followers'!$D$14:$D$73,MATCH($A27,'CA Standards and Followers'!$A$14:$A$73,0))=1,INDEX('CA Standards and Followers'!$G$14:$G$73,MATCH($A27,'CA Standards and Followers'!$A$14:$A$73,0))&lt;=F$1),INDEX('CA Standards and Followers'!$2:$2,MATCH(F$1,'CA Standards and Followers'!$1:$1,0)),0))</f>
        <v>0</v>
      </c>
      <c r="G27">
        <f>IF(AND(INDEX('CA Standards and Followers'!$E$14:$E$73,MATCH($A27,'CA Standards and Followers'!$A$14:$A$73,0))=1,INDEX('CA Standards and Followers'!$H$14:$H$73,MATCH($A27,'CA Standards and Followers'!$A$14:$A$73,0))&lt;=G$1),INDEX('CA Standards and Followers'!$3:$3,MATCH(G$1,'CA Standards and Followers'!$1:$1,0)),IF(AND(INDEX('CA Standards and Followers'!$D$14:$D$73,MATCH($A27,'CA Standards and Followers'!$A$14:$A$73,0))=1,INDEX('CA Standards and Followers'!$G$14:$G$73,MATCH($A27,'CA Standards and Followers'!$A$14:$A$73,0))&lt;=G$1),INDEX('CA Standards and Followers'!$2:$2,MATCH(G$1,'CA Standards and Followers'!$1:$1,0)),0))</f>
        <v>0</v>
      </c>
      <c r="H27">
        <f>IF(AND(INDEX('CA Standards and Followers'!$E$14:$E$73,MATCH($A27,'CA Standards and Followers'!$A$14:$A$73,0))=1,INDEX('CA Standards and Followers'!$H$14:$H$73,MATCH($A27,'CA Standards and Followers'!$A$14:$A$73,0))&lt;=H$1),INDEX('CA Standards and Followers'!$3:$3,MATCH(H$1,'CA Standards and Followers'!$1:$1,0)),IF(AND(INDEX('CA Standards and Followers'!$D$14:$D$73,MATCH($A27,'CA Standards and Followers'!$A$14:$A$73,0))=1,INDEX('CA Standards and Followers'!$G$14:$G$73,MATCH($A27,'CA Standards and Followers'!$A$14:$A$73,0))&lt;=H$1),INDEX('CA Standards and Followers'!$2:$2,MATCH(H$1,'CA Standards and Followers'!$1:$1,0)),0))</f>
        <v>0</v>
      </c>
      <c r="I27">
        <f>IF('CA Standards and Followers'!$B39=1,'EPA LDV Rules'!B$8,IF(AND(INDEX('CA Standards and Followers'!$E$14:$E$73,MATCH($A27,'CA Standards and Followers'!$A$14:$A$73,0))=1,INDEX('CA Standards and Followers'!$H$14:$H$73,MATCH($A27,'CA Standards and Followers'!$A$14:$A$73,0))&lt;=I$1),INDEX('CA Standards and Followers'!$3:$3,MATCH(I$1,'CA Standards and Followers'!$1:$1,0)),IF(AND(INDEX('CA Standards and Followers'!$D$14:$D$73,MATCH($A27,'CA Standards and Followers'!$A$14:$A$73,0))=1,INDEX('CA Standards and Followers'!$G$14:$G$73,MATCH($A27,'CA Standards and Followers'!$A$14:$A$73,0))&lt;=I$1),INDEX('CA Standards and Followers'!$2:$2,MATCH(I$1,'CA Standards and Followers'!$1:$1,0)),0)))</f>
        <v>0.26200000000000001</v>
      </c>
      <c r="J27">
        <f>IF('CA Standards and Followers'!$B39=1,'EPA LDV Rules'!C$8,IF(AND(INDEX('CA Standards and Followers'!$E$14:$E$73,MATCH($A27,'CA Standards and Followers'!$A$14:$A$73,0))=1,INDEX('CA Standards and Followers'!$H$14:$H$73,MATCH($A27,'CA Standards and Followers'!$A$14:$A$73,0))&lt;=J$1),INDEX('CA Standards and Followers'!$3:$3,MATCH(J$1,'CA Standards and Followers'!$1:$1,0)),IF(AND(INDEX('CA Standards and Followers'!$D$14:$D$73,MATCH($A27,'CA Standards and Followers'!$A$14:$A$73,0))=1,INDEX('CA Standards and Followers'!$G$14:$G$73,MATCH($A27,'CA Standards and Followers'!$A$14:$A$73,0))&lt;=J$1),INDEX('CA Standards and Followers'!$2:$2,MATCH(J$1,'CA Standards and Followers'!$1:$1,0)),0)))</f>
        <v>0.3</v>
      </c>
      <c r="K27">
        <f>IF('CA Standards and Followers'!$B39=1,'EPA LDV Rules'!D$8,IF(AND(INDEX('CA Standards and Followers'!$E$14:$E$73,MATCH($A27,'CA Standards and Followers'!$A$14:$A$73,0))=1,INDEX('CA Standards and Followers'!$H$14:$H$73,MATCH($A27,'CA Standards and Followers'!$A$14:$A$73,0))&lt;=K$1),INDEX('CA Standards and Followers'!$3:$3,MATCH(K$1,'CA Standards and Followers'!$1:$1,0)),IF(AND(INDEX('CA Standards and Followers'!$D$14:$D$73,MATCH($A27,'CA Standards and Followers'!$A$14:$A$73,0))=1,INDEX('CA Standards and Followers'!$G$14:$G$73,MATCH($A27,'CA Standards and Followers'!$A$14:$A$73,0))&lt;=K$1),INDEX('CA Standards and Followers'!$2:$2,MATCH(K$1,'CA Standards and Followers'!$1:$1,0)),0)))</f>
        <v>0.39600000000000002</v>
      </c>
      <c r="L27">
        <f>IF('CA Standards and Followers'!$B39=1,'EPA LDV Rules'!E$8,IF(AND(INDEX('CA Standards and Followers'!$E$14:$E$73,MATCH($A27,'CA Standards and Followers'!$A$14:$A$73,0))=1,INDEX('CA Standards and Followers'!$H$14:$H$73,MATCH($A27,'CA Standards and Followers'!$A$14:$A$73,0))&lt;=L$1),INDEX('CA Standards and Followers'!$3:$3,MATCH(L$1,'CA Standards and Followers'!$1:$1,0)),IF(AND(INDEX('CA Standards and Followers'!$D$14:$D$73,MATCH($A27,'CA Standards and Followers'!$A$14:$A$73,0))=1,INDEX('CA Standards and Followers'!$G$14:$G$73,MATCH($A27,'CA Standards and Followers'!$A$14:$A$73,0))&lt;=L$1),INDEX('CA Standards and Followers'!$2:$2,MATCH(L$1,'CA Standards and Followers'!$1:$1,0)),0)))</f>
        <v>0.45500000000000002</v>
      </c>
      <c r="M27">
        <f>IF('CA Standards and Followers'!$B39=1,'EPA LDV Rules'!F$8,IF(AND(INDEX('CA Standards and Followers'!$E$14:$E$73,MATCH($A27,'CA Standards and Followers'!$A$14:$A$73,0))=1,INDEX('CA Standards and Followers'!$H$14:$H$73,MATCH($A27,'CA Standards and Followers'!$A$14:$A$73,0))&lt;=M$1),INDEX('CA Standards and Followers'!$3:$3,MATCH(M$1,'CA Standards and Followers'!$1:$1,0)),IF(AND(INDEX('CA Standards and Followers'!$D$14:$D$73,MATCH($A27,'CA Standards and Followers'!$A$14:$A$73,0))=1,INDEX('CA Standards and Followers'!$G$14:$G$73,MATCH($A27,'CA Standards and Followers'!$A$14:$A$73,0))&lt;=M$1),INDEX('CA Standards and Followers'!$2:$2,MATCH(M$1,'CA Standards and Followers'!$1:$1,0)),0)))</f>
        <v>0.53</v>
      </c>
      <c r="N27">
        <f>IF('CA Standards and Followers'!$B39=1,'EPA LDV Rules'!G$8,IF(AND(INDEX('CA Standards and Followers'!$E$14:$E$73,MATCH($A27,'CA Standards and Followers'!$A$14:$A$73,0))=1,INDEX('CA Standards and Followers'!$H$14:$H$73,MATCH($A27,'CA Standards and Followers'!$A$14:$A$73,0))&lt;=N$1),INDEX('CA Standards and Followers'!$3:$3,MATCH(N$1,'CA Standards and Followers'!$1:$1,0)),IF(AND(INDEX('CA Standards and Followers'!$D$14:$D$73,MATCH($A27,'CA Standards and Followers'!$A$14:$A$73,0))=1,INDEX('CA Standards and Followers'!$G$14:$G$73,MATCH($A27,'CA Standards and Followers'!$A$14:$A$73,0))&lt;=N$1),INDEX('CA Standards and Followers'!$2:$2,MATCH(N$1,'CA Standards and Followers'!$1:$1,0)),0)))</f>
        <v>0.61</v>
      </c>
      <c r="O27">
        <f>IF('CA Standards and Followers'!$B39=1,'EPA LDV Rules'!H$8,IF(AND(INDEX('CA Standards and Followers'!$E$14:$E$73,MATCH($A27,'CA Standards and Followers'!$A$14:$A$73,0))=1,INDEX('CA Standards and Followers'!$H$14:$H$73,MATCH($A27,'CA Standards and Followers'!$A$14:$A$73,0))&lt;=O$1),INDEX('CA Standards and Followers'!$3:$3,MATCH(O$1,'CA Standards and Followers'!$1:$1,0)),IF(AND(INDEX('CA Standards and Followers'!$D$14:$D$73,MATCH($A27,'CA Standards and Followers'!$A$14:$A$73,0))=1,INDEX('CA Standards and Followers'!$G$14:$G$73,MATCH($A27,'CA Standards and Followers'!$A$14:$A$73,0))&lt;=O$1),INDEX('CA Standards and Followers'!$2:$2,MATCH(O$1,'CA Standards and Followers'!$1:$1,0)),0)))</f>
        <v>0.57999999999999996</v>
      </c>
      <c r="P27">
        <f>IF('CA Standards and Followers'!$B39=1,'EPA LDV Rules'!I$8,IF(AND(INDEX('CA Standards and Followers'!$E$14:$E$73,MATCH($A27,'CA Standards and Followers'!$A$14:$A$73,0))=1,INDEX('CA Standards and Followers'!$H$14:$H$73,MATCH($A27,'CA Standards and Followers'!$A$14:$A$73,0))&lt;=P$1),INDEX('CA Standards and Followers'!$3:$3,MATCH(P$1,'CA Standards and Followers'!$1:$1,0)),IF(AND(INDEX('CA Standards and Followers'!$D$14:$D$73,MATCH($A27,'CA Standards and Followers'!$A$14:$A$73,0))=1,INDEX('CA Standards and Followers'!$G$14:$G$73,MATCH($A27,'CA Standards and Followers'!$A$14:$A$73,0))&lt;=P$1),INDEX('CA Standards and Followers'!$2:$2,MATCH(P$1,'CA Standards and Followers'!$1:$1,0)),0)))</f>
        <v>0.55000000000000004</v>
      </c>
      <c r="Q27">
        <f>IF('CA Standards and Followers'!$B39=1,'EPA LDV Rules'!J$8,IF(AND(INDEX('CA Standards and Followers'!$E$14:$E$73,MATCH($A27,'CA Standards and Followers'!$A$14:$A$73,0))=1,INDEX('CA Standards and Followers'!$H$14:$H$73,MATCH($A27,'CA Standards and Followers'!$A$14:$A$73,0))&lt;=Q$1),INDEX('CA Standards and Followers'!$3:$3,MATCH(Q$1,'CA Standards and Followers'!$1:$1,0)),IF(AND(INDEX('CA Standards and Followers'!$D$14:$D$73,MATCH($A27,'CA Standards and Followers'!$A$14:$A$73,0))=1,INDEX('CA Standards and Followers'!$G$14:$G$73,MATCH($A27,'CA Standards and Followers'!$A$14:$A$73,0))&lt;=Q$1),INDEX('CA Standards and Followers'!$2:$2,MATCH(Q$1,'CA Standards and Followers'!$1:$1,0)),0)))</f>
        <v>0</v>
      </c>
      <c r="R27">
        <f>IF('CA Standards and Followers'!$B39=1,'EPA LDV Rules'!K$8,IF(AND(INDEX('CA Standards and Followers'!$E$14:$E$73,MATCH($A27,'CA Standards and Followers'!$A$14:$A$73,0))=1,INDEX('CA Standards and Followers'!$H$14:$H$73,MATCH($A27,'CA Standards and Followers'!$A$14:$A$73,0))&lt;=R$1),INDEX('CA Standards and Followers'!$3:$3,MATCH(R$1,'CA Standards and Followers'!$1:$1,0)),IF(AND(INDEX('CA Standards and Followers'!$D$14:$D$73,MATCH($A27,'CA Standards and Followers'!$A$14:$A$73,0))=1,INDEX('CA Standards and Followers'!$G$14:$G$73,MATCH($A27,'CA Standards and Followers'!$A$14:$A$73,0))&lt;=R$1),INDEX('CA Standards and Followers'!$2:$2,MATCH(R$1,'CA Standards and Followers'!$1:$1,0)),0)))</f>
        <v>0</v>
      </c>
      <c r="S27">
        <f>IF('CA Standards and Followers'!$B39=1,'EPA LDV Rules'!L$8,IF(AND(INDEX('CA Standards and Followers'!$E$14:$E$73,MATCH($A27,'CA Standards and Followers'!$A$14:$A$73,0))=1,INDEX('CA Standards and Followers'!$H$14:$H$73,MATCH($A27,'CA Standards and Followers'!$A$14:$A$73,0))&lt;=S$1),INDEX('CA Standards and Followers'!$3:$3,MATCH(S$1,'CA Standards and Followers'!$1:$1,0)),IF(AND(INDEX('CA Standards and Followers'!$D$14:$D$73,MATCH($A27,'CA Standards and Followers'!$A$14:$A$73,0))=1,INDEX('CA Standards and Followers'!$G$14:$G$73,MATCH($A27,'CA Standards and Followers'!$A$14:$A$73,0))&lt;=S$1),INDEX('CA Standards and Followers'!$2:$2,MATCH(S$1,'CA Standards and Followers'!$1:$1,0)),0)))</f>
        <v>0</v>
      </c>
      <c r="T27">
        <f>IF('CA Standards and Followers'!$B39=1,'EPA LDV Rules'!M$8,IF(AND(INDEX('CA Standards and Followers'!$E$14:$E$73,MATCH($A27,'CA Standards and Followers'!$A$14:$A$73,0))=1,INDEX('CA Standards and Followers'!$H$14:$H$73,MATCH($A27,'CA Standards and Followers'!$A$14:$A$73,0))&lt;=T$1),INDEX('CA Standards and Followers'!$3:$3,MATCH(T$1,'CA Standards and Followers'!$1:$1,0)),IF(AND(INDEX('CA Standards and Followers'!$D$14:$D$73,MATCH($A27,'CA Standards and Followers'!$A$14:$A$73,0))=1,INDEX('CA Standards and Followers'!$G$14:$G$73,MATCH($A27,'CA Standards and Followers'!$A$14:$A$73,0))&lt;=T$1),INDEX('CA Standards and Followers'!$2:$2,MATCH(T$1,'CA Standards and Followers'!$1:$1,0)),0)))</f>
        <v>0</v>
      </c>
      <c r="U27">
        <f>IF('CA Standards and Followers'!$B39=1,'EPA LDV Rules'!N$8,IF(AND(INDEX('CA Standards and Followers'!$E$14:$E$73,MATCH($A27,'CA Standards and Followers'!$A$14:$A$73,0))=1,INDEX('CA Standards and Followers'!$H$14:$H$73,MATCH($A27,'CA Standards and Followers'!$A$14:$A$73,0))&lt;=U$1),INDEX('CA Standards and Followers'!$3:$3,MATCH(U$1,'CA Standards and Followers'!$1:$1,0)),IF(AND(INDEX('CA Standards and Followers'!$D$14:$D$73,MATCH($A27,'CA Standards and Followers'!$A$14:$A$73,0))=1,INDEX('CA Standards and Followers'!$G$14:$G$73,MATCH($A27,'CA Standards and Followers'!$A$14:$A$73,0))&lt;=U$1),INDEX('CA Standards and Followers'!$2:$2,MATCH(U$1,'CA Standards and Followers'!$1:$1,0)),0)))</f>
        <v>0</v>
      </c>
      <c r="V27">
        <f>IF('CA Standards and Followers'!$B39=1,'EPA LDV Rules'!O$8,IF(AND(INDEX('CA Standards and Followers'!$E$14:$E$73,MATCH($A27,'CA Standards and Followers'!$A$14:$A$73,0))=1,INDEX('CA Standards and Followers'!$H$14:$H$73,MATCH($A27,'CA Standards and Followers'!$A$14:$A$73,0))&lt;=V$1),INDEX('CA Standards and Followers'!$3:$3,MATCH(V$1,'CA Standards and Followers'!$1:$1,0)),IF(AND(INDEX('CA Standards and Followers'!$D$14:$D$73,MATCH($A27,'CA Standards and Followers'!$A$14:$A$73,0))=1,INDEX('CA Standards and Followers'!$G$14:$G$73,MATCH($A27,'CA Standards and Followers'!$A$14:$A$73,0))&lt;=V$1),INDEX('CA Standards and Followers'!$2:$2,MATCH(V$1,'CA Standards and Followers'!$1:$1,0)),0)))</f>
        <v>0</v>
      </c>
      <c r="W27">
        <f>IF('CA Standards and Followers'!$B39=1,'EPA LDV Rules'!P$8,IF(AND(INDEX('CA Standards and Followers'!$E$14:$E$73,MATCH($A27,'CA Standards and Followers'!$A$14:$A$73,0))=1,INDEX('CA Standards and Followers'!$H$14:$H$73,MATCH($A27,'CA Standards and Followers'!$A$14:$A$73,0))&lt;=W$1),INDEX('CA Standards and Followers'!$3:$3,MATCH(W$1,'CA Standards and Followers'!$1:$1,0)),IF(AND(INDEX('CA Standards and Followers'!$D$14:$D$73,MATCH($A27,'CA Standards and Followers'!$A$14:$A$73,0))=1,INDEX('CA Standards and Followers'!$G$14:$G$73,MATCH($A27,'CA Standards and Followers'!$A$14:$A$73,0))&lt;=W$1),INDEX('CA Standards and Followers'!$2:$2,MATCH(W$1,'CA Standards and Followers'!$1:$1,0)),0)))</f>
        <v>0</v>
      </c>
      <c r="X27">
        <f>IF('CA Standards and Followers'!$B39=1,'EPA LDV Rules'!Q$8,IF(AND(INDEX('CA Standards and Followers'!$E$14:$E$73,MATCH($A27,'CA Standards and Followers'!$A$14:$A$73,0))=1,INDEX('CA Standards and Followers'!$H$14:$H$73,MATCH($A27,'CA Standards and Followers'!$A$14:$A$73,0))&lt;=X$1),INDEX('CA Standards and Followers'!$3:$3,MATCH(X$1,'CA Standards and Followers'!$1:$1,0)),IF(AND(INDEX('CA Standards and Followers'!$D$14:$D$73,MATCH($A27,'CA Standards and Followers'!$A$14:$A$73,0))=1,INDEX('CA Standards and Followers'!$G$14:$G$73,MATCH($A27,'CA Standards and Followers'!$A$14:$A$73,0))&lt;=X$1),INDEX('CA Standards and Followers'!$2:$2,MATCH(X$1,'CA Standards and Followers'!$1:$1,0)),0)))</f>
        <v>0</v>
      </c>
      <c r="Y27">
        <f>IF('CA Standards and Followers'!$B39=1,'EPA LDV Rules'!R$8,IF(AND(INDEX('CA Standards and Followers'!$E$14:$E$73,MATCH($A27,'CA Standards and Followers'!$A$14:$A$73,0))=1,INDEX('CA Standards and Followers'!$H$14:$H$73,MATCH($A27,'CA Standards and Followers'!$A$14:$A$73,0))&lt;=Y$1),INDEX('CA Standards and Followers'!$3:$3,MATCH(Y$1,'CA Standards and Followers'!$1:$1,0)),IF(AND(INDEX('CA Standards and Followers'!$D$14:$D$73,MATCH($A27,'CA Standards and Followers'!$A$14:$A$73,0))=1,INDEX('CA Standards and Followers'!$G$14:$G$73,MATCH($A27,'CA Standards and Followers'!$A$14:$A$73,0))&lt;=Y$1),INDEX('CA Standards and Followers'!$2:$2,MATCH(Y$1,'CA Standards and Followers'!$1:$1,0)),0)))</f>
        <v>0</v>
      </c>
      <c r="Z27">
        <f>IF('CA Standards and Followers'!$B39=1,'EPA LDV Rules'!S$8,IF(AND(INDEX('CA Standards and Followers'!$E$14:$E$73,MATCH($A27,'CA Standards and Followers'!$A$14:$A$73,0))=1,INDEX('CA Standards and Followers'!$H$14:$H$73,MATCH($A27,'CA Standards and Followers'!$A$14:$A$73,0))&lt;=Z$1),INDEX('CA Standards and Followers'!$3:$3,MATCH(Z$1,'CA Standards and Followers'!$1:$1,0)),IF(AND(INDEX('CA Standards and Followers'!$D$14:$D$73,MATCH($A27,'CA Standards and Followers'!$A$14:$A$73,0))=1,INDEX('CA Standards and Followers'!$G$14:$G$73,MATCH($A27,'CA Standards and Followers'!$A$14:$A$73,0))&lt;=Z$1),INDEX('CA Standards and Followers'!$2:$2,MATCH(Z$1,'CA Standards and Followers'!$1:$1,0)),0)))</f>
        <v>0</v>
      </c>
      <c r="AA27">
        <f>IF('CA Standards and Followers'!$B39=1,'EPA LDV Rules'!T$8,IF(AND(INDEX('CA Standards and Followers'!$E$14:$E$73,MATCH($A27,'CA Standards and Followers'!$A$14:$A$73,0))=1,INDEX('CA Standards and Followers'!$H$14:$H$73,MATCH($A27,'CA Standards and Followers'!$A$14:$A$73,0))&lt;=AA$1),INDEX('CA Standards and Followers'!$3:$3,MATCH(AA$1,'CA Standards and Followers'!$1:$1,0)),IF(AND(INDEX('CA Standards and Followers'!$D$14:$D$73,MATCH($A27,'CA Standards and Followers'!$A$14:$A$73,0))=1,INDEX('CA Standards and Followers'!$G$14:$G$73,MATCH($A27,'CA Standards and Followers'!$A$14:$A$73,0))&lt;=AA$1),INDEX('CA Standards and Followers'!$2:$2,MATCH(AA$1,'CA Standards and Followers'!$1:$1,0)),0)))</f>
        <v>0</v>
      </c>
      <c r="AB27">
        <f>IF('CA Standards and Followers'!$B39=1,'EPA LDV Rules'!U$8,IF(AND(INDEX('CA Standards and Followers'!$E$14:$E$73,MATCH($A27,'CA Standards and Followers'!$A$14:$A$73,0))=1,INDEX('CA Standards and Followers'!$H$14:$H$73,MATCH($A27,'CA Standards and Followers'!$A$14:$A$73,0))&lt;=AB$1),INDEX('CA Standards and Followers'!$3:$3,MATCH(AB$1,'CA Standards and Followers'!$1:$1,0)),IF(AND(INDEX('CA Standards and Followers'!$D$14:$D$73,MATCH($A27,'CA Standards and Followers'!$A$14:$A$73,0))=1,INDEX('CA Standards and Followers'!$G$14:$G$73,MATCH($A27,'CA Standards and Followers'!$A$14:$A$73,0))&lt;=AB$1),INDEX('CA Standards and Followers'!$2:$2,MATCH(AB$1,'CA Standards and Followers'!$1:$1,0)),0)))</f>
        <v>0</v>
      </c>
      <c r="AC27">
        <f>IF('CA Standards and Followers'!$B39=1,'EPA LDV Rules'!V$8,IF(AND(INDEX('CA Standards and Followers'!$E$14:$E$73,MATCH($A27,'CA Standards and Followers'!$A$14:$A$73,0))=1,INDEX('CA Standards and Followers'!$H$14:$H$73,MATCH($A27,'CA Standards and Followers'!$A$14:$A$73,0))&lt;=AC$1),INDEX('CA Standards and Followers'!$3:$3,MATCH(AC$1,'CA Standards and Followers'!$1:$1,0)),IF(AND(INDEX('CA Standards and Followers'!$D$14:$D$73,MATCH($A27,'CA Standards and Followers'!$A$14:$A$73,0))=1,INDEX('CA Standards and Followers'!$G$14:$G$73,MATCH($A27,'CA Standards and Followers'!$A$14:$A$73,0))&lt;=AC$1),INDEX('CA Standards and Followers'!$2:$2,MATCH(AC$1,'CA Standards and Followers'!$1:$1,0)),0)))</f>
        <v>0</v>
      </c>
      <c r="AD27">
        <f>IF('CA Standards and Followers'!$B39=1,'EPA LDV Rules'!W$8,IF(AND(INDEX('CA Standards and Followers'!$E$14:$E$73,MATCH($A27,'CA Standards and Followers'!$A$14:$A$73,0))=1,INDEX('CA Standards and Followers'!$H$14:$H$73,MATCH($A27,'CA Standards and Followers'!$A$14:$A$73,0))&lt;=AD$1),INDEX('CA Standards and Followers'!$3:$3,MATCH(AD$1,'CA Standards and Followers'!$1:$1,0)),IF(AND(INDEX('CA Standards and Followers'!$D$14:$D$73,MATCH($A27,'CA Standards and Followers'!$A$14:$A$73,0))=1,INDEX('CA Standards and Followers'!$G$14:$G$73,MATCH($A27,'CA Standards and Followers'!$A$14:$A$73,0))&lt;=AD$1),INDEX('CA Standards and Followers'!$2:$2,MATCH(AD$1,'CA Standards and Followers'!$1:$1,0)),0)))</f>
        <v>0</v>
      </c>
      <c r="AE27">
        <f>IF('CA Standards and Followers'!$B39=1,'EPA LDV Rules'!X$8,IF(AND(INDEX('CA Standards and Followers'!$E$14:$E$73,MATCH($A27,'CA Standards and Followers'!$A$14:$A$73,0))=1,INDEX('CA Standards and Followers'!$H$14:$H$73,MATCH($A27,'CA Standards and Followers'!$A$14:$A$73,0))&lt;=AE$1),INDEX('CA Standards and Followers'!$3:$3,MATCH(AE$1,'CA Standards and Followers'!$1:$1,0)),IF(AND(INDEX('CA Standards and Followers'!$D$14:$D$73,MATCH($A27,'CA Standards and Followers'!$A$14:$A$73,0))=1,INDEX('CA Standards and Followers'!$G$14:$G$73,MATCH($A27,'CA Standards and Followers'!$A$14:$A$73,0))&lt;=AE$1),INDEX('CA Standards and Followers'!$2:$2,MATCH(AE$1,'CA Standards and Followers'!$1:$1,0)),0)))</f>
        <v>0</v>
      </c>
      <c r="AF27">
        <f>IF('CA Standards and Followers'!$B39=1,'EPA LDV Rules'!Y$8,IF(AND(INDEX('CA Standards and Followers'!$E$14:$E$73,MATCH($A27,'CA Standards and Followers'!$A$14:$A$73,0))=1,INDEX('CA Standards and Followers'!$H$14:$H$73,MATCH($A27,'CA Standards and Followers'!$A$14:$A$73,0))&lt;=AF$1),INDEX('CA Standards and Followers'!$3:$3,MATCH(AF$1,'CA Standards and Followers'!$1:$1,0)),IF(AND(INDEX('CA Standards and Followers'!$D$14:$D$73,MATCH($A27,'CA Standards and Followers'!$A$14:$A$73,0))=1,INDEX('CA Standards and Followers'!$G$14:$G$73,MATCH($A27,'CA Standards and Followers'!$A$14:$A$73,0))&lt;=AF$1),INDEX('CA Standards and Followers'!$2:$2,MATCH(AF$1,'CA Standards and Followers'!$1:$1,0)),0)))</f>
        <v>0</v>
      </c>
    </row>
    <row r="28" spans="1:32" x14ac:dyDescent="0.75">
      <c r="A28" t="s">
        <v>1378</v>
      </c>
      <c r="B28">
        <f>IF(AND(INDEX('CA Standards and Followers'!$E$14:$E$73,MATCH($A28,'CA Standards and Followers'!$A$14:$A$73,0))=1,INDEX('CA Standards and Followers'!$H$14:$H$73,MATCH($A28,'CA Standards and Followers'!$A$14:$A$73,0))&lt;=B$1),INDEX('CA Standards and Followers'!$3:$3,MATCH(B$1,'CA Standards and Followers'!$1:$1,0)),IF(AND(INDEX('CA Standards and Followers'!$D$14:$D$73,MATCH($A28,'CA Standards and Followers'!$A$14:$A$73,0))=1,INDEX('CA Standards and Followers'!$G$14:$G$73,MATCH($A28,'CA Standards and Followers'!$A$14:$A$73,0))&lt;=B$1),INDEX('CA Standards and Followers'!$2:$2,MATCH(B$1,'CA Standards and Followers'!$1:$1,0)),0))</f>
        <v>0</v>
      </c>
      <c r="C28">
        <f>IF(AND(INDEX('CA Standards and Followers'!$E$14:$E$73,MATCH($A28,'CA Standards and Followers'!$A$14:$A$73,0))=1,INDEX('CA Standards and Followers'!$H$14:$H$73,MATCH($A28,'CA Standards and Followers'!$A$14:$A$73,0))&lt;=C$1),INDEX('CA Standards and Followers'!$3:$3,MATCH(C$1,'CA Standards and Followers'!$1:$1,0)),IF(AND(INDEX('CA Standards and Followers'!$D$14:$D$73,MATCH($A28,'CA Standards and Followers'!$A$14:$A$73,0))=1,INDEX('CA Standards and Followers'!$G$14:$G$73,MATCH($A28,'CA Standards and Followers'!$A$14:$A$73,0))&lt;=C$1),INDEX('CA Standards and Followers'!$2:$2,MATCH(C$1,'CA Standards and Followers'!$1:$1,0)),0))</f>
        <v>0</v>
      </c>
      <c r="D28">
        <f>IF(AND(INDEX('CA Standards and Followers'!$E$14:$E$73,MATCH($A28,'CA Standards and Followers'!$A$14:$A$73,0))=1,INDEX('CA Standards and Followers'!$H$14:$H$73,MATCH($A28,'CA Standards and Followers'!$A$14:$A$73,0))&lt;=D$1),INDEX('CA Standards and Followers'!$3:$3,MATCH(D$1,'CA Standards and Followers'!$1:$1,0)),IF(AND(INDEX('CA Standards and Followers'!$D$14:$D$73,MATCH($A28,'CA Standards and Followers'!$A$14:$A$73,0))=1,INDEX('CA Standards and Followers'!$G$14:$G$73,MATCH($A28,'CA Standards and Followers'!$A$14:$A$73,0))&lt;=D$1),INDEX('CA Standards and Followers'!$2:$2,MATCH(D$1,'CA Standards and Followers'!$1:$1,0)),0))</f>
        <v>0</v>
      </c>
      <c r="E28">
        <f>IF(AND(INDEX('CA Standards and Followers'!$E$14:$E$73,MATCH($A28,'CA Standards and Followers'!$A$14:$A$73,0))=1,INDEX('CA Standards and Followers'!$H$14:$H$73,MATCH($A28,'CA Standards and Followers'!$A$14:$A$73,0))&lt;=E$1),INDEX('CA Standards and Followers'!$3:$3,MATCH(E$1,'CA Standards and Followers'!$1:$1,0)),IF(AND(INDEX('CA Standards and Followers'!$D$14:$D$73,MATCH($A28,'CA Standards and Followers'!$A$14:$A$73,0))=1,INDEX('CA Standards and Followers'!$G$14:$G$73,MATCH($A28,'CA Standards and Followers'!$A$14:$A$73,0))&lt;=E$1),INDEX('CA Standards and Followers'!$2:$2,MATCH(E$1,'CA Standards and Followers'!$1:$1,0)),0))</f>
        <v>0</v>
      </c>
      <c r="F28">
        <f>IF(AND(INDEX('CA Standards and Followers'!$E$14:$E$73,MATCH($A28,'CA Standards and Followers'!$A$14:$A$73,0))=1,INDEX('CA Standards and Followers'!$H$14:$H$73,MATCH($A28,'CA Standards and Followers'!$A$14:$A$73,0))&lt;=F$1),INDEX('CA Standards and Followers'!$3:$3,MATCH(F$1,'CA Standards and Followers'!$1:$1,0)),IF(AND(INDEX('CA Standards and Followers'!$D$14:$D$73,MATCH($A28,'CA Standards and Followers'!$A$14:$A$73,0))=1,INDEX('CA Standards and Followers'!$G$14:$G$73,MATCH($A28,'CA Standards and Followers'!$A$14:$A$73,0))&lt;=F$1),INDEX('CA Standards and Followers'!$2:$2,MATCH(F$1,'CA Standards and Followers'!$1:$1,0)),0))</f>
        <v>0</v>
      </c>
      <c r="G28">
        <f>IF(AND(INDEX('CA Standards and Followers'!$E$14:$E$73,MATCH($A28,'CA Standards and Followers'!$A$14:$A$73,0))=1,INDEX('CA Standards and Followers'!$H$14:$H$73,MATCH($A28,'CA Standards and Followers'!$A$14:$A$73,0))&lt;=G$1),INDEX('CA Standards and Followers'!$3:$3,MATCH(G$1,'CA Standards and Followers'!$1:$1,0)),IF(AND(INDEX('CA Standards and Followers'!$D$14:$D$73,MATCH($A28,'CA Standards and Followers'!$A$14:$A$73,0))=1,INDEX('CA Standards and Followers'!$G$14:$G$73,MATCH($A28,'CA Standards and Followers'!$A$14:$A$73,0))&lt;=G$1),INDEX('CA Standards and Followers'!$2:$2,MATCH(G$1,'CA Standards and Followers'!$1:$1,0)),0))</f>
        <v>0</v>
      </c>
      <c r="H28">
        <f>IF(AND(INDEX('CA Standards and Followers'!$E$14:$E$73,MATCH($A28,'CA Standards and Followers'!$A$14:$A$73,0))=1,INDEX('CA Standards and Followers'!$H$14:$H$73,MATCH($A28,'CA Standards and Followers'!$A$14:$A$73,0))&lt;=H$1),INDEX('CA Standards and Followers'!$3:$3,MATCH(H$1,'CA Standards and Followers'!$1:$1,0)),IF(AND(INDEX('CA Standards and Followers'!$D$14:$D$73,MATCH($A28,'CA Standards and Followers'!$A$14:$A$73,0))=1,INDEX('CA Standards and Followers'!$G$14:$G$73,MATCH($A28,'CA Standards and Followers'!$A$14:$A$73,0))&lt;=H$1),INDEX('CA Standards and Followers'!$2:$2,MATCH(H$1,'CA Standards and Followers'!$1:$1,0)),0))</f>
        <v>0</v>
      </c>
      <c r="I28">
        <f>IF('CA Standards and Followers'!$B40=1,'EPA LDV Rules'!B$8,IF(AND(INDEX('CA Standards and Followers'!$E$14:$E$73,MATCH($A28,'CA Standards and Followers'!$A$14:$A$73,0))=1,INDEX('CA Standards and Followers'!$H$14:$H$73,MATCH($A28,'CA Standards and Followers'!$A$14:$A$73,0))&lt;=I$1),INDEX('CA Standards and Followers'!$3:$3,MATCH(I$1,'CA Standards and Followers'!$1:$1,0)),IF(AND(INDEX('CA Standards and Followers'!$D$14:$D$73,MATCH($A28,'CA Standards and Followers'!$A$14:$A$73,0))=1,INDEX('CA Standards and Followers'!$G$14:$G$73,MATCH($A28,'CA Standards and Followers'!$A$14:$A$73,0))&lt;=I$1),INDEX('CA Standards and Followers'!$2:$2,MATCH(I$1,'CA Standards and Followers'!$1:$1,0)),0)))</f>
        <v>0.26200000000000001</v>
      </c>
      <c r="J28">
        <f>IF('CA Standards and Followers'!$B40=1,'EPA LDV Rules'!C$8,IF(AND(INDEX('CA Standards and Followers'!$E$14:$E$73,MATCH($A28,'CA Standards and Followers'!$A$14:$A$73,0))=1,INDEX('CA Standards and Followers'!$H$14:$H$73,MATCH($A28,'CA Standards and Followers'!$A$14:$A$73,0))&lt;=J$1),INDEX('CA Standards and Followers'!$3:$3,MATCH(J$1,'CA Standards and Followers'!$1:$1,0)),IF(AND(INDEX('CA Standards and Followers'!$D$14:$D$73,MATCH($A28,'CA Standards and Followers'!$A$14:$A$73,0))=1,INDEX('CA Standards and Followers'!$G$14:$G$73,MATCH($A28,'CA Standards and Followers'!$A$14:$A$73,0))&lt;=J$1),INDEX('CA Standards and Followers'!$2:$2,MATCH(J$1,'CA Standards and Followers'!$1:$1,0)),0)))</f>
        <v>0.3</v>
      </c>
      <c r="K28">
        <f>IF('CA Standards and Followers'!$B40=1,'EPA LDV Rules'!D$8,IF(AND(INDEX('CA Standards and Followers'!$E$14:$E$73,MATCH($A28,'CA Standards and Followers'!$A$14:$A$73,0))=1,INDEX('CA Standards and Followers'!$H$14:$H$73,MATCH($A28,'CA Standards and Followers'!$A$14:$A$73,0))&lt;=K$1),INDEX('CA Standards and Followers'!$3:$3,MATCH(K$1,'CA Standards and Followers'!$1:$1,0)),IF(AND(INDEX('CA Standards and Followers'!$D$14:$D$73,MATCH($A28,'CA Standards and Followers'!$A$14:$A$73,0))=1,INDEX('CA Standards and Followers'!$G$14:$G$73,MATCH($A28,'CA Standards and Followers'!$A$14:$A$73,0))&lt;=K$1),INDEX('CA Standards and Followers'!$2:$2,MATCH(K$1,'CA Standards and Followers'!$1:$1,0)),0)))</f>
        <v>0.39600000000000002</v>
      </c>
      <c r="L28">
        <f>IF('CA Standards and Followers'!$B40=1,'EPA LDV Rules'!E$8,IF(AND(INDEX('CA Standards and Followers'!$E$14:$E$73,MATCH($A28,'CA Standards and Followers'!$A$14:$A$73,0))=1,INDEX('CA Standards and Followers'!$H$14:$H$73,MATCH($A28,'CA Standards and Followers'!$A$14:$A$73,0))&lt;=L$1),INDEX('CA Standards and Followers'!$3:$3,MATCH(L$1,'CA Standards and Followers'!$1:$1,0)),IF(AND(INDEX('CA Standards and Followers'!$D$14:$D$73,MATCH($A28,'CA Standards and Followers'!$A$14:$A$73,0))=1,INDEX('CA Standards and Followers'!$G$14:$G$73,MATCH($A28,'CA Standards and Followers'!$A$14:$A$73,0))&lt;=L$1),INDEX('CA Standards and Followers'!$2:$2,MATCH(L$1,'CA Standards and Followers'!$1:$1,0)),0)))</f>
        <v>0.45500000000000002</v>
      </c>
      <c r="M28">
        <f>IF('CA Standards and Followers'!$B40=1,'EPA LDV Rules'!F$8,IF(AND(INDEX('CA Standards and Followers'!$E$14:$E$73,MATCH($A28,'CA Standards and Followers'!$A$14:$A$73,0))=1,INDEX('CA Standards and Followers'!$H$14:$H$73,MATCH($A28,'CA Standards and Followers'!$A$14:$A$73,0))&lt;=M$1),INDEX('CA Standards and Followers'!$3:$3,MATCH(M$1,'CA Standards and Followers'!$1:$1,0)),IF(AND(INDEX('CA Standards and Followers'!$D$14:$D$73,MATCH($A28,'CA Standards and Followers'!$A$14:$A$73,0))=1,INDEX('CA Standards and Followers'!$G$14:$G$73,MATCH($A28,'CA Standards and Followers'!$A$14:$A$73,0))&lt;=M$1),INDEX('CA Standards and Followers'!$2:$2,MATCH(M$1,'CA Standards and Followers'!$1:$1,0)),0)))</f>
        <v>0.53</v>
      </c>
      <c r="N28">
        <f>IF('CA Standards and Followers'!$B40=1,'EPA LDV Rules'!G$8,IF(AND(INDEX('CA Standards and Followers'!$E$14:$E$73,MATCH($A28,'CA Standards and Followers'!$A$14:$A$73,0))=1,INDEX('CA Standards and Followers'!$H$14:$H$73,MATCH($A28,'CA Standards and Followers'!$A$14:$A$73,0))&lt;=N$1),INDEX('CA Standards and Followers'!$3:$3,MATCH(N$1,'CA Standards and Followers'!$1:$1,0)),IF(AND(INDEX('CA Standards and Followers'!$D$14:$D$73,MATCH($A28,'CA Standards and Followers'!$A$14:$A$73,0))=1,INDEX('CA Standards and Followers'!$G$14:$G$73,MATCH($A28,'CA Standards and Followers'!$A$14:$A$73,0))&lt;=N$1),INDEX('CA Standards and Followers'!$2:$2,MATCH(N$1,'CA Standards and Followers'!$1:$1,0)),0)))</f>
        <v>0.61</v>
      </c>
      <c r="O28">
        <f>IF('CA Standards and Followers'!$B40=1,'EPA LDV Rules'!H$8,IF(AND(INDEX('CA Standards and Followers'!$E$14:$E$73,MATCH($A28,'CA Standards and Followers'!$A$14:$A$73,0))=1,INDEX('CA Standards and Followers'!$H$14:$H$73,MATCH($A28,'CA Standards and Followers'!$A$14:$A$73,0))&lt;=O$1),INDEX('CA Standards and Followers'!$3:$3,MATCH(O$1,'CA Standards and Followers'!$1:$1,0)),IF(AND(INDEX('CA Standards and Followers'!$D$14:$D$73,MATCH($A28,'CA Standards and Followers'!$A$14:$A$73,0))=1,INDEX('CA Standards and Followers'!$G$14:$G$73,MATCH($A28,'CA Standards and Followers'!$A$14:$A$73,0))&lt;=O$1),INDEX('CA Standards and Followers'!$2:$2,MATCH(O$1,'CA Standards and Followers'!$1:$1,0)),0)))</f>
        <v>0.57999999999999996</v>
      </c>
      <c r="P28">
        <f>IF('CA Standards and Followers'!$B40=1,'EPA LDV Rules'!I$8,IF(AND(INDEX('CA Standards and Followers'!$E$14:$E$73,MATCH($A28,'CA Standards and Followers'!$A$14:$A$73,0))=1,INDEX('CA Standards and Followers'!$H$14:$H$73,MATCH($A28,'CA Standards and Followers'!$A$14:$A$73,0))&lt;=P$1),INDEX('CA Standards and Followers'!$3:$3,MATCH(P$1,'CA Standards and Followers'!$1:$1,0)),IF(AND(INDEX('CA Standards and Followers'!$D$14:$D$73,MATCH($A28,'CA Standards and Followers'!$A$14:$A$73,0))=1,INDEX('CA Standards and Followers'!$G$14:$G$73,MATCH($A28,'CA Standards and Followers'!$A$14:$A$73,0))&lt;=P$1),INDEX('CA Standards and Followers'!$2:$2,MATCH(P$1,'CA Standards and Followers'!$1:$1,0)),0)))</f>
        <v>0.55000000000000004</v>
      </c>
      <c r="Q28">
        <f>IF('CA Standards and Followers'!$B40=1,'EPA LDV Rules'!J$8,IF(AND(INDEX('CA Standards and Followers'!$E$14:$E$73,MATCH($A28,'CA Standards and Followers'!$A$14:$A$73,0))=1,INDEX('CA Standards and Followers'!$H$14:$H$73,MATCH($A28,'CA Standards and Followers'!$A$14:$A$73,0))&lt;=Q$1),INDEX('CA Standards and Followers'!$3:$3,MATCH(Q$1,'CA Standards and Followers'!$1:$1,0)),IF(AND(INDEX('CA Standards and Followers'!$D$14:$D$73,MATCH($A28,'CA Standards and Followers'!$A$14:$A$73,0))=1,INDEX('CA Standards and Followers'!$G$14:$G$73,MATCH($A28,'CA Standards and Followers'!$A$14:$A$73,0))&lt;=Q$1),INDEX('CA Standards and Followers'!$2:$2,MATCH(Q$1,'CA Standards and Followers'!$1:$1,0)),0)))</f>
        <v>0</v>
      </c>
      <c r="R28">
        <f>IF('CA Standards and Followers'!$B40=1,'EPA LDV Rules'!K$8,IF(AND(INDEX('CA Standards and Followers'!$E$14:$E$73,MATCH($A28,'CA Standards and Followers'!$A$14:$A$73,0))=1,INDEX('CA Standards and Followers'!$H$14:$H$73,MATCH($A28,'CA Standards and Followers'!$A$14:$A$73,0))&lt;=R$1),INDEX('CA Standards and Followers'!$3:$3,MATCH(R$1,'CA Standards and Followers'!$1:$1,0)),IF(AND(INDEX('CA Standards and Followers'!$D$14:$D$73,MATCH($A28,'CA Standards and Followers'!$A$14:$A$73,0))=1,INDEX('CA Standards and Followers'!$G$14:$G$73,MATCH($A28,'CA Standards and Followers'!$A$14:$A$73,0))&lt;=R$1),INDEX('CA Standards and Followers'!$2:$2,MATCH(R$1,'CA Standards and Followers'!$1:$1,0)),0)))</f>
        <v>0</v>
      </c>
      <c r="S28">
        <f>IF('CA Standards and Followers'!$B40=1,'EPA LDV Rules'!L$8,IF(AND(INDEX('CA Standards and Followers'!$E$14:$E$73,MATCH($A28,'CA Standards and Followers'!$A$14:$A$73,0))=1,INDEX('CA Standards and Followers'!$H$14:$H$73,MATCH($A28,'CA Standards and Followers'!$A$14:$A$73,0))&lt;=S$1),INDEX('CA Standards and Followers'!$3:$3,MATCH(S$1,'CA Standards and Followers'!$1:$1,0)),IF(AND(INDEX('CA Standards and Followers'!$D$14:$D$73,MATCH($A28,'CA Standards and Followers'!$A$14:$A$73,0))=1,INDEX('CA Standards and Followers'!$G$14:$G$73,MATCH($A28,'CA Standards and Followers'!$A$14:$A$73,0))&lt;=S$1),INDEX('CA Standards and Followers'!$2:$2,MATCH(S$1,'CA Standards and Followers'!$1:$1,0)),0)))</f>
        <v>0</v>
      </c>
      <c r="T28">
        <f>IF('CA Standards and Followers'!$B40=1,'EPA LDV Rules'!M$8,IF(AND(INDEX('CA Standards and Followers'!$E$14:$E$73,MATCH($A28,'CA Standards and Followers'!$A$14:$A$73,0))=1,INDEX('CA Standards and Followers'!$H$14:$H$73,MATCH($A28,'CA Standards and Followers'!$A$14:$A$73,0))&lt;=T$1),INDEX('CA Standards and Followers'!$3:$3,MATCH(T$1,'CA Standards and Followers'!$1:$1,0)),IF(AND(INDEX('CA Standards and Followers'!$D$14:$D$73,MATCH($A28,'CA Standards and Followers'!$A$14:$A$73,0))=1,INDEX('CA Standards and Followers'!$G$14:$G$73,MATCH($A28,'CA Standards and Followers'!$A$14:$A$73,0))&lt;=T$1),INDEX('CA Standards and Followers'!$2:$2,MATCH(T$1,'CA Standards and Followers'!$1:$1,0)),0)))</f>
        <v>0</v>
      </c>
      <c r="U28">
        <f>IF('CA Standards and Followers'!$B40=1,'EPA LDV Rules'!N$8,IF(AND(INDEX('CA Standards and Followers'!$E$14:$E$73,MATCH($A28,'CA Standards and Followers'!$A$14:$A$73,0))=1,INDEX('CA Standards and Followers'!$H$14:$H$73,MATCH($A28,'CA Standards and Followers'!$A$14:$A$73,0))&lt;=U$1),INDEX('CA Standards and Followers'!$3:$3,MATCH(U$1,'CA Standards and Followers'!$1:$1,0)),IF(AND(INDEX('CA Standards and Followers'!$D$14:$D$73,MATCH($A28,'CA Standards and Followers'!$A$14:$A$73,0))=1,INDEX('CA Standards and Followers'!$G$14:$G$73,MATCH($A28,'CA Standards and Followers'!$A$14:$A$73,0))&lt;=U$1),INDEX('CA Standards and Followers'!$2:$2,MATCH(U$1,'CA Standards and Followers'!$1:$1,0)),0)))</f>
        <v>0</v>
      </c>
      <c r="V28">
        <f>IF('CA Standards and Followers'!$B40=1,'EPA LDV Rules'!O$8,IF(AND(INDEX('CA Standards and Followers'!$E$14:$E$73,MATCH($A28,'CA Standards and Followers'!$A$14:$A$73,0))=1,INDEX('CA Standards and Followers'!$H$14:$H$73,MATCH($A28,'CA Standards and Followers'!$A$14:$A$73,0))&lt;=V$1),INDEX('CA Standards and Followers'!$3:$3,MATCH(V$1,'CA Standards and Followers'!$1:$1,0)),IF(AND(INDEX('CA Standards and Followers'!$D$14:$D$73,MATCH($A28,'CA Standards and Followers'!$A$14:$A$73,0))=1,INDEX('CA Standards and Followers'!$G$14:$G$73,MATCH($A28,'CA Standards and Followers'!$A$14:$A$73,0))&lt;=V$1),INDEX('CA Standards and Followers'!$2:$2,MATCH(V$1,'CA Standards and Followers'!$1:$1,0)),0)))</f>
        <v>0</v>
      </c>
      <c r="W28">
        <f>IF('CA Standards and Followers'!$B40=1,'EPA LDV Rules'!P$8,IF(AND(INDEX('CA Standards and Followers'!$E$14:$E$73,MATCH($A28,'CA Standards and Followers'!$A$14:$A$73,0))=1,INDEX('CA Standards and Followers'!$H$14:$H$73,MATCH($A28,'CA Standards and Followers'!$A$14:$A$73,0))&lt;=W$1),INDEX('CA Standards and Followers'!$3:$3,MATCH(W$1,'CA Standards and Followers'!$1:$1,0)),IF(AND(INDEX('CA Standards and Followers'!$D$14:$D$73,MATCH($A28,'CA Standards and Followers'!$A$14:$A$73,0))=1,INDEX('CA Standards and Followers'!$G$14:$G$73,MATCH($A28,'CA Standards and Followers'!$A$14:$A$73,0))&lt;=W$1),INDEX('CA Standards and Followers'!$2:$2,MATCH(W$1,'CA Standards and Followers'!$1:$1,0)),0)))</f>
        <v>0</v>
      </c>
      <c r="X28">
        <f>IF('CA Standards and Followers'!$B40=1,'EPA LDV Rules'!Q$8,IF(AND(INDEX('CA Standards and Followers'!$E$14:$E$73,MATCH($A28,'CA Standards and Followers'!$A$14:$A$73,0))=1,INDEX('CA Standards and Followers'!$H$14:$H$73,MATCH($A28,'CA Standards and Followers'!$A$14:$A$73,0))&lt;=X$1),INDEX('CA Standards and Followers'!$3:$3,MATCH(X$1,'CA Standards and Followers'!$1:$1,0)),IF(AND(INDEX('CA Standards and Followers'!$D$14:$D$73,MATCH($A28,'CA Standards and Followers'!$A$14:$A$73,0))=1,INDEX('CA Standards and Followers'!$G$14:$G$73,MATCH($A28,'CA Standards and Followers'!$A$14:$A$73,0))&lt;=X$1),INDEX('CA Standards and Followers'!$2:$2,MATCH(X$1,'CA Standards and Followers'!$1:$1,0)),0)))</f>
        <v>0</v>
      </c>
      <c r="Y28">
        <f>IF('CA Standards and Followers'!$B40=1,'EPA LDV Rules'!R$8,IF(AND(INDEX('CA Standards and Followers'!$E$14:$E$73,MATCH($A28,'CA Standards and Followers'!$A$14:$A$73,0))=1,INDEX('CA Standards and Followers'!$H$14:$H$73,MATCH($A28,'CA Standards and Followers'!$A$14:$A$73,0))&lt;=Y$1),INDEX('CA Standards and Followers'!$3:$3,MATCH(Y$1,'CA Standards and Followers'!$1:$1,0)),IF(AND(INDEX('CA Standards and Followers'!$D$14:$D$73,MATCH($A28,'CA Standards and Followers'!$A$14:$A$73,0))=1,INDEX('CA Standards and Followers'!$G$14:$G$73,MATCH($A28,'CA Standards and Followers'!$A$14:$A$73,0))&lt;=Y$1),INDEX('CA Standards and Followers'!$2:$2,MATCH(Y$1,'CA Standards and Followers'!$1:$1,0)),0)))</f>
        <v>0</v>
      </c>
      <c r="Z28">
        <f>IF('CA Standards and Followers'!$B40=1,'EPA LDV Rules'!S$8,IF(AND(INDEX('CA Standards and Followers'!$E$14:$E$73,MATCH($A28,'CA Standards and Followers'!$A$14:$A$73,0))=1,INDEX('CA Standards and Followers'!$H$14:$H$73,MATCH($A28,'CA Standards and Followers'!$A$14:$A$73,0))&lt;=Z$1),INDEX('CA Standards and Followers'!$3:$3,MATCH(Z$1,'CA Standards and Followers'!$1:$1,0)),IF(AND(INDEX('CA Standards and Followers'!$D$14:$D$73,MATCH($A28,'CA Standards and Followers'!$A$14:$A$73,0))=1,INDEX('CA Standards and Followers'!$G$14:$G$73,MATCH($A28,'CA Standards and Followers'!$A$14:$A$73,0))&lt;=Z$1),INDEX('CA Standards and Followers'!$2:$2,MATCH(Z$1,'CA Standards and Followers'!$1:$1,0)),0)))</f>
        <v>0</v>
      </c>
      <c r="AA28">
        <f>IF('CA Standards and Followers'!$B40=1,'EPA LDV Rules'!T$8,IF(AND(INDEX('CA Standards and Followers'!$E$14:$E$73,MATCH($A28,'CA Standards and Followers'!$A$14:$A$73,0))=1,INDEX('CA Standards and Followers'!$H$14:$H$73,MATCH($A28,'CA Standards and Followers'!$A$14:$A$73,0))&lt;=AA$1),INDEX('CA Standards and Followers'!$3:$3,MATCH(AA$1,'CA Standards and Followers'!$1:$1,0)),IF(AND(INDEX('CA Standards and Followers'!$D$14:$D$73,MATCH($A28,'CA Standards and Followers'!$A$14:$A$73,0))=1,INDEX('CA Standards and Followers'!$G$14:$G$73,MATCH($A28,'CA Standards and Followers'!$A$14:$A$73,0))&lt;=AA$1),INDEX('CA Standards and Followers'!$2:$2,MATCH(AA$1,'CA Standards and Followers'!$1:$1,0)),0)))</f>
        <v>0</v>
      </c>
      <c r="AB28">
        <f>IF('CA Standards and Followers'!$B40=1,'EPA LDV Rules'!U$8,IF(AND(INDEX('CA Standards and Followers'!$E$14:$E$73,MATCH($A28,'CA Standards and Followers'!$A$14:$A$73,0))=1,INDEX('CA Standards and Followers'!$H$14:$H$73,MATCH($A28,'CA Standards and Followers'!$A$14:$A$73,0))&lt;=AB$1),INDEX('CA Standards and Followers'!$3:$3,MATCH(AB$1,'CA Standards and Followers'!$1:$1,0)),IF(AND(INDEX('CA Standards and Followers'!$D$14:$D$73,MATCH($A28,'CA Standards and Followers'!$A$14:$A$73,0))=1,INDEX('CA Standards and Followers'!$G$14:$G$73,MATCH($A28,'CA Standards and Followers'!$A$14:$A$73,0))&lt;=AB$1),INDEX('CA Standards and Followers'!$2:$2,MATCH(AB$1,'CA Standards and Followers'!$1:$1,0)),0)))</f>
        <v>0</v>
      </c>
      <c r="AC28">
        <f>IF('CA Standards and Followers'!$B40=1,'EPA LDV Rules'!V$8,IF(AND(INDEX('CA Standards and Followers'!$E$14:$E$73,MATCH($A28,'CA Standards and Followers'!$A$14:$A$73,0))=1,INDEX('CA Standards and Followers'!$H$14:$H$73,MATCH($A28,'CA Standards and Followers'!$A$14:$A$73,0))&lt;=AC$1),INDEX('CA Standards and Followers'!$3:$3,MATCH(AC$1,'CA Standards and Followers'!$1:$1,0)),IF(AND(INDEX('CA Standards and Followers'!$D$14:$D$73,MATCH($A28,'CA Standards and Followers'!$A$14:$A$73,0))=1,INDEX('CA Standards and Followers'!$G$14:$G$73,MATCH($A28,'CA Standards and Followers'!$A$14:$A$73,0))&lt;=AC$1),INDEX('CA Standards and Followers'!$2:$2,MATCH(AC$1,'CA Standards and Followers'!$1:$1,0)),0)))</f>
        <v>0</v>
      </c>
      <c r="AD28">
        <f>IF('CA Standards and Followers'!$B40=1,'EPA LDV Rules'!W$8,IF(AND(INDEX('CA Standards and Followers'!$E$14:$E$73,MATCH($A28,'CA Standards and Followers'!$A$14:$A$73,0))=1,INDEX('CA Standards and Followers'!$H$14:$H$73,MATCH($A28,'CA Standards and Followers'!$A$14:$A$73,0))&lt;=AD$1),INDEX('CA Standards and Followers'!$3:$3,MATCH(AD$1,'CA Standards and Followers'!$1:$1,0)),IF(AND(INDEX('CA Standards and Followers'!$D$14:$D$73,MATCH($A28,'CA Standards and Followers'!$A$14:$A$73,0))=1,INDEX('CA Standards and Followers'!$G$14:$G$73,MATCH($A28,'CA Standards and Followers'!$A$14:$A$73,0))&lt;=AD$1),INDEX('CA Standards and Followers'!$2:$2,MATCH(AD$1,'CA Standards and Followers'!$1:$1,0)),0)))</f>
        <v>0</v>
      </c>
      <c r="AE28">
        <f>IF('CA Standards and Followers'!$B40=1,'EPA LDV Rules'!X$8,IF(AND(INDEX('CA Standards and Followers'!$E$14:$E$73,MATCH($A28,'CA Standards and Followers'!$A$14:$A$73,0))=1,INDEX('CA Standards and Followers'!$H$14:$H$73,MATCH($A28,'CA Standards and Followers'!$A$14:$A$73,0))&lt;=AE$1),INDEX('CA Standards and Followers'!$3:$3,MATCH(AE$1,'CA Standards and Followers'!$1:$1,0)),IF(AND(INDEX('CA Standards and Followers'!$D$14:$D$73,MATCH($A28,'CA Standards and Followers'!$A$14:$A$73,0))=1,INDEX('CA Standards and Followers'!$G$14:$G$73,MATCH($A28,'CA Standards and Followers'!$A$14:$A$73,0))&lt;=AE$1),INDEX('CA Standards and Followers'!$2:$2,MATCH(AE$1,'CA Standards and Followers'!$1:$1,0)),0)))</f>
        <v>0</v>
      </c>
      <c r="AF28">
        <f>IF('CA Standards and Followers'!$B40=1,'EPA LDV Rules'!Y$8,IF(AND(INDEX('CA Standards and Followers'!$E$14:$E$73,MATCH($A28,'CA Standards and Followers'!$A$14:$A$73,0))=1,INDEX('CA Standards and Followers'!$H$14:$H$73,MATCH($A28,'CA Standards and Followers'!$A$14:$A$73,0))&lt;=AF$1),INDEX('CA Standards and Followers'!$3:$3,MATCH(AF$1,'CA Standards and Followers'!$1:$1,0)),IF(AND(INDEX('CA Standards and Followers'!$D$14:$D$73,MATCH($A28,'CA Standards and Followers'!$A$14:$A$73,0))=1,INDEX('CA Standards and Followers'!$G$14:$G$73,MATCH($A28,'CA Standards and Followers'!$A$14:$A$73,0))&lt;=AF$1),INDEX('CA Standards and Followers'!$2:$2,MATCH(AF$1,'CA Standards and Followers'!$1:$1,0)),0)))</f>
        <v>0</v>
      </c>
    </row>
    <row r="29" spans="1:32" x14ac:dyDescent="0.75">
      <c r="A29" t="s">
        <v>16</v>
      </c>
      <c r="B29">
        <f>IF(AND(INDEX('CA Standards and Followers'!$E$14:$E$73,MATCH($A29,'CA Standards and Followers'!$A$14:$A$73,0))=1,INDEX('CA Standards and Followers'!$H$14:$H$73,MATCH($A29,'CA Standards and Followers'!$A$14:$A$73,0))&lt;=B$1),INDEX('CA Standards and Followers'!$3:$3,MATCH(B$1,'CA Standards and Followers'!$1:$1,0)),IF(AND(INDEX('CA Standards and Followers'!$D$14:$D$73,MATCH($A29,'CA Standards and Followers'!$A$14:$A$73,0))=1,INDEX('CA Standards and Followers'!$G$14:$G$73,MATCH($A29,'CA Standards and Followers'!$A$14:$A$73,0))&lt;=B$1),INDEX('CA Standards and Followers'!$2:$2,MATCH(B$1,'CA Standards and Followers'!$1:$1,0)),0))</f>
        <v>0</v>
      </c>
      <c r="C29">
        <f>IF(AND(INDEX('CA Standards and Followers'!$E$14:$E$73,MATCH($A29,'CA Standards and Followers'!$A$14:$A$73,0))=1,INDEX('CA Standards and Followers'!$H$14:$H$73,MATCH($A29,'CA Standards and Followers'!$A$14:$A$73,0))&lt;=C$1),INDEX('CA Standards and Followers'!$3:$3,MATCH(C$1,'CA Standards and Followers'!$1:$1,0)),IF(AND(INDEX('CA Standards and Followers'!$D$14:$D$73,MATCH($A29,'CA Standards and Followers'!$A$14:$A$73,0))=1,INDEX('CA Standards and Followers'!$G$14:$G$73,MATCH($A29,'CA Standards and Followers'!$A$14:$A$73,0))&lt;=C$1),INDEX('CA Standards and Followers'!$2:$2,MATCH(C$1,'CA Standards and Followers'!$1:$1,0)),0))</f>
        <v>0</v>
      </c>
      <c r="D29">
        <f>IF(AND(INDEX('CA Standards and Followers'!$E$14:$E$73,MATCH($A29,'CA Standards and Followers'!$A$14:$A$73,0))=1,INDEX('CA Standards and Followers'!$H$14:$H$73,MATCH($A29,'CA Standards and Followers'!$A$14:$A$73,0))&lt;=D$1),INDEX('CA Standards and Followers'!$3:$3,MATCH(D$1,'CA Standards and Followers'!$1:$1,0)),IF(AND(INDEX('CA Standards and Followers'!$D$14:$D$73,MATCH($A29,'CA Standards and Followers'!$A$14:$A$73,0))=1,INDEX('CA Standards and Followers'!$G$14:$G$73,MATCH($A29,'CA Standards and Followers'!$A$14:$A$73,0))&lt;=D$1),INDEX('CA Standards and Followers'!$2:$2,MATCH(D$1,'CA Standards and Followers'!$1:$1,0)),0))</f>
        <v>0</v>
      </c>
      <c r="E29">
        <f>IF(AND(INDEX('CA Standards and Followers'!$E$14:$E$73,MATCH($A29,'CA Standards and Followers'!$A$14:$A$73,0))=1,INDEX('CA Standards and Followers'!$H$14:$H$73,MATCH($A29,'CA Standards and Followers'!$A$14:$A$73,0))&lt;=E$1),INDEX('CA Standards and Followers'!$3:$3,MATCH(E$1,'CA Standards and Followers'!$1:$1,0)),IF(AND(INDEX('CA Standards and Followers'!$D$14:$D$73,MATCH($A29,'CA Standards and Followers'!$A$14:$A$73,0))=1,INDEX('CA Standards and Followers'!$G$14:$G$73,MATCH($A29,'CA Standards and Followers'!$A$14:$A$73,0))&lt;=E$1),INDEX('CA Standards and Followers'!$2:$2,MATCH(E$1,'CA Standards and Followers'!$1:$1,0)),0))</f>
        <v>0</v>
      </c>
      <c r="F29">
        <f>IF(AND(INDEX('CA Standards and Followers'!$E$14:$E$73,MATCH($A29,'CA Standards and Followers'!$A$14:$A$73,0))=1,INDEX('CA Standards and Followers'!$H$14:$H$73,MATCH($A29,'CA Standards and Followers'!$A$14:$A$73,0))&lt;=F$1),INDEX('CA Standards and Followers'!$3:$3,MATCH(F$1,'CA Standards and Followers'!$1:$1,0)),IF(AND(INDEX('CA Standards and Followers'!$D$14:$D$73,MATCH($A29,'CA Standards and Followers'!$A$14:$A$73,0))=1,INDEX('CA Standards and Followers'!$G$14:$G$73,MATCH($A29,'CA Standards and Followers'!$A$14:$A$73,0))&lt;=F$1),INDEX('CA Standards and Followers'!$2:$2,MATCH(F$1,'CA Standards and Followers'!$1:$1,0)),0))</f>
        <v>0</v>
      </c>
      <c r="G29">
        <f>IF(AND(INDEX('CA Standards and Followers'!$E$14:$E$73,MATCH($A29,'CA Standards and Followers'!$A$14:$A$73,0))=1,INDEX('CA Standards and Followers'!$H$14:$H$73,MATCH($A29,'CA Standards and Followers'!$A$14:$A$73,0))&lt;=G$1),INDEX('CA Standards and Followers'!$3:$3,MATCH(G$1,'CA Standards and Followers'!$1:$1,0)),IF(AND(INDEX('CA Standards and Followers'!$D$14:$D$73,MATCH($A29,'CA Standards and Followers'!$A$14:$A$73,0))=1,INDEX('CA Standards and Followers'!$G$14:$G$73,MATCH($A29,'CA Standards and Followers'!$A$14:$A$73,0))&lt;=G$1),INDEX('CA Standards and Followers'!$2:$2,MATCH(G$1,'CA Standards and Followers'!$1:$1,0)),0))</f>
        <v>0</v>
      </c>
      <c r="H29">
        <f>IF(AND(INDEX('CA Standards and Followers'!$E$14:$E$73,MATCH($A29,'CA Standards and Followers'!$A$14:$A$73,0))=1,INDEX('CA Standards and Followers'!$H$14:$H$73,MATCH($A29,'CA Standards and Followers'!$A$14:$A$73,0))&lt;=H$1),INDEX('CA Standards and Followers'!$3:$3,MATCH(H$1,'CA Standards and Followers'!$1:$1,0)),IF(AND(INDEX('CA Standards and Followers'!$D$14:$D$73,MATCH($A29,'CA Standards and Followers'!$A$14:$A$73,0))=1,INDEX('CA Standards and Followers'!$G$14:$G$73,MATCH($A29,'CA Standards and Followers'!$A$14:$A$73,0))&lt;=H$1),INDEX('CA Standards and Followers'!$2:$2,MATCH(H$1,'CA Standards and Followers'!$1:$1,0)),0))</f>
        <v>0</v>
      </c>
      <c r="I29">
        <f>IF('CA Standards and Followers'!$B41=1,'EPA LDV Rules'!B$8,IF(AND(INDEX('CA Standards and Followers'!$E$14:$E$73,MATCH($A29,'CA Standards and Followers'!$A$14:$A$73,0))=1,INDEX('CA Standards and Followers'!$H$14:$H$73,MATCH($A29,'CA Standards and Followers'!$A$14:$A$73,0))&lt;=I$1),INDEX('CA Standards and Followers'!$3:$3,MATCH(I$1,'CA Standards and Followers'!$1:$1,0)),IF(AND(INDEX('CA Standards and Followers'!$D$14:$D$73,MATCH($A29,'CA Standards and Followers'!$A$14:$A$73,0))=1,INDEX('CA Standards and Followers'!$G$14:$G$73,MATCH($A29,'CA Standards and Followers'!$A$14:$A$73,0))&lt;=I$1),INDEX('CA Standards and Followers'!$2:$2,MATCH(I$1,'CA Standards and Followers'!$1:$1,0)),0)))</f>
        <v>0.26200000000000001</v>
      </c>
      <c r="J29">
        <f>IF('CA Standards and Followers'!$B41=1,'EPA LDV Rules'!C$8,IF(AND(INDEX('CA Standards and Followers'!$E$14:$E$73,MATCH($A29,'CA Standards and Followers'!$A$14:$A$73,0))=1,INDEX('CA Standards and Followers'!$H$14:$H$73,MATCH($A29,'CA Standards and Followers'!$A$14:$A$73,0))&lt;=J$1),INDEX('CA Standards and Followers'!$3:$3,MATCH(J$1,'CA Standards and Followers'!$1:$1,0)),IF(AND(INDEX('CA Standards and Followers'!$D$14:$D$73,MATCH($A29,'CA Standards and Followers'!$A$14:$A$73,0))=1,INDEX('CA Standards and Followers'!$G$14:$G$73,MATCH($A29,'CA Standards and Followers'!$A$14:$A$73,0))&lt;=J$1),INDEX('CA Standards and Followers'!$2:$2,MATCH(J$1,'CA Standards and Followers'!$1:$1,0)),0)))</f>
        <v>0.3</v>
      </c>
      <c r="K29">
        <f>IF('CA Standards and Followers'!$B41=1,'EPA LDV Rules'!D$8,IF(AND(INDEX('CA Standards and Followers'!$E$14:$E$73,MATCH($A29,'CA Standards and Followers'!$A$14:$A$73,0))=1,INDEX('CA Standards and Followers'!$H$14:$H$73,MATCH($A29,'CA Standards and Followers'!$A$14:$A$73,0))&lt;=K$1),INDEX('CA Standards and Followers'!$3:$3,MATCH(K$1,'CA Standards and Followers'!$1:$1,0)),IF(AND(INDEX('CA Standards and Followers'!$D$14:$D$73,MATCH($A29,'CA Standards and Followers'!$A$14:$A$73,0))=1,INDEX('CA Standards and Followers'!$G$14:$G$73,MATCH($A29,'CA Standards and Followers'!$A$14:$A$73,0))&lt;=K$1),INDEX('CA Standards and Followers'!$2:$2,MATCH(K$1,'CA Standards and Followers'!$1:$1,0)),0)))</f>
        <v>0.39600000000000002</v>
      </c>
      <c r="L29">
        <f>IF('CA Standards and Followers'!$B41=1,'EPA LDV Rules'!E$8,IF(AND(INDEX('CA Standards and Followers'!$E$14:$E$73,MATCH($A29,'CA Standards and Followers'!$A$14:$A$73,0))=1,INDEX('CA Standards and Followers'!$H$14:$H$73,MATCH($A29,'CA Standards and Followers'!$A$14:$A$73,0))&lt;=L$1),INDEX('CA Standards and Followers'!$3:$3,MATCH(L$1,'CA Standards and Followers'!$1:$1,0)),IF(AND(INDEX('CA Standards and Followers'!$D$14:$D$73,MATCH($A29,'CA Standards and Followers'!$A$14:$A$73,0))=1,INDEX('CA Standards and Followers'!$G$14:$G$73,MATCH($A29,'CA Standards and Followers'!$A$14:$A$73,0))&lt;=L$1),INDEX('CA Standards and Followers'!$2:$2,MATCH(L$1,'CA Standards and Followers'!$1:$1,0)),0)))</f>
        <v>0.45500000000000002</v>
      </c>
      <c r="M29">
        <f>IF('CA Standards and Followers'!$B41=1,'EPA LDV Rules'!F$8,IF(AND(INDEX('CA Standards and Followers'!$E$14:$E$73,MATCH($A29,'CA Standards and Followers'!$A$14:$A$73,0))=1,INDEX('CA Standards and Followers'!$H$14:$H$73,MATCH($A29,'CA Standards and Followers'!$A$14:$A$73,0))&lt;=M$1),INDEX('CA Standards and Followers'!$3:$3,MATCH(M$1,'CA Standards and Followers'!$1:$1,0)),IF(AND(INDEX('CA Standards and Followers'!$D$14:$D$73,MATCH($A29,'CA Standards and Followers'!$A$14:$A$73,0))=1,INDEX('CA Standards and Followers'!$G$14:$G$73,MATCH($A29,'CA Standards and Followers'!$A$14:$A$73,0))&lt;=M$1),INDEX('CA Standards and Followers'!$2:$2,MATCH(M$1,'CA Standards and Followers'!$1:$1,0)),0)))</f>
        <v>0.53</v>
      </c>
      <c r="N29">
        <f>IF('CA Standards and Followers'!$B41=1,'EPA LDV Rules'!G$8,IF(AND(INDEX('CA Standards and Followers'!$E$14:$E$73,MATCH($A29,'CA Standards and Followers'!$A$14:$A$73,0))=1,INDEX('CA Standards and Followers'!$H$14:$H$73,MATCH($A29,'CA Standards and Followers'!$A$14:$A$73,0))&lt;=N$1),INDEX('CA Standards and Followers'!$3:$3,MATCH(N$1,'CA Standards and Followers'!$1:$1,0)),IF(AND(INDEX('CA Standards and Followers'!$D$14:$D$73,MATCH($A29,'CA Standards and Followers'!$A$14:$A$73,0))=1,INDEX('CA Standards and Followers'!$G$14:$G$73,MATCH($A29,'CA Standards and Followers'!$A$14:$A$73,0))&lt;=N$1),INDEX('CA Standards and Followers'!$2:$2,MATCH(N$1,'CA Standards and Followers'!$1:$1,0)),0)))</f>
        <v>0.61</v>
      </c>
      <c r="O29">
        <f>IF('CA Standards and Followers'!$B41=1,'EPA LDV Rules'!H$8,IF(AND(INDEX('CA Standards and Followers'!$E$14:$E$73,MATCH($A29,'CA Standards and Followers'!$A$14:$A$73,0))=1,INDEX('CA Standards and Followers'!$H$14:$H$73,MATCH($A29,'CA Standards and Followers'!$A$14:$A$73,0))&lt;=O$1),INDEX('CA Standards and Followers'!$3:$3,MATCH(O$1,'CA Standards and Followers'!$1:$1,0)),IF(AND(INDEX('CA Standards and Followers'!$D$14:$D$73,MATCH($A29,'CA Standards and Followers'!$A$14:$A$73,0))=1,INDEX('CA Standards and Followers'!$G$14:$G$73,MATCH($A29,'CA Standards and Followers'!$A$14:$A$73,0))&lt;=O$1),INDEX('CA Standards and Followers'!$2:$2,MATCH(O$1,'CA Standards and Followers'!$1:$1,0)),0)))</f>
        <v>0.57999999999999996</v>
      </c>
      <c r="P29">
        <f>IF('CA Standards and Followers'!$B41=1,'EPA LDV Rules'!I$8,IF(AND(INDEX('CA Standards and Followers'!$E$14:$E$73,MATCH($A29,'CA Standards and Followers'!$A$14:$A$73,0))=1,INDEX('CA Standards and Followers'!$H$14:$H$73,MATCH($A29,'CA Standards and Followers'!$A$14:$A$73,0))&lt;=P$1),INDEX('CA Standards and Followers'!$3:$3,MATCH(P$1,'CA Standards and Followers'!$1:$1,0)),IF(AND(INDEX('CA Standards and Followers'!$D$14:$D$73,MATCH($A29,'CA Standards and Followers'!$A$14:$A$73,0))=1,INDEX('CA Standards and Followers'!$G$14:$G$73,MATCH($A29,'CA Standards and Followers'!$A$14:$A$73,0))&lt;=P$1),INDEX('CA Standards and Followers'!$2:$2,MATCH(P$1,'CA Standards and Followers'!$1:$1,0)),0)))</f>
        <v>0.55000000000000004</v>
      </c>
      <c r="Q29">
        <f>IF('CA Standards and Followers'!$B41=1,'EPA LDV Rules'!J$8,IF(AND(INDEX('CA Standards and Followers'!$E$14:$E$73,MATCH($A29,'CA Standards and Followers'!$A$14:$A$73,0))=1,INDEX('CA Standards and Followers'!$H$14:$H$73,MATCH($A29,'CA Standards and Followers'!$A$14:$A$73,0))&lt;=Q$1),INDEX('CA Standards and Followers'!$3:$3,MATCH(Q$1,'CA Standards and Followers'!$1:$1,0)),IF(AND(INDEX('CA Standards and Followers'!$D$14:$D$73,MATCH($A29,'CA Standards and Followers'!$A$14:$A$73,0))=1,INDEX('CA Standards and Followers'!$G$14:$G$73,MATCH($A29,'CA Standards and Followers'!$A$14:$A$73,0))&lt;=Q$1),INDEX('CA Standards and Followers'!$2:$2,MATCH(Q$1,'CA Standards and Followers'!$1:$1,0)),0)))</f>
        <v>0</v>
      </c>
      <c r="R29">
        <f>IF('CA Standards and Followers'!$B41=1,'EPA LDV Rules'!K$8,IF(AND(INDEX('CA Standards and Followers'!$E$14:$E$73,MATCH($A29,'CA Standards and Followers'!$A$14:$A$73,0))=1,INDEX('CA Standards and Followers'!$H$14:$H$73,MATCH($A29,'CA Standards and Followers'!$A$14:$A$73,0))&lt;=R$1),INDEX('CA Standards and Followers'!$3:$3,MATCH(R$1,'CA Standards and Followers'!$1:$1,0)),IF(AND(INDEX('CA Standards and Followers'!$D$14:$D$73,MATCH($A29,'CA Standards and Followers'!$A$14:$A$73,0))=1,INDEX('CA Standards and Followers'!$G$14:$G$73,MATCH($A29,'CA Standards and Followers'!$A$14:$A$73,0))&lt;=R$1),INDEX('CA Standards and Followers'!$2:$2,MATCH(R$1,'CA Standards and Followers'!$1:$1,0)),0)))</f>
        <v>0</v>
      </c>
      <c r="S29">
        <f>IF('CA Standards and Followers'!$B41=1,'EPA LDV Rules'!L$8,IF(AND(INDEX('CA Standards and Followers'!$E$14:$E$73,MATCH($A29,'CA Standards and Followers'!$A$14:$A$73,0))=1,INDEX('CA Standards and Followers'!$H$14:$H$73,MATCH($A29,'CA Standards and Followers'!$A$14:$A$73,0))&lt;=S$1),INDEX('CA Standards and Followers'!$3:$3,MATCH(S$1,'CA Standards and Followers'!$1:$1,0)),IF(AND(INDEX('CA Standards and Followers'!$D$14:$D$73,MATCH($A29,'CA Standards and Followers'!$A$14:$A$73,0))=1,INDEX('CA Standards and Followers'!$G$14:$G$73,MATCH($A29,'CA Standards and Followers'!$A$14:$A$73,0))&lt;=S$1),INDEX('CA Standards and Followers'!$2:$2,MATCH(S$1,'CA Standards and Followers'!$1:$1,0)),0)))</f>
        <v>0</v>
      </c>
      <c r="T29">
        <f>IF('CA Standards and Followers'!$B41=1,'EPA LDV Rules'!M$8,IF(AND(INDEX('CA Standards and Followers'!$E$14:$E$73,MATCH($A29,'CA Standards and Followers'!$A$14:$A$73,0))=1,INDEX('CA Standards and Followers'!$H$14:$H$73,MATCH($A29,'CA Standards and Followers'!$A$14:$A$73,0))&lt;=T$1),INDEX('CA Standards and Followers'!$3:$3,MATCH(T$1,'CA Standards and Followers'!$1:$1,0)),IF(AND(INDEX('CA Standards and Followers'!$D$14:$D$73,MATCH($A29,'CA Standards and Followers'!$A$14:$A$73,0))=1,INDEX('CA Standards and Followers'!$G$14:$G$73,MATCH($A29,'CA Standards and Followers'!$A$14:$A$73,0))&lt;=T$1),INDEX('CA Standards and Followers'!$2:$2,MATCH(T$1,'CA Standards and Followers'!$1:$1,0)),0)))</f>
        <v>0</v>
      </c>
      <c r="U29">
        <f>IF('CA Standards and Followers'!$B41=1,'EPA LDV Rules'!N$8,IF(AND(INDEX('CA Standards and Followers'!$E$14:$E$73,MATCH($A29,'CA Standards and Followers'!$A$14:$A$73,0))=1,INDEX('CA Standards and Followers'!$H$14:$H$73,MATCH($A29,'CA Standards and Followers'!$A$14:$A$73,0))&lt;=U$1),INDEX('CA Standards and Followers'!$3:$3,MATCH(U$1,'CA Standards and Followers'!$1:$1,0)),IF(AND(INDEX('CA Standards and Followers'!$D$14:$D$73,MATCH($A29,'CA Standards and Followers'!$A$14:$A$73,0))=1,INDEX('CA Standards and Followers'!$G$14:$G$73,MATCH($A29,'CA Standards and Followers'!$A$14:$A$73,0))&lt;=U$1),INDEX('CA Standards and Followers'!$2:$2,MATCH(U$1,'CA Standards and Followers'!$1:$1,0)),0)))</f>
        <v>0</v>
      </c>
      <c r="V29">
        <f>IF('CA Standards and Followers'!$B41=1,'EPA LDV Rules'!O$8,IF(AND(INDEX('CA Standards and Followers'!$E$14:$E$73,MATCH($A29,'CA Standards and Followers'!$A$14:$A$73,0))=1,INDEX('CA Standards and Followers'!$H$14:$H$73,MATCH($A29,'CA Standards and Followers'!$A$14:$A$73,0))&lt;=V$1),INDEX('CA Standards and Followers'!$3:$3,MATCH(V$1,'CA Standards and Followers'!$1:$1,0)),IF(AND(INDEX('CA Standards and Followers'!$D$14:$D$73,MATCH($A29,'CA Standards and Followers'!$A$14:$A$73,0))=1,INDEX('CA Standards and Followers'!$G$14:$G$73,MATCH($A29,'CA Standards and Followers'!$A$14:$A$73,0))&lt;=V$1),INDEX('CA Standards and Followers'!$2:$2,MATCH(V$1,'CA Standards and Followers'!$1:$1,0)),0)))</f>
        <v>0</v>
      </c>
      <c r="W29">
        <f>IF('CA Standards and Followers'!$B41=1,'EPA LDV Rules'!P$8,IF(AND(INDEX('CA Standards and Followers'!$E$14:$E$73,MATCH($A29,'CA Standards and Followers'!$A$14:$A$73,0))=1,INDEX('CA Standards and Followers'!$H$14:$H$73,MATCH($A29,'CA Standards and Followers'!$A$14:$A$73,0))&lt;=W$1),INDEX('CA Standards and Followers'!$3:$3,MATCH(W$1,'CA Standards and Followers'!$1:$1,0)),IF(AND(INDEX('CA Standards and Followers'!$D$14:$D$73,MATCH($A29,'CA Standards and Followers'!$A$14:$A$73,0))=1,INDEX('CA Standards and Followers'!$G$14:$G$73,MATCH($A29,'CA Standards and Followers'!$A$14:$A$73,0))&lt;=W$1),INDEX('CA Standards and Followers'!$2:$2,MATCH(W$1,'CA Standards and Followers'!$1:$1,0)),0)))</f>
        <v>0</v>
      </c>
      <c r="X29">
        <f>IF('CA Standards and Followers'!$B41=1,'EPA LDV Rules'!Q$8,IF(AND(INDEX('CA Standards and Followers'!$E$14:$E$73,MATCH($A29,'CA Standards and Followers'!$A$14:$A$73,0))=1,INDEX('CA Standards and Followers'!$H$14:$H$73,MATCH($A29,'CA Standards and Followers'!$A$14:$A$73,0))&lt;=X$1),INDEX('CA Standards and Followers'!$3:$3,MATCH(X$1,'CA Standards and Followers'!$1:$1,0)),IF(AND(INDEX('CA Standards and Followers'!$D$14:$D$73,MATCH($A29,'CA Standards and Followers'!$A$14:$A$73,0))=1,INDEX('CA Standards and Followers'!$G$14:$G$73,MATCH($A29,'CA Standards and Followers'!$A$14:$A$73,0))&lt;=X$1),INDEX('CA Standards and Followers'!$2:$2,MATCH(X$1,'CA Standards and Followers'!$1:$1,0)),0)))</f>
        <v>0</v>
      </c>
      <c r="Y29">
        <f>IF('CA Standards and Followers'!$B41=1,'EPA LDV Rules'!R$8,IF(AND(INDEX('CA Standards and Followers'!$E$14:$E$73,MATCH($A29,'CA Standards and Followers'!$A$14:$A$73,0))=1,INDEX('CA Standards and Followers'!$H$14:$H$73,MATCH($A29,'CA Standards and Followers'!$A$14:$A$73,0))&lt;=Y$1),INDEX('CA Standards and Followers'!$3:$3,MATCH(Y$1,'CA Standards and Followers'!$1:$1,0)),IF(AND(INDEX('CA Standards and Followers'!$D$14:$D$73,MATCH($A29,'CA Standards and Followers'!$A$14:$A$73,0))=1,INDEX('CA Standards and Followers'!$G$14:$G$73,MATCH($A29,'CA Standards and Followers'!$A$14:$A$73,0))&lt;=Y$1),INDEX('CA Standards and Followers'!$2:$2,MATCH(Y$1,'CA Standards and Followers'!$1:$1,0)),0)))</f>
        <v>0</v>
      </c>
      <c r="Z29">
        <f>IF('CA Standards and Followers'!$B41=1,'EPA LDV Rules'!S$8,IF(AND(INDEX('CA Standards and Followers'!$E$14:$E$73,MATCH($A29,'CA Standards and Followers'!$A$14:$A$73,0))=1,INDEX('CA Standards and Followers'!$H$14:$H$73,MATCH($A29,'CA Standards and Followers'!$A$14:$A$73,0))&lt;=Z$1),INDEX('CA Standards and Followers'!$3:$3,MATCH(Z$1,'CA Standards and Followers'!$1:$1,0)),IF(AND(INDEX('CA Standards and Followers'!$D$14:$D$73,MATCH($A29,'CA Standards and Followers'!$A$14:$A$73,0))=1,INDEX('CA Standards and Followers'!$G$14:$G$73,MATCH($A29,'CA Standards and Followers'!$A$14:$A$73,0))&lt;=Z$1),INDEX('CA Standards and Followers'!$2:$2,MATCH(Z$1,'CA Standards and Followers'!$1:$1,0)),0)))</f>
        <v>0</v>
      </c>
      <c r="AA29">
        <f>IF('CA Standards and Followers'!$B41=1,'EPA LDV Rules'!T$8,IF(AND(INDEX('CA Standards and Followers'!$E$14:$E$73,MATCH($A29,'CA Standards and Followers'!$A$14:$A$73,0))=1,INDEX('CA Standards and Followers'!$H$14:$H$73,MATCH($A29,'CA Standards and Followers'!$A$14:$A$73,0))&lt;=AA$1),INDEX('CA Standards and Followers'!$3:$3,MATCH(AA$1,'CA Standards and Followers'!$1:$1,0)),IF(AND(INDEX('CA Standards and Followers'!$D$14:$D$73,MATCH($A29,'CA Standards and Followers'!$A$14:$A$73,0))=1,INDEX('CA Standards and Followers'!$G$14:$G$73,MATCH($A29,'CA Standards and Followers'!$A$14:$A$73,0))&lt;=AA$1),INDEX('CA Standards and Followers'!$2:$2,MATCH(AA$1,'CA Standards and Followers'!$1:$1,0)),0)))</f>
        <v>0</v>
      </c>
      <c r="AB29">
        <f>IF('CA Standards and Followers'!$B41=1,'EPA LDV Rules'!U$8,IF(AND(INDEX('CA Standards and Followers'!$E$14:$E$73,MATCH($A29,'CA Standards and Followers'!$A$14:$A$73,0))=1,INDEX('CA Standards and Followers'!$H$14:$H$73,MATCH($A29,'CA Standards and Followers'!$A$14:$A$73,0))&lt;=AB$1),INDEX('CA Standards and Followers'!$3:$3,MATCH(AB$1,'CA Standards and Followers'!$1:$1,0)),IF(AND(INDEX('CA Standards and Followers'!$D$14:$D$73,MATCH($A29,'CA Standards and Followers'!$A$14:$A$73,0))=1,INDEX('CA Standards and Followers'!$G$14:$G$73,MATCH($A29,'CA Standards and Followers'!$A$14:$A$73,0))&lt;=AB$1),INDEX('CA Standards and Followers'!$2:$2,MATCH(AB$1,'CA Standards and Followers'!$1:$1,0)),0)))</f>
        <v>0</v>
      </c>
      <c r="AC29">
        <f>IF('CA Standards and Followers'!$B41=1,'EPA LDV Rules'!V$8,IF(AND(INDEX('CA Standards and Followers'!$E$14:$E$73,MATCH($A29,'CA Standards and Followers'!$A$14:$A$73,0))=1,INDEX('CA Standards and Followers'!$H$14:$H$73,MATCH($A29,'CA Standards and Followers'!$A$14:$A$73,0))&lt;=AC$1),INDEX('CA Standards and Followers'!$3:$3,MATCH(AC$1,'CA Standards and Followers'!$1:$1,0)),IF(AND(INDEX('CA Standards and Followers'!$D$14:$D$73,MATCH($A29,'CA Standards and Followers'!$A$14:$A$73,0))=1,INDEX('CA Standards and Followers'!$G$14:$G$73,MATCH($A29,'CA Standards and Followers'!$A$14:$A$73,0))&lt;=AC$1),INDEX('CA Standards and Followers'!$2:$2,MATCH(AC$1,'CA Standards and Followers'!$1:$1,0)),0)))</f>
        <v>0</v>
      </c>
      <c r="AD29">
        <f>IF('CA Standards and Followers'!$B41=1,'EPA LDV Rules'!W$8,IF(AND(INDEX('CA Standards and Followers'!$E$14:$E$73,MATCH($A29,'CA Standards and Followers'!$A$14:$A$73,0))=1,INDEX('CA Standards and Followers'!$H$14:$H$73,MATCH($A29,'CA Standards and Followers'!$A$14:$A$73,0))&lt;=AD$1),INDEX('CA Standards and Followers'!$3:$3,MATCH(AD$1,'CA Standards and Followers'!$1:$1,0)),IF(AND(INDEX('CA Standards and Followers'!$D$14:$D$73,MATCH($A29,'CA Standards and Followers'!$A$14:$A$73,0))=1,INDEX('CA Standards and Followers'!$G$14:$G$73,MATCH($A29,'CA Standards and Followers'!$A$14:$A$73,0))&lt;=AD$1),INDEX('CA Standards and Followers'!$2:$2,MATCH(AD$1,'CA Standards and Followers'!$1:$1,0)),0)))</f>
        <v>0</v>
      </c>
      <c r="AE29">
        <f>IF('CA Standards and Followers'!$B41=1,'EPA LDV Rules'!X$8,IF(AND(INDEX('CA Standards and Followers'!$E$14:$E$73,MATCH($A29,'CA Standards and Followers'!$A$14:$A$73,0))=1,INDEX('CA Standards and Followers'!$H$14:$H$73,MATCH($A29,'CA Standards and Followers'!$A$14:$A$73,0))&lt;=AE$1),INDEX('CA Standards and Followers'!$3:$3,MATCH(AE$1,'CA Standards and Followers'!$1:$1,0)),IF(AND(INDEX('CA Standards and Followers'!$D$14:$D$73,MATCH($A29,'CA Standards and Followers'!$A$14:$A$73,0))=1,INDEX('CA Standards and Followers'!$G$14:$G$73,MATCH($A29,'CA Standards and Followers'!$A$14:$A$73,0))&lt;=AE$1),INDEX('CA Standards and Followers'!$2:$2,MATCH(AE$1,'CA Standards and Followers'!$1:$1,0)),0)))</f>
        <v>0</v>
      </c>
      <c r="AF29">
        <f>IF('CA Standards and Followers'!$B41=1,'EPA LDV Rules'!Y$8,IF(AND(INDEX('CA Standards and Followers'!$E$14:$E$73,MATCH($A29,'CA Standards and Followers'!$A$14:$A$73,0))=1,INDEX('CA Standards and Followers'!$H$14:$H$73,MATCH($A29,'CA Standards and Followers'!$A$14:$A$73,0))&lt;=AF$1),INDEX('CA Standards and Followers'!$3:$3,MATCH(AF$1,'CA Standards and Followers'!$1:$1,0)),IF(AND(INDEX('CA Standards and Followers'!$D$14:$D$73,MATCH($A29,'CA Standards and Followers'!$A$14:$A$73,0))=1,INDEX('CA Standards and Followers'!$G$14:$G$73,MATCH($A29,'CA Standards and Followers'!$A$14:$A$73,0))&lt;=AF$1),INDEX('CA Standards and Followers'!$2:$2,MATCH(AF$1,'CA Standards and Followers'!$1:$1,0)),0)))</f>
        <v>0</v>
      </c>
    </row>
    <row r="30" spans="1:32" x14ac:dyDescent="0.75">
      <c r="A30" t="s">
        <v>1381</v>
      </c>
      <c r="B30">
        <f>IF(AND(INDEX('CA Standards and Followers'!$E$14:$E$73,MATCH($A30,'CA Standards and Followers'!$A$14:$A$73,0))=1,INDEX('CA Standards and Followers'!$H$14:$H$73,MATCH($A30,'CA Standards and Followers'!$A$14:$A$73,0))&lt;=B$1),INDEX('CA Standards and Followers'!$3:$3,MATCH(B$1,'CA Standards and Followers'!$1:$1,0)),IF(AND(INDEX('CA Standards and Followers'!$D$14:$D$73,MATCH($A30,'CA Standards and Followers'!$A$14:$A$73,0))=1,INDEX('CA Standards and Followers'!$G$14:$G$73,MATCH($A30,'CA Standards and Followers'!$A$14:$A$73,0))&lt;=B$1),INDEX('CA Standards and Followers'!$2:$2,MATCH(B$1,'CA Standards and Followers'!$1:$1,0)),0))</f>
        <v>0</v>
      </c>
      <c r="C30">
        <f>IF(AND(INDEX('CA Standards and Followers'!$E$14:$E$73,MATCH($A30,'CA Standards and Followers'!$A$14:$A$73,0))=1,INDEX('CA Standards and Followers'!$H$14:$H$73,MATCH($A30,'CA Standards and Followers'!$A$14:$A$73,0))&lt;=C$1),INDEX('CA Standards and Followers'!$3:$3,MATCH(C$1,'CA Standards and Followers'!$1:$1,0)),IF(AND(INDEX('CA Standards and Followers'!$D$14:$D$73,MATCH($A30,'CA Standards and Followers'!$A$14:$A$73,0))=1,INDEX('CA Standards and Followers'!$G$14:$G$73,MATCH($A30,'CA Standards and Followers'!$A$14:$A$73,0))&lt;=C$1),INDEX('CA Standards and Followers'!$2:$2,MATCH(C$1,'CA Standards and Followers'!$1:$1,0)),0))</f>
        <v>0</v>
      </c>
      <c r="D30">
        <f>IF(AND(INDEX('CA Standards and Followers'!$E$14:$E$73,MATCH($A30,'CA Standards and Followers'!$A$14:$A$73,0))=1,INDEX('CA Standards and Followers'!$H$14:$H$73,MATCH($A30,'CA Standards and Followers'!$A$14:$A$73,0))&lt;=D$1),INDEX('CA Standards and Followers'!$3:$3,MATCH(D$1,'CA Standards and Followers'!$1:$1,0)),IF(AND(INDEX('CA Standards and Followers'!$D$14:$D$73,MATCH($A30,'CA Standards and Followers'!$A$14:$A$73,0))=1,INDEX('CA Standards and Followers'!$G$14:$G$73,MATCH($A30,'CA Standards and Followers'!$A$14:$A$73,0))&lt;=D$1),INDEX('CA Standards and Followers'!$2:$2,MATCH(D$1,'CA Standards and Followers'!$1:$1,0)),0))</f>
        <v>0</v>
      </c>
      <c r="E30">
        <f>IF(AND(INDEX('CA Standards and Followers'!$E$14:$E$73,MATCH($A30,'CA Standards and Followers'!$A$14:$A$73,0))=1,INDEX('CA Standards and Followers'!$H$14:$H$73,MATCH($A30,'CA Standards and Followers'!$A$14:$A$73,0))&lt;=E$1),INDEX('CA Standards and Followers'!$3:$3,MATCH(E$1,'CA Standards and Followers'!$1:$1,0)),IF(AND(INDEX('CA Standards and Followers'!$D$14:$D$73,MATCH($A30,'CA Standards and Followers'!$A$14:$A$73,0))=1,INDEX('CA Standards and Followers'!$G$14:$G$73,MATCH($A30,'CA Standards and Followers'!$A$14:$A$73,0))&lt;=E$1),INDEX('CA Standards and Followers'!$2:$2,MATCH(E$1,'CA Standards and Followers'!$1:$1,0)),0))</f>
        <v>0</v>
      </c>
      <c r="F30">
        <f>IF(AND(INDEX('CA Standards and Followers'!$E$14:$E$73,MATCH($A30,'CA Standards and Followers'!$A$14:$A$73,0))=1,INDEX('CA Standards and Followers'!$H$14:$H$73,MATCH($A30,'CA Standards and Followers'!$A$14:$A$73,0))&lt;=F$1),INDEX('CA Standards and Followers'!$3:$3,MATCH(F$1,'CA Standards and Followers'!$1:$1,0)),IF(AND(INDEX('CA Standards and Followers'!$D$14:$D$73,MATCH($A30,'CA Standards and Followers'!$A$14:$A$73,0))=1,INDEX('CA Standards and Followers'!$G$14:$G$73,MATCH($A30,'CA Standards and Followers'!$A$14:$A$73,0))&lt;=F$1),INDEX('CA Standards and Followers'!$2:$2,MATCH(F$1,'CA Standards and Followers'!$1:$1,0)),0))</f>
        <v>0</v>
      </c>
      <c r="G30">
        <f>IF(AND(INDEX('CA Standards and Followers'!$E$14:$E$73,MATCH($A30,'CA Standards and Followers'!$A$14:$A$73,0))=1,INDEX('CA Standards and Followers'!$H$14:$H$73,MATCH($A30,'CA Standards and Followers'!$A$14:$A$73,0))&lt;=G$1),INDEX('CA Standards and Followers'!$3:$3,MATCH(G$1,'CA Standards and Followers'!$1:$1,0)),IF(AND(INDEX('CA Standards and Followers'!$D$14:$D$73,MATCH($A30,'CA Standards and Followers'!$A$14:$A$73,0))=1,INDEX('CA Standards and Followers'!$G$14:$G$73,MATCH($A30,'CA Standards and Followers'!$A$14:$A$73,0))&lt;=G$1),INDEX('CA Standards and Followers'!$2:$2,MATCH(G$1,'CA Standards and Followers'!$1:$1,0)),0))</f>
        <v>0.21999999999999997</v>
      </c>
      <c r="H30">
        <f>IF(AND(INDEX('CA Standards and Followers'!$E$14:$E$73,MATCH($A30,'CA Standards and Followers'!$A$14:$A$73,0))=1,INDEX('CA Standards and Followers'!$H$14:$H$73,MATCH($A30,'CA Standards and Followers'!$A$14:$A$73,0))&lt;=H$1),INDEX('CA Standards and Followers'!$3:$3,MATCH(H$1,'CA Standards and Followers'!$1:$1,0)),IF(AND(INDEX('CA Standards and Followers'!$D$14:$D$73,MATCH($A30,'CA Standards and Followers'!$A$14:$A$73,0))=1,INDEX('CA Standards and Followers'!$G$14:$G$73,MATCH($A30,'CA Standards and Followers'!$A$14:$A$73,0))&lt;=H$1),INDEX('CA Standards and Followers'!$2:$2,MATCH(H$1,'CA Standards and Followers'!$1:$1,0)),0))</f>
        <v>0.22</v>
      </c>
      <c r="I30">
        <f>IF('CA Standards and Followers'!$B42=1,'EPA LDV Rules'!B$8,IF(AND(INDEX('CA Standards and Followers'!$E$14:$E$73,MATCH($A30,'CA Standards and Followers'!$A$14:$A$73,0))=1,INDEX('CA Standards and Followers'!$H$14:$H$73,MATCH($A30,'CA Standards and Followers'!$A$14:$A$73,0))&lt;=I$1),INDEX('CA Standards and Followers'!$3:$3,MATCH(I$1,'CA Standards and Followers'!$1:$1,0)),IF(AND(INDEX('CA Standards and Followers'!$D$14:$D$73,MATCH($A30,'CA Standards and Followers'!$A$14:$A$73,0))=1,INDEX('CA Standards and Followers'!$G$14:$G$73,MATCH($A30,'CA Standards and Followers'!$A$14:$A$73,0))&lt;=I$1),INDEX('CA Standards and Followers'!$2:$2,MATCH(I$1,'CA Standards and Followers'!$1:$1,0)),0)))</f>
        <v>0.26200000000000001</v>
      </c>
      <c r="J30">
        <f>IF('CA Standards and Followers'!$B42=1,'EPA LDV Rules'!C$8,IF(AND(INDEX('CA Standards and Followers'!$E$14:$E$73,MATCH($A30,'CA Standards and Followers'!$A$14:$A$73,0))=1,INDEX('CA Standards and Followers'!$H$14:$H$73,MATCH($A30,'CA Standards and Followers'!$A$14:$A$73,0))&lt;=J$1),INDEX('CA Standards and Followers'!$3:$3,MATCH(J$1,'CA Standards and Followers'!$1:$1,0)),IF(AND(INDEX('CA Standards and Followers'!$D$14:$D$73,MATCH($A30,'CA Standards and Followers'!$A$14:$A$73,0))=1,INDEX('CA Standards and Followers'!$G$14:$G$73,MATCH($A30,'CA Standards and Followers'!$A$14:$A$73,0))&lt;=J$1),INDEX('CA Standards and Followers'!$2:$2,MATCH(J$1,'CA Standards and Followers'!$1:$1,0)),0)))</f>
        <v>0.3</v>
      </c>
      <c r="K30">
        <f>IF('CA Standards and Followers'!$B42=1,'EPA LDV Rules'!D$8,IF(AND(INDEX('CA Standards and Followers'!$E$14:$E$73,MATCH($A30,'CA Standards and Followers'!$A$14:$A$73,0))=1,INDEX('CA Standards and Followers'!$H$14:$H$73,MATCH($A30,'CA Standards and Followers'!$A$14:$A$73,0))&lt;=K$1),INDEX('CA Standards and Followers'!$3:$3,MATCH(K$1,'CA Standards and Followers'!$1:$1,0)),IF(AND(INDEX('CA Standards and Followers'!$D$14:$D$73,MATCH($A30,'CA Standards and Followers'!$A$14:$A$73,0))=1,INDEX('CA Standards and Followers'!$G$14:$G$73,MATCH($A30,'CA Standards and Followers'!$A$14:$A$73,0))&lt;=K$1),INDEX('CA Standards and Followers'!$2:$2,MATCH(K$1,'CA Standards and Followers'!$1:$1,0)),0)))</f>
        <v>0.39600000000000002</v>
      </c>
      <c r="L30">
        <f>IF('CA Standards and Followers'!$B42=1,'EPA LDV Rules'!E$8,IF(AND(INDEX('CA Standards and Followers'!$E$14:$E$73,MATCH($A30,'CA Standards and Followers'!$A$14:$A$73,0))=1,INDEX('CA Standards and Followers'!$H$14:$H$73,MATCH($A30,'CA Standards and Followers'!$A$14:$A$73,0))&lt;=L$1),INDEX('CA Standards and Followers'!$3:$3,MATCH(L$1,'CA Standards and Followers'!$1:$1,0)),IF(AND(INDEX('CA Standards and Followers'!$D$14:$D$73,MATCH($A30,'CA Standards and Followers'!$A$14:$A$73,0))=1,INDEX('CA Standards and Followers'!$G$14:$G$73,MATCH($A30,'CA Standards and Followers'!$A$14:$A$73,0))&lt;=L$1),INDEX('CA Standards and Followers'!$2:$2,MATCH(L$1,'CA Standards and Followers'!$1:$1,0)),0)))</f>
        <v>0.45500000000000002</v>
      </c>
      <c r="M30">
        <f>IF('CA Standards and Followers'!$B42=1,'EPA LDV Rules'!F$8,IF(AND(INDEX('CA Standards and Followers'!$E$14:$E$73,MATCH($A30,'CA Standards and Followers'!$A$14:$A$73,0))=1,INDEX('CA Standards and Followers'!$H$14:$H$73,MATCH($A30,'CA Standards and Followers'!$A$14:$A$73,0))&lt;=M$1),INDEX('CA Standards and Followers'!$3:$3,MATCH(M$1,'CA Standards and Followers'!$1:$1,0)),IF(AND(INDEX('CA Standards and Followers'!$D$14:$D$73,MATCH($A30,'CA Standards and Followers'!$A$14:$A$73,0))=1,INDEX('CA Standards and Followers'!$G$14:$G$73,MATCH($A30,'CA Standards and Followers'!$A$14:$A$73,0))&lt;=M$1),INDEX('CA Standards and Followers'!$2:$2,MATCH(M$1,'CA Standards and Followers'!$1:$1,0)),0)))</f>
        <v>0.53</v>
      </c>
      <c r="N30">
        <f>IF('CA Standards and Followers'!$B42=1,'EPA LDV Rules'!G$8,IF(AND(INDEX('CA Standards and Followers'!$E$14:$E$73,MATCH($A30,'CA Standards and Followers'!$A$14:$A$73,0))=1,INDEX('CA Standards and Followers'!$H$14:$H$73,MATCH($A30,'CA Standards and Followers'!$A$14:$A$73,0))&lt;=N$1),INDEX('CA Standards and Followers'!$3:$3,MATCH(N$1,'CA Standards and Followers'!$1:$1,0)),IF(AND(INDEX('CA Standards and Followers'!$D$14:$D$73,MATCH($A30,'CA Standards and Followers'!$A$14:$A$73,0))=1,INDEX('CA Standards and Followers'!$G$14:$G$73,MATCH($A30,'CA Standards and Followers'!$A$14:$A$73,0))&lt;=N$1),INDEX('CA Standards and Followers'!$2:$2,MATCH(N$1,'CA Standards and Followers'!$1:$1,0)),0)))</f>
        <v>0.61</v>
      </c>
      <c r="O30">
        <f>IF('CA Standards and Followers'!$B42=1,'EPA LDV Rules'!H$8,IF(AND(INDEX('CA Standards and Followers'!$E$14:$E$73,MATCH($A30,'CA Standards and Followers'!$A$14:$A$73,0))=1,INDEX('CA Standards and Followers'!$H$14:$H$73,MATCH($A30,'CA Standards and Followers'!$A$14:$A$73,0))&lt;=O$1),INDEX('CA Standards and Followers'!$3:$3,MATCH(O$1,'CA Standards and Followers'!$1:$1,0)),IF(AND(INDEX('CA Standards and Followers'!$D$14:$D$73,MATCH($A30,'CA Standards and Followers'!$A$14:$A$73,0))=1,INDEX('CA Standards and Followers'!$G$14:$G$73,MATCH($A30,'CA Standards and Followers'!$A$14:$A$73,0))&lt;=O$1),INDEX('CA Standards and Followers'!$2:$2,MATCH(O$1,'CA Standards and Followers'!$1:$1,0)),0)))</f>
        <v>0.57999999999999996</v>
      </c>
      <c r="P30">
        <f>IF('CA Standards and Followers'!$B42=1,'EPA LDV Rules'!I$8,IF(AND(INDEX('CA Standards and Followers'!$E$14:$E$73,MATCH($A30,'CA Standards and Followers'!$A$14:$A$73,0))=1,INDEX('CA Standards and Followers'!$H$14:$H$73,MATCH($A30,'CA Standards and Followers'!$A$14:$A$73,0))&lt;=P$1),INDEX('CA Standards and Followers'!$3:$3,MATCH(P$1,'CA Standards and Followers'!$1:$1,0)),IF(AND(INDEX('CA Standards and Followers'!$D$14:$D$73,MATCH($A30,'CA Standards and Followers'!$A$14:$A$73,0))=1,INDEX('CA Standards and Followers'!$G$14:$G$73,MATCH($A30,'CA Standards and Followers'!$A$14:$A$73,0))&lt;=P$1),INDEX('CA Standards and Followers'!$2:$2,MATCH(P$1,'CA Standards and Followers'!$1:$1,0)),0)))</f>
        <v>0.55000000000000004</v>
      </c>
      <c r="Q30">
        <f>IF('CA Standards and Followers'!$B42=1,'EPA LDV Rules'!J$8,IF(AND(INDEX('CA Standards and Followers'!$E$14:$E$73,MATCH($A30,'CA Standards and Followers'!$A$14:$A$73,0))=1,INDEX('CA Standards and Followers'!$H$14:$H$73,MATCH($A30,'CA Standards and Followers'!$A$14:$A$73,0))&lt;=Q$1),INDEX('CA Standards and Followers'!$3:$3,MATCH(Q$1,'CA Standards and Followers'!$1:$1,0)),IF(AND(INDEX('CA Standards and Followers'!$D$14:$D$73,MATCH($A30,'CA Standards and Followers'!$A$14:$A$73,0))=1,INDEX('CA Standards and Followers'!$G$14:$G$73,MATCH($A30,'CA Standards and Followers'!$A$14:$A$73,0))&lt;=Q$1),INDEX('CA Standards and Followers'!$2:$2,MATCH(Q$1,'CA Standards and Followers'!$1:$1,0)),0)))</f>
        <v>0</v>
      </c>
      <c r="R30">
        <f>IF('CA Standards and Followers'!$B42=1,'EPA LDV Rules'!K$8,IF(AND(INDEX('CA Standards and Followers'!$E$14:$E$73,MATCH($A30,'CA Standards and Followers'!$A$14:$A$73,0))=1,INDEX('CA Standards and Followers'!$H$14:$H$73,MATCH($A30,'CA Standards and Followers'!$A$14:$A$73,0))&lt;=R$1),INDEX('CA Standards and Followers'!$3:$3,MATCH(R$1,'CA Standards and Followers'!$1:$1,0)),IF(AND(INDEX('CA Standards and Followers'!$D$14:$D$73,MATCH($A30,'CA Standards and Followers'!$A$14:$A$73,0))=1,INDEX('CA Standards and Followers'!$G$14:$G$73,MATCH($A30,'CA Standards and Followers'!$A$14:$A$73,0))&lt;=R$1),INDEX('CA Standards and Followers'!$2:$2,MATCH(R$1,'CA Standards and Followers'!$1:$1,0)),0)))</f>
        <v>0</v>
      </c>
      <c r="S30">
        <f>IF('CA Standards and Followers'!$B42=1,'EPA LDV Rules'!L$8,IF(AND(INDEX('CA Standards and Followers'!$E$14:$E$73,MATCH($A30,'CA Standards and Followers'!$A$14:$A$73,0))=1,INDEX('CA Standards and Followers'!$H$14:$H$73,MATCH($A30,'CA Standards and Followers'!$A$14:$A$73,0))&lt;=S$1),INDEX('CA Standards and Followers'!$3:$3,MATCH(S$1,'CA Standards and Followers'!$1:$1,0)),IF(AND(INDEX('CA Standards and Followers'!$D$14:$D$73,MATCH($A30,'CA Standards and Followers'!$A$14:$A$73,0))=1,INDEX('CA Standards and Followers'!$G$14:$G$73,MATCH($A30,'CA Standards and Followers'!$A$14:$A$73,0))&lt;=S$1),INDEX('CA Standards and Followers'!$2:$2,MATCH(S$1,'CA Standards and Followers'!$1:$1,0)),0)))</f>
        <v>0</v>
      </c>
      <c r="T30">
        <f>IF('CA Standards and Followers'!$B42=1,'EPA LDV Rules'!M$8,IF(AND(INDEX('CA Standards and Followers'!$E$14:$E$73,MATCH($A30,'CA Standards and Followers'!$A$14:$A$73,0))=1,INDEX('CA Standards and Followers'!$H$14:$H$73,MATCH($A30,'CA Standards and Followers'!$A$14:$A$73,0))&lt;=T$1),INDEX('CA Standards and Followers'!$3:$3,MATCH(T$1,'CA Standards and Followers'!$1:$1,0)),IF(AND(INDEX('CA Standards and Followers'!$D$14:$D$73,MATCH($A30,'CA Standards and Followers'!$A$14:$A$73,0))=1,INDEX('CA Standards and Followers'!$G$14:$G$73,MATCH($A30,'CA Standards and Followers'!$A$14:$A$73,0))&lt;=T$1),INDEX('CA Standards and Followers'!$2:$2,MATCH(T$1,'CA Standards and Followers'!$1:$1,0)),0)))</f>
        <v>0</v>
      </c>
      <c r="U30">
        <f>IF('CA Standards and Followers'!$B42=1,'EPA LDV Rules'!N$8,IF(AND(INDEX('CA Standards and Followers'!$E$14:$E$73,MATCH($A30,'CA Standards and Followers'!$A$14:$A$73,0))=1,INDEX('CA Standards and Followers'!$H$14:$H$73,MATCH($A30,'CA Standards and Followers'!$A$14:$A$73,0))&lt;=U$1),INDEX('CA Standards and Followers'!$3:$3,MATCH(U$1,'CA Standards and Followers'!$1:$1,0)),IF(AND(INDEX('CA Standards and Followers'!$D$14:$D$73,MATCH($A30,'CA Standards and Followers'!$A$14:$A$73,0))=1,INDEX('CA Standards and Followers'!$G$14:$G$73,MATCH($A30,'CA Standards and Followers'!$A$14:$A$73,0))&lt;=U$1),INDEX('CA Standards and Followers'!$2:$2,MATCH(U$1,'CA Standards and Followers'!$1:$1,0)),0)))</f>
        <v>0</v>
      </c>
      <c r="V30">
        <f>IF('CA Standards and Followers'!$B42=1,'EPA LDV Rules'!O$8,IF(AND(INDEX('CA Standards and Followers'!$E$14:$E$73,MATCH($A30,'CA Standards and Followers'!$A$14:$A$73,0))=1,INDEX('CA Standards and Followers'!$H$14:$H$73,MATCH($A30,'CA Standards and Followers'!$A$14:$A$73,0))&lt;=V$1),INDEX('CA Standards and Followers'!$3:$3,MATCH(V$1,'CA Standards and Followers'!$1:$1,0)),IF(AND(INDEX('CA Standards and Followers'!$D$14:$D$73,MATCH($A30,'CA Standards and Followers'!$A$14:$A$73,0))=1,INDEX('CA Standards and Followers'!$G$14:$G$73,MATCH($A30,'CA Standards and Followers'!$A$14:$A$73,0))&lt;=V$1),INDEX('CA Standards and Followers'!$2:$2,MATCH(V$1,'CA Standards and Followers'!$1:$1,0)),0)))</f>
        <v>0</v>
      </c>
      <c r="W30">
        <f>IF('CA Standards and Followers'!$B42=1,'EPA LDV Rules'!P$8,IF(AND(INDEX('CA Standards and Followers'!$E$14:$E$73,MATCH($A30,'CA Standards and Followers'!$A$14:$A$73,0))=1,INDEX('CA Standards and Followers'!$H$14:$H$73,MATCH($A30,'CA Standards and Followers'!$A$14:$A$73,0))&lt;=W$1),INDEX('CA Standards and Followers'!$3:$3,MATCH(W$1,'CA Standards and Followers'!$1:$1,0)),IF(AND(INDEX('CA Standards and Followers'!$D$14:$D$73,MATCH($A30,'CA Standards and Followers'!$A$14:$A$73,0))=1,INDEX('CA Standards and Followers'!$G$14:$G$73,MATCH($A30,'CA Standards and Followers'!$A$14:$A$73,0))&lt;=W$1),INDEX('CA Standards and Followers'!$2:$2,MATCH(W$1,'CA Standards and Followers'!$1:$1,0)),0)))</f>
        <v>0</v>
      </c>
      <c r="X30">
        <f>IF('CA Standards and Followers'!$B42=1,'EPA LDV Rules'!Q$8,IF(AND(INDEX('CA Standards and Followers'!$E$14:$E$73,MATCH($A30,'CA Standards and Followers'!$A$14:$A$73,0))=1,INDEX('CA Standards and Followers'!$H$14:$H$73,MATCH($A30,'CA Standards and Followers'!$A$14:$A$73,0))&lt;=X$1),INDEX('CA Standards and Followers'!$3:$3,MATCH(X$1,'CA Standards and Followers'!$1:$1,0)),IF(AND(INDEX('CA Standards and Followers'!$D$14:$D$73,MATCH($A30,'CA Standards and Followers'!$A$14:$A$73,0))=1,INDEX('CA Standards and Followers'!$G$14:$G$73,MATCH($A30,'CA Standards and Followers'!$A$14:$A$73,0))&lt;=X$1),INDEX('CA Standards and Followers'!$2:$2,MATCH(X$1,'CA Standards and Followers'!$1:$1,0)),0)))</f>
        <v>0</v>
      </c>
      <c r="Y30">
        <f>IF('CA Standards and Followers'!$B42=1,'EPA LDV Rules'!R$8,IF(AND(INDEX('CA Standards and Followers'!$E$14:$E$73,MATCH($A30,'CA Standards and Followers'!$A$14:$A$73,0))=1,INDEX('CA Standards and Followers'!$H$14:$H$73,MATCH($A30,'CA Standards and Followers'!$A$14:$A$73,0))&lt;=Y$1),INDEX('CA Standards and Followers'!$3:$3,MATCH(Y$1,'CA Standards and Followers'!$1:$1,0)),IF(AND(INDEX('CA Standards and Followers'!$D$14:$D$73,MATCH($A30,'CA Standards and Followers'!$A$14:$A$73,0))=1,INDEX('CA Standards and Followers'!$G$14:$G$73,MATCH($A30,'CA Standards and Followers'!$A$14:$A$73,0))&lt;=Y$1),INDEX('CA Standards and Followers'!$2:$2,MATCH(Y$1,'CA Standards and Followers'!$1:$1,0)),0)))</f>
        <v>0</v>
      </c>
      <c r="Z30">
        <f>IF('CA Standards and Followers'!$B42=1,'EPA LDV Rules'!S$8,IF(AND(INDEX('CA Standards and Followers'!$E$14:$E$73,MATCH($A30,'CA Standards and Followers'!$A$14:$A$73,0))=1,INDEX('CA Standards and Followers'!$H$14:$H$73,MATCH($A30,'CA Standards and Followers'!$A$14:$A$73,0))&lt;=Z$1),INDEX('CA Standards and Followers'!$3:$3,MATCH(Z$1,'CA Standards and Followers'!$1:$1,0)),IF(AND(INDEX('CA Standards and Followers'!$D$14:$D$73,MATCH($A30,'CA Standards and Followers'!$A$14:$A$73,0))=1,INDEX('CA Standards and Followers'!$G$14:$G$73,MATCH($A30,'CA Standards and Followers'!$A$14:$A$73,0))&lt;=Z$1),INDEX('CA Standards and Followers'!$2:$2,MATCH(Z$1,'CA Standards and Followers'!$1:$1,0)),0)))</f>
        <v>0</v>
      </c>
      <c r="AA30">
        <f>IF('CA Standards and Followers'!$B42=1,'EPA LDV Rules'!T$8,IF(AND(INDEX('CA Standards and Followers'!$E$14:$E$73,MATCH($A30,'CA Standards and Followers'!$A$14:$A$73,0))=1,INDEX('CA Standards and Followers'!$H$14:$H$73,MATCH($A30,'CA Standards and Followers'!$A$14:$A$73,0))&lt;=AA$1),INDEX('CA Standards and Followers'!$3:$3,MATCH(AA$1,'CA Standards and Followers'!$1:$1,0)),IF(AND(INDEX('CA Standards and Followers'!$D$14:$D$73,MATCH($A30,'CA Standards and Followers'!$A$14:$A$73,0))=1,INDEX('CA Standards and Followers'!$G$14:$G$73,MATCH($A30,'CA Standards and Followers'!$A$14:$A$73,0))&lt;=AA$1),INDEX('CA Standards and Followers'!$2:$2,MATCH(AA$1,'CA Standards and Followers'!$1:$1,0)),0)))</f>
        <v>0</v>
      </c>
      <c r="AB30">
        <f>IF('CA Standards and Followers'!$B42=1,'EPA LDV Rules'!U$8,IF(AND(INDEX('CA Standards and Followers'!$E$14:$E$73,MATCH($A30,'CA Standards and Followers'!$A$14:$A$73,0))=1,INDEX('CA Standards and Followers'!$H$14:$H$73,MATCH($A30,'CA Standards and Followers'!$A$14:$A$73,0))&lt;=AB$1),INDEX('CA Standards and Followers'!$3:$3,MATCH(AB$1,'CA Standards and Followers'!$1:$1,0)),IF(AND(INDEX('CA Standards and Followers'!$D$14:$D$73,MATCH($A30,'CA Standards and Followers'!$A$14:$A$73,0))=1,INDEX('CA Standards and Followers'!$G$14:$G$73,MATCH($A30,'CA Standards and Followers'!$A$14:$A$73,0))&lt;=AB$1),INDEX('CA Standards and Followers'!$2:$2,MATCH(AB$1,'CA Standards and Followers'!$1:$1,0)),0)))</f>
        <v>0</v>
      </c>
      <c r="AC30">
        <f>IF('CA Standards and Followers'!$B42=1,'EPA LDV Rules'!V$8,IF(AND(INDEX('CA Standards and Followers'!$E$14:$E$73,MATCH($A30,'CA Standards and Followers'!$A$14:$A$73,0))=1,INDEX('CA Standards and Followers'!$H$14:$H$73,MATCH($A30,'CA Standards and Followers'!$A$14:$A$73,0))&lt;=AC$1),INDEX('CA Standards and Followers'!$3:$3,MATCH(AC$1,'CA Standards and Followers'!$1:$1,0)),IF(AND(INDEX('CA Standards and Followers'!$D$14:$D$73,MATCH($A30,'CA Standards and Followers'!$A$14:$A$73,0))=1,INDEX('CA Standards and Followers'!$G$14:$G$73,MATCH($A30,'CA Standards and Followers'!$A$14:$A$73,0))&lt;=AC$1),INDEX('CA Standards and Followers'!$2:$2,MATCH(AC$1,'CA Standards and Followers'!$1:$1,0)),0)))</f>
        <v>0</v>
      </c>
      <c r="AD30">
        <f>IF('CA Standards and Followers'!$B42=1,'EPA LDV Rules'!W$8,IF(AND(INDEX('CA Standards and Followers'!$E$14:$E$73,MATCH($A30,'CA Standards and Followers'!$A$14:$A$73,0))=1,INDEX('CA Standards and Followers'!$H$14:$H$73,MATCH($A30,'CA Standards and Followers'!$A$14:$A$73,0))&lt;=AD$1),INDEX('CA Standards and Followers'!$3:$3,MATCH(AD$1,'CA Standards and Followers'!$1:$1,0)),IF(AND(INDEX('CA Standards and Followers'!$D$14:$D$73,MATCH($A30,'CA Standards and Followers'!$A$14:$A$73,0))=1,INDEX('CA Standards and Followers'!$G$14:$G$73,MATCH($A30,'CA Standards and Followers'!$A$14:$A$73,0))&lt;=AD$1),INDEX('CA Standards and Followers'!$2:$2,MATCH(AD$1,'CA Standards and Followers'!$1:$1,0)),0)))</f>
        <v>0</v>
      </c>
      <c r="AE30">
        <f>IF('CA Standards and Followers'!$B42=1,'EPA LDV Rules'!X$8,IF(AND(INDEX('CA Standards and Followers'!$E$14:$E$73,MATCH($A30,'CA Standards and Followers'!$A$14:$A$73,0))=1,INDEX('CA Standards and Followers'!$H$14:$H$73,MATCH($A30,'CA Standards and Followers'!$A$14:$A$73,0))&lt;=AE$1),INDEX('CA Standards and Followers'!$3:$3,MATCH(AE$1,'CA Standards and Followers'!$1:$1,0)),IF(AND(INDEX('CA Standards and Followers'!$D$14:$D$73,MATCH($A30,'CA Standards and Followers'!$A$14:$A$73,0))=1,INDEX('CA Standards and Followers'!$G$14:$G$73,MATCH($A30,'CA Standards and Followers'!$A$14:$A$73,0))&lt;=AE$1),INDEX('CA Standards and Followers'!$2:$2,MATCH(AE$1,'CA Standards and Followers'!$1:$1,0)),0)))</f>
        <v>0</v>
      </c>
      <c r="AF30">
        <f>IF('CA Standards and Followers'!$B42=1,'EPA LDV Rules'!Y$8,IF(AND(INDEX('CA Standards and Followers'!$E$14:$E$73,MATCH($A30,'CA Standards and Followers'!$A$14:$A$73,0))=1,INDEX('CA Standards and Followers'!$H$14:$H$73,MATCH($A30,'CA Standards and Followers'!$A$14:$A$73,0))&lt;=AF$1),INDEX('CA Standards and Followers'!$3:$3,MATCH(AF$1,'CA Standards and Followers'!$1:$1,0)),IF(AND(INDEX('CA Standards and Followers'!$D$14:$D$73,MATCH($A30,'CA Standards and Followers'!$A$14:$A$73,0))=1,INDEX('CA Standards and Followers'!$G$14:$G$73,MATCH($A30,'CA Standards and Followers'!$A$14:$A$73,0))&lt;=AF$1),INDEX('CA Standards and Followers'!$2:$2,MATCH(AF$1,'CA Standards and Followers'!$1:$1,0)),0)))</f>
        <v>0</v>
      </c>
    </row>
    <row r="31" spans="1:32" x14ac:dyDescent="0.75">
      <c r="A31" t="s">
        <v>17</v>
      </c>
      <c r="B31">
        <f>IF(AND(INDEX('CA Standards and Followers'!$E$14:$E$73,MATCH($A31,'CA Standards and Followers'!$A$14:$A$73,0))=1,INDEX('CA Standards and Followers'!$H$14:$H$73,MATCH($A31,'CA Standards and Followers'!$A$14:$A$73,0))&lt;=B$1),INDEX('CA Standards and Followers'!$3:$3,MATCH(B$1,'CA Standards and Followers'!$1:$1,0)),IF(AND(INDEX('CA Standards and Followers'!$D$14:$D$73,MATCH($A31,'CA Standards and Followers'!$A$14:$A$73,0))=1,INDEX('CA Standards and Followers'!$G$14:$G$73,MATCH($A31,'CA Standards and Followers'!$A$14:$A$73,0))&lt;=B$1),INDEX('CA Standards and Followers'!$2:$2,MATCH(B$1,'CA Standards and Followers'!$1:$1,0)),0))</f>
        <v>0</v>
      </c>
      <c r="C31">
        <f>IF(AND(INDEX('CA Standards and Followers'!$E$14:$E$73,MATCH($A31,'CA Standards and Followers'!$A$14:$A$73,0))=1,INDEX('CA Standards and Followers'!$H$14:$H$73,MATCH($A31,'CA Standards and Followers'!$A$14:$A$73,0))&lt;=C$1),INDEX('CA Standards and Followers'!$3:$3,MATCH(C$1,'CA Standards and Followers'!$1:$1,0)),IF(AND(INDEX('CA Standards and Followers'!$D$14:$D$73,MATCH($A31,'CA Standards and Followers'!$A$14:$A$73,0))=1,INDEX('CA Standards and Followers'!$G$14:$G$73,MATCH($A31,'CA Standards and Followers'!$A$14:$A$73,0))&lt;=C$1),INDEX('CA Standards and Followers'!$2:$2,MATCH(C$1,'CA Standards and Followers'!$1:$1,0)),0))</f>
        <v>0</v>
      </c>
      <c r="D31">
        <f>IF(AND(INDEX('CA Standards and Followers'!$E$14:$E$73,MATCH($A31,'CA Standards and Followers'!$A$14:$A$73,0))=1,INDEX('CA Standards and Followers'!$H$14:$H$73,MATCH($A31,'CA Standards and Followers'!$A$14:$A$73,0))&lt;=D$1),INDEX('CA Standards and Followers'!$3:$3,MATCH(D$1,'CA Standards and Followers'!$1:$1,0)),IF(AND(INDEX('CA Standards and Followers'!$D$14:$D$73,MATCH($A31,'CA Standards and Followers'!$A$14:$A$73,0))=1,INDEX('CA Standards and Followers'!$G$14:$G$73,MATCH($A31,'CA Standards and Followers'!$A$14:$A$73,0))&lt;=D$1),INDEX('CA Standards and Followers'!$2:$2,MATCH(D$1,'CA Standards and Followers'!$1:$1,0)),0))</f>
        <v>0</v>
      </c>
      <c r="E31">
        <f>IF(AND(INDEX('CA Standards and Followers'!$E$14:$E$73,MATCH($A31,'CA Standards and Followers'!$A$14:$A$73,0))=1,INDEX('CA Standards and Followers'!$H$14:$H$73,MATCH($A31,'CA Standards and Followers'!$A$14:$A$73,0))&lt;=E$1),INDEX('CA Standards and Followers'!$3:$3,MATCH(E$1,'CA Standards and Followers'!$1:$1,0)),IF(AND(INDEX('CA Standards and Followers'!$D$14:$D$73,MATCH($A31,'CA Standards and Followers'!$A$14:$A$73,0))=1,INDEX('CA Standards and Followers'!$G$14:$G$73,MATCH($A31,'CA Standards and Followers'!$A$14:$A$73,0))&lt;=E$1),INDEX('CA Standards and Followers'!$2:$2,MATCH(E$1,'CA Standards and Followers'!$1:$1,0)),0))</f>
        <v>0</v>
      </c>
      <c r="F31">
        <f>IF(AND(INDEX('CA Standards and Followers'!$E$14:$E$73,MATCH($A31,'CA Standards and Followers'!$A$14:$A$73,0))=1,INDEX('CA Standards and Followers'!$H$14:$H$73,MATCH($A31,'CA Standards and Followers'!$A$14:$A$73,0))&lt;=F$1),INDEX('CA Standards and Followers'!$3:$3,MATCH(F$1,'CA Standards and Followers'!$1:$1,0)),IF(AND(INDEX('CA Standards and Followers'!$D$14:$D$73,MATCH($A31,'CA Standards and Followers'!$A$14:$A$73,0))=1,INDEX('CA Standards and Followers'!$G$14:$G$73,MATCH($A31,'CA Standards and Followers'!$A$14:$A$73,0))&lt;=F$1),INDEX('CA Standards and Followers'!$2:$2,MATCH(F$1,'CA Standards and Followers'!$1:$1,0)),0))</f>
        <v>0</v>
      </c>
      <c r="G31">
        <f>IF(AND(INDEX('CA Standards and Followers'!$E$14:$E$73,MATCH($A31,'CA Standards and Followers'!$A$14:$A$73,0))=1,INDEX('CA Standards and Followers'!$H$14:$H$73,MATCH($A31,'CA Standards and Followers'!$A$14:$A$73,0))&lt;=G$1),INDEX('CA Standards and Followers'!$3:$3,MATCH(G$1,'CA Standards and Followers'!$1:$1,0)),IF(AND(INDEX('CA Standards and Followers'!$D$14:$D$73,MATCH($A31,'CA Standards and Followers'!$A$14:$A$73,0))=1,INDEX('CA Standards and Followers'!$G$14:$G$73,MATCH($A31,'CA Standards and Followers'!$A$14:$A$73,0))&lt;=G$1),INDEX('CA Standards and Followers'!$2:$2,MATCH(G$1,'CA Standards and Followers'!$1:$1,0)),0))</f>
        <v>0</v>
      </c>
      <c r="H31">
        <f>IF(AND(INDEX('CA Standards and Followers'!$E$14:$E$73,MATCH($A31,'CA Standards and Followers'!$A$14:$A$73,0))=1,INDEX('CA Standards and Followers'!$H$14:$H$73,MATCH($A31,'CA Standards and Followers'!$A$14:$A$73,0))&lt;=H$1),INDEX('CA Standards and Followers'!$3:$3,MATCH(H$1,'CA Standards and Followers'!$1:$1,0)),IF(AND(INDEX('CA Standards and Followers'!$D$14:$D$73,MATCH($A31,'CA Standards and Followers'!$A$14:$A$73,0))=1,INDEX('CA Standards and Followers'!$G$14:$G$73,MATCH($A31,'CA Standards and Followers'!$A$14:$A$73,0))&lt;=H$1),INDEX('CA Standards and Followers'!$2:$2,MATCH(H$1,'CA Standards and Followers'!$1:$1,0)),0))</f>
        <v>0</v>
      </c>
      <c r="I31">
        <f>IF('CA Standards and Followers'!$B43=1,'EPA LDV Rules'!B$8,IF(AND(INDEX('CA Standards and Followers'!$E$14:$E$73,MATCH($A31,'CA Standards and Followers'!$A$14:$A$73,0))=1,INDEX('CA Standards and Followers'!$H$14:$H$73,MATCH($A31,'CA Standards and Followers'!$A$14:$A$73,0))&lt;=I$1),INDEX('CA Standards and Followers'!$3:$3,MATCH(I$1,'CA Standards and Followers'!$1:$1,0)),IF(AND(INDEX('CA Standards and Followers'!$D$14:$D$73,MATCH($A31,'CA Standards and Followers'!$A$14:$A$73,0))=1,INDEX('CA Standards and Followers'!$G$14:$G$73,MATCH($A31,'CA Standards and Followers'!$A$14:$A$73,0))&lt;=I$1),INDEX('CA Standards and Followers'!$2:$2,MATCH(I$1,'CA Standards and Followers'!$1:$1,0)),0)))</f>
        <v>0.26200000000000001</v>
      </c>
      <c r="J31">
        <f>IF('CA Standards and Followers'!$B43=1,'EPA LDV Rules'!C$8,IF(AND(INDEX('CA Standards and Followers'!$E$14:$E$73,MATCH($A31,'CA Standards and Followers'!$A$14:$A$73,0))=1,INDEX('CA Standards and Followers'!$H$14:$H$73,MATCH($A31,'CA Standards and Followers'!$A$14:$A$73,0))&lt;=J$1),INDEX('CA Standards and Followers'!$3:$3,MATCH(J$1,'CA Standards and Followers'!$1:$1,0)),IF(AND(INDEX('CA Standards and Followers'!$D$14:$D$73,MATCH($A31,'CA Standards and Followers'!$A$14:$A$73,0))=1,INDEX('CA Standards and Followers'!$G$14:$G$73,MATCH($A31,'CA Standards and Followers'!$A$14:$A$73,0))&lt;=J$1),INDEX('CA Standards and Followers'!$2:$2,MATCH(J$1,'CA Standards and Followers'!$1:$1,0)),0)))</f>
        <v>0.3</v>
      </c>
      <c r="K31">
        <f>IF('CA Standards and Followers'!$B43=1,'EPA LDV Rules'!D$8,IF(AND(INDEX('CA Standards and Followers'!$E$14:$E$73,MATCH($A31,'CA Standards and Followers'!$A$14:$A$73,0))=1,INDEX('CA Standards and Followers'!$H$14:$H$73,MATCH($A31,'CA Standards and Followers'!$A$14:$A$73,0))&lt;=K$1),INDEX('CA Standards and Followers'!$3:$3,MATCH(K$1,'CA Standards and Followers'!$1:$1,0)),IF(AND(INDEX('CA Standards and Followers'!$D$14:$D$73,MATCH($A31,'CA Standards and Followers'!$A$14:$A$73,0))=1,INDEX('CA Standards and Followers'!$G$14:$G$73,MATCH($A31,'CA Standards and Followers'!$A$14:$A$73,0))&lt;=K$1),INDEX('CA Standards and Followers'!$2:$2,MATCH(K$1,'CA Standards and Followers'!$1:$1,0)),0)))</f>
        <v>0.39600000000000002</v>
      </c>
      <c r="L31">
        <f>IF('CA Standards and Followers'!$B43=1,'EPA LDV Rules'!E$8,IF(AND(INDEX('CA Standards and Followers'!$E$14:$E$73,MATCH($A31,'CA Standards and Followers'!$A$14:$A$73,0))=1,INDEX('CA Standards and Followers'!$H$14:$H$73,MATCH($A31,'CA Standards and Followers'!$A$14:$A$73,0))&lt;=L$1),INDEX('CA Standards and Followers'!$3:$3,MATCH(L$1,'CA Standards and Followers'!$1:$1,0)),IF(AND(INDEX('CA Standards and Followers'!$D$14:$D$73,MATCH($A31,'CA Standards and Followers'!$A$14:$A$73,0))=1,INDEX('CA Standards and Followers'!$G$14:$G$73,MATCH($A31,'CA Standards and Followers'!$A$14:$A$73,0))&lt;=L$1),INDEX('CA Standards and Followers'!$2:$2,MATCH(L$1,'CA Standards and Followers'!$1:$1,0)),0)))</f>
        <v>0.45500000000000002</v>
      </c>
      <c r="M31">
        <f>IF('CA Standards and Followers'!$B43=1,'EPA LDV Rules'!F$8,IF(AND(INDEX('CA Standards and Followers'!$E$14:$E$73,MATCH($A31,'CA Standards and Followers'!$A$14:$A$73,0))=1,INDEX('CA Standards and Followers'!$H$14:$H$73,MATCH($A31,'CA Standards and Followers'!$A$14:$A$73,0))&lt;=M$1),INDEX('CA Standards and Followers'!$3:$3,MATCH(M$1,'CA Standards and Followers'!$1:$1,0)),IF(AND(INDEX('CA Standards and Followers'!$D$14:$D$73,MATCH($A31,'CA Standards and Followers'!$A$14:$A$73,0))=1,INDEX('CA Standards and Followers'!$G$14:$G$73,MATCH($A31,'CA Standards and Followers'!$A$14:$A$73,0))&lt;=M$1),INDEX('CA Standards and Followers'!$2:$2,MATCH(M$1,'CA Standards and Followers'!$1:$1,0)),0)))</f>
        <v>0.53</v>
      </c>
      <c r="N31">
        <f>IF('CA Standards and Followers'!$B43=1,'EPA LDV Rules'!G$8,IF(AND(INDEX('CA Standards and Followers'!$E$14:$E$73,MATCH($A31,'CA Standards and Followers'!$A$14:$A$73,0))=1,INDEX('CA Standards and Followers'!$H$14:$H$73,MATCH($A31,'CA Standards and Followers'!$A$14:$A$73,0))&lt;=N$1),INDEX('CA Standards and Followers'!$3:$3,MATCH(N$1,'CA Standards and Followers'!$1:$1,0)),IF(AND(INDEX('CA Standards and Followers'!$D$14:$D$73,MATCH($A31,'CA Standards and Followers'!$A$14:$A$73,0))=1,INDEX('CA Standards and Followers'!$G$14:$G$73,MATCH($A31,'CA Standards and Followers'!$A$14:$A$73,0))&lt;=N$1),INDEX('CA Standards and Followers'!$2:$2,MATCH(N$1,'CA Standards and Followers'!$1:$1,0)),0)))</f>
        <v>0.61</v>
      </c>
      <c r="O31">
        <f>IF('CA Standards and Followers'!$B43=1,'EPA LDV Rules'!H$8,IF(AND(INDEX('CA Standards and Followers'!$E$14:$E$73,MATCH($A31,'CA Standards and Followers'!$A$14:$A$73,0))=1,INDEX('CA Standards and Followers'!$H$14:$H$73,MATCH($A31,'CA Standards and Followers'!$A$14:$A$73,0))&lt;=O$1),INDEX('CA Standards and Followers'!$3:$3,MATCH(O$1,'CA Standards and Followers'!$1:$1,0)),IF(AND(INDEX('CA Standards and Followers'!$D$14:$D$73,MATCH($A31,'CA Standards and Followers'!$A$14:$A$73,0))=1,INDEX('CA Standards and Followers'!$G$14:$G$73,MATCH($A31,'CA Standards and Followers'!$A$14:$A$73,0))&lt;=O$1),INDEX('CA Standards and Followers'!$2:$2,MATCH(O$1,'CA Standards and Followers'!$1:$1,0)),0)))</f>
        <v>0.57999999999999996</v>
      </c>
      <c r="P31">
        <f>IF('CA Standards and Followers'!$B43=1,'EPA LDV Rules'!I$8,IF(AND(INDEX('CA Standards and Followers'!$E$14:$E$73,MATCH($A31,'CA Standards and Followers'!$A$14:$A$73,0))=1,INDEX('CA Standards and Followers'!$H$14:$H$73,MATCH($A31,'CA Standards and Followers'!$A$14:$A$73,0))&lt;=P$1),INDEX('CA Standards and Followers'!$3:$3,MATCH(P$1,'CA Standards and Followers'!$1:$1,0)),IF(AND(INDEX('CA Standards and Followers'!$D$14:$D$73,MATCH($A31,'CA Standards and Followers'!$A$14:$A$73,0))=1,INDEX('CA Standards and Followers'!$G$14:$G$73,MATCH($A31,'CA Standards and Followers'!$A$14:$A$73,0))&lt;=P$1),INDEX('CA Standards and Followers'!$2:$2,MATCH(P$1,'CA Standards and Followers'!$1:$1,0)),0)))</f>
        <v>0.55000000000000004</v>
      </c>
      <c r="Q31">
        <f>IF('CA Standards and Followers'!$B43=1,'EPA LDV Rules'!J$8,IF(AND(INDEX('CA Standards and Followers'!$E$14:$E$73,MATCH($A31,'CA Standards and Followers'!$A$14:$A$73,0))=1,INDEX('CA Standards and Followers'!$H$14:$H$73,MATCH($A31,'CA Standards and Followers'!$A$14:$A$73,0))&lt;=Q$1),INDEX('CA Standards and Followers'!$3:$3,MATCH(Q$1,'CA Standards and Followers'!$1:$1,0)),IF(AND(INDEX('CA Standards and Followers'!$D$14:$D$73,MATCH($A31,'CA Standards and Followers'!$A$14:$A$73,0))=1,INDEX('CA Standards and Followers'!$G$14:$G$73,MATCH($A31,'CA Standards and Followers'!$A$14:$A$73,0))&lt;=Q$1),INDEX('CA Standards and Followers'!$2:$2,MATCH(Q$1,'CA Standards and Followers'!$1:$1,0)),0)))</f>
        <v>0</v>
      </c>
      <c r="R31">
        <f>IF('CA Standards and Followers'!$B43=1,'EPA LDV Rules'!K$8,IF(AND(INDEX('CA Standards and Followers'!$E$14:$E$73,MATCH($A31,'CA Standards and Followers'!$A$14:$A$73,0))=1,INDEX('CA Standards and Followers'!$H$14:$H$73,MATCH($A31,'CA Standards and Followers'!$A$14:$A$73,0))&lt;=R$1),INDEX('CA Standards and Followers'!$3:$3,MATCH(R$1,'CA Standards and Followers'!$1:$1,0)),IF(AND(INDEX('CA Standards and Followers'!$D$14:$D$73,MATCH($A31,'CA Standards and Followers'!$A$14:$A$73,0))=1,INDEX('CA Standards and Followers'!$G$14:$G$73,MATCH($A31,'CA Standards and Followers'!$A$14:$A$73,0))&lt;=R$1),INDEX('CA Standards and Followers'!$2:$2,MATCH(R$1,'CA Standards and Followers'!$1:$1,0)),0)))</f>
        <v>0</v>
      </c>
      <c r="S31">
        <f>IF('CA Standards and Followers'!$B43=1,'EPA LDV Rules'!L$8,IF(AND(INDEX('CA Standards and Followers'!$E$14:$E$73,MATCH($A31,'CA Standards and Followers'!$A$14:$A$73,0))=1,INDEX('CA Standards and Followers'!$H$14:$H$73,MATCH($A31,'CA Standards and Followers'!$A$14:$A$73,0))&lt;=S$1),INDEX('CA Standards and Followers'!$3:$3,MATCH(S$1,'CA Standards and Followers'!$1:$1,0)),IF(AND(INDEX('CA Standards and Followers'!$D$14:$D$73,MATCH($A31,'CA Standards and Followers'!$A$14:$A$73,0))=1,INDEX('CA Standards and Followers'!$G$14:$G$73,MATCH($A31,'CA Standards and Followers'!$A$14:$A$73,0))&lt;=S$1),INDEX('CA Standards and Followers'!$2:$2,MATCH(S$1,'CA Standards and Followers'!$1:$1,0)),0)))</f>
        <v>0</v>
      </c>
      <c r="T31">
        <f>IF('CA Standards and Followers'!$B43=1,'EPA LDV Rules'!M$8,IF(AND(INDEX('CA Standards and Followers'!$E$14:$E$73,MATCH($A31,'CA Standards and Followers'!$A$14:$A$73,0))=1,INDEX('CA Standards and Followers'!$H$14:$H$73,MATCH($A31,'CA Standards and Followers'!$A$14:$A$73,0))&lt;=T$1),INDEX('CA Standards and Followers'!$3:$3,MATCH(T$1,'CA Standards and Followers'!$1:$1,0)),IF(AND(INDEX('CA Standards and Followers'!$D$14:$D$73,MATCH($A31,'CA Standards and Followers'!$A$14:$A$73,0))=1,INDEX('CA Standards and Followers'!$G$14:$G$73,MATCH($A31,'CA Standards and Followers'!$A$14:$A$73,0))&lt;=T$1),INDEX('CA Standards and Followers'!$2:$2,MATCH(T$1,'CA Standards and Followers'!$1:$1,0)),0)))</f>
        <v>0</v>
      </c>
      <c r="U31">
        <f>IF('CA Standards and Followers'!$B43=1,'EPA LDV Rules'!N$8,IF(AND(INDEX('CA Standards and Followers'!$E$14:$E$73,MATCH($A31,'CA Standards and Followers'!$A$14:$A$73,0))=1,INDEX('CA Standards and Followers'!$H$14:$H$73,MATCH($A31,'CA Standards and Followers'!$A$14:$A$73,0))&lt;=U$1),INDEX('CA Standards and Followers'!$3:$3,MATCH(U$1,'CA Standards and Followers'!$1:$1,0)),IF(AND(INDEX('CA Standards and Followers'!$D$14:$D$73,MATCH($A31,'CA Standards and Followers'!$A$14:$A$73,0))=1,INDEX('CA Standards and Followers'!$G$14:$G$73,MATCH($A31,'CA Standards and Followers'!$A$14:$A$73,0))&lt;=U$1),INDEX('CA Standards and Followers'!$2:$2,MATCH(U$1,'CA Standards and Followers'!$1:$1,0)),0)))</f>
        <v>0</v>
      </c>
      <c r="V31">
        <f>IF('CA Standards and Followers'!$B43=1,'EPA LDV Rules'!O$8,IF(AND(INDEX('CA Standards and Followers'!$E$14:$E$73,MATCH($A31,'CA Standards and Followers'!$A$14:$A$73,0))=1,INDEX('CA Standards and Followers'!$H$14:$H$73,MATCH($A31,'CA Standards and Followers'!$A$14:$A$73,0))&lt;=V$1),INDEX('CA Standards and Followers'!$3:$3,MATCH(V$1,'CA Standards and Followers'!$1:$1,0)),IF(AND(INDEX('CA Standards and Followers'!$D$14:$D$73,MATCH($A31,'CA Standards and Followers'!$A$14:$A$73,0))=1,INDEX('CA Standards and Followers'!$G$14:$G$73,MATCH($A31,'CA Standards and Followers'!$A$14:$A$73,0))&lt;=V$1),INDEX('CA Standards and Followers'!$2:$2,MATCH(V$1,'CA Standards and Followers'!$1:$1,0)),0)))</f>
        <v>0</v>
      </c>
      <c r="W31">
        <f>IF('CA Standards and Followers'!$B43=1,'EPA LDV Rules'!P$8,IF(AND(INDEX('CA Standards and Followers'!$E$14:$E$73,MATCH($A31,'CA Standards and Followers'!$A$14:$A$73,0))=1,INDEX('CA Standards and Followers'!$H$14:$H$73,MATCH($A31,'CA Standards and Followers'!$A$14:$A$73,0))&lt;=W$1),INDEX('CA Standards and Followers'!$3:$3,MATCH(W$1,'CA Standards and Followers'!$1:$1,0)),IF(AND(INDEX('CA Standards and Followers'!$D$14:$D$73,MATCH($A31,'CA Standards and Followers'!$A$14:$A$73,0))=1,INDEX('CA Standards and Followers'!$G$14:$G$73,MATCH($A31,'CA Standards and Followers'!$A$14:$A$73,0))&lt;=W$1),INDEX('CA Standards and Followers'!$2:$2,MATCH(W$1,'CA Standards and Followers'!$1:$1,0)),0)))</f>
        <v>0</v>
      </c>
      <c r="X31">
        <f>IF('CA Standards and Followers'!$B43=1,'EPA LDV Rules'!Q$8,IF(AND(INDEX('CA Standards and Followers'!$E$14:$E$73,MATCH($A31,'CA Standards and Followers'!$A$14:$A$73,0))=1,INDEX('CA Standards and Followers'!$H$14:$H$73,MATCH($A31,'CA Standards and Followers'!$A$14:$A$73,0))&lt;=X$1),INDEX('CA Standards and Followers'!$3:$3,MATCH(X$1,'CA Standards and Followers'!$1:$1,0)),IF(AND(INDEX('CA Standards and Followers'!$D$14:$D$73,MATCH($A31,'CA Standards and Followers'!$A$14:$A$73,0))=1,INDEX('CA Standards and Followers'!$G$14:$G$73,MATCH($A31,'CA Standards and Followers'!$A$14:$A$73,0))&lt;=X$1),INDEX('CA Standards and Followers'!$2:$2,MATCH(X$1,'CA Standards and Followers'!$1:$1,0)),0)))</f>
        <v>0</v>
      </c>
      <c r="Y31">
        <f>IF('CA Standards and Followers'!$B43=1,'EPA LDV Rules'!R$8,IF(AND(INDEX('CA Standards and Followers'!$E$14:$E$73,MATCH($A31,'CA Standards and Followers'!$A$14:$A$73,0))=1,INDEX('CA Standards and Followers'!$H$14:$H$73,MATCH($A31,'CA Standards and Followers'!$A$14:$A$73,0))&lt;=Y$1),INDEX('CA Standards and Followers'!$3:$3,MATCH(Y$1,'CA Standards and Followers'!$1:$1,0)),IF(AND(INDEX('CA Standards and Followers'!$D$14:$D$73,MATCH($A31,'CA Standards and Followers'!$A$14:$A$73,0))=1,INDEX('CA Standards and Followers'!$G$14:$G$73,MATCH($A31,'CA Standards and Followers'!$A$14:$A$73,0))&lt;=Y$1),INDEX('CA Standards and Followers'!$2:$2,MATCH(Y$1,'CA Standards and Followers'!$1:$1,0)),0)))</f>
        <v>0</v>
      </c>
      <c r="Z31">
        <f>IF('CA Standards and Followers'!$B43=1,'EPA LDV Rules'!S$8,IF(AND(INDEX('CA Standards and Followers'!$E$14:$E$73,MATCH($A31,'CA Standards and Followers'!$A$14:$A$73,0))=1,INDEX('CA Standards and Followers'!$H$14:$H$73,MATCH($A31,'CA Standards and Followers'!$A$14:$A$73,0))&lt;=Z$1),INDEX('CA Standards and Followers'!$3:$3,MATCH(Z$1,'CA Standards and Followers'!$1:$1,0)),IF(AND(INDEX('CA Standards and Followers'!$D$14:$D$73,MATCH($A31,'CA Standards and Followers'!$A$14:$A$73,0))=1,INDEX('CA Standards and Followers'!$G$14:$G$73,MATCH($A31,'CA Standards and Followers'!$A$14:$A$73,0))&lt;=Z$1),INDEX('CA Standards and Followers'!$2:$2,MATCH(Z$1,'CA Standards and Followers'!$1:$1,0)),0)))</f>
        <v>0</v>
      </c>
      <c r="AA31">
        <f>IF('CA Standards and Followers'!$B43=1,'EPA LDV Rules'!T$8,IF(AND(INDEX('CA Standards and Followers'!$E$14:$E$73,MATCH($A31,'CA Standards and Followers'!$A$14:$A$73,0))=1,INDEX('CA Standards and Followers'!$H$14:$H$73,MATCH($A31,'CA Standards and Followers'!$A$14:$A$73,0))&lt;=AA$1),INDEX('CA Standards and Followers'!$3:$3,MATCH(AA$1,'CA Standards and Followers'!$1:$1,0)),IF(AND(INDEX('CA Standards and Followers'!$D$14:$D$73,MATCH($A31,'CA Standards and Followers'!$A$14:$A$73,0))=1,INDEX('CA Standards and Followers'!$G$14:$G$73,MATCH($A31,'CA Standards and Followers'!$A$14:$A$73,0))&lt;=AA$1),INDEX('CA Standards and Followers'!$2:$2,MATCH(AA$1,'CA Standards and Followers'!$1:$1,0)),0)))</f>
        <v>0</v>
      </c>
      <c r="AB31">
        <f>IF('CA Standards and Followers'!$B43=1,'EPA LDV Rules'!U$8,IF(AND(INDEX('CA Standards and Followers'!$E$14:$E$73,MATCH($A31,'CA Standards and Followers'!$A$14:$A$73,0))=1,INDEX('CA Standards and Followers'!$H$14:$H$73,MATCH($A31,'CA Standards and Followers'!$A$14:$A$73,0))&lt;=AB$1),INDEX('CA Standards and Followers'!$3:$3,MATCH(AB$1,'CA Standards and Followers'!$1:$1,0)),IF(AND(INDEX('CA Standards and Followers'!$D$14:$D$73,MATCH($A31,'CA Standards and Followers'!$A$14:$A$73,0))=1,INDEX('CA Standards and Followers'!$G$14:$G$73,MATCH($A31,'CA Standards and Followers'!$A$14:$A$73,0))&lt;=AB$1),INDEX('CA Standards and Followers'!$2:$2,MATCH(AB$1,'CA Standards and Followers'!$1:$1,0)),0)))</f>
        <v>0</v>
      </c>
      <c r="AC31">
        <f>IF('CA Standards and Followers'!$B43=1,'EPA LDV Rules'!V$8,IF(AND(INDEX('CA Standards and Followers'!$E$14:$E$73,MATCH($A31,'CA Standards and Followers'!$A$14:$A$73,0))=1,INDEX('CA Standards and Followers'!$H$14:$H$73,MATCH($A31,'CA Standards and Followers'!$A$14:$A$73,0))&lt;=AC$1),INDEX('CA Standards and Followers'!$3:$3,MATCH(AC$1,'CA Standards and Followers'!$1:$1,0)),IF(AND(INDEX('CA Standards and Followers'!$D$14:$D$73,MATCH($A31,'CA Standards and Followers'!$A$14:$A$73,0))=1,INDEX('CA Standards and Followers'!$G$14:$G$73,MATCH($A31,'CA Standards and Followers'!$A$14:$A$73,0))&lt;=AC$1),INDEX('CA Standards and Followers'!$2:$2,MATCH(AC$1,'CA Standards and Followers'!$1:$1,0)),0)))</f>
        <v>0</v>
      </c>
      <c r="AD31">
        <f>IF('CA Standards and Followers'!$B43=1,'EPA LDV Rules'!W$8,IF(AND(INDEX('CA Standards and Followers'!$E$14:$E$73,MATCH($A31,'CA Standards and Followers'!$A$14:$A$73,0))=1,INDEX('CA Standards and Followers'!$H$14:$H$73,MATCH($A31,'CA Standards and Followers'!$A$14:$A$73,0))&lt;=AD$1),INDEX('CA Standards and Followers'!$3:$3,MATCH(AD$1,'CA Standards and Followers'!$1:$1,0)),IF(AND(INDEX('CA Standards and Followers'!$D$14:$D$73,MATCH($A31,'CA Standards and Followers'!$A$14:$A$73,0))=1,INDEX('CA Standards and Followers'!$G$14:$G$73,MATCH($A31,'CA Standards and Followers'!$A$14:$A$73,0))&lt;=AD$1),INDEX('CA Standards and Followers'!$2:$2,MATCH(AD$1,'CA Standards and Followers'!$1:$1,0)),0)))</f>
        <v>0</v>
      </c>
      <c r="AE31">
        <f>IF('CA Standards and Followers'!$B43=1,'EPA LDV Rules'!X$8,IF(AND(INDEX('CA Standards and Followers'!$E$14:$E$73,MATCH($A31,'CA Standards and Followers'!$A$14:$A$73,0))=1,INDEX('CA Standards and Followers'!$H$14:$H$73,MATCH($A31,'CA Standards and Followers'!$A$14:$A$73,0))&lt;=AE$1),INDEX('CA Standards and Followers'!$3:$3,MATCH(AE$1,'CA Standards and Followers'!$1:$1,0)),IF(AND(INDEX('CA Standards and Followers'!$D$14:$D$73,MATCH($A31,'CA Standards and Followers'!$A$14:$A$73,0))=1,INDEX('CA Standards and Followers'!$G$14:$G$73,MATCH($A31,'CA Standards and Followers'!$A$14:$A$73,0))&lt;=AE$1),INDEX('CA Standards and Followers'!$2:$2,MATCH(AE$1,'CA Standards and Followers'!$1:$1,0)),0)))</f>
        <v>0</v>
      </c>
      <c r="AF31">
        <f>IF('CA Standards and Followers'!$B43=1,'EPA LDV Rules'!Y$8,IF(AND(INDEX('CA Standards and Followers'!$E$14:$E$73,MATCH($A31,'CA Standards and Followers'!$A$14:$A$73,0))=1,INDEX('CA Standards and Followers'!$H$14:$H$73,MATCH($A31,'CA Standards and Followers'!$A$14:$A$73,0))&lt;=AF$1),INDEX('CA Standards and Followers'!$3:$3,MATCH(AF$1,'CA Standards and Followers'!$1:$1,0)),IF(AND(INDEX('CA Standards and Followers'!$D$14:$D$73,MATCH($A31,'CA Standards and Followers'!$A$14:$A$73,0))=1,INDEX('CA Standards and Followers'!$G$14:$G$73,MATCH($A31,'CA Standards and Followers'!$A$14:$A$73,0))&lt;=AF$1),INDEX('CA Standards and Followers'!$2:$2,MATCH(AF$1,'CA Standards and Followers'!$1:$1,0)),0)))</f>
        <v>0</v>
      </c>
    </row>
    <row r="32" spans="1:32" x14ac:dyDescent="0.75">
      <c r="A32" t="s">
        <v>1384</v>
      </c>
      <c r="B32">
        <f>IF(AND(INDEX('CA Standards and Followers'!$E$14:$E$73,MATCH($A32,'CA Standards and Followers'!$A$14:$A$73,0))=1,INDEX('CA Standards and Followers'!$H$14:$H$73,MATCH($A32,'CA Standards and Followers'!$A$14:$A$73,0))&lt;=B$1),INDEX('CA Standards and Followers'!$3:$3,MATCH(B$1,'CA Standards and Followers'!$1:$1,0)),IF(AND(INDEX('CA Standards and Followers'!$D$14:$D$73,MATCH($A32,'CA Standards and Followers'!$A$14:$A$73,0))=1,INDEX('CA Standards and Followers'!$G$14:$G$73,MATCH($A32,'CA Standards and Followers'!$A$14:$A$73,0))&lt;=B$1),INDEX('CA Standards and Followers'!$2:$2,MATCH(B$1,'CA Standards and Followers'!$1:$1,0)),0))</f>
        <v>9.5000000000000001E-2</v>
      </c>
      <c r="C32">
        <f>IF(AND(INDEX('CA Standards and Followers'!$E$14:$E$73,MATCH($A32,'CA Standards and Followers'!$A$14:$A$73,0))=1,INDEX('CA Standards and Followers'!$H$14:$H$73,MATCH($A32,'CA Standards and Followers'!$A$14:$A$73,0))&lt;=C$1),INDEX('CA Standards and Followers'!$3:$3,MATCH(C$1,'CA Standards and Followers'!$1:$1,0)),IF(AND(INDEX('CA Standards and Followers'!$D$14:$D$73,MATCH($A32,'CA Standards and Followers'!$A$14:$A$73,0))=1,INDEX('CA Standards and Followers'!$G$14:$G$73,MATCH($A32,'CA Standards and Followers'!$A$14:$A$73,0))&lt;=C$1),INDEX('CA Standards and Followers'!$2:$2,MATCH(C$1,'CA Standards and Followers'!$1:$1,0)),0))</f>
        <v>0.12</v>
      </c>
      <c r="D32">
        <f>IF(AND(INDEX('CA Standards and Followers'!$E$14:$E$73,MATCH($A32,'CA Standards and Followers'!$A$14:$A$73,0))=1,INDEX('CA Standards and Followers'!$H$14:$H$73,MATCH($A32,'CA Standards and Followers'!$A$14:$A$73,0))&lt;=D$1),INDEX('CA Standards and Followers'!$3:$3,MATCH(D$1,'CA Standards and Followers'!$1:$1,0)),IF(AND(INDEX('CA Standards and Followers'!$D$14:$D$73,MATCH($A32,'CA Standards and Followers'!$A$14:$A$73,0))=1,INDEX('CA Standards and Followers'!$G$14:$G$73,MATCH($A32,'CA Standards and Followers'!$A$14:$A$73,0))&lt;=D$1),INDEX('CA Standards and Followers'!$2:$2,MATCH(D$1,'CA Standards and Followers'!$1:$1,0)),0))</f>
        <v>0.14499999999999999</v>
      </c>
      <c r="E32">
        <f>IF(AND(INDEX('CA Standards and Followers'!$E$14:$E$73,MATCH($A32,'CA Standards and Followers'!$A$14:$A$73,0))=1,INDEX('CA Standards and Followers'!$H$14:$H$73,MATCH($A32,'CA Standards and Followers'!$A$14:$A$73,0))&lt;=E$1),INDEX('CA Standards and Followers'!$3:$3,MATCH(E$1,'CA Standards and Followers'!$1:$1,0)),IF(AND(INDEX('CA Standards and Followers'!$D$14:$D$73,MATCH($A32,'CA Standards and Followers'!$A$14:$A$73,0))=1,INDEX('CA Standards and Followers'!$G$14:$G$73,MATCH($A32,'CA Standards and Followers'!$A$14:$A$73,0))&lt;=E$1),INDEX('CA Standards and Followers'!$2:$2,MATCH(E$1,'CA Standards and Followers'!$1:$1,0)),0))</f>
        <v>0.16999999999999998</v>
      </c>
      <c r="F32">
        <f>IF(AND(INDEX('CA Standards and Followers'!$E$14:$E$73,MATCH($A32,'CA Standards and Followers'!$A$14:$A$73,0))=1,INDEX('CA Standards and Followers'!$H$14:$H$73,MATCH($A32,'CA Standards and Followers'!$A$14:$A$73,0))&lt;=F$1),INDEX('CA Standards and Followers'!$3:$3,MATCH(F$1,'CA Standards and Followers'!$1:$1,0)),IF(AND(INDEX('CA Standards and Followers'!$D$14:$D$73,MATCH($A32,'CA Standards and Followers'!$A$14:$A$73,0))=1,INDEX('CA Standards and Followers'!$G$14:$G$73,MATCH($A32,'CA Standards and Followers'!$A$14:$A$73,0))&lt;=F$1),INDEX('CA Standards and Followers'!$2:$2,MATCH(F$1,'CA Standards and Followers'!$1:$1,0)),0))</f>
        <v>0.19500000000000001</v>
      </c>
      <c r="G32">
        <f>IF(AND(INDEX('CA Standards and Followers'!$E$14:$E$73,MATCH($A32,'CA Standards and Followers'!$A$14:$A$73,0))=1,INDEX('CA Standards and Followers'!$H$14:$H$73,MATCH($A32,'CA Standards and Followers'!$A$14:$A$73,0))&lt;=G$1),INDEX('CA Standards and Followers'!$3:$3,MATCH(G$1,'CA Standards and Followers'!$1:$1,0)),IF(AND(INDEX('CA Standards and Followers'!$D$14:$D$73,MATCH($A32,'CA Standards and Followers'!$A$14:$A$73,0))=1,INDEX('CA Standards and Followers'!$G$14:$G$73,MATCH($A32,'CA Standards and Followers'!$A$14:$A$73,0))&lt;=G$1),INDEX('CA Standards and Followers'!$2:$2,MATCH(G$1,'CA Standards and Followers'!$1:$1,0)),0))</f>
        <v>0.21999999999999997</v>
      </c>
      <c r="H32">
        <f>IF(AND(INDEX('CA Standards and Followers'!$E$14:$E$73,MATCH($A32,'CA Standards and Followers'!$A$14:$A$73,0))=1,INDEX('CA Standards and Followers'!$H$14:$H$73,MATCH($A32,'CA Standards and Followers'!$A$14:$A$73,0))&lt;=H$1),INDEX('CA Standards and Followers'!$3:$3,MATCH(H$1,'CA Standards and Followers'!$1:$1,0)),IF(AND(INDEX('CA Standards and Followers'!$D$14:$D$73,MATCH($A32,'CA Standards and Followers'!$A$14:$A$73,0))=1,INDEX('CA Standards and Followers'!$G$14:$G$73,MATCH($A32,'CA Standards and Followers'!$A$14:$A$73,0))&lt;=H$1),INDEX('CA Standards and Followers'!$2:$2,MATCH(H$1,'CA Standards and Followers'!$1:$1,0)),0))</f>
        <v>0.35</v>
      </c>
      <c r="I32">
        <f>IF('CA Standards and Followers'!$B44=1,'EPA LDV Rules'!B$8,IF(AND(INDEX('CA Standards and Followers'!$E$14:$E$73,MATCH($A32,'CA Standards and Followers'!$A$14:$A$73,0))=1,INDEX('CA Standards and Followers'!$H$14:$H$73,MATCH($A32,'CA Standards and Followers'!$A$14:$A$73,0))&lt;=I$1),INDEX('CA Standards and Followers'!$3:$3,MATCH(I$1,'CA Standards and Followers'!$1:$1,0)),IF(AND(INDEX('CA Standards and Followers'!$D$14:$D$73,MATCH($A32,'CA Standards and Followers'!$A$14:$A$73,0))=1,INDEX('CA Standards and Followers'!$G$14:$G$73,MATCH($A32,'CA Standards and Followers'!$A$14:$A$73,0))&lt;=I$1),INDEX('CA Standards and Followers'!$2:$2,MATCH(I$1,'CA Standards and Followers'!$1:$1,0)),0)))</f>
        <v>0.43</v>
      </c>
      <c r="J32">
        <f>IF('CA Standards and Followers'!$B44=1,'EPA LDV Rules'!C$8,IF(AND(INDEX('CA Standards and Followers'!$E$14:$E$73,MATCH($A32,'CA Standards and Followers'!$A$14:$A$73,0))=1,INDEX('CA Standards and Followers'!$H$14:$H$73,MATCH($A32,'CA Standards and Followers'!$A$14:$A$73,0))&lt;=J$1),INDEX('CA Standards and Followers'!$3:$3,MATCH(J$1,'CA Standards and Followers'!$1:$1,0)),IF(AND(INDEX('CA Standards and Followers'!$D$14:$D$73,MATCH($A32,'CA Standards and Followers'!$A$14:$A$73,0))=1,INDEX('CA Standards and Followers'!$G$14:$G$73,MATCH($A32,'CA Standards and Followers'!$A$14:$A$73,0))&lt;=J$1),INDEX('CA Standards and Followers'!$2:$2,MATCH(J$1,'CA Standards and Followers'!$1:$1,0)),0)))</f>
        <v>0.51</v>
      </c>
      <c r="K32">
        <f>IF('CA Standards and Followers'!$B44=1,'EPA LDV Rules'!D$8,IF(AND(INDEX('CA Standards and Followers'!$E$14:$E$73,MATCH($A32,'CA Standards and Followers'!$A$14:$A$73,0))=1,INDEX('CA Standards and Followers'!$H$14:$H$73,MATCH($A32,'CA Standards and Followers'!$A$14:$A$73,0))&lt;=K$1),INDEX('CA Standards and Followers'!$3:$3,MATCH(K$1,'CA Standards and Followers'!$1:$1,0)),IF(AND(INDEX('CA Standards and Followers'!$D$14:$D$73,MATCH($A32,'CA Standards and Followers'!$A$14:$A$73,0))=1,INDEX('CA Standards and Followers'!$G$14:$G$73,MATCH($A32,'CA Standards and Followers'!$A$14:$A$73,0))&lt;=K$1),INDEX('CA Standards and Followers'!$2:$2,MATCH(K$1,'CA Standards and Followers'!$1:$1,0)),0)))</f>
        <v>0.59</v>
      </c>
      <c r="L32">
        <f>IF('CA Standards and Followers'!$B44=1,'EPA LDV Rules'!E$8,IF(AND(INDEX('CA Standards and Followers'!$E$14:$E$73,MATCH($A32,'CA Standards and Followers'!$A$14:$A$73,0))=1,INDEX('CA Standards and Followers'!$H$14:$H$73,MATCH($A32,'CA Standards and Followers'!$A$14:$A$73,0))&lt;=L$1),INDEX('CA Standards and Followers'!$3:$3,MATCH(L$1,'CA Standards and Followers'!$1:$1,0)),IF(AND(INDEX('CA Standards and Followers'!$D$14:$D$73,MATCH($A32,'CA Standards and Followers'!$A$14:$A$73,0))=1,INDEX('CA Standards and Followers'!$G$14:$G$73,MATCH($A32,'CA Standards and Followers'!$A$14:$A$73,0))&lt;=L$1),INDEX('CA Standards and Followers'!$2:$2,MATCH(L$1,'CA Standards and Followers'!$1:$1,0)),0)))</f>
        <v>0.68</v>
      </c>
      <c r="M32">
        <f>IF('CA Standards and Followers'!$B44=1,'EPA LDV Rules'!F$8,IF(AND(INDEX('CA Standards and Followers'!$E$14:$E$73,MATCH($A32,'CA Standards and Followers'!$A$14:$A$73,0))=1,INDEX('CA Standards and Followers'!$H$14:$H$73,MATCH($A32,'CA Standards and Followers'!$A$14:$A$73,0))&lt;=M$1),INDEX('CA Standards and Followers'!$3:$3,MATCH(M$1,'CA Standards and Followers'!$1:$1,0)),IF(AND(INDEX('CA Standards and Followers'!$D$14:$D$73,MATCH($A32,'CA Standards and Followers'!$A$14:$A$73,0))=1,INDEX('CA Standards and Followers'!$G$14:$G$73,MATCH($A32,'CA Standards and Followers'!$A$14:$A$73,0))&lt;=M$1),INDEX('CA Standards and Followers'!$2:$2,MATCH(M$1,'CA Standards and Followers'!$1:$1,0)),0)))</f>
        <v>0.76</v>
      </c>
      <c r="N32">
        <f>IF('CA Standards and Followers'!$B44=1,'EPA LDV Rules'!G$8,IF(AND(INDEX('CA Standards and Followers'!$E$14:$E$73,MATCH($A32,'CA Standards and Followers'!$A$14:$A$73,0))=1,INDEX('CA Standards and Followers'!$H$14:$H$73,MATCH($A32,'CA Standards and Followers'!$A$14:$A$73,0))&lt;=N$1),INDEX('CA Standards and Followers'!$3:$3,MATCH(N$1,'CA Standards and Followers'!$1:$1,0)),IF(AND(INDEX('CA Standards and Followers'!$D$14:$D$73,MATCH($A32,'CA Standards and Followers'!$A$14:$A$73,0))=1,INDEX('CA Standards and Followers'!$G$14:$G$73,MATCH($A32,'CA Standards and Followers'!$A$14:$A$73,0))&lt;=N$1),INDEX('CA Standards and Followers'!$2:$2,MATCH(N$1,'CA Standards and Followers'!$1:$1,0)),0)))</f>
        <v>0.82</v>
      </c>
      <c r="O32">
        <f>IF('CA Standards and Followers'!$B44=1,'EPA LDV Rules'!H$8,IF(AND(INDEX('CA Standards and Followers'!$E$14:$E$73,MATCH($A32,'CA Standards and Followers'!$A$14:$A$73,0))=1,INDEX('CA Standards and Followers'!$H$14:$H$73,MATCH($A32,'CA Standards and Followers'!$A$14:$A$73,0))&lt;=O$1),INDEX('CA Standards and Followers'!$3:$3,MATCH(O$1,'CA Standards and Followers'!$1:$1,0)),IF(AND(INDEX('CA Standards and Followers'!$D$14:$D$73,MATCH($A32,'CA Standards and Followers'!$A$14:$A$73,0))=1,INDEX('CA Standards and Followers'!$G$14:$G$73,MATCH($A32,'CA Standards and Followers'!$A$14:$A$73,0))&lt;=O$1),INDEX('CA Standards and Followers'!$2:$2,MATCH(O$1,'CA Standards and Followers'!$1:$1,0)),0)))</f>
        <v>0.88</v>
      </c>
      <c r="P32">
        <f>IF('CA Standards and Followers'!$B44=1,'EPA LDV Rules'!I$8,IF(AND(INDEX('CA Standards and Followers'!$E$14:$E$73,MATCH($A32,'CA Standards and Followers'!$A$14:$A$73,0))=1,INDEX('CA Standards and Followers'!$H$14:$H$73,MATCH($A32,'CA Standards and Followers'!$A$14:$A$73,0))&lt;=P$1),INDEX('CA Standards and Followers'!$3:$3,MATCH(P$1,'CA Standards and Followers'!$1:$1,0)),IF(AND(INDEX('CA Standards and Followers'!$D$14:$D$73,MATCH($A32,'CA Standards and Followers'!$A$14:$A$73,0))=1,INDEX('CA Standards and Followers'!$G$14:$G$73,MATCH($A32,'CA Standards and Followers'!$A$14:$A$73,0))&lt;=P$1),INDEX('CA Standards and Followers'!$2:$2,MATCH(P$1,'CA Standards and Followers'!$1:$1,0)),0)))</f>
        <v>0.94</v>
      </c>
      <c r="Q32">
        <f>IF('CA Standards and Followers'!$B44=1,'EPA LDV Rules'!J$8,IF(AND(INDEX('CA Standards and Followers'!$E$14:$E$73,MATCH($A32,'CA Standards and Followers'!$A$14:$A$73,0))=1,INDEX('CA Standards and Followers'!$H$14:$H$73,MATCH($A32,'CA Standards and Followers'!$A$14:$A$73,0))&lt;=Q$1),INDEX('CA Standards and Followers'!$3:$3,MATCH(Q$1,'CA Standards and Followers'!$1:$1,0)),IF(AND(INDEX('CA Standards and Followers'!$D$14:$D$73,MATCH($A32,'CA Standards and Followers'!$A$14:$A$73,0))=1,INDEX('CA Standards and Followers'!$G$14:$G$73,MATCH($A32,'CA Standards and Followers'!$A$14:$A$73,0))&lt;=Q$1),INDEX('CA Standards and Followers'!$2:$2,MATCH(Q$1,'CA Standards and Followers'!$1:$1,0)),0)))</f>
        <v>1</v>
      </c>
      <c r="R32">
        <f>IF('CA Standards and Followers'!$B44=1,'EPA LDV Rules'!K$8,IF(AND(INDEX('CA Standards and Followers'!$E$14:$E$73,MATCH($A32,'CA Standards and Followers'!$A$14:$A$73,0))=1,INDEX('CA Standards and Followers'!$H$14:$H$73,MATCH($A32,'CA Standards and Followers'!$A$14:$A$73,0))&lt;=R$1),INDEX('CA Standards and Followers'!$3:$3,MATCH(R$1,'CA Standards and Followers'!$1:$1,0)),IF(AND(INDEX('CA Standards and Followers'!$D$14:$D$73,MATCH($A32,'CA Standards and Followers'!$A$14:$A$73,0))=1,INDEX('CA Standards and Followers'!$G$14:$G$73,MATCH($A32,'CA Standards and Followers'!$A$14:$A$73,0))&lt;=R$1),INDEX('CA Standards and Followers'!$2:$2,MATCH(R$1,'CA Standards and Followers'!$1:$1,0)),0)))</f>
        <v>1</v>
      </c>
      <c r="S32">
        <f>IF('CA Standards and Followers'!$B44=1,'EPA LDV Rules'!L$8,IF(AND(INDEX('CA Standards and Followers'!$E$14:$E$73,MATCH($A32,'CA Standards and Followers'!$A$14:$A$73,0))=1,INDEX('CA Standards and Followers'!$H$14:$H$73,MATCH($A32,'CA Standards and Followers'!$A$14:$A$73,0))&lt;=S$1),INDEX('CA Standards and Followers'!$3:$3,MATCH(S$1,'CA Standards and Followers'!$1:$1,0)),IF(AND(INDEX('CA Standards and Followers'!$D$14:$D$73,MATCH($A32,'CA Standards and Followers'!$A$14:$A$73,0))=1,INDEX('CA Standards and Followers'!$G$14:$G$73,MATCH($A32,'CA Standards and Followers'!$A$14:$A$73,0))&lt;=S$1),INDEX('CA Standards and Followers'!$2:$2,MATCH(S$1,'CA Standards and Followers'!$1:$1,0)),0)))</f>
        <v>1</v>
      </c>
      <c r="T32">
        <f>IF('CA Standards and Followers'!$B44=1,'EPA LDV Rules'!M$8,IF(AND(INDEX('CA Standards and Followers'!$E$14:$E$73,MATCH($A32,'CA Standards and Followers'!$A$14:$A$73,0))=1,INDEX('CA Standards and Followers'!$H$14:$H$73,MATCH($A32,'CA Standards and Followers'!$A$14:$A$73,0))&lt;=T$1),INDEX('CA Standards and Followers'!$3:$3,MATCH(T$1,'CA Standards and Followers'!$1:$1,0)),IF(AND(INDEX('CA Standards and Followers'!$D$14:$D$73,MATCH($A32,'CA Standards and Followers'!$A$14:$A$73,0))=1,INDEX('CA Standards and Followers'!$G$14:$G$73,MATCH($A32,'CA Standards and Followers'!$A$14:$A$73,0))&lt;=T$1),INDEX('CA Standards and Followers'!$2:$2,MATCH(T$1,'CA Standards and Followers'!$1:$1,0)),0)))</f>
        <v>1</v>
      </c>
      <c r="U32">
        <f>IF('CA Standards and Followers'!$B44=1,'EPA LDV Rules'!N$8,IF(AND(INDEX('CA Standards and Followers'!$E$14:$E$73,MATCH($A32,'CA Standards and Followers'!$A$14:$A$73,0))=1,INDEX('CA Standards and Followers'!$H$14:$H$73,MATCH($A32,'CA Standards and Followers'!$A$14:$A$73,0))&lt;=U$1),INDEX('CA Standards and Followers'!$3:$3,MATCH(U$1,'CA Standards and Followers'!$1:$1,0)),IF(AND(INDEX('CA Standards and Followers'!$D$14:$D$73,MATCH($A32,'CA Standards and Followers'!$A$14:$A$73,0))=1,INDEX('CA Standards and Followers'!$G$14:$G$73,MATCH($A32,'CA Standards and Followers'!$A$14:$A$73,0))&lt;=U$1),INDEX('CA Standards and Followers'!$2:$2,MATCH(U$1,'CA Standards and Followers'!$1:$1,0)),0)))</f>
        <v>1</v>
      </c>
      <c r="V32">
        <f>IF('CA Standards and Followers'!$B44=1,'EPA LDV Rules'!O$8,IF(AND(INDEX('CA Standards and Followers'!$E$14:$E$73,MATCH($A32,'CA Standards and Followers'!$A$14:$A$73,0))=1,INDEX('CA Standards and Followers'!$H$14:$H$73,MATCH($A32,'CA Standards and Followers'!$A$14:$A$73,0))&lt;=V$1),INDEX('CA Standards and Followers'!$3:$3,MATCH(V$1,'CA Standards and Followers'!$1:$1,0)),IF(AND(INDEX('CA Standards and Followers'!$D$14:$D$73,MATCH($A32,'CA Standards and Followers'!$A$14:$A$73,0))=1,INDEX('CA Standards and Followers'!$G$14:$G$73,MATCH($A32,'CA Standards and Followers'!$A$14:$A$73,0))&lt;=V$1),INDEX('CA Standards and Followers'!$2:$2,MATCH(V$1,'CA Standards and Followers'!$1:$1,0)),0)))</f>
        <v>1</v>
      </c>
      <c r="W32">
        <f>IF('CA Standards and Followers'!$B44=1,'EPA LDV Rules'!P$8,IF(AND(INDEX('CA Standards and Followers'!$E$14:$E$73,MATCH($A32,'CA Standards and Followers'!$A$14:$A$73,0))=1,INDEX('CA Standards and Followers'!$H$14:$H$73,MATCH($A32,'CA Standards and Followers'!$A$14:$A$73,0))&lt;=W$1),INDEX('CA Standards and Followers'!$3:$3,MATCH(W$1,'CA Standards and Followers'!$1:$1,0)),IF(AND(INDEX('CA Standards and Followers'!$D$14:$D$73,MATCH($A32,'CA Standards and Followers'!$A$14:$A$73,0))=1,INDEX('CA Standards and Followers'!$G$14:$G$73,MATCH($A32,'CA Standards and Followers'!$A$14:$A$73,0))&lt;=W$1),INDEX('CA Standards and Followers'!$2:$2,MATCH(W$1,'CA Standards and Followers'!$1:$1,0)),0)))</f>
        <v>1</v>
      </c>
      <c r="X32">
        <f>IF('CA Standards and Followers'!$B44=1,'EPA LDV Rules'!Q$8,IF(AND(INDEX('CA Standards and Followers'!$E$14:$E$73,MATCH($A32,'CA Standards and Followers'!$A$14:$A$73,0))=1,INDEX('CA Standards and Followers'!$H$14:$H$73,MATCH($A32,'CA Standards and Followers'!$A$14:$A$73,0))&lt;=X$1),INDEX('CA Standards and Followers'!$3:$3,MATCH(X$1,'CA Standards and Followers'!$1:$1,0)),IF(AND(INDEX('CA Standards and Followers'!$D$14:$D$73,MATCH($A32,'CA Standards and Followers'!$A$14:$A$73,0))=1,INDEX('CA Standards and Followers'!$G$14:$G$73,MATCH($A32,'CA Standards and Followers'!$A$14:$A$73,0))&lt;=X$1),INDEX('CA Standards and Followers'!$2:$2,MATCH(X$1,'CA Standards and Followers'!$1:$1,0)),0)))</f>
        <v>1</v>
      </c>
      <c r="Y32">
        <f>IF('CA Standards and Followers'!$B44=1,'EPA LDV Rules'!R$8,IF(AND(INDEX('CA Standards and Followers'!$E$14:$E$73,MATCH($A32,'CA Standards and Followers'!$A$14:$A$73,0))=1,INDEX('CA Standards and Followers'!$H$14:$H$73,MATCH($A32,'CA Standards and Followers'!$A$14:$A$73,0))&lt;=Y$1),INDEX('CA Standards and Followers'!$3:$3,MATCH(Y$1,'CA Standards and Followers'!$1:$1,0)),IF(AND(INDEX('CA Standards and Followers'!$D$14:$D$73,MATCH($A32,'CA Standards and Followers'!$A$14:$A$73,0))=1,INDEX('CA Standards and Followers'!$G$14:$G$73,MATCH($A32,'CA Standards and Followers'!$A$14:$A$73,0))&lt;=Y$1),INDEX('CA Standards and Followers'!$2:$2,MATCH(Y$1,'CA Standards and Followers'!$1:$1,0)),0)))</f>
        <v>1</v>
      </c>
      <c r="Z32">
        <f>IF('CA Standards and Followers'!$B44=1,'EPA LDV Rules'!S$8,IF(AND(INDEX('CA Standards and Followers'!$E$14:$E$73,MATCH($A32,'CA Standards and Followers'!$A$14:$A$73,0))=1,INDEX('CA Standards and Followers'!$H$14:$H$73,MATCH($A32,'CA Standards and Followers'!$A$14:$A$73,0))&lt;=Z$1),INDEX('CA Standards and Followers'!$3:$3,MATCH(Z$1,'CA Standards and Followers'!$1:$1,0)),IF(AND(INDEX('CA Standards and Followers'!$D$14:$D$73,MATCH($A32,'CA Standards and Followers'!$A$14:$A$73,0))=1,INDEX('CA Standards and Followers'!$G$14:$G$73,MATCH($A32,'CA Standards and Followers'!$A$14:$A$73,0))&lt;=Z$1),INDEX('CA Standards and Followers'!$2:$2,MATCH(Z$1,'CA Standards and Followers'!$1:$1,0)),0)))</f>
        <v>1</v>
      </c>
      <c r="AA32">
        <f>IF('CA Standards and Followers'!$B44=1,'EPA LDV Rules'!T$8,IF(AND(INDEX('CA Standards and Followers'!$E$14:$E$73,MATCH($A32,'CA Standards and Followers'!$A$14:$A$73,0))=1,INDEX('CA Standards and Followers'!$H$14:$H$73,MATCH($A32,'CA Standards and Followers'!$A$14:$A$73,0))&lt;=AA$1),INDEX('CA Standards and Followers'!$3:$3,MATCH(AA$1,'CA Standards and Followers'!$1:$1,0)),IF(AND(INDEX('CA Standards and Followers'!$D$14:$D$73,MATCH($A32,'CA Standards and Followers'!$A$14:$A$73,0))=1,INDEX('CA Standards and Followers'!$G$14:$G$73,MATCH($A32,'CA Standards and Followers'!$A$14:$A$73,0))&lt;=AA$1),INDEX('CA Standards and Followers'!$2:$2,MATCH(AA$1,'CA Standards and Followers'!$1:$1,0)),0)))</f>
        <v>1</v>
      </c>
      <c r="AB32">
        <f>IF('CA Standards and Followers'!$B44=1,'EPA LDV Rules'!U$8,IF(AND(INDEX('CA Standards and Followers'!$E$14:$E$73,MATCH($A32,'CA Standards and Followers'!$A$14:$A$73,0))=1,INDEX('CA Standards and Followers'!$H$14:$H$73,MATCH($A32,'CA Standards and Followers'!$A$14:$A$73,0))&lt;=AB$1),INDEX('CA Standards and Followers'!$3:$3,MATCH(AB$1,'CA Standards and Followers'!$1:$1,0)),IF(AND(INDEX('CA Standards and Followers'!$D$14:$D$73,MATCH($A32,'CA Standards and Followers'!$A$14:$A$73,0))=1,INDEX('CA Standards and Followers'!$G$14:$G$73,MATCH($A32,'CA Standards and Followers'!$A$14:$A$73,0))&lt;=AB$1),INDEX('CA Standards and Followers'!$2:$2,MATCH(AB$1,'CA Standards and Followers'!$1:$1,0)),0)))</f>
        <v>1</v>
      </c>
      <c r="AC32">
        <f>IF('CA Standards and Followers'!$B44=1,'EPA LDV Rules'!V$8,IF(AND(INDEX('CA Standards and Followers'!$E$14:$E$73,MATCH($A32,'CA Standards and Followers'!$A$14:$A$73,0))=1,INDEX('CA Standards and Followers'!$H$14:$H$73,MATCH($A32,'CA Standards and Followers'!$A$14:$A$73,0))&lt;=AC$1),INDEX('CA Standards and Followers'!$3:$3,MATCH(AC$1,'CA Standards and Followers'!$1:$1,0)),IF(AND(INDEX('CA Standards and Followers'!$D$14:$D$73,MATCH($A32,'CA Standards and Followers'!$A$14:$A$73,0))=1,INDEX('CA Standards and Followers'!$G$14:$G$73,MATCH($A32,'CA Standards and Followers'!$A$14:$A$73,0))&lt;=AC$1),INDEX('CA Standards and Followers'!$2:$2,MATCH(AC$1,'CA Standards and Followers'!$1:$1,0)),0)))</f>
        <v>1</v>
      </c>
      <c r="AD32">
        <f>IF('CA Standards and Followers'!$B44=1,'EPA LDV Rules'!W$8,IF(AND(INDEX('CA Standards and Followers'!$E$14:$E$73,MATCH($A32,'CA Standards and Followers'!$A$14:$A$73,0))=1,INDEX('CA Standards and Followers'!$H$14:$H$73,MATCH($A32,'CA Standards and Followers'!$A$14:$A$73,0))&lt;=AD$1),INDEX('CA Standards and Followers'!$3:$3,MATCH(AD$1,'CA Standards and Followers'!$1:$1,0)),IF(AND(INDEX('CA Standards and Followers'!$D$14:$D$73,MATCH($A32,'CA Standards and Followers'!$A$14:$A$73,0))=1,INDEX('CA Standards and Followers'!$G$14:$G$73,MATCH($A32,'CA Standards and Followers'!$A$14:$A$73,0))&lt;=AD$1),INDEX('CA Standards and Followers'!$2:$2,MATCH(AD$1,'CA Standards and Followers'!$1:$1,0)),0)))</f>
        <v>1</v>
      </c>
      <c r="AE32">
        <f>IF('CA Standards and Followers'!$B44=1,'EPA LDV Rules'!X$8,IF(AND(INDEX('CA Standards and Followers'!$E$14:$E$73,MATCH($A32,'CA Standards and Followers'!$A$14:$A$73,0))=1,INDEX('CA Standards and Followers'!$H$14:$H$73,MATCH($A32,'CA Standards and Followers'!$A$14:$A$73,0))&lt;=AE$1),INDEX('CA Standards and Followers'!$3:$3,MATCH(AE$1,'CA Standards and Followers'!$1:$1,0)),IF(AND(INDEX('CA Standards and Followers'!$D$14:$D$73,MATCH($A32,'CA Standards and Followers'!$A$14:$A$73,0))=1,INDEX('CA Standards and Followers'!$G$14:$G$73,MATCH($A32,'CA Standards and Followers'!$A$14:$A$73,0))&lt;=AE$1),INDEX('CA Standards and Followers'!$2:$2,MATCH(AE$1,'CA Standards and Followers'!$1:$1,0)),0)))</f>
        <v>1</v>
      </c>
      <c r="AF32">
        <f>IF('CA Standards and Followers'!$B44=1,'EPA LDV Rules'!Y$8,IF(AND(INDEX('CA Standards and Followers'!$E$14:$E$73,MATCH($A32,'CA Standards and Followers'!$A$14:$A$73,0))=1,INDEX('CA Standards and Followers'!$H$14:$H$73,MATCH($A32,'CA Standards and Followers'!$A$14:$A$73,0))&lt;=AF$1),INDEX('CA Standards and Followers'!$3:$3,MATCH(AF$1,'CA Standards and Followers'!$1:$1,0)),IF(AND(INDEX('CA Standards and Followers'!$D$14:$D$73,MATCH($A32,'CA Standards and Followers'!$A$14:$A$73,0))=1,INDEX('CA Standards and Followers'!$G$14:$G$73,MATCH($A32,'CA Standards and Followers'!$A$14:$A$73,0))&lt;=AF$1),INDEX('CA Standards and Followers'!$2:$2,MATCH(AF$1,'CA Standards and Followers'!$1:$1,0)),0)))</f>
        <v>1</v>
      </c>
    </row>
    <row r="33" spans="1:32" s="50" customFormat="1" x14ac:dyDescent="0.75">
      <c r="A33" s="50" t="s">
        <v>18</v>
      </c>
      <c r="B33" s="50">
        <f>'CA Standards and Followers'!B4</f>
        <v>9.5000000000000001E-2</v>
      </c>
      <c r="C33" s="50">
        <f>'CA Standards and Followers'!C4</f>
        <v>0.12</v>
      </c>
      <c r="D33" s="50">
        <f>'CA Standards and Followers'!D4</f>
        <v>0.14499999999999999</v>
      </c>
      <c r="E33" s="50">
        <f>'CA Standards and Followers'!E4</f>
        <v>0.16999999999999998</v>
      </c>
      <c r="F33" s="50">
        <f>'CA Standards and Followers'!F4</f>
        <v>0.19500000000000001</v>
      </c>
      <c r="G33" s="50">
        <f>'CA Standards and Followers'!G4</f>
        <v>0.21999999999999997</v>
      </c>
      <c r="H33" s="50">
        <f>'CA Standards and Followers'!H4</f>
        <v>0.35</v>
      </c>
      <c r="I33" s="50">
        <f>'CA Standards and Followers'!I4</f>
        <v>0.43</v>
      </c>
      <c r="J33" s="50">
        <f>'CA Standards and Followers'!J4</f>
        <v>0.51</v>
      </c>
      <c r="K33" s="50">
        <f>'CA Standards and Followers'!K4</f>
        <v>0.59</v>
      </c>
      <c r="L33" s="50">
        <f>'CA Standards and Followers'!L4</f>
        <v>0.68</v>
      </c>
      <c r="M33" s="50">
        <f>'CA Standards and Followers'!M4</f>
        <v>0.76</v>
      </c>
      <c r="N33" s="50">
        <f>'CA Standards and Followers'!N4</f>
        <v>0.82</v>
      </c>
      <c r="O33" s="50">
        <f>'CA Standards and Followers'!O4</f>
        <v>0.82</v>
      </c>
      <c r="P33" s="50">
        <f>'CA Standards and Followers'!P4</f>
        <v>0.82</v>
      </c>
      <c r="Q33" s="50">
        <f>'CA Standards and Followers'!Q4</f>
        <v>0.82</v>
      </c>
      <c r="R33" s="50">
        <f>'CA Standards and Followers'!R4</f>
        <v>0.82</v>
      </c>
      <c r="S33" s="50">
        <f>'CA Standards and Followers'!S4</f>
        <v>0.82</v>
      </c>
      <c r="T33" s="50">
        <f>'CA Standards and Followers'!T4</f>
        <v>0.82</v>
      </c>
      <c r="U33" s="50">
        <f>'CA Standards and Followers'!U4</f>
        <v>0.82</v>
      </c>
      <c r="V33" s="50">
        <f>'CA Standards and Followers'!V4</f>
        <v>0.82</v>
      </c>
      <c r="W33" s="50">
        <f>'CA Standards and Followers'!W4</f>
        <v>0.82</v>
      </c>
      <c r="X33" s="50">
        <f>'CA Standards and Followers'!X4</f>
        <v>0.82</v>
      </c>
      <c r="Y33" s="50">
        <f>'CA Standards and Followers'!Y4</f>
        <v>0.82</v>
      </c>
      <c r="Z33" s="50">
        <f>'CA Standards and Followers'!Z4</f>
        <v>0.82</v>
      </c>
      <c r="AA33" s="50">
        <f>'CA Standards and Followers'!AA4</f>
        <v>0.82</v>
      </c>
      <c r="AB33" s="50">
        <f>'CA Standards and Followers'!AB4</f>
        <v>0.82</v>
      </c>
      <c r="AC33" s="50">
        <f>'CA Standards and Followers'!AC4</f>
        <v>0.82</v>
      </c>
      <c r="AD33" s="50">
        <f>'CA Standards and Followers'!AD4</f>
        <v>0.82</v>
      </c>
      <c r="AE33" s="50">
        <f>'CA Standards and Followers'!AE4</f>
        <v>0.82</v>
      </c>
      <c r="AF33" s="50">
        <f>'CA Standards and Followers'!AF4</f>
        <v>0.82</v>
      </c>
    </row>
    <row r="34" spans="1:32" x14ac:dyDescent="0.75">
      <c r="A34" t="s">
        <v>1387</v>
      </c>
      <c r="B34">
        <f>IF(AND(INDEX('CA Standards and Followers'!$E$14:$E$73,MATCH($A34,'CA Standards and Followers'!$A$14:$A$73,0))=1,INDEX('CA Standards and Followers'!$H$14:$H$73,MATCH($A34,'CA Standards and Followers'!$A$14:$A$73,0))&lt;=B$1),INDEX('CA Standards and Followers'!$3:$3,MATCH(B$1,'CA Standards and Followers'!$1:$1,0)),IF(AND(INDEX('CA Standards and Followers'!$D$14:$D$73,MATCH($A34,'CA Standards and Followers'!$A$14:$A$73,0))=1,INDEX('CA Standards and Followers'!$G$14:$G$73,MATCH($A34,'CA Standards and Followers'!$A$14:$A$73,0))&lt;=B$1),INDEX('CA Standards and Followers'!$2:$2,MATCH(B$1,'CA Standards and Followers'!$1:$1,0)),0))</f>
        <v>9.5000000000000001E-2</v>
      </c>
      <c r="C34">
        <f>IF(AND(INDEX('CA Standards and Followers'!$E$14:$E$73,MATCH($A34,'CA Standards and Followers'!$A$14:$A$73,0))=1,INDEX('CA Standards and Followers'!$H$14:$H$73,MATCH($A34,'CA Standards and Followers'!$A$14:$A$73,0))&lt;=C$1),INDEX('CA Standards and Followers'!$3:$3,MATCH(C$1,'CA Standards and Followers'!$1:$1,0)),IF(AND(INDEX('CA Standards and Followers'!$D$14:$D$73,MATCH($A34,'CA Standards and Followers'!$A$14:$A$73,0))=1,INDEX('CA Standards and Followers'!$G$14:$G$73,MATCH($A34,'CA Standards and Followers'!$A$14:$A$73,0))&lt;=C$1),INDEX('CA Standards and Followers'!$2:$2,MATCH(C$1,'CA Standards and Followers'!$1:$1,0)),0))</f>
        <v>0.12</v>
      </c>
      <c r="D34">
        <f>IF(AND(INDEX('CA Standards and Followers'!$E$14:$E$73,MATCH($A34,'CA Standards and Followers'!$A$14:$A$73,0))=1,INDEX('CA Standards and Followers'!$H$14:$H$73,MATCH($A34,'CA Standards and Followers'!$A$14:$A$73,0))&lt;=D$1),INDEX('CA Standards and Followers'!$3:$3,MATCH(D$1,'CA Standards and Followers'!$1:$1,0)),IF(AND(INDEX('CA Standards and Followers'!$D$14:$D$73,MATCH($A34,'CA Standards and Followers'!$A$14:$A$73,0))=1,INDEX('CA Standards and Followers'!$G$14:$G$73,MATCH($A34,'CA Standards and Followers'!$A$14:$A$73,0))&lt;=D$1),INDEX('CA Standards and Followers'!$2:$2,MATCH(D$1,'CA Standards and Followers'!$1:$1,0)),0))</f>
        <v>0.14499999999999999</v>
      </c>
      <c r="E34">
        <f>IF(AND(INDEX('CA Standards and Followers'!$E$14:$E$73,MATCH($A34,'CA Standards and Followers'!$A$14:$A$73,0))=1,INDEX('CA Standards and Followers'!$H$14:$H$73,MATCH($A34,'CA Standards and Followers'!$A$14:$A$73,0))&lt;=E$1),INDEX('CA Standards and Followers'!$3:$3,MATCH(E$1,'CA Standards and Followers'!$1:$1,0)),IF(AND(INDEX('CA Standards and Followers'!$D$14:$D$73,MATCH($A34,'CA Standards and Followers'!$A$14:$A$73,0))=1,INDEX('CA Standards and Followers'!$G$14:$G$73,MATCH($A34,'CA Standards and Followers'!$A$14:$A$73,0))&lt;=E$1),INDEX('CA Standards and Followers'!$2:$2,MATCH(E$1,'CA Standards and Followers'!$1:$1,0)),0))</f>
        <v>0.16999999999999998</v>
      </c>
      <c r="F34">
        <f>IF(AND(INDEX('CA Standards and Followers'!$E$14:$E$73,MATCH($A34,'CA Standards and Followers'!$A$14:$A$73,0))=1,INDEX('CA Standards and Followers'!$H$14:$H$73,MATCH($A34,'CA Standards and Followers'!$A$14:$A$73,0))&lt;=F$1),INDEX('CA Standards and Followers'!$3:$3,MATCH(F$1,'CA Standards and Followers'!$1:$1,0)),IF(AND(INDEX('CA Standards and Followers'!$D$14:$D$73,MATCH($A34,'CA Standards and Followers'!$A$14:$A$73,0))=1,INDEX('CA Standards and Followers'!$G$14:$G$73,MATCH($A34,'CA Standards and Followers'!$A$14:$A$73,0))&lt;=F$1),INDEX('CA Standards and Followers'!$2:$2,MATCH(F$1,'CA Standards and Followers'!$1:$1,0)),0))</f>
        <v>0.19500000000000001</v>
      </c>
      <c r="G34">
        <f>IF(AND(INDEX('CA Standards and Followers'!$E$14:$E$73,MATCH($A34,'CA Standards and Followers'!$A$14:$A$73,0))=1,INDEX('CA Standards and Followers'!$H$14:$H$73,MATCH($A34,'CA Standards and Followers'!$A$14:$A$73,0))&lt;=G$1),INDEX('CA Standards and Followers'!$3:$3,MATCH(G$1,'CA Standards and Followers'!$1:$1,0)),IF(AND(INDEX('CA Standards and Followers'!$D$14:$D$73,MATCH($A34,'CA Standards and Followers'!$A$14:$A$73,0))=1,INDEX('CA Standards and Followers'!$G$14:$G$73,MATCH($A34,'CA Standards and Followers'!$A$14:$A$73,0))&lt;=G$1),INDEX('CA Standards and Followers'!$2:$2,MATCH(G$1,'CA Standards and Followers'!$1:$1,0)),0))</f>
        <v>0.21999999999999997</v>
      </c>
      <c r="H34">
        <f>IF(AND(INDEX('CA Standards and Followers'!$E$14:$E$73,MATCH($A34,'CA Standards and Followers'!$A$14:$A$73,0))=1,INDEX('CA Standards and Followers'!$H$14:$H$73,MATCH($A34,'CA Standards and Followers'!$A$14:$A$73,0))&lt;=H$1),INDEX('CA Standards and Followers'!$3:$3,MATCH(H$1,'CA Standards and Followers'!$1:$1,0)),IF(AND(INDEX('CA Standards and Followers'!$D$14:$D$73,MATCH($A34,'CA Standards and Followers'!$A$14:$A$73,0))=1,INDEX('CA Standards and Followers'!$G$14:$G$73,MATCH($A34,'CA Standards and Followers'!$A$14:$A$73,0))&lt;=H$1),INDEX('CA Standards and Followers'!$2:$2,MATCH(H$1,'CA Standards and Followers'!$1:$1,0)),0))</f>
        <v>0.35</v>
      </c>
      <c r="I34">
        <f>IF('CA Standards and Followers'!$B46=1,'EPA LDV Rules'!B$8,IF(AND(INDEX('CA Standards and Followers'!$E$14:$E$73,MATCH($A34,'CA Standards and Followers'!$A$14:$A$73,0))=1,INDEX('CA Standards and Followers'!$H$14:$H$73,MATCH($A34,'CA Standards and Followers'!$A$14:$A$73,0))&lt;=I$1),INDEX('CA Standards and Followers'!$3:$3,MATCH(I$1,'CA Standards and Followers'!$1:$1,0)),IF(AND(INDEX('CA Standards and Followers'!$D$14:$D$73,MATCH($A34,'CA Standards and Followers'!$A$14:$A$73,0))=1,INDEX('CA Standards and Followers'!$G$14:$G$73,MATCH($A34,'CA Standards and Followers'!$A$14:$A$73,0))&lt;=I$1),INDEX('CA Standards and Followers'!$2:$2,MATCH(I$1,'CA Standards and Followers'!$1:$1,0)),0)))</f>
        <v>0.43</v>
      </c>
      <c r="J34">
        <f>IF('CA Standards and Followers'!$B46=1,'EPA LDV Rules'!C$8,IF(AND(INDEX('CA Standards and Followers'!$E$14:$E$73,MATCH($A34,'CA Standards and Followers'!$A$14:$A$73,0))=1,INDEX('CA Standards and Followers'!$H$14:$H$73,MATCH($A34,'CA Standards and Followers'!$A$14:$A$73,0))&lt;=J$1),INDEX('CA Standards and Followers'!$3:$3,MATCH(J$1,'CA Standards and Followers'!$1:$1,0)),IF(AND(INDEX('CA Standards and Followers'!$D$14:$D$73,MATCH($A34,'CA Standards and Followers'!$A$14:$A$73,0))=1,INDEX('CA Standards and Followers'!$G$14:$G$73,MATCH($A34,'CA Standards and Followers'!$A$14:$A$73,0))&lt;=J$1),INDEX('CA Standards and Followers'!$2:$2,MATCH(J$1,'CA Standards and Followers'!$1:$1,0)),0)))</f>
        <v>0.51</v>
      </c>
      <c r="K34">
        <f>IF('CA Standards and Followers'!$B46=1,'EPA LDV Rules'!D$8,IF(AND(INDEX('CA Standards and Followers'!$E$14:$E$73,MATCH($A34,'CA Standards and Followers'!$A$14:$A$73,0))=1,INDEX('CA Standards and Followers'!$H$14:$H$73,MATCH($A34,'CA Standards and Followers'!$A$14:$A$73,0))&lt;=K$1),INDEX('CA Standards and Followers'!$3:$3,MATCH(K$1,'CA Standards and Followers'!$1:$1,0)),IF(AND(INDEX('CA Standards and Followers'!$D$14:$D$73,MATCH($A34,'CA Standards and Followers'!$A$14:$A$73,0))=1,INDEX('CA Standards and Followers'!$G$14:$G$73,MATCH($A34,'CA Standards and Followers'!$A$14:$A$73,0))&lt;=K$1),INDEX('CA Standards and Followers'!$2:$2,MATCH(K$1,'CA Standards and Followers'!$1:$1,0)),0)))</f>
        <v>0.59</v>
      </c>
      <c r="L34">
        <f>IF('CA Standards and Followers'!$B46=1,'EPA LDV Rules'!E$8,IF(AND(INDEX('CA Standards and Followers'!$E$14:$E$73,MATCH($A34,'CA Standards and Followers'!$A$14:$A$73,0))=1,INDEX('CA Standards and Followers'!$H$14:$H$73,MATCH($A34,'CA Standards and Followers'!$A$14:$A$73,0))&lt;=L$1),INDEX('CA Standards and Followers'!$3:$3,MATCH(L$1,'CA Standards and Followers'!$1:$1,0)),IF(AND(INDEX('CA Standards and Followers'!$D$14:$D$73,MATCH($A34,'CA Standards and Followers'!$A$14:$A$73,0))=1,INDEX('CA Standards and Followers'!$G$14:$G$73,MATCH($A34,'CA Standards and Followers'!$A$14:$A$73,0))&lt;=L$1),INDEX('CA Standards and Followers'!$2:$2,MATCH(L$1,'CA Standards and Followers'!$1:$1,0)),0)))</f>
        <v>0.68</v>
      </c>
      <c r="M34">
        <f>IF('CA Standards and Followers'!$B46=1,'EPA LDV Rules'!F$8,IF(AND(INDEX('CA Standards and Followers'!$E$14:$E$73,MATCH($A34,'CA Standards and Followers'!$A$14:$A$73,0))=1,INDEX('CA Standards and Followers'!$H$14:$H$73,MATCH($A34,'CA Standards and Followers'!$A$14:$A$73,0))&lt;=M$1),INDEX('CA Standards and Followers'!$3:$3,MATCH(M$1,'CA Standards and Followers'!$1:$1,0)),IF(AND(INDEX('CA Standards and Followers'!$D$14:$D$73,MATCH($A34,'CA Standards and Followers'!$A$14:$A$73,0))=1,INDEX('CA Standards and Followers'!$G$14:$G$73,MATCH($A34,'CA Standards and Followers'!$A$14:$A$73,0))&lt;=M$1),INDEX('CA Standards and Followers'!$2:$2,MATCH(M$1,'CA Standards and Followers'!$1:$1,0)),0)))</f>
        <v>0.76</v>
      </c>
      <c r="N34">
        <f>IF('CA Standards and Followers'!$B46=1,'EPA LDV Rules'!G$8,IF(AND(INDEX('CA Standards and Followers'!$E$14:$E$73,MATCH($A34,'CA Standards and Followers'!$A$14:$A$73,0))=1,INDEX('CA Standards and Followers'!$H$14:$H$73,MATCH($A34,'CA Standards and Followers'!$A$14:$A$73,0))&lt;=N$1),INDEX('CA Standards and Followers'!$3:$3,MATCH(N$1,'CA Standards and Followers'!$1:$1,0)),IF(AND(INDEX('CA Standards and Followers'!$D$14:$D$73,MATCH($A34,'CA Standards and Followers'!$A$14:$A$73,0))=1,INDEX('CA Standards and Followers'!$G$14:$G$73,MATCH($A34,'CA Standards and Followers'!$A$14:$A$73,0))&lt;=N$1),INDEX('CA Standards and Followers'!$2:$2,MATCH(N$1,'CA Standards and Followers'!$1:$1,0)),0)))</f>
        <v>0.82</v>
      </c>
      <c r="O34">
        <f>IF('CA Standards and Followers'!$B46=1,'EPA LDV Rules'!H$8,IF(AND(INDEX('CA Standards and Followers'!$E$14:$E$73,MATCH($A34,'CA Standards and Followers'!$A$14:$A$73,0))=1,INDEX('CA Standards and Followers'!$H$14:$H$73,MATCH($A34,'CA Standards and Followers'!$A$14:$A$73,0))&lt;=O$1),INDEX('CA Standards and Followers'!$3:$3,MATCH(O$1,'CA Standards and Followers'!$1:$1,0)),IF(AND(INDEX('CA Standards and Followers'!$D$14:$D$73,MATCH($A34,'CA Standards and Followers'!$A$14:$A$73,0))=1,INDEX('CA Standards and Followers'!$G$14:$G$73,MATCH($A34,'CA Standards and Followers'!$A$14:$A$73,0))&lt;=O$1),INDEX('CA Standards and Followers'!$2:$2,MATCH(O$1,'CA Standards and Followers'!$1:$1,0)),0)))</f>
        <v>0.88</v>
      </c>
      <c r="P34">
        <f>IF('CA Standards and Followers'!$B46=1,'EPA LDV Rules'!I$8,IF(AND(INDEX('CA Standards and Followers'!$E$14:$E$73,MATCH($A34,'CA Standards and Followers'!$A$14:$A$73,0))=1,INDEX('CA Standards and Followers'!$H$14:$H$73,MATCH($A34,'CA Standards and Followers'!$A$14:$A$73,0))&lt;=P$1),INDEX('CA Standards and Followers'!$3:$3,MATCH(P$1,'CA Standards and Followers'!$1:$1,0)),IF(AND(INDEX('CA Standards and Followers'!$D$14:$D$73,MATCH($A34,'CA Standards and Followers'!$A$14:$A$73,0))=1,INDEX('CA Standards and Followers'!$G$14:$G$73,MATCH($A34,'CA Standards and Followers'!$A$14:$A$73,0))&lt;=P$1),INDEX('CA Standards and Followers'!$2:$2,MATCH(P$1,'CA Standards and Followers'!$1:$1,0)),0)))</f>
        <v>0.94</v>
      </c>
      <c r="Q34">
        <f>IF('CA Standards and Followers'!$B46=1,'EPA LDV Rules'!J$8,IF(AND(INDEX('CA Standards and Followers'!$E$14:$E$73,MATCH($A34,'CA Standards and Followers'!$A$14:$A$73,0))=1,INDEX('CA Standards and Followers'!$H$14:$H$73,MATCH($A34,'CA Standards and Followers'!$A$14:$A$73,0))&lt;=Q$1),INDEX('CA Standards and Followers'!$3:$3,MATCH(Q$1,'CA Standards and Followers'!$1:$1,0)),IF(AND(INDEX('CA Standards and Followers'!$D$14:$D$73,MATCH($A34,'CA Standards and Followers'!$A$14:$A$73,0))=1,INDEX('CA Standards and Followers'!$G$14:$G$73,MATCH($A34,'CA Standards and Followers'!$A$14:$A$73,0))&lt;=Q$1),INDEX('CA Standards and Followers'!$2:$2,MATCH(Q$1,'CA Standards and Followers'!$1:$1,0)),0)))</f>
        <v>1</v>
      </c>
      <c r="R34">
        <f>IF('CA Standards and Followers'!$B46=1,'EPA LDV Rules'!K$8,IF(AND(INDEX('CA Standards and Followers'!$E$14:$E$73,MATCH($A34,'CA Standards and Followers'!$A$14:$A$73,0))=1,INDEX('CA Standards and Followers'!$H$14:$H$73,MATCH($A34,'CA Standards and Followers'!$A$14:$A$73,0))&lt;=R$1),INDEX('CA Standards and Followers'!$3:$3,MATCH(R$1,'CA Standards and Followers'!$1:$1,0)),IF(AND(INDEX('CA Standards and Followers'!$D$14:$D$73,MATCH($A34,'CA Standards and Followers'!$A$14:$A$73,0))=1,INDEX('CA Standards and Followers'!$G$14:$G$73,MATCH($A34,'CA Standards and Followers'!$A$14:$A$73,0))&lt;=R$1),INDEX('CA Standards and Followers'!$2:$2,MATCH(R$1,'CA Standards and Followers'!$1:$1,0)),0)))</f>
        <v>1</v>
      </c>
      <c r="S34">
        <f>IF('CA Standards and Followers'!$B46=1,'EPA LDV Rules'!L$8,IF(AND(INDEX('CA Standards and Followers'!$E$14:$E$73,MATCH($A34,'CA Standards and Followers'!$A$14:$A$73,0))=1,INDEX('CA Standards and Followers'!$H$14:$H$73,MATCH($A34,'CA Standards and Followers'!$A$14:$A$73,0))&lt;=S$1),INDEX('CA Standards and Followers'!$3:$3,MATCH(S$1,'CA Standards and Followers'!$1:$1,0)),IF(AND(INDEX('CA Standards and Followers'!$D$14:$D$73,MATCH($A34,'CA Standards and Followers'!$A$14:$A$73,0))=1,INDEX('CA Standards and Followers'!$G$14:$G$73,MATCH($A34,'CA Standards and Followers'!$A$14:$A$73,0))&lt;=S$1),INDEX('CA Standards and Followers'!$2:$2,MATCH(S$1,'CA Standards and Followers'!$1:$1,0)),0)))</f>
        <v>1</v>
      </c>
      <c r="T34">
        <f>IF('CA Standards and Followers'!$B46=1,'EPA LDV Rules'!M$8,IF(AND(INDEX('CA Standards and Followers'!$E$14:$E$73,MATCH($A34,'CA Standards and Followers'!$A$14:$A$73,0))=1,INDEX('CA Standards and Followers'!$H$14:$H$73,MATCH($A34,'CA Standards and Followers'!$A$14:$A$73,0))&lt;=T$1),INDEX('CA Standards and Followers'!$3:$3,MATCH(T$1,'CA Standards and Followers'!$1:$1,0)),IF(AND(INDEX('CA Standards and Followers'!$D$14:$D$73,MATCH($A34,'CA Standards and Followers'!$A$14:$A$73,0))=1,INDEX('CA Standards and Followers'!$G$14:$G$73,MATCH($A34,'CA Standards and Followers'!$A$14:$A$73,0))&lt;=T$1),INDEX('CA Standards and Followers'!$2:$2,MATCH(T$1,'CA Standards and Followers'!$1:$1,0)),0)))</f>
        <v>1</v>
      </c>
      <c r="U34">
        <f>IF('CA Standards and Followers'!$B46=1,'EPA LDV Rules'!N$8,IF(AND(INDEX('CA Standards and Followers'!$E$14:$E$73,MATCH($A34,'CA Standards and Followers'!$A$14:$A$73,0))=1,INDEX('CA Standards and Followers'!$H$14:$H$73,MATCH($A34,'CA Standards and Followers'!$A$14:$A$73,0))&lt;=U$1),INDEX('CA Standards and Followers'!$3:$3,MATCH(U$1,'CA Standards and Followers'!$1:$1,0)),IF(AND(INDEX('CA Standards and Followers'!$D$14:$D$73,MATCH($A34,'CA Standards and Followers'!$A$14:$A$73,0))=1,INDEX('CA Standards and Followers'!$G$14:$G$73,MATCH($A34,'CA Standards and Followers'!$A$14:$A$73,0))&lt;=U$1),INDEX('CA Standards and Followers'!$2:$2,MATCH(U$1,'CA Standards and Followers'!$1:$1,0)),0)))</f>
        <v>1</v>
      </c>
      <c r="V34">
        <f>IF('CA Standards and Followers'!$B46=1,'EPA LDV Rules'!O$8,IF(AND(INDEX('CA Standards and Followers'!$E$14:$E$73,MATCH($A34,'CA Standards and Followers'!$A$14:$A$73,0))=1,INDEX('CA Standards and Followers'!$H$14:$H$73,MATCH($A34,'CA Standards and Followers'!$A$14:$A$73,0))&lt;=V$1),INDEX('CA Standards and Followers'!$3:$3,MATCH(V$1,'CA Standards and Followers'!$1:$1,0)),IF(AND(INDEX('CA Standards and Followers'!$D$14:$D$73,MATCH($A34,'CA Standards and Followers'!$A$14:$A$73,0))=1,INDEX('CA Standards and Followers'!$G$14:$G$73,MATCH($A34,'CA Standards and Followers'!$A$14:$A$73,0))&lt;=V$1),INDEX('CA Standards and Followers'!$2:$2,MATCH(V$1,'CA Standards and Followers'!$1:$1,0)),0)))</f>
        <v>1</v>
      </c>
      <c r="W34">
        <f>IF('CA Standards and Followers'!$B46=1,'EPA LDV Rules'!P$8,IF(AND(INDEX('CA Standards and Followers'!$E$14:$E$73,MATCH($A34,'CA Standards and Followers'!$A$14:$A$73,0))=1,INDEX('CA Standards and Followers'!$H$14:$H$73,MATCH($A34,'CA Standards and Followers'!$A$14:$A$73,0))&lt;=W$1),INDEX('CA Standards and Followers'!$3:$3,MATCH(W$1,'CA Standards and Followers'!$1:$1,0)),IF(AND(INDEX('CA Standards and Followers'!$D$14:$D$73,MATCH($A34,'CA Standards and Followers'!$A$14:$A$73,0))=1,INDEX('CA Standards and Followers'!$G$14:$G$73,MATCH($A34,'CA Standards and Followers'!$A$14:$A$73,0))&lt;=W$1),INDEX('CA Standards and Followers'!$2:$2,MATCH(W$1,'CA Standards and Followers'!$1:$1,0)),0)))</f>
        <v>1</v>
      </c>
      <c r="X34">
        <f>IF('CA Standards and Followers'!$B46=1,'EPA LDV Rules'!Q$8,IF(AND(INDEX('CA Standards and Followers'!$E$14:$E$73,MATCH($A34,'CA Standards and Followers'!$A$14:$A$73,0))=1,INDEX('CA Standards and Followers'!$H$14:$H$73,MATCH($A34,'CA Standards and Followers'!$A$14:$A$73,0))&lt;=X$1),INDEX('CA Standards and Followers'!$3:$3,MATCH(X$1,'CA Standards and Followers'!$1:$1,0)),IF(AND(INDEX('CA Standards and Followers'!$D$14:$D$73,MATCH($A34,'CA Standards and Followers'!$A$14:$A$73,0))=1,INDEX('CA Standards and Followers'!$G$14:$G$73,MATCH($A34,'CA Standards and Followers'!$A$14:$A$73,0))&lt;=X$1),INDEX('CA Standards and Followers'!$2:$2,MATCH(X$1,'CA Standards and Followers'!$1:$1,0)),0)))</f>
        <v>1</v>
      </c>
      <c r="Y34">
        <f>IF('CA Standards and Followers'!$B46=1,'EPA LDV Rules'!R$8,IF(AND(INDEX('CA Standards and Followers'!$E$14:$E$73,MATCH($A34,'CA Standards and Followers'!$A$14:$A$73,0))=1,INDEX('CA Standards and Followers'!$H$14:$H$73,MATCH($A34,'CA Standards and Followers'!$A$14:$A$73,0))&lt;=Y$1),INDEX('CA Standards and Followers'!$3:$3,MATCH(Y$1,'CA Standards and Followers'!$1:$1,0)),IF(AND(INDEX('CA Standards and Followers'!$D$14:$D$73,MATCH($A34,'CA Standards and Followers'!$A$14:$A$73,0))=1,INDEX('CA Standards and Followers'!$G$14:$G$73,MATCH($A34,'CA Standards and Followers'!$A$14:$A$73,0))&lt;=Y$1),INDEX('CA Standards and Followers'!$2:$2,MATCH(Y$1,'CA Standards and Followers'!$1:$1,0)),0)))</f>
        <v>1</v>
      </c>
      <c r="Z34">
        <f>IF('CA Standards and Followers'!$B46=1,'EPA LDV Rules'!S$8,IF(AND(INDEX('CA Standards and Followers'!$E$14:$E$73,MATCH($A34,'CA Standards and Followers'!$A$14:$A$73,0))=1,INDEX('CA Standards and Followers'!$H$14:$H$73,MATCH($A34,'CA Standards and Followers'!$A$14:$A$73,0))&lt;=Z$1),INDEX('CA Standards and Followers'!$3:$3,MATCH(Z$1,'CA Standards and Followers'!$1:$1,0)),IF(AND(INDEX('CA Standards and Followers'!$D$14:$D$73,MATCH($A34,'CA Standards and Followers'!$A$14:$A$73,0))=1,INDEX('CA Standards and Followers'!$G$14:$G$73,MATCH($A34,'CA Standards and Followers'!$A$14:$A$73,0))&lt;=Z$1),INDEX('CA Standards and Followers'!$2:$2,MATCH(Z$1,'CA Standards and Followers'!$1:$1,0)),0)))</f>
        <v>1</v>
      </c>
      <c r="AA34">
        <f>IF('CA Standards and Followers'!$B46=1,'EPA LDV Rules'!T$8,IF(AND(INDEX('CA Standards and Followers'!$E$14:$E$73,MATCH($A34,'CA Standards and Followers'!$A$14:$A$73,0))=1,INDEX('CA Standards and Followers'!$H$14:$H$73,MATCH($A34,'CA Standards and Followers'!$A$14:$A$73,0))&lt;=AA$1),INDEX('CA Standards and Followers'!$3:$3,MATCH(AA$1,'CA Standards and Followers'!$1:$1,0)),IF(AND(INDEX('CA Standards and Followers'!$D$14:$D$73,MATCH($A34,'CA Standards and Followers'!$A$14:$A$73,0))=1,INDEX('CA Standards and Followers'!$G$14:$G$73,MATCH($A34,'CA Standards and Followers'!$A$14:$A$73,0))&lt;=AA$1),INDEX('CA Standards and Followers'!$2:$2,MATCH(AA$1,'CA Standards and Followers'!$1:$1,0)),0)))</f>
        <v>1</v>
      </c>
      <c r="AB34">
        <f>IF('CA Standards and Followers'!$B46=1,'EPA LDV Rules'!U$8,IF(AND(INDEX('CA Standards and Followers'!$E$14:$E$73,MATCH($A34,'CA Standards and Followers'!$A$14:$A$73,0))=1,INDEX('CA Standards and Followers'!$H$14:$H$73,MATCH($A34,'CA Standards and Followers'!$A$14:$A$73,0))&lt;=AB$1),INDEX('CA Standards and Followers'!$3:$3,MATCH(AB$1,'CA Standards and Followers'!$1:$1,0)),IF(AND(INDEX('CA Standards and Followers'!$D$14:$D$73,MATCH($A34,'CA Standards and Followers'!$A$14:$A$73,0))=1,INDEX('CA Standards and Followers'!$G$14:$G$73,MATCH($A34,'CA Standards and Followers'!$A$14:$A$73,0))&lt;=AB$1),INDEX('CA Standards and Followers'!$2:$2,MATCH(AB$1,'CA Standards and Followers'!$1:$1,0)),0)))</f>
        <v>1</v>
      </c>
      <c r="AC34">
        <f>IF('CA Standards and Followers'!$B46=1,'EPA LDV Rules'!V$8,IF(AND(INDEX('CA Standards and Followers'!$E$14:$E$73,MATCH($A34,'CA Standards and Followers'!$A$14:$A$73,0))=1,INDEX('CA Standards and Followers'!$H$14:$H$73,MATCH($A34,'CA Standards and Followers'!$A$14:$A$73,0))&lt;=AC$1),INDEX('CA Standards and Followers'!$3:$3,MATCH(AC$1,'CA Standards and Followers'!$1:$1,0)),IF(AND(INDEX('CA Standards and Followers'!$D$14:$D$73,MATCH($A34,'CA Standards and Followers'!$A$14:$A$73,0))=1,INDEX('CA Standards and Followers'!$G$14:$G$73,MATCH($A34,'CA Standards and Followers'!$A$14:$A$73,0))&lt;=AC$1),INDEX('CA Standards and Followers'!$2:$2,MATCH(AC$1,'CA Standards and Followers'!$1:$1,0)),0)))</f>
        <v>1</v>
      </c>
      <c r="AD34">
        <f>IF('CA Standards and Followers'!$B46=1,'EPA LDV Rules'!W$8,IF(AND(INDEX('CA Standards and Followers'!$E$14:$E$73,MATCH($A34,'CA Standards and Followers'!$A$14:$A$73,0))=1,INDEX('CA Standards and Followers'!$H$14:$H$73,MATCH($A34,'CA Standards and Followers'!$A$14:$A$73,0))&lt;=AD$1),INDEX('CA Standards and Followers'!$3:$3,MATCH(AD$1,'CA Standards and Followers'!$1:$1,0)),IF(AND(INDEX('CA Standards and Followers'!$D$14:$D$73,MATCH($A34,'CA Standards and Followers'!$A$14:$A$73,0))=1,INDEX('CA Standards and Followers'!$G$14:$G$73,MATCH($A34,'CA Standards and Followers'!$A$14:$A$73,0))&lt;=AD$1),INDEX('CA Standards and Followers'!$2:$2,MATCH(AD$1,'CA Standards and Followers'!$1:$1,0)),0)))</f>
        <v>1</v>
      </c>
      <c r="AE34">
        <f>IF('CA Standards and Followers'!$B46=1,'EPA LDV Rules'!X$8,IF(AND(INDEX('CA Standards and Followers'!$E$14:$E$73,MATCH($A34,'CA Standards and Followers'!$A$14:$A$73,0))=1,INDEX('CA Standards and Followers'!$H$14:$H$73,MATCH($A34,'CA Standards and Followers'!$A$14:$A$73,0))&lt;=AE$1),INDEX('CA Standards and Followers'!$3:$3,MATCH(AE$1,'CA Standards and Followers'!$1:$1,0)),IF(AND(INDEX('CA Standards and Followers'!$D$14:$D$73,MATCH($A34,'CA Standards and Followers'!$A$14:$A$73,0))=1,INDEX('CA Standards and Followers'!$G$14:$G$73,MATCH($A34,'CA Standards and Followers'!$A$14:$A$73,0))&lt;=AE$1),INDEX('CA Standards and Followers'!$2:$2,MATCH(AE$1,'CA Standards and Followers'!$1:$1,0)),0)))</f>
        <v>1</v>
      </c>
      <c r="AF34">
        <f>IF('CA Standards and Followers'!$B46=1,'EPA LDV Rules'!Y$8,IF(AND(INDEX('CA Standards and Followers'!$E$14:$E$73,MATCH($A34,'CA Standards and Followers'!$A$14:$A$73,0))=1,INDEX('CA Standards and Followers'!$H$14:$H$73,MATCH($A34,'CA Standards and Followers'!$A$14:$A$73,0))&lt;=AF$1),INDEX('CA Standards and Followers'!$3:$3,MATCH(AF$1,'CA Standards and Followers'!$1:$1,0)),IF(AND(INDEX('CA Standards and Followers'!$D$14:$D$73,MATCH($A34,'CA Standards and Followers'!$A$14:$A$73,0))=1,INDEX('CA Standards and Followers'!$G$14:$G$73,MATCH($A34,'CA Standards and Followers'!$A$14:$A$73,0))&lt;=AF$1),INDEX('CA Standards and Followers'!$2:$2,MATCH(AF$1,'CA Standards and Followers'!$1:$1,0)),0)))</f>
        <v>1</v>
      </c>
    </row>
    <row r="35" spans="1:32" x14ac:dyDescent="0.75">
      <c r="A35" t="s">
        <v>19</v>
      </c>
      <c r="B35">
        <f>IF(AND(INDEX('CA Standards and Followers'!$E$14:$E$73,MATCH($A35,'CA Standards and Followers'!$A$14:$A$73,0))=1,INDEX('CA Standards and Followers'!$H$14:$H$73,MATCH($A35,'CA Standards and Followers'!$A$14:$A$73,0))&lt;=B$1),INDEX('CA Standards and Followers'!$3:$3,MATCH(B$1,'CA Standards and Followers'!$1:$1,0)),IF(AND(INDEX('CA Standards and Followers'!$D$14:$D$73,MATCH($A35,'CA Standards and Followers'!$A$14:$A$73,0))=1,INDEX('CA Standards and Followers'!$G$14:$G$73,MATCH($A35,'CA Standards and Followers'!$A$14:$A$73,0))&lt;=B$1),INDEX('CA Standards and Followers'!$2:$2,MATCH(B$1,'CA Standards and Followers'!$1:$1,0)),0))</f>
        <v>0</v>
      </c>
      <c r="C35">
        <f>IF(AND(INDEX('CA Standards and Followers'!$E$14:$E$73,MATCH($A35,'CA Standards and Followers'!$A$14:$A$73,0))=1,INDEX('CA Standards and Followers'!$H$14:$H$73,MATCH($A35,'CA Standards and Followers'!$A$14:$A$73,0))&lt;=C$1),INDEX('CA Standards and Followers'!$3:$3,MATCH(C$1,'CA Standards and Followers'!$1:$1,0)),IF(AND(INDEX('CA Standards and Followers'!$D$14:$D$73,MATCH($A35,'CA Standards and Followers'!$A$14:$A$73,0))=1,INDEX('CA Standards and Followers'!$G$14:$G$73,MATCH($A35,'CA Standards and Followers'!$A$14:$A$73,0))&lt;=C$1),INDEX('CA Standards and Followers'!$2:$2,MATCH(C$1,'CA Standards and Followers'!$1:$1,0)),0))</f>
        <v>0</v>
      </c>
      <c r="D35">
        <f>IF(AND(INDEX('CA Standards and Followers'!$E$14:$E$73,MATCH($A35,'CA Standards and Followers'!$A$14:$A$73,0))=1,INDEX('CA Standards and Followers'!$H$14:$H$73,MATCH($A35,'CA Standards and Followers'!$A$14:$A$73,0))&lt;=D$1),INDEX('CA Standards and Followers'!$3:$3,MATCH(D$1,'CA Standards and Followers'!$1:$1,0)),IF(AND(INDEX('CA Standards and Followers'!$D$14:$D$73,MATCH($A35,'CA Standards and Followers'!$A$14:$A$73,0))=1,INDEX('CA Standards and Followers'!$G$14:$G$73,MATCH($A35,'CA Standards and Followers'!$A$14:$A$73,0))&lt;=D$1),INDEX('CA Standards and Followers'!$2:$2,MATCH(D$1,'CA Standards and Followers'!$1:$1,0)),0))</f>
        <v>0</v>
      </c>
      <c r="E35">
        <f>IF(AND(INDEX('CA Standards and Followers'!$E$14:$E$73,MATCH($A35,'CA Standards and Followers'!$A$14:$A$73,0))=1,INDEX('CA Standards and Followers'!$H$14:$H$73,MATCH($A35,'CA Standards and Followers'!$A$14:$A$73,0))&lt;=E$1),INDEX('CA Standards and Followers'!$3:$3,MATCH(E$1,'CA Standards and Followers'!$1:$1,0)),IF(AND(INDEX('CA Standards and Followers'!$D$14:$D$73,MATCH($A35,'CA Standards and Followers'!$A$14:$A$73,0))=1,INDEX('CA Standards and Followers'!$G$14:$G$73,MATCH($A35,'CA Standards and Followers'!$A$14:$A$73,0))&lt;=E$1),INDEX('CA Standards and Followers'!$2:$2,MATCH(E$1,'CA Standards and Followers'!$1:$1,0)),0))</f>
        <v>0</v>
      </c>
      <c r="F35">
        <f>IF(AND(INDEX('CA Standards and Followers'!$E$14:$E$73,MATCH($A35,'CA Standards and Followers'!$A$14:$A$73,0))=1,INDEX('CA Standards and Followers'!$H$14:$H$73,MATCH($A35,'CA Standards and Followers'!$A$14:$A$73,0))&lt;=F$1),INDEX('CA Standards and Followers'!$3:$3,MATCH(F$1,'CA Standards and Followers'!$1:$1,0)),IF(AND(INDEX('CA Standards and Followers'!$D$14:$D$73,MATCH($A35,'CA Standards and Followers'!$A$14:$A$73,0))=1,INDEX('CA Standards and Followers'!$G$14:$G$73,MATCH($A35,'CA Standards and Followers'!$A$14:$A$73,0))&lt;=F$1),INDEX('CA Standards and Followers'!$2:$2,MATCH(F$1,'CA Standards and Followers'!$1:$1,0)),0))</f>
        <v>0</v>
      </c>
      <c r="G35">
        <f>IF(AND(INDEX('CA Standards and Followers'!$E$14:$E$73,MATCH($A35,'CA Standards and Followers'!$A$14:$A$73,0))=1,INDEX('CA Standards and Followers'!$H$14:$H$73,MATCH($A35,'CA Standards and Followers'!$A$14:$A$73,0))&lt;=G$1),INDEX('CA Standards and Followers'!$3:$3,MATCH(G$1,'CA Standards and Followers'!$1:$1,0)),IF(AND(INDEX('CA Standards and Followers'!$D$14:$D$73,MATCH($A35,'CA Standards and Followers'!$A$14:$A$73,0))=1,INDEX('CA Standards and Followers'!$G$14:$G$73,MATCH($A35,'CA Standards and Followers'!$A$14:$A$73,0))&lt;=G$1),INDEX('CA Standards and Followers'!$2:$2,MATCH(G$1,'CA Standards and Followers'!$1:$1,0)),0))</f>
        <v>0</v>
      </c>
      <c r="H35">
        <f>IF(AND(INDEX('CA Standards and Followers'!$E$14:$E$73,MATCH($A35,'CA Standards and Followers'!$A$14:$A$73,0))=1,INDEX('CA Standards and Followers'!$H$14:$H$73,MATCH($A35,'CA Standards and Followers'!$A$14:$A$73,0))&lt;=H$1),INDEX('CA Standards and Followers'!$3:$3,MATCH(H$1,'CA Standards and Followers'!$1:$1,0)),IF(AND(INDEX('CA Standards and Followers'!$D$14:$D$73,MATCH($A35,'CA Standards and Followers'!$A$14:$A$73,0))=1,INDEX('CA Standards and Followers'!$G$14:$G$73,MATCH($A35,'CA Standards and Followers'!$A$14:$A$73,0))&lt;=H$1),INDEX('CA Standards and Followers'!$2:$2,MATCH(H$1,'CA Standards and Followers'!$1:$1,0)),0))</f>
        <v>0</v>
      </c>
      <c r="I35">
        <f>IF('CA Standards and Followers'!$B47=1,'EPA LDV Rules'!B$8,IF(AND(INDEX('CA Standards and Followers'!$E$14:$E$73,MATCH($A35,'CA Standards and Followers'!$A$14:$A$73,0))=1,INDEX('CA Standards and Followers'!$H$14:$H$73,MATCH($A35,'CA Standards and Followers'!$A$14:$A$73,0))&lt;=I$1),INDEX('CA Standards and Followers'!$3:$3,MATCH(I$1,'CA Standards and Followers'!$1:$1,0)),IF(AND(INDEX('CA Standards and Followers'!$D$14:$D$73,MATCH($A35,'CA Standards and Followers'!$A$14:$A$73,0))=1,INDEX('CA Standards and Followers'!$G$14:$G$73,MATCH($A35,'CA Standards and Followers'!$A$14:$A$73,0))&lt;=I$1),INDEX('CA Standards and Followers'!$2:$2,MATCH(I$1,'CA Standards and Followers'!$1:$1,0)),0)))</f>
        <v>0.26200000000000001</v>
      </c>
      <c r="J35">
        <f>IF('CA Standards and Followers'!$B47=1,'EPA LDV Rules'!C$8,IF(AND(INDEX('CA Standards and Followers'!$E$14:$E$73,MATCH($A35,'CA Standards and Followers'!$A$14:$A$73,0))=1,INDEX('CA Standards and Followers'!$H$14:$H$73,MATCH($A35,'CA Standards and Followers'!$A$14:$A$73,0))&lt;=J$1),INDEX('CA Standards and Followers'!$3:$3,MATCH(J$1,'CA Standards and Followers'!$1:$1,0)),IF(AND(INDEX('CA Standards and Followers'!$D$14:$D$73,MATCH($A35,'CA Standards and Followers'!$A$14:$A$73,0))=1,INDEX('CA Standards and Followers'!$G$14:$G$73,MATCH($A35,'CA Standards and Followers'!$A$14:$A$73,0))&lt;=J$1),INDEX('CA Standards and Followers'!$2:$2,MATCH(J$1,'CA Standards and Followers'!$1:$1,0)),0)))</f>
        <v>0.3</v>
      </c>
      <c r="K35">
        <f>IF('CA Standards and Followers'!$B47=1,'EPA LDV Rules'!D$8,IF(AND(INDEX('CA Standards and Followers'!$E$14:$E$73,MATCH($A35,'CA Standards and Followers'!$A$14:$A$73,0))=1,INDEX('CA Standards and Followers'!$H$14:$H$73,MATCH($A35,'CA Standards and Followers'!$A$14:$A$73,0))&lt;=K$1),INDEX('CA Standards and Followers'!$3:$3,MATCH(K$1,'CA Standards and Followers'!$1:$1,0)),IF(AND(INDEX('CA Standards and Followers'!$D$14:$D$73,MATCH($A35,'CA Standards and Followers'!$A$14:$A$73,0))=1,INDEX('CA Standards and Followers'!$G$14:$G$73,MATCH($A35,'CA Standards and Followers'!$A$14:$A$73,0))&lt;=K$1),INDEX('CA Standards and Followers'!$2:$2,MATCH(K$1,'CA Standards and Followers'!$1:$1,0)),0)))</f>
        <v>0.39600000000000002</v>
      </c>
      <c r="L35">
        <f>IF('CA Standards and Followers'!$B47=1,'EPA LDV Rules'!E$8,IF(AND(INDEX('CA Standards and Followers'!$E$14:$E$73,MATCH($A35,'CA Standards and Followers'!$A$14:$A$73,0))=1,INDEX('CA Standards and Followers'!$H$14:$H$73,MATCH($A35,'CA Standards and Followers'!$A$14:$A$73,0))&lt;=L$1),INDEX('CA Standards and Followers'!$3:$3,MATCH(L$1,'CA Standards and Followers'!$1:$1,0)),IF(AND(INDEX('CA Standards and Followers'!$D$14:$D$73,MATCH($A35,'CA Standards and Followers'!$A$14:$A$73,0))=1,INDEX('CA Standards and Followers'!$G$14:$G$73,MATCH($A35,'CA Standards and Followers'!$A$14:$A$73,0))&lt;=L$1),INDEX('CA Standards and Followers'!$2:$2,MATCH(L$1,'CA Standards and Followers'!$1:$1,0)),0)))</f>
        <v>0.45500000000000002</v>
      </c>
      <c r="M35">
        <f>IF('CA Standards and Followers'!$B47=1,'EPA LDV Rules'!F$8,IF(AND(INDEX('CA Standards and Followers'!$E$14:$E$73,MATCH($A35,'CA Standards and Followers'!$A$14:$A$73,0))=1,INDEX('CA Standards and Followers'!$H$14:$H$73,MATCH($A35,'CA Standards and Followers'!$A$14:$A$73,0))&lt;=M$1),INDEX('CA Standards and Followers'!$3:$3,MATCH(M$1,'CA Standards and Followers'!$1:$1,0)),IF(AND(INDEX('CA Standards and Followers'!$D$14:$D$73,MATCH($A35,'CA Standards and Followers'!$A$14:$A$73,0))=1,INDEX('CA Standards and Followers'!$G$14:$G$73,MATCH($A35,'CA Standards and Followers'!$A$14:$A$73,0))&lt;=M$1),INDEX('CA Standards and Followers'!$2:$2,MATCH(M$1,'CA Standards and Followers'!$1:$1,0)),0)))</f>
        <v>0.53</v>
      </c>
      <c r="N35">
        <f>IF('CA Standards and Followers'!$B47=1,'EPA LDV Rules'!G$8,IF(AND(INDEX('CA Standards and Followers'!$E$14:$E$73,MATCH($A35,'CA Standards and Followers'!$A$14:$A$73,0))=1,INDEX('CA Standards and Followers'!$H$14:$H$73,MATCH($A35,'CA Standards and Followers'!$A$14:$A$73,0))&lt;=N$1),INDEX('CA Standards and Followers'!$3:$3,MATCH(N$1,'CA Standards and Followers'!$1:$1,0)),IF(AND(INDEX('CA Standards and Followers'!$D$14:$D$73,MATCH($A35,'CA Standards and Followers'!$A$14:$A$73,0))=1,INDEX('CA Standards and Followers'!$G$14:$G$73,MATCH($A35,'CA Standards and Followers'!$A$14:$A$73,0))&lt;=N$1),INDEX('CA Standards and Followers'!$2:$2,MATCH(N$1,'CA Standards and Followers'!$1:$1,0)),0)))</f>
        <v>0.61</v>
      </c>
      <c r="O35">
        <f>IF('CA Standards and Followers'!$B47=1,'EPA LDV Rules'!H$8,IF(AND(INDEX('CA Standards and Followers'!$E$14:$E$73,MATCH($A35,'CA Standards and Followers'!$A$14:$A$73,0))=1,INDEX('CA Standards and Followers'!$H$14:$H$73,MATCH($A35,'CA Standards and Followers'!$A$14:$A$73,0))&lt;=O$1),INDEX('CA Standards and Followers'!$3:$3,MATCH(O$1,'CA Standards and Followers'!$1:$1,0)),IF(AND(INDEX('CA Standards and Followers'!$D$14:$D$73,MATCH($A35,'CA Standards and Followers'!$A$14:$A$73,0))=1,INDEX('CA Standards and Followers'!$G$14:$G$73,MATCH($A35,'CA Standards and Followers'!$A$14:$A$73,0))&lt;=O$1),INDEX('CA Standards and Followers'!$2:$2,MATCH(O$1,'CA Standards and Followers'!$1:$1,0)),0)))</f>
        <v>0.57999999999999996</v>
      </c>
      <c r="P35">
        <f>IF('CA Standards and Followers'!$B47=1,'EPA LDV Rules'!I$8,IF(AND(INDEX('CA Standards and Followers'!$E$14:$E$73,MATCH($A35,'CA Standards and Followers'!$A$14:$A$73,0))=1,INDEX('CA Standards and Followers'!$H$14:$H$73,MATCH($A35,'CA Standards and Followers'!$A$14:$A$73,0))&lt;=P$1),INDEX('CA Standards and Followers'!$3:$3,MATCH(P$1,'CA Standards and Followers'!$1:$1,0)),IF(AND(INDEX('CA Standards and Followers'!$D$14:$D$73,MATCH($A35,'CA Standards and Followers'!$A$14:$A$73,0))=1,INDEX('CA Standards and Followers'!$G$14:$G$73,MATCH($A35,'CA Standards and Followers'!$A$14:$A$73,0))&lt;=P$1),INDEX('CA Standards and Followers'!$2:$2,MATCH(P$1,'CA Standards and Followers'!$1:$1,0)),0)))</f>
        <v>0.55000000000000004</v>
      </c>
      <c r="Q35">
        <f>IF('CA Standards and Followers'!$B47=1,'EPA LDV Rules'!J$8,IF(AND(INDEX('CA Standards and Followers'!$E$14:$E$73,MATCH($A35,'CA Standards and Followers'!$A$14:$A$73,0))=1,INDEX('CA Standards and Followers'!$H$14:$H$73,MATCH($A35,'CA Standards and Followers'!$A$14:$A$73,0))&lt;=Q$1),INDEX('CA Standards and Followers'!$3:$3,MATCH(Q$1,'CA Standards and Followers'!$1:$1,0)),IF(AND(INDEX('CA Standards and Followers'!$D$14:$D$73,MATCH($A35,'CA Standards and Followers'!$A$14:$A$73,0))=1,INDEX('CA Standards and Followers'!$G$14:$G$73,MATCH($A35,'CA Standards and Followers'!$A$14:$A$73,0))&lt;=Q$1),INDEX('CA Standards and Followers'!$2:$2,MATCH(Q$1,'CA Standards and Followers'!$1:$1,0)),0)))</f>
        <v>0</v>
      </c>
      <c r="R35">
        <f>IF('CA Standards and Followers'!$B47=1,'EPA LDV Rules'!K$8,IF(AND(INDEX('CA Standards and Followers'!$E$14:$E$73,MATCH($A35,'CA Standards and Followers'!$A$14:$A$73,0))=1,INDEX('CA Standards and Followers'!$H$14:$H$73,MATCH($A35,'CA Standards and Followers'!$A$14:$A$73,0))&lt;=R$1),INDEX('CA Standards and Followers'!$3:$3,MATCH(R$1,'CA Standards and Followers'!$1:$1,0)),IF(AND(INDEX('CA Standards and Followers'!$D$14:$D$73,MATCH($A35,'CA Standards and Followers'!$A$14:$A$73,0))=1,INDEX('CA Standards and Followers'!$G$14:$G$73,MATCH($A35,'CA Standards and Followers'!$A$14:$A$73,0))&lt;=R$1),INDEX('CA Standards and Followers'!$2:$2,MATCH(R$1,'CA Standards and Followers'!$1:$1,0)),0)))</f>
        <v>0</v>
      </c>
      <c r="S35">
        <f>IF('CA Standards and Followers'!$B47=1,'EPA LDV Rules'!L$8,IF(AND(INDEX('CA Standards and Followers'!$E$14:$E$73,MATCH($A35,'CA Standards and Followers'!$A$14:$A$73,0))=1,INDEX('CA Standards and Followers'!$H$14:$H$73,MATCH($A35,'CA Standards and Followers'!$A$14:$A$73,0))&lt;=S$1),INDEX('CA Standards and Followers'!$3:$3,MATCH(S$1,'CA Standards and Followers'!$1:$1,0)),IF(AND(INDEX('CA Standards and Followers'!$D$14:$D$73,MATCH($A35,'CA Standards and Followers'!$A$14:$A$73,0))=1,INDEX('CA Standards and Followers'!$G$14:$G$73,MATCH($A35,'CA Standards and Followers'!$A$14:$A$73,0))&lt;=S$1),INDEX('CA Standards and Followers'!$2:$2,MATCH(S$1,'CA Standards and Followers'!$1:$1,0)),0)))</f>
        <v>0</v>
      </c>
      <c r="T35">
        <f>IF('CA Standards and Followers'!$B47=1,'EPA LDV Rules'!M$8,IF(AND(INDEX('CA Standards and Followers'!$E$14:$E$73,MATCH($A35,'CA Standards and Followers'!$A$14:$A$73,0))=1,INDEX('CA Standards and Followers'!$H$14:$H$73,MATCH($A35,'CA Standards and Followers'!$A$14:$A$73,0))&lt;=T$1),INDEX('CA Standards and Followers'!$3:$3,MATCH(T$1,'CA Standards and Followers'!$1:$1,0)),IF(AND(INDEX('CA Standards and Followers'!$D$14:$D$73,MATCH($A35,'CA Standards and Followers'!$A$14:$A$73,0))=1,INDEX('CA Standards and Followers'!$G$14:$G$73,MATCH($A35,'CA Standards and Followers'!$A$14:$A$73,0))&lt;=T$1),INDEX('CA Standards and Followers'!$2:$2,MATCH(T$1,'CA Standards and Followers'!$1:$1,0)),0)))</f>
        <v>0</v>
      </c>
      <c r="U35">
        <f>IF('CA Standards and Followers'!$B47=1,'EPA LDV Rules'!N$8,IF(AND(INDEX('CA Standards and Followers'!$E$14:$E$73,MATCH($A35,'CA Standards and Followers'!$A$14:$A$73,0))=1,INDEX('CA Standards and Followers'!$H$14:$H$73,MATCH($A35,'CA Standards and Followers'!$A$14:$A$73,0))&lt;=U$1),INDEX('CA Standards and Followers'!$3:$3,MATCH(U$1,'CA Standards and Followers'!$1:$1,0)),IF(AND(INDEX('CA Standards and Followers'!$D$14:$D$73,MATCH($A35,'CA Standards and Followers'!$A$14:$A$73,0))=1,INDEX('CA Standards and Followers'!$G$14:$G$73,MATCH($A35,'CA Standards and Followers'!$A$14:$A$73,0))&lt;=U$1),INDEX('CA Standards and Followers'!$2:$2,MATCH(U$1,'CA Standards and Followers'!$1:$1,0)),0)))</f>
        <v>0</v>
      </c>
      <c r="V35">
        <f>IF('CA Standards and Followers'!$B47=1,'EPA LDV Rules'!O$8,IF(AND(INDEX('CA Standards and Followers'!$E$14:$E$73,MATCH($A35,'CA Standards and Followers'!$A$14:$A$73,0))=1,INDEX('CA Standards and Followers'!$H$14:$H$73,MATCH($A35,'CA Standards and Followers'!$A$14:$A$73,0))&lt;=V$1),INDEX('CA Standards and Followers'!$3:$3,MATCH(V$1,'CA Standards and Followers'!$1:$1,0)),IF(AND(INDEX('CA Standards and Followers'!$D$14:$D$73,MATCH($A35,'CA Standards and Followers'!$A$14:$A$73,0))=1,INDEX('CA Standards and Followers'!$G$14:$G$73,MATCH($A35,'CA Standards and Followers'!$A$14:$A$73,0))&lt;=V$1),INDEX('CA Standards and Followers'!$2:$2,MATCH(V$1,'CA Standards and Followers'!$1:$1,0)),0)))</f>
        <v>0</v>
      </c>
      <c r="W35">
        <f>IF('CA Standards and Followers'!$B47=1,'EPA LDV Rules'!P$8,IF(AND(INDEX('CA Standards and Followers'!$E$14:$E$73,MATCH($A35,'CA Standards and Followers'!$A$14:$A$73,0))=1,INDEX('CA Standards and Followers'!$H$14:$H$73,MATCH($A35,'CA Standards and Followers'!$A$14:$A$73,0))&lt;=W$1),INDEX('CA Standards and Followers'!$3:$3,MATCH(W$1,'CA Standards and Followers'!$1:$1,0)),IF(AND(INDEX('CA Standards and Followers'!$D$14:$D$73,MATCH($A35,'CA Standards and Followers'!$A$14:$A$73,0))=1,INDEX('CA Standards and Followers'!$G$14:$G$73,MATCH($A35,'CA Standards and Followers'!$A$14:$A$73,0))&lt;=W$1),INDEX('CA Standards and Followers'!$2:$2,MATCH(W$1,'CA Standards and Followers'!$1:$1,0)),0)))</f>
        <v>0</v>
      </c>
      <c r="X35">
        <f>IF('CA Standards and Followers'!$B47=1,'EPA LDV Rules'!Q$8,IF(AND(INDEX('CA Standards and Followers'!$E$14:$E$73,MATCH($A35,'CA Standards and Followers'!$A$14:$A$73,0))=1,INDEX('CA Standards and Followers'!$H$14:$H$73,MATCH($A35,'CA Standards and Followers'!$A$14:$A$73,0))&lt;=X$1),INDEX('CA Standards and Followers'!$3:$3,MATCH(X$1,'CA Standards and Followers'!$1:$1,0)),IF(AND(INDEX('CA Standards and Followers'!$D$14:$D$73,MATCH($A35,'CA Standards and Followers'!$A$14:$A$73,0))=1,INDEX('CA Standards and Followers'!$G$14:$G$73,MATCH($A35,'CA Standards and Followers'!$A$14:$A$73,0))&lt;=X$1),INDEX('CA Standards and Followers'!$2:$2,MATCH(X$1,'CA Standards and Followers'!$1:$1,0)),0)))</f>
        <v>0</v>
      </c>
      <c r="Y35">
        <f>IF('CA Standards and Followers'!$B47=1,'EPA LDV Rules'!R$8,IF(AND(INDEX('CA Standards and Followers'!$E$14:$E$73,MATCH($A35,'CA Standards and Followers'!$A$14:$A$73,0))=1,INDEX('CA Standards and Followers'!$H$14:$H$73,MATCH($A35,'CA Standards and Followers'!$A$14:$A$73,0))&lt;=Y$1),INDEX('CA Standards and Followers'!$3:$3,MATCH(Y$1,'CA Standards and Followers'!$1:$1,0)),IF(AND(INDEX('CA Standards and Followers'!$D$14:$D$73,MATCH($A35,'CA Standards and Followers'!$A$14:$A$73,0))=1,INDEX('CA Standards and Followers'!$G$14:$G$73,MATCH($A35,'CA Standards and Followers'!$A$14:$A$73,0))&lt;=Y$1),INDEX('CA Standards and Followers'!$2:$2,MATCH(Y$1,'CA Standards and Followers'!$1:$1,0)),0)))</f>
        <v>0</v>
      </c>
      <c r="Z35">
        <f>IF('CA Standards and Followers'!$B47=1,'EPA LDV Rules'!S$8,IF(AND(INDEX('CA Standards and Followers'!$E$14:$E$73,MATCH($A35,'CA Standards and Followers'!$A$14:$A$73,0))=1,INDEX('CA Standards and Followers'!$H$14:$H$73,MATCH($A35,'CA Standards and Followers'!$A$14:$A$73,0))&lt;=Z$1),INDEX('CA Standards and Followers'!$3:$3,MATCH(Z$1,'CA Standards and Followers'!$1:$1,0)),IF(AND(INDEX('CA Standards and Followers'!$D$14:$D$73,MATCH($A35,'CA Standards and Followers'!$A$14:$A$73,0))=1,INDEX('CA Standards and Followers'!$G$14:$G$73,MATCH($A35,'CA Standards and Followers'!$A$14:$A$73,0))&lt;=Z$1),INDEX('CA Standards and Followers'!$2:$2,MATCH(Z$1,'CA Standards and Followers'!$1:$1,0)),0)))</f>
        <v>0</v>
      </c>
      <c r="AA35">
        <f>IF('CA Standards and Followers'!$B47=1,'EPA LDV Rules'!T$8,IF(AND(INDEX('CA Standards and Followers'!$E$14:$E$73,MATCH($A35,'CA Standards and Followers'!$A$14:$A$73,0))=1,INDEX('CA Standards and Followers'!$H$14:$H$73,MATCH($A35,'CA Standards and Followers'!$A$14:$A$73,0))&lt;=AA$1),INDEX('CA Standards and Followers'!$3:$3,MATCH(AA$1,'CA Standards and Followers'!$1:$1,0)),IF(AND(INDEX('CA Standards and Followers'!$D$14:$D$73,MATCH($A35,'CA Standards and Followers'!$A$14:$A$73,0))=1,INDEX('CA Standards and Followers'!$G$14:$G$73,MATCH($A35,'CA Standards and Followers'!$A$14:$A$73,0))&lt;=AA$1),INDEX('CA Standards and Followers'!$2:$2,MATCH(AA$1,'CA Standards and Followers'!$1:$1,0)),0)))</f>
        <v>0</v>
      </c>
      <c r="AB35">
        <f>IF('CA Standards and Followers'!$B47=1,'EPA LDV Rules'!U$8,IF(AND(INDEX('CA Standards and Followers'!$E$14:$E$73,MATCH($A35,'CA Standards and Followers'!$A$14:$A$73,0))=1,INDEX('CA Standards and Followers'!$H$14:$H$73,MATCH($A35,'CA Standards and Followers'!$A$14:$A$73,0))&lt;=AB$1),INDEX('CA Standards and Followers'!$3:$3,MATCH(AB$1,'CA Standards and Followers'!$1:$1,0)),IF(AND(INDEX('CA Standards and Followers'!$D$14:$D$73,MATCH($A35,'CA Standards and Followers'!$A$14:$A$73,0))=1,INDEX('CA Standards and Followers'!$G$14:$G$73,MATCH($A35,'CA Standards and Followers'!$A$14:$A$73,0))&lt;=AB$1),INDEX('CA Standards and Followers'!$2:$2,MATCH(AB$1,'CA Standards and Followers'!$1:$1,0)),0)))</f>
        <v>0</v>
      </c>
      <c r="AC35">
        <f>IF('CA Standards and Followers'!$B47=1,'EPA LDV Rules'!V$8,IF(AND(INDEX('CA Standards and Followers'!$E$14:$E$73,MATCH($A35,'CA Standards and Followers'!$A$14:$A$73,0))=1,INDEX('CA Standards and Followers'!$H$14:$H$73,MATCH($A35,'CA Standards and Followers'!$A$14:$A$73,0))&lt;=AC$1),INDEX('CA Standards and Followers'!$3:$3,MATCH(AC$1,'CA Standards and Followers'!$1:$1,0)),IF(AND(INDEX('CA Standards and Followers'!$D$14:$D$73,MATCH($A35,'CA Standards and Followers'!$A$14:$A$73,0))=1,INDEX('CA Standards and Followers'!$G$14:$G$73,MATCH($A35,'CA Standards and Followers'!$A$14:$A$73,0))&lt;=AC$1),INDEX('CA Standards and Followers'!$2:$2,MATCH(AC$1,'CA Standards and Followers'!$1:$1,0)),0)))</f>
        <v>0</v>
      </c>
      <c r="AD35">
        <f>IF('CA Standards and Followers'!$B47=1,'EPA LDV Rules'!W$8,IF(AND(INDEX('CA Standards and Followers'!$E$14:$E$73,MATCH($A35,'CA Standards and Followers'!$A$14:$A$73,0))=1,INDEX('CA Standards and Followers'!$H$14:$H$73,MATCH($A35,'CA Standards and Followers'!$A$14:$A$73,0))&lt;=AD$1),INDEX('CA Standards and Followers'!$3:$3,MATCH(AD$1,'CA Standards and Followers'!$1:$1,0)),IF(AND(INDEX('CA Standards and Followers'!$D$14:$D$73,MATCH($A35,'CA Standards and Followers'!$A$14:$A$73,0))=1,INDEX('CA Standards and Followers'!$G$14:$G$73,MATCH($A35,'CA Standards and Followers'!$A$14:$A$73,0))&lt;=AD$1),INDEX('CA Standards and Followers'!$2:$2,MATCH(AD$1,'CA Standards and Followers'!$1:$1,0)),0)))</f>
        <v>0</v>
      </c>
      <c r="AE35">
        <f>IF('CA Standards and Followers'!$B47=1,'EPA LDV Rules'!X$8,IF(AND(INDEX('CA Standards and Followers'!$E$14:$E$73,MATCH($A35,'CA Standards and Followers'!$A$14:$A$73,0))=1,INDEX('CA Standards and Followers'!$H$14:$H$73,MATCH($A35,'CA Standards and Followers'!$A$14:$A$73,0))&lt;=AE$1),INDEX('CA Standards and Followers'!$3:$3,MATCH(AE$1,'CA Standards and Followers'!$1:$1,0)),IF(AND(INDEX('CA Standards and Followers'!$D$14:$D$73,MATCH($A35,'CA Standards and Followers'!$A$14:$A$73,0))=1,INDEX('CA Standards and Followers'!$G$14:$G$73,MATCH($A35,'CA Standards and Followers'!$A$14:$A$73,0))&lt;=AE$1),INDEX('CA Standards and Followers'!$2:$2,MATCH(AE$1,'CA Standards and Followers'!$1:$1,0)),0)))</f>
        <v>0</v>
      </c>
      <c r="AF35">
        <f>IF('CA Standards and Followers'!$B47=1,'EPA LDV Rules'!Y$8,IF(AND(INDEX('CA Standards and Followers'!$E$14:$E$73,MATCH($A35,'CA Standards and Followers'!$A$14:$A$73,0))=1,INDEX('CA Standards and Followers'!$H$14:$H$73,MATCH($A35,'CA Standards and Followers'!$A$14:$A$73,0))&lt;=AF$1),INDEX('CA Standards and Followers'!$3:$3,MATCH(AF$1,'CA Standards and Followers'!$1:$1,0)),IF(AND(INDEX('CA Standards and Followers'!$D$14:$D$73,MATCH($A35,'CA Standards and Followers'!$A$14:$A$73,0))=1,INDEX('CA Standards and Followers'!$G$14:$G$73,MATCH($A35,'CA Standards and Followers'!$A$14:$A$73,0))&lt;=AF$1),INDEX('CA Standards and Followers'!$2:$2,MATCH(AF$1,'CA Standards and Followers'!$1:$1,0)),0)))</f>
        <v>0</v>
      </c>
    </row>
    <row r="36" spans="1:32" x14ac:dyDescent="0.75">
      <c r="A36" t="s">
        <v>20</v>
      </c>
      <c r="B36">
        <f>IF(AND(INDEX('CA Standards and Followers'!$E$14:$E$73,MATCH($A36,'CA Standards and Followers'!$A$14:$A$73,0))=1,INDEX('CA Standards and Followers'!$H$14:$H$73,MATCH($A36,'CA Standards and Followers'!$A$14:$A$73,0))&lt;=B$1),INDEX('CA Standards and Followers'!$3:$3,MATCH(B$1,'CA Standards and Followers'!$1:$1,0)),IF(AND(INDEX('CA Standards and Followers'!$D$14:$D$73,MATCH($A36,'CA Standards and Followers'!$A$14:$A$73,0))=1,INDEX('CA Standards and Followers'!$G$14:$G$73,MATCH($A36,'CA Standards and Followers'!$A$14:$A$73,0))&lt;=B$1),INDEX('CA Standards and Followers'!$2:$2,MATCH(B$1,'CA Standards and Followers'!$1:$1,0)),0))</f>
        <v>0</v>
      </c>
      <c r="C36">
        <f>IF(AND(INDEX('CA Standards and Followers'!$E$14:$E$73,MATCH($A36,'CA Standards and Followers'!$A$14:$A$73,0))=1,INDEX('CA Standards and Followers'!$H$14:$H$73,MATCH($A36,'CA Standards and Followers'!$A$14:$A$73,0))&lt;=C$1),INDEX('CA Standards and Followers'!$3:$3,MATCH(C$1,'CA Standards and Followers'!$1:$1,0)),IF(AND(INDEX('CA Standards and Followers'!$D$14:$D$73,MATCH($A36,'CA Standards and Followers'!$A$14:$A$73,0))=1,INDEX('CA Standards and Followers'!$G$14:$G$73,MATCH($A36,'CA Standards and Followers'!$A$14:$A$73,0))&lt;=C$1),INDEX('CA Standards and Followers'!$2:$2,MATCH(C$1,'CA Standards and Followers'!$1:$1,0)),0))</f>
        <v>0</v>
      </c>
      <c r="D36">
        <f>IF(AND(INDEX('CA Standards and Followers'!$E$14:$E$73,MATCH($A36,'CA Standards and Followers'!$A$14:$A$73,0))=1,INDEX('CA Standards and Followers'!$H$14:$H$73,MATCH($A36,'CA Standards and Followers'!$A$14:$A$73,0))&lt;=D$1),INDEX('CA Standards and Followers'!$3:$3,MATCH(D$1,'CA Standards and Followers'!$1:$1,0)),IF(AND(INDEX('CA Standards and Followers'!$D$14:$D$73,MATCH($A36,'CA Standards and Followers'!$A$14:$A$73,0))=1,INDEX('CA Standards and Followers'!$G$14:$G$73,MATCH($A36,'CA Standards and Followers'!$A$14:$A$73,0))&lt;=D$1),INDEX('CA Standards and Followers'!$2:$2,MATCH(D$1,'CA Standards and Followers'!$1:$1,0)),0))</f>
        <v>0</v>
      </c>
      <c r="E36">
        <f>IF(AND(INDEX('CA Standards and Followers'!$E$14:$E$73,MATCH($A36,'CA Standards and Followers'!$A$14:$A$73,0))=1,INDEX('CA Standards and Followers'!$H$14:$H$73,MATCH($A36,'CA Standards and Followers'!$A$14:$A$73,0))&lt;=E$1),INDEX('CA Standards and Followers'!$3:$3,MATCH(E$1,'CA Standards and Followers'!$1:$1,0)),IF(AND(INDEX('CA Standards and Followers'!$D$14:$D$73,MATCH($A36,'CA Standards and Followers'!$A$14:$A$73,0))=1,INDEX('CA Standards and Followers'!$G$14:$G$73,MATCH($A36,'CA Standards and Followers'!$A$14:$A$73,0))&lt;=E$1),INDEX('CA Standards and Followers'!$2:$2,MATCH(E$1,'CA Standards and Followers'!$1:$1,0)),0))</f>
        <v>0</v>
      </c>
      <c r="F36">
        <f>IF(AND(INDEX('CA Standards and Followers'!$E$14:$E$73,MATCH($A36,'CA Standards and Followers'!$A$14:$A$73,0))=1,INDEX('CA Standards and Followers'!$H$14:$H$73,MATCH($A36,'CA Standards and Followers'!$A$14:$A$73,0))&lt;=F$1),INDEX('CA Standards and Followers'!$3:$3,MATCH(F$1,'CA Standards and Followers'!$1:$1,0)),IF(AND(INDEX('CA Standards and Followers'!$D$14:$D$73,MATCH($A36,'CA Standards and Followers'!$A$14:$A$73,0))=1,INDEX('CA Standards and Followers'!$G$14:$G$73,MATCH($A36,'CA Standards and Followers'!$A$14:$A$73,0))&lt;=F$1),INDEX('CA Standards and Followers'!$2:$2,MATCH(F$1,'CA Standards and Followers'!$1:$1,0)),0))</f>
        <v>0</v>
      </c>
      <c r="G36">
        <f>IF(AND(INDEX('CA Standards and Followers'!$E$14:$E$73,MATCH($A36,'CA Standards and Followers'!$A$14:$A$73,0))=1,INDEX('CA Standards and Followers'!$H$14:$H$73,MATCH($A36,'CA Standards and Followers'!$A$14:$A$73,0))&lt;=G$1),INDEX('CA Standards and Followers'!$3:$3,MATCH(G$1,'CA Standards and Followers'!$1:$1,0)),IF(AND(INDEX('CA Standards and Followers'!$D$14:$D$73,MATCH($A36,'CA Standards and Followers'!$A$14:$A$73,0))=1,INDEX('CA Standards and Followers'!$G$14:$G$73,MATCH($A36,'CA Standards and Followers'!$A$14:$A$73,0))&lt;=G$1),INDEX('CA Standards and Followers'!$2:$2,MATCH(G$1,'CA Standards and Followers'!$1:$1,0)),0))</f>
        <v>0</v>
      </c>
      <c r="H36">
        <f>IF(AND(INDEX('CA Standards and Followers'!$E$14:$E$73,MATCH($A36,'CA Standards and Followers'!$A$14:$A$73,0))=1,INDEX('CA Standards and Followers'!$H$14:$H$73,MATCH($A36,'CA Standards and Followers'!$A$14:$A$73,0))&lt;=H$1),INDEX('CA Standards and Followers'!$3:$3,MATCH(H$1,'CA Standards and Followers'!$1:$1,0)),IF(AND(INDEX('CA Standards and Followers'!$D$14:$D$73,MATCH($A36,'CA Standards and Followers'!$A$14:$A$73,0))=1,INDEX('CA Standards and Followers'!$G$14:$G$73,MATCH($A36,'CA Standards and Followers'!$A$14:$A$73,0))&lt;=H$1),INDEX('CA Standards and Followers'!$2:$2,MATCH(H$1,'CA Standards and Followers'!$1:$1,0)),0))</f>
        <v>0</v>
      </c>
      <c r="I36">
        <f>IF('CA Standards and Followers'!$B48=1,'EPA LDV Rules'!B$8,IF(AND(INDEX('CA Standards and Followers'!$E$14:$E$73,MATCH($A36,'CA Standards and Followers'!$A$14:$A$73,0))=1,INDEX('CA Standards and Followers'!$H$14:$H$73,MATCH($A36,'CA Standards and Followers'!$A$14:$A$73,0))&lt;=I$1),INDEX('CA Standards and Followers'!$3:$3,MATCH(I$1,'CA Standards and Followers'!$1:$1,0)),IF(AND(INDEX('CA Standards and Followers'!$D$14:$D$73,MATCH($A36,'CA Standards and Followers'!$A$14:$A$73,0))=1,INDEX('CA Standards and Followers'!$G$14:$G$73,MATCH($A36,'CA Standards and Followers'!$A$14:$A$73,0))&lt;=I$1),INDEX('CA Standards and Followers'!$2:$2,MATCH(I$1,'CA Standards and Followers'!$1:$1,0)),0)))</f>
        <v>0.26200000000000001</v>
      </c>
      <c r="J36">
        <f>IF('CA Standards and Followers'!$B48=1,'EPA LDV Rules'!C$8,IF(AND(INDEX('CA Standards and Followers'!$E$14:$E$73,MATCH($A36,'CA Standards and Followers'!$A$14:$A$73,0))=1,INDEX('CA Standards and Followers'!$H$14:$H$73,MATCH($A36,'CA Standards and Followers'!$A$14:$A$73,0))&lt;=J$1),INDEX('CA Standards and Followers'!$3:$3,MATCH(J$1,'CA Standards and Followers'!$1:$1,0)),IF(AND(INDEX('CA Standards and Followers'!$D$14:$D$73,MATCH($A36,'CA Standards and Followers'!$A$14:$A$73,0))=1,INDEX('CA Standards and Followers'!$G$14:$G$73,MATCH($A36,'CA Standards and Followers'!$A$14:$A$73,0))&lt;=J$1),INDEX('CA Standards and Followers'!$2:$2,MATCH(J$1,'CA Standards and Followers'!$1:$1,0)),0)))</f>
        <v>0.3</v>
      </c>
      <c r="K36">
        <f>IF('CA Standards and Followers'!$B48=1,'EPA LDV Rules'!D$8,IF(AND(INDEX('CA Standards and Followers'!$E$14:$E$73,MATCH($A36,'CA Standards and Followers'!$A$14:$A$73,0))=1,INDEX('CA Standards and Followers'!$H$14:$H$73,MATCH($A36,'CA Standards and Followers'!$A$14:$A$73,0))&lt;=K$1),INDEX('CA Standards and Followers'!$3:$3,MATCH(K$1,'CA Standards and Followers'!$1:$1,0)),IF(AND(INDEX('CA Standards and Followers'!$D$14:$D$73,MATCH($A36,'CA Standards and Followers'!$A$14:$A$73,0))=1,INDEX('CA Standards and Followers'!$G$14:$G$73,MATCH($A36,'CA Standards and Followers'!$A$14:$A$73,0))&lt;=K$1),INDEX('CA Standards and Followers'!$2:$2,MATCH(K$1,'CA Standards and Followers'!$1:$1,0)),0)))</f>
        <v>0.39600000000000002</v>
      </c>
      <c r="L36">
        <f>IF('CA Standards and Followers'!$B48=1,'EPA LDV Rules'!E$8,IF(AND(INDEX('CA Standards and Followers'!$E$14:$E$73,MATCH($A36,'CA Standards and Followers'!$A$14:$A$73,0))=1,INDEX('CA Standards and Followers'!$H$14:$H$73,MATCH($A36,'CA Standards and Followers'!$A$14:$A$73,0))&lt;=L$1),INDEX('CA Standards and Followers'!$3:$3,MATCH(L$1,'CA Standards and Followers'!$1:$1,0)),IF(AND(INDEX('CA Standards and Followers'!$D$14:$D$73,MATCH($A36,'CA Standards and Followers'!$A$14:$A$73,0))=1,INDEX('CA Standards and Followers'!$G$14:$G$73,MATCH($A36,'CA Standards and Followers'!$A$14:$A$73,0))&lt;=L$1),INDEX('CA Standards and Followers'!$2:$2,MATCH(L$1,'CA Standards and Followers'!$1:$1,0)),0)))</f>
        <v>0.45500000000000002</v>
      </c>
      <c r="M36">
        <f>IF('CA Standards and Followers'!$B48=1,'EPA LDV Rules'!F$8,IF(AND(INDEX('CA Standards and Followers'!$E$14:$E$73,MATCH($A36,'CA Standards and Followers'!$A$14:$A$73,0))=1,INDEX('CA Standards and Followers'!$H$14:$H$73,MATCH($A36,'CA Standards and Followers'!$A$14:$A$73,0))&lt;=M$1),INDEX('CA Standards and Followers'!$3:$3,MATCH(M$1,'CA Standards and Followers'!$1:$1,0)),IF(AND(INDEX('CA Standards and Followers'!$D$14:$D$73,MATCH($A36,'CA Standards and Followers'!$A$14:$A$73,0))=1,INDEX('CA Standards and Followers'!$G$14:$G$73,MATCH($A36,'CA Standards and Followers'!$A$14:$A$73,0))&lt;=M$1),INDEX('CA Standards and Followers'!$2:$2,MATCH(M$1,'CA Standards and Followers'!$1:$1,0)),0)))</f>
        <v>0.53</v>
      </c>
      <c r="N36">
        <f>IF('CA Standards and Followers'!$B48=1,'EPA LDV Rules'!G$8,IF(AND(INDEX('CA Standards and Followers'!$E$14:$E$73,MATCH($A36,'CA Standards and Followers'!$A$14:$A$73,0))=1,INDEX('CA Standards and Followers'!$H$14:$H$73,MATCH($A36,'CA Standards and Followers'!$A$14:$A$73,0))&lt;=N$1),INDEX('CA Standards and Followers'!$3:$3,MATCH(N$1,'CA Standards and Followers'!$1:$1,0)),IF(AND(INDEX('CA Standards and Followers'!$D$14:$D$73,MATCH($A36,'CA Standards and Followers'!$A$14:$A$73,0))=1,INDEX('CA Standards and Followers'!$G$14:$G$73,MATCH($A36,'CA Standards and Followers'!$A$14:$A$73,0))&lt;=N$1),INDEX('CA Standards and Followers'!$2:$2,MATCH(N$1,'CA Standards and Followers'!$1:$1,0)),0)))</f>
        <v>0.61</v>
      </c>
      <c r="O36">
        <f>IF('CA Standards and Followers'!$B48=1,'EPA LDV Rules'!H$8,IF(AND(INDEX('CA Standards and Followers'!$E$14:$E$73,MATCH($A36,'CA Standards and Followers'!$A$14:$A$73,0))=1,INDEX('CA Standards and Followers'!$H$14:$H$73,MATCH($A36,'CA Standards and Followers'!$A$14:$A$73,0))&lt;=O$1),INDEX('CA Standards and Followers'!$3:$3,MATCH(O$1,'CA Standards and Followers'!$1:$1,0)),IF(AND(INDEX('CA Standards and Followers'!$D$14:$D$73,MATCH($A36,'CA Standards and Followers'!$A$14:$A$73,0))=1,INDEX('CA Standards and Followers'!$G$14:$G$73,MATCH($A36,'CA Standards and Followers'!$A$14:$A$73,0))&lt;=O$1),INDEX('CA Standards and Followers'!$2:$2,MATCH(O$1,'CA Standards and Followers'!$1:$1,0)),0)))</f>
        <v>0.57999999999999996</v>
      </c>
      <c r="P36">
        <f>IF('CA Standards and Followers'!$B48=1,'EPA LDV Rules'!I$8,IF(AND(INDEX('CA Standards and Followers'!$E$14:$E$73,MATCH($A36,'CA Standards and Followers'!$A$14:$A$73,0))=1,INDEX('CA Standards and Followers'!$H$14:$H$73,MATCH($A36,'CA Standards and Followers'!$A$14:$A$73,0))&lt;=P$1),INDEX('CA Standards and Followers'!$3:$3,MATCH(P$1,'CA Standards and Followers'!$1:$1,0)),IF(AND(INDEX('CA Standards and Followers'!$D$14:$D$73,MATCH($A36,'CA Standards and Followers'!$A$14:$A$73,0))=1,INDEX('CA Standards and Followers'!$G$14:$G$73,MATCH($A36,'CA Standards and Followers'!$A$14:$A$73,0))&lt;=P$1),INDEX('CA Standards and Followers'!$2:$2,MATCH(P$1,'CA Standards and Followers'!$1:$1,0)),0)))</f>
        <v>0.55000000000000004</v>
      </c>
      <c r="Q36">
        <f>IF('CA Standards and Followers'!$B48=1,'EPA LDV Rules'!J$8,IF(AND(INDEX('CA Standards and Followers'!$E$14:$E$73,MATCH($A36,'CA Standards and Followers'!$A$14:$A$73,0))=1,INDEX('CA Standards and Followers'!$H$14:$H$73,MATCH($A36,'CA Standards and Followers'!$A$14:$A$73,0))&lt;=Q$1),INDEX('CA Standards and Followers'!$3:$3,MATCH(Q$1,'CA Standards and Followers'!$1:$1,0)),IF(AND(INDEX('CA Standards and Followers'!$D$14:$D$73,MATCH($A36,'CA Standards and Followers'!$A$14:$A$73,0))=1,INDEX('CA Standards and Followers'!$G$14:$G$73,MATCH($A36,'CA Standards and Followers'!$A$14:$A$73,0))&lt;=Q$1),INDEX('CA Standards and Followers'!$2:$2,MATCH(Q$1,'CA Standards and Followers'!$1:$1,0)),0)))</f>
        <v>0</v>
      </c>
      <c r="R36">
        <f>IF('CA Standards and Followers'!$B48=1,'EPA LDV Rules'!K$8,IF(AND(INDEX('CA Standards and Followers'!$E$14:$E$73,MATCH($A36,'CA Standards and Followers'!$A$14:$A$73,0))=1,INDEX('CA Standards and Followers'!$H$14:$H$73,MATCH($A36,'CA Standards and Followers'!$A$14:$A$73,0))&lt;=R$1),INDEX('CA Standards and Followers'!$3:$3,MATCH(R$1,'CA Standards and Followers'!$1:$1,0)),IF(AND(INDEX('CA Standards and Followers'!$D$14:$D$73,MATCH($A36,'CA Standards and Followers'!$A$14:$A$73,0))=1,INDEX('CA Standards and Followers'!$G$14:$G$73,MATCH($A36,'CA Standards and Followers'!$A$14:$A$73,0))&lt;=R$1),INDEX('CA Standards and Followers'!$2:$2,MATCH(R$1,'CA Standards and Followers'!$1:$1,0)),0)))</f>
        <v>0</v>
      </c>
      <c r="S36">
        <f>IF('CA Standards and Followers'!$B48=1,'EPA LDV Rules'!L$8,IF(AND(INDEX('CA Standards and Followers'!$E$14:$E$73,MATCH($A36,'CA Standards and Followers'!$A$14:$A$73,0))=1,INDEX('CA Standards and Followers'!$H$14:$H$73,MATCH($A36,'CA Standards and Followers'!$A$14:$A$73,0))&lt;=S$1),INDEX('CA Standards and Followers'!$3:$3,MATCH(S$1,'CA Standards and Followers'!$1:$1,0)),IF(AND(INDEX('CA Standards and Followers'!$D$14:$D$73,MATCH($A36,'CA Standards and Followers'!$A$14:$A$73,0))=1,INDEX('CA Standards and Followers'!$G$14:$G$73,MATCH($A36,'CA Standards and Followers'!$A$14:$A$73,0))&lt;=S$1),INDEX('CA Standards and Followers'!$2:$2,MATCH(S$1,'CA Standards and Followers'!$1:$1,0)),0)))</f>
        <v>0</v>
      </c>
      <c r="T36">
        <f>IF('CA Standards and Followers'!$B48=1,'EPA LDV Rules'!M$8,IF(AND(INDEX('CA Standards and Followers'!$E$14:$E$73,MATCH($A36,'CA Standards and Followers'!$A$14:$A$73,0))=1,INDEX('CA Standards and Followers'!$H$14:$H$73,MATCH($A36,'CA Standards and Followers'!$A$14:$A$73,0))&lt;=T$1),INDEX('CA Standards and Followers'!$3:$3,MATCH(T$1,'CA Standards and Followers'!$1:$1,0)),IF(AND(INDEX('CA Standards and Followers'!$D$14:$D$73,MATCH($A36,'CA Standards and Followers'!$A$14:$A$73,0))=1,INDEX('CA Standards and Followers'!$G$14:$G$73,MATCH($A36,'CA Standards and Followers'!$A$14:$A$73,0))&lt;=T$1),INDEX('CA Standards and Followers'!$2:$2,MATCH(T$1,'CA Standards and Followers'!$1:$1,0)),0)))</f>
        <v>0</v>
      </c>
      <c r="U36">
        <f>IF('CA Standards and Followers'!$B48=1,'EPA LDV Rules'!N$8,IF(AND(INDEX('CA Standards and Followers'!$E$14:$E$73,MATCH($A36,'CA Standards and Followers'!$A$14:$A$73,0))=1,INDEX('CA Standards and Followers'!$H$14:$H$73,MATCH($A36,'CA Standards and Followers'!$A$14:$A$73,0))&lt;=U$1),INDEX('CA Standards and Followers'!$3:$3,MATCH(U$1,'CA Standards and Followers'!$1:$1,0)),IF(AND(INDEX('CA Standards and Followers'!$D$14:$D$73,MATCH($A36,'CA Standards and Followers'!$A$14:$A$73,0))=1,INDEX('CA Standards and Followers'!$G$14:$G$73,MATCH($A36,'CA Standards and Followers'!$A$14:$A$73,0))&lt;=U$1),INDEX('CA Standards and Followers'!$2:$2,MATCH(U$1,'CA Standards and Followers'!$1:$1,0)),0)))</f>
        <v>0</v>
      </c>
      <c r="V36">
        <f>IF('CA Standards and Followers'!$B48=1,'EPA LDV Rules'!O$8,IF(AND(INDEX('CA Standards and Followers'!$E$14:$E$73,MATCH($A36,'CA Standards and Followers'!$A$14:$A$73,0))=1,INDEX('CA Standards and Followers'!$H$14:$H$73,MATCH($A36,'CA Standards and Followers'!$A$14:$A$73,0))&lt;=V$1),INDEX('CA Standards and Followers'!$3:$3,MATCH(V$1,'CA Standards and Followers'!$1:$1,0)),IF(AND(INDEX('CA Standards and Followers'!$D$14:$D$73,MATCH($A36,'CA Standards and Followers'!$A$14:$A$73,0))=1,INDEX('CA Standards and Followers'!$G$14:$G$73,MATCH($A36,'CA Standards and Followers'!$A$14:$A$73,0))&lt;=V$1),INDEX('CA Standards and Followers'!$2:$2,MATCH(V$1,'CA Standards and Followers'!$1:$1,0)),0)))</f>
        <v>0</v>
      </c>
      <c r="W36">
        <f>IF('CA Standards and Followers'!$B48=1,'EPA LDV Rules'!P$8,IF(AND(INDEX('CA Standards and Followers'!$E$14:$E$73,MATCH($A36,'CA Standards and Followers'!$A$14:$A$73,0))=1,INDEX('CA Standards and Followers'!$H$14:$H$73,MATCH($A36,'CA Standards and Followers'!$A$14:$A$73,0))&lt;=W$1),INDEX('CA Standards and Followers'!$3:$3,MATCH(W$1,'CA Standards and Followers'!$1:$1,0)),IF(AND(INDEX('CA Standards and Followers'!$D$14:$D$73,MATCH($A36,'CA Standards and Followers'!$A$14:$A$73,0))=1,INDEX('CA Standards and Followers'!$G$14:$G$73,MATCH($A36,'CA Standards and Followers'!$A$14:$A$73,0))&lt;=W$1),INDEX('CA Standards and Followers'!$2:$2,MATCH(W$1,'CA Standards and Followers'!$1:$1,0)),0)))</f>
        <v>0</v>
      </c>
      <c r="X36">
        <f>IF('CA Standards and Followers'!$B48=1,'EPA LDV Rules'!Q$8,IF(AND(INDEX('CA Standards and Followers'!$E$14:$E$73,MATCH($A36,'CA Standards and Followers'!$A$14:$A$73,0))=1,INDEX('CA Standards and Followers'!$H$14:$H$73,MATCH($A36,'CA Standards and Followers'!$A$14:$A$73,0))&lt;=X$1),INDEX('CA Standards and Followers'!$3:$3,MATCH(X$1,'CA Standards and Followers'!$1:$1,0)),IF(AND(INDEX('CA Standards and Followers'!$D$14:$D$73,MATCH($A36,'CA Standards and Followers'!$A$14:$A$73,0))=1,INDEX('CA Standards and Followers'!$G$14:$G$73,MATCH($A36,'CA Standards and Followers'!$A$14:$A$73,0))&lt;=X$1),INDEX('CA Standards and Followers'!$2:$2,MATCH(X$1,'CA Standards and Followers'!$1:$1,0)),0)))</f>
        <v>0</v>
      </c>
      <c r="Y36">
        <f>IF('CA Standards and Followers'!$B48=1,'EPA LDV Rules'!R$8,IF(AND(INDEX('CA Standards and Followers'!$E$14:$E$73,MATCH($A36,'CA Standards and Followers'!$A$14:$A$73,0))=1,INDEX('CA Standards and Followers'!$H$14:$H$73,MATCH($A36,'CA Standards and Followers'!$A$14:$A$73,0))&lt;=Y$1),INDEX('CA Standards and Followers'!$3:$3,MATCH(Y$1,'CA Standards and Followers'!$1:$1,0)),IF(AND(INDEX('CA Standards and Followers'!$D$14:$D$73,MATCH($A36,'CA Standards and Followers'!$A$14:$A$73,0))=1,INDEX('CA Standards and Followers'!$G$14:$G$73,MATCH($A36,'CA Standards and Followers'!$A$14:$A$73,0))&lt;=Y$1),INDEX('CA Standards and Followers'!$2:$2,MATCH(Y$1,'CA Standards and Followers'!$1:$1,0)),0)))</f>
        <v>0</v>
      </c>
      <c r="Z36">
        <f>IF('CA Standards and Followers'!$B48=1,'EPA LDV Rules'!S$8,IF(AND(INDEX('CA Standards and Followers'!$E$14:$E$73,MATCH($A36,'CA Standards and Followers'!$A$14:$A$73,0))=1,INDEX('CA Standards and Followers'!$H$14:$H$73,MATCH($A36,'CA Standards and Followers'!$A$14:$A$73,0))&lt;=Z$1),INDEX('CA Standards and Followers'!$3:$3,MATCH(Z$1,'CA Standards and Followers'!$1:$1,0)),IF(AND(INDEX('CA Standards and Followers'!$D$14:$D$73,MATCH($A36,'CA Standards and Followers'!$A$14:$A$73,0))=1,INDEX('CA Standards and Followers'!$G$14:$G$73,MATCH($A36,'CA Standards and Followers'!$A$14:$A$73,0))&lt;=Z$1),INDEX('CA Standards and Followers'!$2:$2,MATCH(Z$1,'CA Standards and Followers'!$1:$1,0)),0)))</f>
        <v>0</v>
      </c>
      <c r="AA36">
        <f>IF('CA Standards and Followers'!$B48=1,'EPA LDV Rules'!T$8,IF(AND(INDEX('CA Standards and Followers'!$E$14:$E$73,MATCH($A36,'CA Standards and Followers'!$A$14:$A$73,0))=1,INDEX('CA Standards and Followers'!$H$14:$H$73,MATCH($A36,'CA Standards and Followers'!$A$14:$A$73,0))&lt;=AA$1),INDEX('CA Standards and Followers'!$3:$3,MATCH(AA$1,'CA Standards and Followers'!$1:$1,0)),IF(AND(INDEX('CA Standards and Followers'!$D$14:$D$73,MATCH($A36,'CA Standards and Followers'!$A$14:$A$73,0))=1,INDEX('CA Standards and Followers'!$G$14:$G$73,MATCH($A36,'CA Standards and Followers'!$A$14:$A$73,0))&lt;=AA$1),INDEX('CA Standards and Followers'!$2:$2,MATCH(AA$1,'CA Standards and Followers'!$1:$1,0)),0)))</f>
        <v>0</v>
      </c>
      <c r="AB36">
        <f>IF('CA Standards and Followers'!$B48=1,'EPA LDV Rules'!U$8,IF(AND(INDEX('CA Standards and Followers'!$E$14:$E$73,MATCH($A36,'CA Standards and Followers'!$A$14:$A$73,0))=1,INDEX('CA Standards and Followers'!$H$14:$H$73,MATCH($A36,'CA Standards and Followers'!$A$14:$A$73,0))&lt;=AB$1),INDEX('CA Standards and Followers'!$3:$3,MATCH(AB$1,'CA Standards and Followers'!$1:$1,0)),IF(AND(INDEX('CA Standards and Followers'!$D$14:$D$73,MATCH($A36,'CA Standards and Followers'!$A$14:$A$73,0))=1,INDEX('CA Standards and Followers'!$G$14:$G$73,MATCH($A36,'CA Standards and Followers'!$A$14:$A$73,0))&lt;=AB$1),INDEX('CA Standards and Followers'!$2:$2,MATCH(AB$1,'CA Standards and Followers'!$1:$1,0)),0)))</f>
        <v>0</v>
      </c>
      <c r="AC36">
        <f>IF('CA Standards and Followers'!$B48=1,'EPA LDV Rules'!V$8,IF(AND(INDEX('CA Standards and Followers'!$E$14:$E$73,MATCH($A36,'CA Standards and Followers'!$A$14:$A$73,0))=1,INDEX('CA Standards and Followers'!$H$14:$H$73,MATCH($A36,'CA Standards and Followers'!$A$14:$A$73,0))&lt;=AC$1),INDEX('CA Standards and Followers'!$3:$3,MATCH(AC$1,'CA Standards and Followers'!$1:$1,0)),IF(AND(INDEX('CA Standards and Followers'!$D$14:$D$73,MATCH($A36,'CA Standards and Followers'!$A$14:$A$73,0))=1,INDEX('CA Standards and Followers'!$G$14:$G$73,MATCH($A36,'CA Standards and Followers'!$A$14:$A$73,0))&lt;=AC$1),INDEX('CA Standards and Followers'!$2:$2,MATCH(AC$1,'CA Standards and Followers'!$1:$1,0)),0)))</f>
        <v>0</v>
      </c>
      <c r="AD36">
        <f>IF('CA Standards and Followers'!$B48=1,'EPA LDV Rules'!W$8,IF(AND(INDEX('CA Standards and Followers'!$E$14:$E$73,MATCH($A36,'CA Standards and Followers'!$A$14:$A$73,0))=1,INDEX('CA Standards and Followers'!$H$14:$H$73,MATCH($A36,'CA Standards and Followers'!$A$14:$A$73,0))&lt;=AD$1),INDEX('CA Standards and Followers'!$3:$3,MATCH(AD$1,'CA Standards and Followers'!$1:$1,0)),IF(AND(INDEX('CA Standards and Followers'!$D$14:$D$73,MATCH($A36,'CA Standards and Followers'!$A$14:$A$73,0))=1,INDEX('CA Standards and Followers'!$G$14:$G$73,MATCH($A36,'CA Standards and Followers'!$A$14:$A$73,0))&lt;=AD$1),INDEX('CA Standards and Followers'!$2:$2,MATCH(AD$1,'CA Standards and Followers'!$1:$1,0)),0)))</f>
        <v>0</v>
      </c>
      <c r="AE36">
        <f>IF('CA Standards and Followers'!$B48=1,'EPA LDV Rules'!X$8,IF(AND(INDEX('CA Standards and Followers'!$E$14:$E$73,MATCH($A36,'CA Standards and Followers'!$A$14:$A$73,0))=1,INDEX('CA Standards and Followers'!$H$14:$H$73,MATCH($A36,'CA Standards and Followers'!$A$14:$A$73,0))&lt;=AE$1),INDEX('CA Standards and Followers'!$3:$3,MATCH(AE$1,'CA Standards and Followers'!$1:$1,0)),IF(AND(INDEX('CA Standards and Followers'!$D$14:$D$73,MATCH($A36,'CA Standards and Followers'!$A$14:$A$73,0))=1,INDEX('CA Standards and Followers'!$G$14:$G$73,MATCH($A36,'CA Standards and Followers'!$A$14:$A$73,0))&lt;=AE$1),INDEX('CA Standards and Followers'!$2:$2,MATCH(AE$1,'CA Standards and Followers'!$1:$1,0)),0)))</f>
        <v>0</v>
      </c>
      <c r="AF36">
        <f>IF('CA Standards and Followers'!$B48=1,'EPA LDV Rules'!Y$8,IF(AND(INDEX('CA Standards and Followers'!$E$14:$E$73,MATCH($A36,'CA Standards and Followers'!$A$14:$A$73,0))=1,INDEX('CA Standards and Followers'!$H$14:$H$73,MATCH($A36,'CA Standards and Followers'!$A$14:$A$73,0))&lt;=AF$1),INDEX('CA Standards and Followers'!$3:$3,MATCH(AF$1,'CA Standards and Followers'!$1:$1,0)),IF(AND(INDEX('CA Standards and Followers'!$D$14:$D$73,MATCH($A36,'CA Standards and Followers'!$A$14:$A$73,0))=1,INDEX('CA Standards and Followers'!$G$14:$G$73,MATCH($A36,'CA Standards and Followers'!$A$14:$A$73,0))&lt;=AF$1),INDEX('CA Standards and Followers'!$2:$2,MATCH(AF$1,'CA Standards and Followers'!$1:$1,0)),0)))</f>
        <v>0</v>
      </c>
    </row>
    <row r="37" spans="1:32" x14ac:dyDescent="0.75">
      <c r="A37" t="s">
        <v>21</v>
      </c>
      <c r="B37">
        <f>IF(AND(INDEX('CA Standards and Followers'!$E$14:$E$73,MATCH($A37,'CA Standards and Followers'!$A$14:$A$73,0))=1,INDEX('CA Standards and Followers'!$H$14:$H$73,MATCH($A37,'CA Standards and Followers'!$A$14:$A$73,0))&lt;=B$1),INDEX('CA Standards and Followers'!$3:$3,MATCH(B$1,'CA Standards and Followers'!$1:$1,0)),IF(AND(INDEX('CA Standards and Followers'!$D$14:$D$73,MATCH($A37,'CA Standards and Followers'!$A$14:$A$73,0))=1,INDEX('CA Standards and Followers'!$G$14:$G$73,MATCH($A37,'CA Standards and Followers'!$A$14:$A$73,0))&lt;=B$1),INDEX('CA Standards and Followers'!$2:$2,MATCH(B$1,'CA Standards and Followers'!$1:$1,0)),0))</f>
        <v>0</v>
      </c>
      <c r="C37">
        <f>IF(AND(INDEX('CA Standards and Followers'!$E$14:$E$73,MATCH($A37,'CA Standards and Followers'!$A$14:$A$73,0))=1,INDEX('CA Standards and Followers'!$H$14:$H$73,MATCH($A37,'CA Standards and Followers'!$A$14:$A$73,0))&lt;=C$1),INDEX('CA Standards and Followers'!$3:$3,MATCH(C$1,'CA Standards and Followers'!$1:$1,0)),IF(AND(INDEX('CA Standards and Followers'!$D$14:$D$73,MATCH($A37,'CA Standards and Followers'!$A$14:$A$73,0))=1,INDEX('CA Standards and Followers'!$G$14:$G$73,MATCH($A37,'CA Standards and Followers'!$A$14:$A$73,0))&lt;=C$1),INDEX('CA Standards and Followers'!$2:$2,MATCH(C$1,'CA Standards and Followers'!$1:$1,0)),0))</f>
        <v>0</v>
      </c>
      <c r="D37">
        <f>IF(AND(INDEX('CA Standards and Followers'!$E$14:$E$73,MATCH($A37,'CA Standards and Followers'!$A$14:$A$73,0))=1,INDEX('CA Standards and Followers'!$H$14:$H$73,MATCH($A37,'CA Standards and Followers'!$A$14:$A$73,0))&lt;=D$1),INDEX('CA Standards and Followers'!$3:$3,MATCH(D$1,'CA Standards and Followers'!$1:$1,0)),IF(AND(INDEX('CA Standards and Followers'!$D$14:$D$73,MATCH($A37,'CA Standards and Followers'!$A$14:$A$73,0))=1,INDEX('CA Standards and Followers'!$G$14:$G$73,MATCH($A37,'CA Standards and Followers'!$A$14:$A$73,0))&lt;=D$1),INDEX('CA Standards and Followers'!$2:$2,MATCH(D$1,'CA Standards and Followers'!$1:$1,0)),0))</f>
        <v>0</v>
      </c>
      <c r="E37">
        <f>IF(AND(INDEX('CA Standards and Followers'!$E$14:$E$73,MATCH($A37,'CA Standards and Followers'!$A$14:$A$73,0))=1,INDEX('CA Standards and Followers'!$H$14:$H$73,MATCH($A37,'CA Standards and Followers'!$A$14:$A$73,0))&lt;=E$1),INDEX('CA Standards and Followers'!$3:$3,MATCH(E$1,'CA Standards and Followers'!$1:$1,0)),IF(AND(INDEX('CA Standards and Followers'!$D$14:$D$73,MATCH($A37,'CA Standards and Followers'!$A$14:$A$73,0))=1,INDEX('CA Standards and Followers'!$G$14:$G$73,MATCH($A37,'CA Standards and Followers'!$A$14:$A$73,0))&lt;=E$1),INDEX('CA Standards and Followers'!$2:$2,MATCH(E$1,'CA Standards and Followers'!$1:$1,0)),0))</f>
        <v>0</v>
      </c>
      <c r="F37">
        <f>IF(AND(INDEX('CA Standards and Followers'!$E$14:$E$73,MATCH($A37,'CA Standards and Followers'!$A$14:$A$73,0))=1,INDEX('CA Standards and Followers'!$H$14:$H$73,MATCH($A37,'CA Standards and Followers'!$A$14:$A$73,0))&lt;=F$1),INDEX('CA Standards and Followers'!$3:$3,MATCH(F$1,'CA Standards and Followers'!$1:$1,0)),IF(AND(INDEX('CA Standards and Followers'!$D$14:$D$73,MATCH($A37,'CA Standards and Followers'!$A$14:$A$73,0))=1,INDEX('CA Standards and Followers'!$G$14:$G$73,MATCH($A37,'CA Standards and Followers'!$A$14:$A$73,0))&lt;=F$1),INDEX('CA Standards and Followers'!$2:$2,MATCH(F$1,'CA Standards and Followers'!$1:$1,0)),0))</f>
        <v>0</v>
      </c>
      <c r="G37">
        <f>IF(AND(INDEX('CA Standards and Followers'!$E$14:$E$73,MATCH($A37,'CA Standards and Followers'!$A$14:$A$73,0))=1,INDEX('CA Standards and Followers'!$H$14:$H$73,MATCH($A37,'CA Standards and Followers'!$A$14:$A$73,0))&lt;=G$1),INDEX('CA Standards and Followers'!$3:$3,MATCH(G$1,'CA Standards and Followers'!$1:$1,0)),IF(AND(INDEX('CA Standards and Followers'!$D$14:$D$73,MATCH($A37,'CA Standards and Followers'!$A$14:$A$73,0))=1,INDEX('CA Standards and Followers'!$G$14:$G$73,MATCH($A37,'CA Standards and Followers'!$A$14:$A$73,0))&lt;=G$1),INDEX('CA Standards and Followers'!$2:$2,MATCH(G$1,'CA Standards and Followers'!$1:$1,0)),0))</f>
        <v>0</v>
      </c>
      <c r="H37">
        <f>IF(AND(INDEX('CA Standards and Followers'!$E$14:$E$73,MATCH($A37,'CA Standards and Followers'!$A$14:$A$73,0))=1,INDEX('CA Standards and Followers'!$H$14:$H$73,MATCH($A37,'CA Standards and Followers'!$A$14:$A$73,0))&lt;=H$1),INDEX('CA Standards and Followers'!$3:$3,MATCH(H$1,'CA Standards and Followers'!$1:$1,0)),IF(AND(INDEX('CA Standards and Followers'!$D$14:$D$73,MATCH($A37,'CA Standards and Followers'!$A$14:$A$73,0))=1,INDEX('CA Standards and Followers'!$G$14:$G$73,MATCH($A37,'CA Standards and Followers'!$A$14:$A$73,0))&lt;=H$1),INDEX('CA Standards and Followers'!$2:$2,MATCH(H$1,'CA Standards and Followers'!$1:$1,0)),0))</f>
        <v>0</v>
      </c>
      <c r="I37">
        <f>IF('CA Standards and Followers'!$B49=1,'EPA LDV Rules'!B$8,IF(AND(INDEX('CA Standards and Followers'!$E$14:$E$73,MATCH($A37,'CA Standards and Followers'!$A$14:$A$73,0))=1,INDEX('CA Standards and Followers'!$H$14:$H$73,MATCH($A37,'CA Standards and Followers'!$A$14:$A$73,0))&lt;=I$1),INDEX('CA Standards and Followers'!$3:$3,MATCH(I$1,'CA Standards and Followers'!$1:$1,0)),IF(AND(INDEX('CA Standards and Followers'!$D$14:$D$73,MATCH($A37,'CA Standards and Followers'!$A$14:$A$73,0))=1,INDEX('CA Standards and Followers'!$G$14:$G$73,MATCH($A37,'CA Standards and Followers'!$A$14:$A$73,0))&lt;=I$1),INDEX('CA Standards and Followers'!$2:$2,MATCH(I$1,'CA Standards and Followers'!$1:$1,0)),0)))</f>
        <v>0.26200000000000001</v>
      </c>
      <c r="J37">
        <f>IF('CA Standards and Followers'!$B49=1,'EPA LDV Rules'!C$8,IF(AND(INDEX('CA Standards and Followers'!$E$14:$E$73,MATCH($A37,'CA Standards and Followers'!$A$14:$A$73,0))=1,INDEX('CA Standards and Followers'!$H$14:$H$73,MATCH($A37,'CA Standards and Followers'!$A$14:$A$73,0))&lt;=J$1),INDEX('CA Standards and Followers'!$3:$3,MATCH(J$1,'CA Standards and Followers'!$1:$1,0)),IF(AND(INDEX('CA Standards and Followers'!$D$14:$D$73,MATCH($A37,'CA Standards and Followers'!$A$14:$A$73,0))=1,INDEX('CA Standards and Followers'!$G$14:$G$73,MATCH($A37,'CA Standards and Followers'!$A$14:$A$73,0))&lt;=J$1),INDEX('CA Standards and Followers'!$2:$2,MATCH(J$1,'CA Standards and Followers'!$1:$1,0)),0)))</f>
        <v>0.3</v>
      </c>
      <c r="K37">
        <f>IF('CA Standards and Followers'!$B49=1,'EPA LDV Rules'!D$8,IF(AND(INDEX('CA Standards and Followers'!$E$14:$E$73,MATCH($A37,'CA Standards and Followers'!$A$14:$A$73,0))=1,INDEX('CA Standards and Followers'!$H$14:$H$73,MATCH($A37,'CA Standards and Followers'!$A$14:$A$73,0))&lt;=K$1),INDEX('CA Standards and Followers'!$3:$3,MATCH(K$1,'CA Standards and Followers'!$1:$1,0)),IF(AND(INDEX('CA Standards and Followers'!$D$14:$D$73,MATCH($A37,'CA Standards and Followers'!$A$14:$A$73,0))=1,INDEX('CA Standards and Followers'!$G$14:$G$73,MATCH($A37,'CA Standards and Followers'!$A$14:$A$73,0))&lt;=K$1),INDEX('CA Standards and Followers'!$2:$2,MATCH(K$1,'CA Standards and Followers'!$1:$1,0)),0)))</f>
        <v>0.39600000000000002</v>
      </c>
      <c r="L37">
        <f>IF('CA Standards and Followers'!$B49=1,'EPA LDV Rules'!E$8,IF(AND(INDEX('CA Standards and Followers'!$E$14:$E$73,MATCH($A37,'CA Standards and Followers'!$A$14:$A$73,0))=1,INDEX('CA Standards and Followers'!$H$14:$H$73,MATCH($A37,'CA Standards and Followers'!$A$14:$A$73,0))&lt;=L$1),INDEX('CA Standards and Followers'!$3:$3,MATCH(L$1,'CA Standards and Followers'!$1:$1,0)),IF(AND(INDEX('CA Standards and Followers'!$D$14:$D$73,MATCH($A37,'CA Standards and Followers'!$A$14:$A$73,0))=1,INDEX('CA Standards and Followers'!$G$14:$G$73,MATCH($A37,'CA Standards and Followers'!$A$14:$A$73,0))&lt;=L$1),INDEX('CA Standards and Followers'!$2:$2,MATCH(L$1,'CA Standards and Followers'!$1:$1,0)),0)))</f>
        <v>0.45500000000000002</v>
      </c>
      <c r="M37">
        <f>IF('CA Standards and Followers'!$B49=1,'EPA LDV Rules'!F$8,IF(AND(INDEX('CA Standards and Followers'!$E$14:$E$73,MATCH($A37,'CA Standards and Followers'!$A$14:$A$73,0))=1,INDEX('CA Standards and Followers'!$H$14:$H$73,MATCH($A37,'CA Standards and Followers'!$A$14:$A$73,0))&lt;=M$1),INDEX('CA Standards and Followers'!$3:$3,MATCH(M$1,'CA Standards and Followers'!$1:$1,0)),IF(AND(INDEX('CA Standards and Followers'!$D$14:$D$73,MATCH($A37,'CA Standards and Followers'!$A$14:$A$73,0))=1,INDEX('CA Standards and Followers'!$G$14:$G$73,MATCH($A37,'CA Standards and Followers'!$A$14:$A$73,0))&lt;=M$1),INDEX('CA Standards and Followers'!$2:$2,MATCH(M$1,'CA Standards and Followers'!$1:$1,0)),0)))</f>
        <v>0.53</v>
      </c>
      <c r="N37">
        <f>IF('CA Standards and Followers'!$B49=1,'EPA LDV Rules'!G$8,IF(AND(INDEX('CA Standards and Followers'!$E$14:$E$73,MATCH($A37,'CA Standards and Followers'!$A$14:$A$73,0))=1,INDEX('CA Standards and Followers'!$H$14:$H$73,MATCH($A37,'CA Standards and Followers'!$A$14:$A$73,0))&lt;=N$1),INDEX('CA Standards and Followers'!$3:$3,MATCH(N$1,'CA Standards and Followers'!$1:$1,0)),IF(AND(INDEX('CA Standards and Followers'!$D$14:$D$73,MATCH($A37,'CA Standards and Followers'!$A$14:$A$73,0))=1,INDEX('CA Standards and Followers'!$G$14:$G$73,MATCH($A37,'CA Standards and Followers'!$A$14:$A$73,0))&lt;=N$1),INDEX('CA Standards and Followers'!$2:$2,MATCH(N$1,'CA Standards and Followers'!$1:$1,0)),0)))</f>
        <v>0.61</v>
      </c>
      <c r="O37">
        <f>IF('CA Standards and Followers'!$B49=1,'EPA LDV Rules'!H$8,IF(AND(INDEX('CA Standards and Followers'!$E$14:$E$73,MATCH($A37,'CA Standards and Followers'!$A$14:$A$73,0))=1,INDEX('CA Standards and Followers'!$H$14:$H$73,MATCH($A37,'CA Standards and Followers'!$A$14:$A$73,0))&lt;=O$1),INDEX('CA Standards and Followers'!$3:$3,MATCH(O$1,'CA Standards and Followers'!$1:$1,0)),IF(AND(INDEX('CA Standards and Followers'!$D$14:$D$73,MATCH($A37,'CA Standards and Followers'!$A$14:$A$73,0))=1,INDEX('CA Standards and Followers'!$G$14:$G$73,MATCH($A37,'CA Standards and Followers'!$A$14:$A$73,0))&lt;=O$1),INDEX('CA Standards and Followers'!$2:$2,MATCH(O$1,'CA Standards and Followers'!$1:$1,0)),0)))</f>
        <v>0.57999999999999996</v>
      </c>
      <c r="P37">
        <f>IF('CA Standards and Followers'!$B49=1,'EPA LDV Rules'!I$8,IF(AND(INDEX('CA Standards and Followers'!$E$14:$E$73,MATCH($A37,'CA Standards and Followers'!$A$14:$A$73,0))=1,INDEX('CA Standards and Followers'!$H$14:$H$73,MATCH($A37,'CA Standards and Followers'!$A$14:$A$73,0))&lt;=P$1),INDEX('CA Standards and Followers'!$3:$3,MATCH(P$1,'CA Standards and Followers'!$1:$1,0)),IF(AND(INDEX('CA Standards and Followers'!$D$14:$D$73,MATCH($A37,'CA Standards and Followers'!$A$14:$A$73,0))=1,INDEX('CA Standards and Followers'!$G$14:$G$73,MATCH($A37,'CA Standards and Followers'!$A$14:$A$73,0))&lt;=P$1),INDEX('CA Standards and Followers'!$2:$2,MATCH(P$1,'CA Standards and Followers'!$1:$1,0)),0)))</f>
        <v>0.55000000000000004</v>
      </c>
      <c r="Q37">
        <f>IF('CA Standards and Followers'!$B49=1,'EPA LDV Rules'!J$8,IF(AND(INDEX('CA Standards and Followers'!$E$14:$E$73,MATCH($A37,'CA Standards and Followers'!$A$14:$A$73,0))=1,INDEX('CA Standards and Followers'!$H$14:$H$73,MATCH($A37,'CA Standards and Followers'!$A$14:$A$73,0))&lt;=Q$1),INDEX('CA Standards and Followers'!$3:$3,MATCH(Q$1,'CA Standards and Followers'!$1:$1,0)),IF(AND(INDEX('CA Standards and Followers'!$D$14:$D$73,MATCH($A37,'CA Standards and Followers'!$A$14:$A$73,0))=1,INDEX('CA Standards and Followers'!$G$14:$G$73,MATCH($A37,'CA Standards and Followers'!$A$14:$A$73,0))&lt;=Q$1),INDEX('CA Standards and Followers'!$2:$2,MATCH(Q$1,'CA Standards and Followers'!$1:$1,0)),0)))</f>
        <v>0</v>
      </c>
      <c r="R37">
        <f>IF('CA Standards and Followers'!$B49=1,'EPA LDV Rules'!K$8,IF(AND(INDEX('CA Standards and Followers'!$E$14:$E$73,MATCH($A37,'CA Standards and Followers'!$A$14:$A$73,0))=1,INDEX('CA Standards and Followers'!$H$14:$H$73,MATCH($A37,'CA Standards and Followers'!$A$14:$A$73,0))&lt;=R$1),INDEX('CA Standards and Followers'!$3:$3,MATCH(R$1,'CA Standards and Followers'!$1:$1,0)),IF(AND(INDEX('CA Standards and Followers'!$D$14:$D$73,MATCH($A37,'CA Standards and Followers'!$A$14:$A$73,0))=1,INDEX('CA Standards and Followers'!$G$14:$G$73,MATCH($A37,'CA Standards and Followers'!$A$14:$A$73,0))&lt;=R$1),INDEX('CA Standards and Followers'!$2:$2,MATCH(R$1,'CA Standards and Followers'!$1:$1,0)),0)))</f>
        <v>0</v>
      </c>
      <c r="S37">
        <f>IF('CA Standards and Followers'!$B49=1,'EPA LDV Rules'!L$8,IF(AND(INDEX('CA Standards and Followers'!$E$14:$E$73,MATCH($A37,'CA Standards and Followers'!$A$14:$A$73,0))=1,INDEX('CA Standards and Followers'!$H$14:$H$73,MATCH($A37,'CA Standards and Followers'!$A$14:$A$73,0))&lt;=S$1),INDEX('CA Standards and Followers'!$3:$3,MATCH(S$1,'CA Standards and Followers'!$1:$1,0)),IF(AND(INDEX('CA Standards and Followers'!$D$14:$D$73,MATCH($A37,'CA Standards and Followers'!$A$14:$A$73,0))=1,INDEX('CA Standards and Followers'!$G$14:$G$73,MATCH($A37,'CA Standards and Followers'!$A$14:$A$73,0))&lt;=S$1),INDEX('CA Standards and Followers'!$2:$2,MATCH(S$1,'CA Standards and Followers'!$1:$1,0)),0)))</f>
        <v>0</v>
      </c>
      <c r="T37">
        <f>IF('CA Standards and Followers'!$B49=1,'EPA LDV Rules'!M$8,IF(AND(INDEX('CA Standards and Followers'!$E$14:$E$73,MATCH($A37,'CA Standards and Followers'!$A$14:$A$73,0))=1,INDEX('CA Standards and Followers'!$H$14:$H$73,MATCH($A37,'CA Standards and Followers'!$A$14:$A$73,0))&lt;=T$1),INDEX('CA Standards and Followers'!$3:$3,MATCH(T$1,'CA Standards and Followers'!$1:$1,0)),IF(AND(INDEX('CA Standards and Followers'!$D$14:$D$73,MATCH($A37,'CA Standards and Followers'!$A$14:$A$73,0))=1,INDEX('CA Standards and Followers'!$G$14:$G$73,MATCH($A37,'CA Standards and Followers'!$A$14:$A$73,0))&lt;=T$1),INDEX('CA Standards and Followers'!$2:$2,MATCH(T$1,'CA Standards and Followers'!$1:$1,0)),0)))</f>
        <v>0</v>
      </c>
      <c r="U37">
        <f>IF('CA Standards and Followers'!$B49=1,'EPA LDV Rules'!N$8,IF(AND(INDEX('CA Standards and Followers'!$E$14:$E$73,MATCH($A37,'CA Standards and Followers'!$A$14:$A$73,0))=1,INDEX('CA Standards and Followers'!$H$14:$H$73,MATCH($A37,'CA Standards and Followers'!$A$14:$A$73,0))&lt;=U$1),INDEX('CA Standards and Followers'!$3:$3,MATCH(U$1,'CA Standards and Followers'!$1:$1,0)),IF(AND(INDEX('CA Standards and Followers'!$D$14:$D$73,MATCH($A37,'CA Standards and Followers'!$A$14:$A$73,0))=1,INDEX('CA Standards and Followers'!$G$14:$G$73,MATCH($A37,'CA Standards and Followers'!$A$14:$A$73,0))&lt;=U$1),INDEX('CA Standards and Followers'!$2:$2,MATCH(U$1,'CA Standards and Followers'!$1:$1,0)),0)))</f>
        <v>0</v>
      </c>
      <c r="V37">
        <f>IF('CA Standards and Followers'!$B49=1,'EPA LDV Rules'!O$8,IF(AND(INDEX('CA Standards and Followers'!$E$14:$E$73,MATCH($A37,'CA Standards and Followers'!$A$14:$A$73,0))=1,INDEX('CA Standards and Followers'!$H$14:$H$73,MATCH($A37,'CA Standards and Followers'!$A$14:$A$73,0))&lt;=V$1),INDEX('CA Standards and Followers'!$3:$3,MATCH(V$1,'CA Standards and Followers'!$1:$1,0)),IF(AND(INDEX('CA Standards and Followers'!$D$14:$D$73,MATCH($A37,'CA Standards and Followers'!$A$14:$A$73,0))=1,INDEX('CA Standards and Followers'!$G$14:$G$73,MATCH($A37,'CA Standards and Followers'!$A$14:$A$73,0))&lt;=V$1),INDEX('CA Standards and Followers'!$2:$2,MATCH(V$1,'CA Standards and Followers'!$1:$1,0)),0)))</f>
        <v>0</v>
      </c>
      <c r="W37">
        <f>IF('CA Standards and Followers'!$B49=1,'EPA LDV Rules'!P$8,IF(AND(INDEX('CA Standards and Followers'!$E$14:$E$73,MATCH($A37,'CA Standards and Followers'!$A$14:$A$73,0))=1,INDEX('CA Standards and Followers'!$H$14:$H$73,MATCH($A37,'CA Standards and Followers'!$A$14:$A$73,0))&lt;=W$1),INDEX('CA Standards and Followers'!$3:$3,MATCH(W$1,'CA Standards and Followers'!$1:$1,0)),IF(AND(INDEX('CA Standards and Followers'!$D$14:$D$73,MATCH($A37,'CA Standards and Followers'!$A$14:$A$73,0))=1,INDEX('CA Standards and Followers'!$G$14:$G$73,MATCH($A37,'CA Standards and Followers'!$A$14:$A$73,0))&lt;=W$1),INDEX('CA Standards and Followers'!$2:$2,MATCH(W$1,'CA Standards and Followers'!$1:$1,0)),0)))</f>
        <v>0</v>
      </c>
      <c r="X37">
        <f>IF('CA Standards and Followers'!$B49=1,'EPA LDV Rules'!Q$8,IF(AND(INDEX('CA Standards and Followers'!$E$14:$E$73,MATCH($A37,'CA Standards and Followers'!$A$14:$A$73,0))=1,INDEX('CA Standards and Followers'!$H$14:$H$73,MATCH($A37,'CA Standards and Followers'!$A$14:$A$73,0))&lt;=X$1),INDEX('CA Standards and Followers'!$3:$3,MATCH(X$1,'CA Standards and Followers'!$1:$1,0)),IF(AND(INDEX('CA Standards and Followers'!$D$14:$D$73,MATCH($A37,'CA Standards and Followers'!$A$14:$A$73,0))=1,INDEX('CA Standards and Followers'!$G$14:$G$73,MATCH($A37,'CA Standards and Followers'!$A$14:$A$73,0))&lt;=X$1),INDEX('CA Standards and Followers'!$2:$2,MATCH(X$1,'CA Standards and Followers'!$1:$1,0)),0)))</f>
        <v>0</v>
      </c>
      <c r="Y37">
        <f>IF('CA Standards and Followers'!$B49=1,'EPA LDV Rules'!R$8,IF(AND(INDEX('CA Standards and Followers'!$E$14:$E$73,MATCH($A37,'CA Standards and Followers'!$A$14:$A$73,0))=1,INDEX('CA Standards and Followers'!$H$14:$H$73,MATCH($A37,'CA Standards and Followers'!$A$14:$A$73,0))&lt;=Y$1),INDEX('CA Standards and Followers'!$3:$3,MATCH(Y$1,'CA Standards and Followers'!$1:$1,0)),IF(AND(INDEX('CA Standards and Followers'!$D$14:$D$73,MATCH($A37,'CA Standards and Followers'!$A$14:$A$73,0))=1,INDEX('CA Standards and Followers'!$G$14:$G$73,MATCH($A37,'CA Standards and Followers'!$A$14:$A$73,0))&lt;=Y$1),INDEX('CA Standards and Followers'!$2:$2,MATCH(Y$1,'CA Standards and Followers'!$1:$1,0)),0)))</f>
        <v>0</v>
      </c>
      <c r="Z37">
        <f>IF('CA Standards and Followers'!$B49=1,'EPA LDV Rules'!S$8,IF(AND(INDEX('CA Standards and Followers'!$E$14:$E$73,MATCH($A37,'CA Standards and Followers'!$A$14:$A$73,0))=1,INDEX('CA Standards and Followers'!$H$14:$H$73,MATCH($A37,'CA Standards and Followers'!$A$14:$A$73,0))&lt;=Z$1),INDEX('CA Standards and Followers'!$3:$3,MATCH(Z$1,'CA Standards and Followers'!$1:$1,0)),IF(AND(INDEX('CA Standards and Followers'!$D$14:$D$73,MATCH($A37,'CA Standards and Followers'!$A$14:$A$73,0))=1,INDEX('CA Standards and Followers'!$G$14:$G$73,MATCH($A37,'CA Standards and Followers'!$A$14:$A$73,0))&lt;=Z$1),INDEX('CA Standards and Followers'!$2:$2,MATCH(Z$1,'CA Standards and Followers'!$1:$1,0)),0)))</f>
        <v>0</v>
      </c>
      <c r="AA37">
        <f>IF('CA Standards and Followers'!$B49=1,'EPA LDV Rules'!T$8,IF(AND(INDEX('CA Standards and Followers'!$E$14:$E$73,MATCH($A37,'CA Standards and Followers'!$A$14:$A$73,0))=1,INDEX('CA Standards and Followers'!$H$14:$H$73,MATCH($A37,'CA Standards and Followers'!$A$14:$A$73,0))&lt;=AA$1),INDEX('CA Standards and Followers'!$3:$3,MATCH(AA$1,'CA Standards and Followers'!$1:$1,0)),IF(AND(INDEX('CA Standards and Followers'!$D$14:$D$73,MATCH($A37,'CA Standards and Followers'!$A$14:$A$73,0))=1,INDEX('CA Standards and Followers'!$G$14:$G$73,MATCH($A37,'CA Standards and Followers'!$A$14:$A$73,0))&lt;=AA$1),INDEX('CA Standards and Followers'!$2:$2,MATCH(AA$1,'CA Standards and Followers'!$1:$1,0)),0)))</f>
        <v>0</v>
      </c>
      <c r="AB37">
        <f>IF('CA Standards and Followers'!$B49=1,'EPA LDV Rules'!U$8,IF(AND(INDEX('CA Standards and Followers'!$E$14:$E$73,MATCH($A37,'CA Standards and Followers'!$A$14:$A$73,0))=1,INDEX('CA Standards and Followers'!$H$14:$H$73,MATCH($A37,'CA Standards and Followers'!$A$14:$A$73,0))&lt;=AB$1),INDEX('CA Standards and Followers'!$3:$3,MATCH(AB$1,'CA Standards and Followers'!$1:$1,0)),IF(AND(INDEX('CA Standards and Followers'!$D$14:$D$73,MATCH($A37,'CA Standards and Followers'!$A$14:$A$73,0))=1,INDEX('CA Standards and Followers'!$G$14:$G$73,MATCH($A37,'CA Standards and Followers'!$A$14:$A$73,0))&lt;=AB$1),INDEX('CA Standards and Followers'!$2:$2,MATCH(AB$1,'CA Standards and Followers'!$1:$1,0)),0)))</f>
        <v>0</v>
      </c>
      <c r="AC37">
        <f>IF('CA Standards and Followers'!$B49=1,'EPA LDV Rules'!V$8,IF(AND(INDEX('CA Standards and Followers'!$E$14:$E$73,MATCH($A37,'CA Standards and Followers'!$A$14:$A$73,0))=1,INDEX('CA Standards and Followers'!$H$14:$H$73,MATCH($A37,'CA Standards and Followers'!$A$14:$A$73,0))&lt;=AC$1),INDEX('CA Standards and Followers'!$3:$3,MATCH(AC$1,'CA Standards and Followers'!$1:$1,0)),IF(AND(INDEX('CA Standards and Followers'!$D$14:$D$73,MATCH($A37,'CA Standards and Followers'!$A$14:$A$73,0))=1,INDEX('CA Standards and Followers'!$G$14:$G$73,MATCH($A37,'CA Standards and Followers'!$A$14:$A$73,0))&lt;=AC$1),INDEX('CA Standards and Followers'!$2:$2,MATCH(AC$1,'CA Standards and Followers'!$1:$1,0)),0)))</f>
        <v>0</v>
      </c>
      <c r="AD37">
        <f>IF('CA Standards and Followers'!$B49=1,'EPA LDV Rules'!W$8,IF(AND(INDEX('CA Standards and Followers'!$E$14:$E$73,MATCH($A37,'CA Standards and Followers'!$A$14:$A$73,0))=1,INDEX('CA Standards and Followers'!$H$14:$H$73,MATCH($A37,'CA Standards and Followers'!$A$14:$A$73,0))&lt;=AD$1),INDEX('CA Standards and Followers'!$3:$3,MATCH(AD$1,'CA Standards and Followers'!$1:$1,0)),IF(AND(INDEX('CA Standards and Followers'!$D$14:$D$73,MATCH($A37,'CA Standards and Followers'!$A$14:$A$73,0))=1,INDEX('CA Standards and Followers'!$G$14:$G$73,MATCH($A37,'CA Standards and Followers'!$A$14:$A$73,0))&lt;=AD$1),INDEX('CA Standards and Followers'!$2:$2,MATCH(AD$1,'CA Standards and Followers'!$1:$1,0)),0)))</f>
        <v>0</v>
      </c>
      <c r="AE37">
        <f>IF('CA Standards and Followers'!$B49=1,'EPA LDV Rules'!X$8,IF(AND(INDEX('CA Standards and Followers'!$E$14:$E$73,MATCH($A37,'CA Standards and Followers'!$A$14:$A$73,0))=1,INDEX('CA Standards and Followers'!$H$14:$H$73,MATCH($A37,'CA Standards and Followers'!$A$14:$A$73,0))&lt;=AE$1),INDEX('CA Standards and Followers'!$3:$3,MATCH(AE$1,'CA Standards and Followers'!$1:$1,0)),IF(AND(INDEX('CA Standards and Followers'!$D$14:$D$73,MATCH($A37,'CA Standards and Followers'!$A$14:$A$73,0))=1,INDEX('CA Standards and Followers'!$G$14:$G$73,MATCH($A37,'CA Standards and Followers'!$A$14:$A$73,0))&lt;=AE$1),INDEX('CA Standards and Followers'!$2:$2,MATCH(AE$1,'CA Standards and Followers'!$1:$1,0)),0)))</f>
        <v>0</v>
      </c>
      <c r="AF37">
        <f>IF('CA Standards and Followers'!$B49=1,'EPA LDV Rules'!Y$8,IF(AND(INDEX('CA Standards and Followers'!$E$14:$E$73,MATCH($A37,'CA Standards and Followers'!$A$14:$A$73,0))=1,INDEX('CA Standards and Followers'!$H$14:$H$73,MATCH($A37,'CA Standards and Followers'!$A$14:$A$73,0))&lt;=AF$1),INDEX('CA Standards and Followers'!$3:$3,MATCH(AF$1,'CA Standards and Followers'!$1:$1,0)),IF(AND(INDEX('CA Standards and Followers'!$D$14:$D$73,MATCH($A37,'CA Standards and Followers'!$A$14:$A$73,0))=1,INDEX('CA Standards and Followers'!$G$14:$G$73,MATCH($A37,'CA Standards and Followers'!$A$14:$A$73,0))&lt;=AF$1),INDEX('CA Standards and Followers'!$2:$2,MATCH(AF$1,'CA Standards and Followers'!$1:$1,0)),0)))</f>
        <v>0</v>
      </c>
    </row>
    <row r="38" spans="1:32" x14ac:dyDescent="0.75">
      <c r="A38" t="s">
        <v>1392</v>
      </c>
      <c r="B38">
        <f>IF(AND(INDEX('CA Standards and Followers'!$E$14:$E$73,MATCH($A38,'CA Standards and Followers'!$A$14:$A$73,0))=1,INDEX('CA Standards and Followers'!$H$14:$H$73,MATCH($A38,'CA Standards and Followers'!$A$14:$A$73,0))&lt;=B$1),INDEX('CA Standards and Followers'!$3:$3,MATCH(B$1,'CA Standards and Followers'!$1:$1,0)),IF(AND(INDEX('CA Standards and Followers'!$D$14:$D$73,MATCH($A38,'CA Standards and Followers'!$A$14:$A$73,0))=1,INDEX('CA Standards and Followers'!$G$14:$G$73,MATCH($A38,'CA Standards and Followers'!$A$14:$A$73,0))&lt;=B$1),INDEX('CA Standards and Followers'!$2:$2,MATCH(B$1,'CA Standards and Followers'!$1:$1,0)),0))</f>
        <v>0</v>
      </c>
      <c r="C38">
        <f>IF(AND(INDEX('CA Standards and Followers'!$E$14:$E$73,MATCH($A38,'CA Standards and Followers'!$A$14:$A$73,0))=1,INDEX('CA Standards and Followers'!$H$14:$H$73,MATCH($A38,'CA Standards and Followers'!$A$14:$A$73,0))&lt;=C$1),INDEX('CA Standards and Followers'!$3:$3,MATCH(C$1,'CA Standards and Followers'!$1:$1,0)),IF(AND(INDEX('CA Standards and Followers'!$D$14:$D$73,MATCH($A38,'CA Standards and Followers'!$A$14:$A$73,0))=1,INDEX('CA Standards and Followers'!$G$14:$G$73,MATCH($A38,'CA Standards and Followers'!$A$14:$A$73,0))&lt;=C$1),INDEX('CA Standards and Followers'!$2:$2,MATCH(C$1,'CA Standards and Followers'!$1:$1,0)),0))</f>
        <v>0</v>
      </c>
      <c r="D38">
        <f>IF(AND(INDEX('CA Standards and Followers'!$E$14:$E$73,MATCH($A38,'CA Standards and Followers'!$A$14:$A$73,0))=1,INDEX('CA Standards and Followers'!$H$14:$H$73,MATCH($A38,'CA Standards and Followers'!$A$14:$A$73,0))&lt;=D$1),INDEX('CA Standards and Followers'!$3:$3,MATCH(D$1,'CA Standards and Followers'!$1:$1,0)),IF(AND(INDEX('CA Standards and Followers'!$D$14:$D$73,MATCH($A38,'CA Standards and Followers'!$A$14:$A$73,0))=1,INDEX('CA Standards and Followers'!$G$14:$G$73,MATCH($A38,'CA Standards and Followers'!$A$14:$A$73,0))&lt;=D$1),INDEX('CA Standards and Followers'!$2:$2,MATCH(D$1,'CA Standards and Followers'!$1:$1,0)),0))</f>
        <v>0</v>
      </c>
      <c r="E38">
        <f>IF(AND(INDEX('CA Standards and Followers'!$E$14:$E$73,MATCH($A38,'CA Standards and Followers'!$A$14:$A$73,0))=1,INDEX('CA Standards and Followers'!$H$14:$H$73,MATCH($A38,'CA Standards and Followers'!$A$14:$A$73,0))&lt;=E$1),INDEX('CA Standards and Followers'!$3:$3,MATCH(E$1,'CA Standards and Followers'!$1:$1,0)),IF(AND(INDEX('CA Standards and Followers'!$D$14:$D$73,MATCH($A38,'CA Standards and Followers'!$A$14:$A$73,0))=1,INDEX('CA Standards and Followers'!$G$14:$G$73,MATCH($A38,'CA Standards and Followers'!$A$14:$A$73,0))&lt;=E$1),INDEX('CA Standards and Followers'!$2:$2,MATCH(E$1,'CA Standards and Followers'!$1:$1,0)),0))</f>
        <v>0</v>
      </c>
      <c r="F38">
        <f>IF(AND(INDEX('CA Standards and Followers'!$E$14:$E$73,MATCH($A38,'CA Standards and Followers'!$A$14:$A$73,0))=1,INDEX('CA Standards and Followers'!$H$14:$H$73,MATCH($A38,'CA Standards and Followers'!$A$14:$A$73,0))&lt;=F$1),INDEX('CA Standards and Followers'!$3:$3,MATCH(F$1,'CA Standards and Followers'!$1:$1,0)),IF(AND(INDEX('CA Standards and Followers'!$D$14:$D$73,MATCH($A38,'CA Standards and Followers'!$A$14:$A$73,0))=1,INDEX('CA Standards and Followers'!$G$14:$G$73,MATCH($A38,'CA Standards and Followers'!$A$14:$A$73,0))&lt;=F$1),INDEX('CA Standards and Followers'!$2:$2,MATCH(F$1,'CA Standards and Followers'!$1:$1,0)),0))</f>
        <v>0</v>
      </c>
      <c r="G38">
        <f>IF(AND(INDEX('CA Standards and Followers'!$E$14:$E$73,MATCH($A38,'CA Standards and Followers'!$A$14:$A$73,0))=1,INDEX('CA Standards and Followers'!$H$14:$H$73,MATCH($A38,'CA Standards and Followers'!$A$14:$A$73,0))&lt;=G$1),INDEX('CA Standards and Followers'!$3:$3,MATCH(G$1,'CA Standards and Followers'!$1:$1,0)),IF(AND(INDEX('CA Standards and Followers'!$D$14:$D$73,MATCH($A38,'CA Standards and Followers'!$A$14:$A$73,0))=1,INDEX('CA Standards and Followers'!$G$14:$G$73,MATCH($A38,'CA Standards and Followers'!$A$14:$A$73,0))&lt;=G$1),INDEX('CA Standards and Followers'!$2:$2,MATCH(G$1,'CA Standards and Followers'!$1:$1,0)),0))</f>
        <v>0</v>
      </c>
      <c r="H38">
        <f>IF(AND(INDEX('CA Standards and Followers'!$E$14:$E$73,MATCH($A38,'CA Standards and Followers'!$A$14:$A$73,0))=1,INDEX('CA Standards and Followers'!$H$14:$H$73,MATCH($A38,'CA Standards and Followers'!$A$14:$A$73,0))&lt;=H$1),INDEX('CA Standards and Followers'!$3:$3,MATCH(H$1,'CA Standards and Followers'!$1:$1,0)),IF(AND(INDEX('CA Standards and Followers'!$D$14:$D$73,MATCH($A38,'CA Standards and Followers'!$A$14:$A$73,0))=1,INDEX('CA Standards and Followers'!$G$14:$G$73,MATCH($A38,'CA Standards and Followers'!$A$14:$A$73,0))&lt;=H$1),INDEX('CA Standards and Followers'!$2:$2,MATCH(H$1,'CA Standards and Followers'!$1:$1,0)),0))</f>
        <v>0</v>
      </c>
      <c r="I38">
        <f>IF('CA Standards and Followers'!$B50=1,'EPA LDV Rules'!B$8,IF(AND(INDEX('CA Standards and Followers'!$E$14:$E$73,MATCH($A38,'CA Standards and Followers'!$A$14:$A$73,0))=1,INDEX('CA Standards and Followers'!$H$14:$H$73,MATCH($A38,'CA Standards and Followers'!$A$14:$A$73,0))&lt;=I$1),INDEX('CA Standards and Followers'!$3:$3,MATCH(I$1,'CA Standards and Followers'!$1:$1,0)),IF(AND(INDEX('CA Standards and Followers'!$D$14:$D$73,MATCH($A38,'CA Standards and Followers'!$A$14:$A$73,0))=1,INDEX('CA Standards and Followers'!$G$14:$G$73,MATCH($A38,'CA Standards and Followers'!$A$14:$A$73,0))&lt;=I$1),INDEX('CA Standards and Followers'!$2:$2,MATCH(I$1,'CA Standards and Followers'!$1:$1,0)),0)))</f>
        <v>0.26200000000000001</v>
      </c>
      <c r="J38">
        <f>IF('CA Standards and Followers'!$B50=1,'EPA LDV Rules'!C$8,IF(AND(INDEX('CA Standards and Followers'!$E$14:$E$73,MATCH($A38,'CA Standards and Followers'!$A$14:$A$73,0))=1,INDEX('CA Standards and Followers'!$H$14:$H$73,MATCH($A38,'CA Standards and Followers'!$A$14:$A$73,0))&lt;=J$1),INDEX('CA Standards and Followers'!$3:$3,MATCH(J$1,'CA Standards and Followers'!$1:$1,0)),IF(AND(INDEX('CA Standards and Followers'!$D$14:$D$73,MATCH($A38,'CA Standards and Followers'!$A$14:$A$73,0))=1,INDEX('CA Standards and Followers'!$G$14:$G$73,MATCH($A38,'CA Standards and Followers'!$A$14:$A$73,0))&lt;=J$1),INDEX('CA Standards and Followers'!$2:$2,MATCH(J$1,'CA Standards and Followers'!$1:$1,0)),0)))</f>
        <v>0.3</v>
      </c>
      <c r="K38">
        <f>IF('CA Standards and Followers'!$B50=1,'EPA LDV Rules'!D$8,IF(AND(INDEX('CA Standards and Followers'!$E$14:$E$73,MATCH($A38,'CA Standards and Followers'!$A$14:$A$73,0))=1,INDEX('CA Standards and Followers'!$H$14:$H$73,MATCH($A38,'CA Standards and Followers'!$A$14:$A$73,0))&lt;=K$1),INDEX('CA Standards and Followers'!$3:$3,MATCH(K$1,'CA Standards and Followers'!$1:$1,0)),IF(AND(INDEX('CA Standards and Followers'!$D$14:$D$73,MATCH($A38,'CA Standards and Followers'!$A$14:$A$73,0))=1,INDEX('CA Standards and Followers'!$G$14:$G$73,MATCH($A38,'CA Standards and Followers'!$A$14:$A$73,0))&lt;=K$1),INDEX('CA Standards and Followers'!$2:$2,MATCH(K$1,'CA Standards and Followers'!$1:$1,0)),0)))</f>
        <v>0.39600000000000002</v>
      </c>
      <c r="L38">
        <f>IF('CA Standards and Followers'!$B50=1,'EPA LDV Rules'!E$8,IF(AND(INDEX('CA Standards and Followers'!$E$14:$E$73,MATCH($A38,'CA Standards and Followers'!$A$14:$A$73,0))=1,INDEX('CA Standards and Followers'!$H$14:$H$73,MATCH($A38,'CA Standards and Followers'!$A$14:$A$73,0))&lt;=L$1),INDEX('CA Standards and Followers'!$3:$3,MATCH(L$1,'CA Standards and Followers'!$1:$1,0)),IF(AND(INDEX('CA Standards and Followers'!$D$14:$D$73,MATCH($A38,'CA Standards and Followers'!$A$14:$A$73,0))=1,INDEX('CA Standards and Followers'!$G$14:$G$73,MATCH($A38,'CA Standards and Followers'!$A$14:$A$73,0))&lt;=L$1),INDEX('CA Standards and Followers'!$2:$2,MATCH(L$1,'CA Standards and Followers'!$1:$1,0)),0)))</f>
        <v>0.45500000000000002</v>
      </c>
      <c r="M38">
        <f>IF('CA Standards and Followers'!$B50=1,'EPA LDV Rules'!F$8,IF(AND(INDEX('CA Standards and Followers'!$E$14:$E$73,MATCH($A38,'CA Standards and Followers'!$A$14:$A$73,0))=1,INDEX('CA Standards and Followers'!$H$14:$H$73,MATCH($A38,'CA Standards and Followers'!$A$14:$A$73,0))&lt;=M$1),INDEX('CA Standards and Followers'!$3:$3,MATCH(M$1,'CA Standards and Followers'!$1:$1,0)),IF(AND(INDEX('CA Standards and Followers'!$D$14:$D$73,MATCH($A38,'CA Standards and Followers'!$A$14:$A$73,0))=1,INDEX('CA Standards and Followers'!$G$14:$G$73,MATCH($A38,'CA Standards and Followers'!$A$14:$A$73,0))&lt;=M$1),INDEX('CA Standards and Followers'!$2:$2,MATCH(M$1,'CA Standards and Followers'!$1:$1,0)),0)))</f>
        <v>0.53</v>
      </c>
      <c r="N38">
        <f>IF('CA Standards and Followers'!$B50=1,'EPA LDV Rules'!G$8,IF(AND(INDEX('CA Standards and Followers'!$E$14:$E$73,MATCH($A38,'CA Standards and Followers'!$A$14:$A$73,0))=1,INDEX('CA Standards and Followers'!$H$14:$H$73,MATCH($A38,'CA Standards and Followers'!$A$14:$A$73,0))&lt;=N$1),INDEX('CA Standards and Followers'!$3:$3,MATCH(N$1,'CA Standards and Followers'!$1:$1,0)),IF(AND(INDEX('CA Standards and Followers'!$D$14:$D$73,MATCH($A38,'CA Standards and Followers'!$A$14:$A$73,0))=1,INDEX('CA Standards and Followers'!$G$14:$G$73,MATCH($A38,'CA Standards and Followers'!$A$14:$A$73,0))&lt;=N$1),INDEX('CA Standards and Followers'!$2:$2,MATCH(N$1,'CA Standards and Followers'!$1:$1,0)),0)))</f>
        <v>0.61</v>
      </c>
      <c r="O38">
        <f>IF('CA Standards and Followers'!$B50=1,'EPA LDV Rules'!H$8,IF(AND(INDEX('CA Standards and Followers'!$E$14:$E$73,MATCH($A38,'CA Standards and Followers'!$A$14:$A$73,0))=1,INDEX('CA Standards and Followers'!$H$14:$H$73,MATCH($A38,'CA Standards and Followers'!$A$14:$A$73,0))&lt;=O$1),INDEX('CA Standards and Followers'!$3:$3,MATCH(O$1,'CA Standards and Followers'!$1:$1,0)),IF(AND(INDEX('CA Standards and Followers'!$D$14:$D$73,MATCH($A38,'CA Standards and Followers'!$A$14:$A$73,0))=1,INDEX('CA Standards and Followers'!$G$14:$G$73,MATCH($A38,'CA Standards and Followers'!$A$14:$A$73,0))&lt;=O$1),INDEX('CA Standards and Followers'!$2:$2,MATCH(O$1,'CA Standards and Followers'!$1:$1,0)),0)))</f>
        <v>0.57999999999999996</v>
      </c>
      <c r="P38">
        <f>IF('CA Standards and Followers'!$B50=1,'EPA LDV Rules'!I$8,IF(AND(INDEX('CA Standards and Followers'!$E$14:$E$73,MATCH($A38,'CA Standards and Followers'!$A$14:$A$73,0))=1,INDEX('CA Standards and Followers'!$H$14:$H$73,MATCH($A38,'CA Standards and Followers'!$A$14:$A$73,0))&lt;=P$1),INDEX('CA Standards and Followers'!$3:$3,MATCH(P$1,'CA Standards and Followers'!$1:$1,0)),IF(AND(INDEX('CA Standards and Followers'!$D$14:$D$73,MATCH($A38,'CA Standards and Followers'!$A$14:$A$73,0))=1,INDEX('CA Standards and Followers'!$G$14:$G$73,MATCH($A38,'CA Standards and Followers'!$A$14:$A$73,0))&lt;=P$1),INDEX('CA Standards and Followers'!$2:$2,MATCH(P$1,'CA Standards and Followers'!$1:$1,0)),0)))</f>
        <v>0.55000000000000004</v>
      </c>
      <c r="Q38">
        <f>IF('CA Standards and Followers'!$B50=1,'EPA LDV Rules'!J$8,IF(AND(INDEX('CA Standards and Followers'!$E$14:$E$73,MATCH($A38,'CA Standards and Followers'!$A$14:$A$73,0))=1,INDEX('CA Standards and Followers'!$H$14:$H$73,MATCH($A38,'CA Standards and Followers'!$A$14:$A$73,0))&lt;=Q$1),INDEX('CA Standards and Followers'!$3:$3,MATCH(Q$1,'CA Standards and Followers'!$1:$1,0)),IF(AND(INDEX('CA Standards and Followers'!$D$14:$D$73,MATCH($A38,'CA Standards and Followers'!$A$14:$A$73,0))=1,INDEX('CA Standards and Followers'!$G$14:$G$73,MATCH($A38,'CA Standards and Followers'!$A$14:$A$73,0))&lt;=Q$1),INDEX('CA Standards and Followers'!$2:$2,MATCH(Q$1,'CA Standards and Followers'!$1:$1,0)),0)))</f>
        <v>0</v>
      </c>
      <c r="R38">
        <f>IF('CA Standards and Followers'!$B50=1,'EPA LDV Rules'!K$8,IF(AND(INDEX('CA Standards and Followers'!$E$14:$E$73,MATCH($A38,'CA Standards and Followers'!$A$14:$A$73,0))=1,INDEX('CA Standards and Followers'!$H$14:$H$73,MATCH($A38,'CA Standards and Followers'!$A$14:$A$73,0))&lt;=R$1),INDEX('CA Standards and Followers'!$3:$3,MATCH(R$1,'CA Standards and Followers'!$1:$1,0)),IF(AND(INDEX('CA Standards and Followers'!$D$14:$D$73,MATCH($A38,'CA Standards and Followers'!$A$14:$A$73,0))=1,INDEX('CA Standards and Followers'!$G$14:$G$73,MATCH($A38,'CA Standards and Followers'!$A$14:$A$73,0))&lt;=R$1),INDEX('CA Standards and Followers'!$2:$2,MATCH(R$1,'CA Standards and Followers'!$1:$1,0)),0)))</f>
        <v>0</v>
      </c>
      <c r="S38">
        <f>IF('CA Standards and Followers'!$B50=1,'EPA LDV Rules'!L$8,IF(AND(INDEX('CA Standards and Followers'!$E$14:$E$73,MATCH($A38,'CA Standards and Followers'!$A$14:$A$73,0))=1,INDEX('CA Standards and Followers'!$H$14:$H$73,MATCH($A38,'CA Standards and Followers'!$A$14:$A$73,0))&lt;=S$1),INDEX('CA Standards and Followers'!$3:$3,MATCH(S$1,'CA Standards and Followers'!$1:$1,0)),IF(AND(INDEX('CA Standards and Followers'!$D$14:$D$73,MATCH($A38,'CA Standards and Followers'!$A$14:$A$73,0))=1,INDEX('CA Standards and Followers'!$G$14:$G$73,MATCH($A38,'CA Standards and Followers'!$A$14:$A$73,0))&lt;=S$1),INDEX('CA Standards and Followers'!$2:$2,MATCH(S$1,'CA Standards and Followers'!$1:$1,0)),0)))</f>
        <v>0</v>
      </c>
      <c r="T38">
        <f>IF('CA Standards and Followers'!$B50=1,'EPA LDV Rules'!M$8,IF(AND(INDEX('CA Standards and Followers'!$E$14:$E$73,MATCH($A38,'CA Standards and Followers'!$A$14:$A$73,0))=1,INDEX('CA Standards and Followers'!$H$14:$H$73,MATCH($A38,'CA Standards and Followers'!$A$14:$A$73,0))&lt;=T$1),INDEX('CA Standards and Followers'!$3:$3,MATCH(T$1,'CA Standards and Followers'!$1:$1,0)),IF(AND(INDEX('CA Standards and Followers'!$D$14:$D$73,MATCH($A38,'CA Standards and Followers'!$A$14:$A$73,0))=1,INDEX('CA Standards and Followers'!$G$14:$G$73,MATCH($A38,'CA Standards and Followers'!$A$14:$A$73,0))&lt;=T$1),INDEX('CA Standards and Followers'!$2:$2,MATCH(T$1,'CA Standards and Followers'!$1:$1,0)),0)))</f>
        <v>0</v>
      </c>
      <c r="U38">
        <f>IF('CA Standards and Followers'!$B50=1,'EPA LDV Rules'!N$8,IF(AND(INDEX('CA Standards and Followers'!$E$14:$E$73,MATCH($A38,'CA Standards and Followers'!$A$14:$A$73,0))=1,INDEX('CA Standards and Followers'!$H$14:$H$73,MATCH($A38,'CA Standards and Followers'!$A$14:$A$73,0))&lt;=U$1),INDEX('CA Standards and Followers'!$3:$3,MATCH(U$1,'CA Standards and Followers'!$1:$1,0)),IF(AND(INDEX('CA Standards and Followers'!$D$14:$D$73,MATCH($A38,'CA Standards and Followers'!$A$14:$A$73,0))=1,INDEX('CA Standards and Followers'!$G$14:$G$73,MATCH($A38,'CA Standards and Followers'!$A$14:$A$73,0))&lt;=U$1),INDEX('CA Standards and Followers'!$2:$2,MATCH(U$1,'CA Standards and Followers'!$1:$1,0)),0)))</f>
        <v>0</v>
      </c>
      <c r="V38">
        <f>IF('CA Standards and Followers'!$B50=1,'EPA LDV Rules'!O$8,IF(AND(INDEX('CA Standards and Followers'!$E$14:$E$73,MATCH($A38,'CA Standards and Followers'!$A$14:$A$73,0))=1,INDEX('CA Standards and Followers'!$H$14:$H$73,MATCH($A38,'CA Standards and Followers'!$A$14:$A$73,0))&lt;=V$1),INDEX('CA Standards and Followers'!$3:$3,MATCH(V$1,'CA Standards and Followers'!$1:$1,0)),IF(AND(INDEX('CA Standards and Followers'!$D$14:$D$73,MATCH($A38,'CA Standards and Followers'!$A$14:$A$73,0))=1,INDEX('CA Standards and Followers'!$G$14:$G$73,MATCH($A38,'CA Standards and Followers'!$A$14:$A$73,0))&lt;=V$1),INDEX('CA Standards and Followers'!$2:$2,MATCH(V$1,'CA Standards and Followers'!$1:$1,0)),0)))</f>
        <v>0</v>
      </c>
      <c r="W38">
        <f>IF('CA Standards and Followers'!$B50=1,'EPA LDV Rules'!P$8,IF(AND(INDEX('CA Standards and Followers'!$E$14:$E$73,MATCH($A38,'CA Standards and Followers'!$A$14:$A$73,0))=1,INDEX('CA Standards and Followers'!$H$14:$H$73,MATCH($A38,'CA Standards and Followers'!$A$14:$A$73,0))&lt;=W$1),INDEX('CA Standards and Followers'!$3:$3,MATCH(W$1,'CA Standards and Followers'!$1:$1,0)),IF(AND(INDEX('CA Standards and Followers'!$D$14:$D$73,MATCH($A38,'CA Standards and Followers'!$A$14:$A$73,0))=1,INDEX('CA Standards and Followers'!$G$14:$G$73,MATCH($A38,'CA Standards and Followers'!$A$14:$A$73,0))&lt;=W$1),INDEX('CA Standards and Followers'!$2:$2,MATCH(W$1,'CA Standards and Followers'!$1:$1,0)),0)))</f>
        <v>0</v>
      </c>
      <c r="X38">
        <f>IF('CA Standards and Followers'!$B50=1,'EPA LDV Rules'!Q$8,IF(AND(INDEX('CA Standards and Followers'!$E$14:$E$73,MATCH($A38,'CA Standards and Followers'!$A$14:$A$73,0))=1,INDEX('CA Standards and Followers'!$H$14:$H$73,MATCH($A38,'CA Standards and Followers'!$A$14:$A$73,0))&lt;=X$1),INDEX('CA Standards and Followers'!$3:$3,MATCH(X$1,'CA Standards and Followers'!$1:$1,0)),IF(AND(INDEX('CA Standards and Followers'!$D$14:$D$73,MATCH($A38,'CA Standards and Followers'!$A$14:$A$73,0))=1,INDEX('CA Standards and Followers'!$G$14:$G$73,MATCH($A38,'CA Standards and Followers'!$A$14:$A$73,0))&lt;=X$1),INDEX('CA Standards and Followers'!$2:$2,MATCH(X$1,'CA Standards and Followers'!$1:$1,0)),0)))</f>
        <v>0</v>
      </c>
      <c r="Y38">
        <f>IF('CA Standards and Followers'!$B50=1,'EPA LDV Rules'!R$8,IF(AND(INDEX('CA Standards and Followers'!$E$14:$E$73,MATCH($A38,'CA Standards and Followers'!$A$14:$A$73,0))=1,INDEX('CA Standards and Followers'!$H$14:$H$73,MATCH($A38,'CA Standards and Followers'!$A$14:$A$73,0))&lt;=Y$1),INDEX('CA Standards and Followers'!$3:$3,MATCH(Y$1,'CA Standards and Followers'!$1:$1,0)),IF(AND(INDEX('CA Standards and Followers'!$D$14:$D$73,MATCH($A38,'CA Standards and Followers'!$A$14:$A$73,0))=1,INDEX('CA Standards and Followers'!$G$14:$G$73,MATCH($A38,'CA Standards and Followers'!$A$14:$A$73,0))&lt;=Y$1),INDEX('CA Standards and Followers'!$2:$2,MATCH(Y$1,'CA Standards and Followers'!$1:$1,0)),0)))</f>
        <v>0</v>
      </c>
      <c r="Z38">
        <f>IF('CA Standards and Followers'!$B50=1,'EPA LDV Rules'!S$8,IF(AND(INDEX('CA Standards and Followers'!$E$14:$E$73,MATCH($A38,'CA Standards and Followers'!$A$14:$A$73,0))=1,INDEX('CA Standards and Followers'!$H$14:$H$73,MATCH($A38,'CA Standards and Followers'!$A$14:$A$73,0))&lt;=Z$1),INDEX('CA Standards and Followers'!$3:$3,MATCH(Z$1,'CA Standards and Followers'!$1:$1,0)),IF(AND(INDEX('CA Standards and Followers'!$D$14:$D$73,MATCH($A38,'CA Standards and Followers'!$A$14:$A$73,0))=1,INDEX('CA Standards and Followers'!$G$14:$G$73,MATCH($A38,'CA Standards and Followers'!$A$14:$A$73,0))&lt;=Z$1),INDEX('CA Standards and Followers'!$2:$2,MATCH(Z$1,'CA Standards and Followers'!$1:$1,0)),0)))</f>
        <v>0</v>
      </c>
      <c r="AA38">
        <f>IF('CA Standards and Followers'!$B50=1,'EPA LDV Rules'!T$8,IF(AND(INDEX('CA Standards and Followers'!$E$14:$E$73,MATCH($A38,'CA Standards and Followers'!$A$14:$A$73,0))=1,INDEX('CA Standards and Followers'!$H$14:$H$73,MATCH($A38,'CA Standards and Followers'!$A$14:$A$73,0))&lt;=AA$1),INDEX('CA Standards and Followers'!$3:$3,MATCH(AA$1,'CA Standards and Followers'!$1:$1,0)),IF(AND(INDEX('CA Standards and Followers'!$D$14:$D$73,MATCH($A38,'CA Standards and Followers'!$A$14:$A$73,0))=1,INDEX('CA Standards and Followers'!$G$14:$G$73,MATCH($A38,'CA Standards and Followers'!$A$14:$A$73,0))&lt;=AA$1),INDEX('CA Standards and Followers'!$2:$2,MATCH(AA$1,'CA Standards and Followers'!$1:$1,0)),0)))</f>
        <v>0</v>
      </c>
      <c r="AB38">
        <f>IF('CA Standards and Followers'!$B50=1,'EPA LDV Rules'!U$8,IF(AND(INDEX('CA Standards and Followers'!$E$14:$E$73,MATCH($A38,'CA Standards and Followers'!$A$14:$A$73,0))=1,INDEX('CA Standards and Followers'!$H$14:$H$73,MATCH($A38,'CA Standards and Followers'!$A$14:$A$73,0))&lt;=AB$1),INDEX('CA Standards and Followers'!$3:$3,MATCH(AB$1,'CA Standards and Followers'!$1:$1,0)),IF(AND(INDEX('CA Standards and Followers'!$D$14:$D$73,MATCH($A38,'CA Standards and Followers'!$A$14:$A$73,0))=1,INDEX('CA Standards and Followers'!$G$14:$G$73,MATCH($A38,'CA Standards and Followers'!$A$14:$A$73,0))&lt;=AB$1),INDEX('CA Standards and Followers'!$2:$2,MATCH(AB$1,'CA Standards and Followers'!$1:$1,0)),0)))</f>
        <v>0</v>
      </c>
      <c r="AC38">
        <f>IF('CA Standards and Followers'!$B50=1,'EPA LDV Rules'!V$8,IF(AND(INDEX('CA Standards and Followers'!$E$14:$E$73,MATCH($A38,'CA Standards and Followers'!$A$14:$A$73,0))=1,INDEX('CA Standards and Followers'!$H$14:$H$73,MATCH($A38,'CA Standards and Followers'!$A$14:$A$73,0))&lt;=AC$1),INDEX('CA Standards and Followers'!$3:$3,MATCH(AC$1,'CA Standards and Followers'!$1:$1,0)),IF(AND(INDEX('CA Standards and Followers'!$D$14:$D$73,MATCH($A38,'CA Standards and Followers'!$A$14:$A$73,0))=1,INDEX('CA Standards and Followers'!$G$14:$G$73,MATCH($A38,'CA Standards and Followers'!$A$14:$A$73,0))&lt;=AC$1),INDEX('CA Standards and Followers'!$2:$2,MATCH(AC$1,'CA Standards and Followers'!$1:$1,0)),0)))</f>
        <v>0</v>
      </c>
      <c r="AD38">
        <f>IF('CA Standards and Followers'!$B50=1,'EPA LDV Rules'!W$8,IF(AND(INDEX('CA Standards and Followers'!$E$14:$E$73,MATCH($A38,'CA Standards and Followers'!$A$14:$A$73,0))=1,INDEX('CA Standards and Followers'!$H$14:$H$73,MATCH($A38,'CA Standards and Followers'!$A$14:$A$73,0))&lt;=AD$1),INDEX('CA Standards and Followers'!$3:$3,MATCH(AD$1,'CA Standards and Followers'!$1:$1,0)),IF(AND(INDEX('CA Standards and Followers'!$D$14:$D$73,MATCH($A38,'CA Standards and Followers'!$A$14:$A$73,0))=1,INDEX('CA Standards and Followers'!$G$14:$G$73,MATCH($A38,'CA Standards and Followers'!$A$14:$A$73,0))&lt;=AD$1),INDEX('CA Standards and Followers'!$2:$2,MATCH(AD$1,'CA Standards and Followers'!$1:$1,0)),0)))</f>
        <v>0</v>
      </c>
      <c r="AE38">
        <f>IF('CA Standards and Followers'!$B50=1,'EPA LDV Rules'!X$8,IF(AND(INDEX('CA Standards and Followers'!$E$14:$E$73,MATCH($A38,'CA Standards and Followers'!$A$14:$A$73,0))=1,INDEX('CA Standards and Followers'!$H$14:$H$73,MATCH($A38,'CA Standards and Followers'!$A$14:$A$73,0))&lt;=AE$1),INDEX('CA Standards and Followers'!$3:$3,MATCH(AE$1,'CA Standards and Followers'!$1:$1,0)),IF(AND(INDEX('CA Standards and Followers'!$D$14:$D$73,MATCH($A38,'CA Standards and Followers'!$A$14:$A$73,0))=1,INDEX('CA Standards and Followers'!$G$14:$G$73,MATCH($A38,'CA Standards and Followers'!$A$14:$A$73,0))&lt;=AE$1),INDEX('CA Standards and Followers'!$2:$2,MATCH(AE$1,'CA Standards and Followers'!$1:$1,0)),0)))</f>
        <v>0</v>
      </c>
      <c r="AF38">
        <f>IF('CA Standards and Followers'!$B50=1,'EPA LDV Rules'!Y$8,IF(AND(INDEX('CA Standards and Followers'!$E$14:$E$73,MATCH($A38,'CA Standards and Followers'!$A$14:$A$73,0))=1,INDEX('CA Standards and Followers'!$H$14:$H$73,MATCH($A38,'CA Standards and Followers'!$A$14:$A$73,0))&lt;=AF$1),INDEX('CA Standards and Followers'!$3:$3,MATCH(AF$1,'CA Standards and Followers'!$1:$1,0)),IF(AND(INDEX('CA Standards and Followers'!$D$14:$D$73,MATCH($A38,'CA Standards and Followers'!$A$14:$A$73,0))=1,INDEX('CA Standards and Followers'!$G$14:$G$73,MATCH($A38,'CA Standards and Followers'!$A$14:$A$73,0))&lt;=AF$1),INDEX('CA Standards and Followers'!$2:$2,MATCH(AF$1,'CA Standards and Followers'!$1:$1,0)),0)))</f>
        <v>0</v>
      </c>
    </row>
    <row r="39" spans="1:32" x14ac:dyDescent="0.75">
      <c r="A39" t="s">
        <v>1394</v>
      </c>
      <c r="B39">
        <f>IF(AND(INDEX('CA Standards and Followers'!$E$14:$E$73,MATCH($A39,'CA Standards and Followers'!$A$14:$A$73,0))=1,INDEX('CA Standards and Followers'!$H$14:$H$73,MATCH($A39,'CA Standards and Followers'!$A$14:$A$73,0))&lt;=B$1),INDEX('CA Standards and Followers'!$3:$3,MATCH(B$1,'CA Standards and Followers'!$1:$1,0)),IF(AND(INDEX('CA Standards and Followers'!$D$14:$D$73,MATCH($A39,'CA Standards and Followers'!$A$14:$A$73,0))=1,INDEX('CA Standards and Followers'!$G$14:$G$73,MATCH($A39,'CA Standards and Followers'!$A$14:$A$73,0))&lt;=B$1),INDEX('CA Standards and Followers'!$2:$2,MATCH(B$1,'CA Standards and Followers'!$1:$1,0)),0))</f>
        <v>9.5000000000000001E-2</v>
      </c>
      <c r="C39">
        <f>IF(AND(INDEX('CA Standards and Followers'!$E$14:$E$73,MATCH($A39,'CA Standards and Followers'!$A$14:$A$73,0))=1,INDEX('CA Standards and Followers'!$H$14:$H$73,MATCH($A39,'CA Standards and Followers'!$A$14:$A$73,0))&lt;=C$1),INDEX('CA Standards and Followers'!$3:$3,MATCH(C$1,'CA Standards and Followers'!$1:$1,0)),IF(AND(INDEX('CA Standards and Followers'!$D$14:$D$73,MATCH($A39,'CA Standards and Followers'!$A$14:$A$73,0))=1,INDEX('CA Standards and Followers'!$G$14:$G$73,MATCH($A39,'CA Standards and Followers'!$A$14:$A$73,0))&lt;=C$1),INDEX('CA Standards and Followers'!$2:$2,MATCH(C$1,'CA Standards and Followers'!$1:$1,0)),0))</f>
        <v>0.12</v>
      </c>
      <c r="D39">
        <f>IF(AND(INDEX('CA Standards and Followers'!$E$14:$E$73,MATCH($A39,'CA Standards and Followers'!$A$14:$A$73,0))=1,INDEX('CA Standards and Followers'!$H$14:$H$73,MATCH($A39,'CA Standards and Followers'!$A$14:$A$73,0))&lt;=D$1),INDEX('CA Standards and Followers'!$3:$3,MATCH(D$1,'CA Standards and Followers'!$1:$1,0)),IF(AND(INDEX('CA Standards and Followers'!$D$14:$D$73,MATCH($A39,'CA Standards and Followers'!$A$14:$A$73,0))=1,INDEX('CA Standards and Followers'!$G$14:$G$73,MATCH($A39,'CA Standards and Followers'!$A$14:$A$73,0))&lt;=D$1),INDEX('CA Standards and Followers'!$2:$2,MATCH(D$1,'CA Standards and Followers'!$1:$1,0)),0))</f>
        <v>0.14499999999999999</v>
      </c>
      <c r="E39">
        <f>IF(AND(INDEX('CA Standards and Followers'!$E$14:$E$73,MATCH($A39,'CA Standards and Followers'!$A$14:$A$73,0))=1,INDEX('CA Standards and Followers'!$H$14:$H$73,MATCH($A39,'CA Standards and Followers'!$A$14:$A$73,0))&lt;=E$1),INDEX('CA Standards and Followers'!$3:$3,MATCH(E$1,'CA Standards and Followers'!$1:$1,0)),IF(AND(INDEX('CA Standards and Followers'!$D$14:$D$73,MATCH($A39,'CA Standards and Followers'!$A$14:$A$73,0))=1,INDEX('CA Standards and Followers'!$G$14:$G$73,MATCH($A39,'CA Standards and Followers'!$A$14:$A$73,0))&lt;=E$1),INDEX('CA Standards and Followers'!$2:$2,MATCH(E$1,'CA Standards and Followers'!$1:$1,0)),0))</f>
        <v>0.16999999999999998</v>
      </c>
      <c r="F39">
        <f>IF(AND(INDEX('CA Standards and Followers'!$E$14:$E$73,MATCH($A39,'CA Standards and Followers'!$A$14:$A$73,0))=1,INDEX('CA Standards and Followers'!$H$14:$H$73,MATCH($A39,'CA Standards and Followers'!$A$14:$A$73,0))&lt;=F$1),INDEX('CA Standards and Followers'!$3:$3,MATCH(F$1,'CA Standards and Followers'!$1:$1,0)),IF(AND(INDEX('CA Standards and Followers'!$D$14:$D$73,MATCH($A39,'CA Standards and Followers'!$A$14:$A$73,0))=1,INDEX('CA Standards and Followers'!$G$14:$G$73,MATCH($A39,'CA Standards and Followers'!$A$14:$A$73,0))&lt;=F$1),INDEX('CA Standards and Followers'!$2:$2,MATCH(F$1,'CA Standards and Followers'!$1:$1,0)),0))</f>
        <v>0.19500000000000001</v>
      </c>
      <c r="G39">
        <f>IF(AND(INDEX('CA Standards and Followers'!$E$14:$E$73,MATCH($A39,'CA Standards and Followers'!$A$14:$A$73,0))=1,INDEX('CA Standards and Followers'!$H$14:$H$73,MATCH($A39,'CA Standards and Followers'!$A$14:$A$73,0))&lt;=G$1),INDEX('CA Standards and Followers'!$3:$3,MATCH(G$1,'CA Standards and Followers'!$1:$1,0)),IF(AND(INDEX('CA Standards and Followers'!$D$14:$D$73,MATCH($A39,'CA Standards and Followers'!$A$14:$A$73,0))=1,INDEX('CA Standards and Followers'!$G$14:$G$73,MATCH($A39,'CA Standards and Followers'!$A$14:$A$73,0))&lt;=G$1),INDEX('CA Standards and Followers'!$2:$2,MATCH(G$1,'CA Standards and Followers'!$1:$1,0)),0))</f>
        <v>0.21999999999999997</v>
      </c>
      <c r="H39">
        <f>IF(AND(INDEX('CA Standards and Followers'!$E$14:$E$73,MATCH($A39,'CA Standards and Followers'!$A$14:$A$73,0))=1,INDEX('CA Standards and Followers'!$H$14:$H$73,MATCH($A39,'CA Standards and Followers'!$A$14:$A$73,0))&lt;=H$1),INDEX('CA Standards and Followers'!$3:$3,MATCH(H$1,'CA Standards and Followers'!$1:$1,0)),IF(AND(INDEX('CA Standards and Followers'!$D$14:$D$73,MATCH($A39,'CA Standards and Followers'!$A$14:$A$73,0))=1,INDEX('CA Standards and Followers'!$G$14:$G$73,MATCH($A39,'CA Standards and Followers'!$A$14:$A$73,0))&lt;=H$1),INDEX('CA Standards and Followers'!$2:$2,MATCH(H$1,'CA Standards and Followers'!$1:$1,0)),0))</f>
        <v>0.35</v>
      </c>
      <c r="I39">
        <f>IF('CA Standards and Followers'!$B51=1,'EPA LDV Rules'!B$8,IF(AND(INDEX('CA Standards and Followers'!$E$14:$E$73,MATCH($A39,'CA Standards and Followers'!$A$14:$A$73,0))=1,INDEX('CA Standards and Followers'!$H$14:$H$73,MATCH($A39,'CA Standards and Followers'!$A$14:$A$73,0))&lt;=I$1),INDEX('CA Standards and Followers'!$3:$3,MATCH(I$1,'CA Standards and Followers'!$1:$1,0)),IF(AND(INDEX('CA Standards and Followers'!$D$14:$D$73,MATCH($A39,'CA Standards and Followers'!$A$14:$A$73,0))=1,INDEX('CA Standards and Followers'!$G$14:$G$73,MATCH($A39,'CA Standards and Followers'!$A$14:$A$73,0))&lt;=I$1),INDEX('CA Standards and Followers'!$2:$2,MATCH(I$1,'CA Standards and Followers'!$1:$1,0)),0)))</f>
        <v>0.43</v>
      </c>
      <c r="J39">
        <f>IF('CA Standards and Followers'!$B51=1,'EPA LDV Rules'!C$8,IF(AND(INDEX('CA Standards and Followers'!$E$14:$E$73,MATCH($A39,'CA Standards and Followers'!$A$14:$A$73,0))=1,INDEX('CA Standards and Followers'!$H$14:$H$73,MATCH($A39,'CA Standards and Followers'!$A$14:$A$73,0))&lt;=J$1),INDEX('CA Standards and Followers'!$3:$3,MATCH(J$1,'CA Standards and Followers'!$1:$1,0)),IF(AND(INDEX('CA Standards and Followers'!$D$14:$D$73,MATCH($A39,'CA Standards and Followers'!$A$14:$A$73,0))=1,INDEX('CA Standards and Followers'!$G$14:$G$73,MATCH($A39,'CA Standards and Followers'!$A$14:$A$73,0))&lt;=J$1),INDEX('CA Standards and Followers'!$2:$2,MATCH(J$1,'CA Standards and Followers'!$1:$1,0)),0)))</f>
        <v>0.51</v>
      </c>
      <c r="K39">
        <f>IF('CA Standards and Followers'!$B51=1,'EPA LDV Rules'!D$8,IF(AND(INDEX('CA Standards and Followers'!$E$14:$E$73,MATCH($A39,'CA Standards and Followers'!$A$14:$A$73,0))=1,INDEX('CA Standards and Followers'!$H$14:$H$73,MATCH($A39,'CA Standards and Followers'!$A$14:$A$73,0))&lt;=K$1),INDEX('CA Standards and Followers'!$3:$3,MATCH(K$1,'CA Standards and Followers'!$1:$1,0)),IF(AND(INDEX('CA Standards and Followers'!$D$14:$D$73,MATCH($A39,'CA Standards and Followers'!$A$14:$A$73,0))=1,INDEX('CA Standards and Followers'!$G$14:$G$73,MATCH($A39,'CA Standards and Followers'!$A$14:$A$73,0))&lt;=K$1),INDEX('CA Standards and Followers'!$2:$2,MATCH(K$1,'CA Standards and Followers'!$1:$1,0)),0)))</f>
        <v>0.59</v>
      </c>
      <c r="L39">
        <f>IF('CA Standards and Followers'!$B51=1,'EPA LDV Rules'!E$8,IF(AND(INDEX('CA Standards and Followers'!$E$14:$E$73,MATCH($A39,'CA Standards and Followers'!$A$14:$A$73,0))=1,INDEX('CA Standards and Followers'!$H$14:$H$73,MATCH($A39,'CA Standards and Followers'!$A$14:$A$73,0))&lt;=L$1),INDEX('CA Standards and Followers'!$3:$3,MATCH(L$1,'CA Standards and Followers'!$1:$1,0)),IF(AND(INDEX('CA Standards and Followers'!$D$14:$D$73,MATCH($A39,'CA Standards and Followers'!$A$14:$A$73,0))=1,INDEX('CA Standards and Followers'!$G$14:$G$73,MATCH($A39,'CA Standards and Followers'!$A$14:$A$73,0))&lt;=L$1),INDEX('CA Standards and Followers'!$2:$2,MATCH(L$1,'CA Standards and Followers'!$1:$1,0)),0)))</f>
        <v>0.68</v>
      </c>
      <c r="M39">
        <f>IF('CA Standards and Followers'!$B51=1,'EPA LDV Rules'!F$8,IF(AND(INDEX('CA Standards and Followers'!$E$14:$E$73,MATCH($A39,'CA Standards and Followers'!$A$14:$A$73,0))=1,INDEX('CA Standards and Followers'!$H$14:$H$73,MATCH($A39,'CA Standards and Followers'!$A$14:$A$73,0))&lt;=M$1),INDEX('CA Standards and Followers'!$3:$3,MATCH(M$1,'CA Standards and Followers'!$1:$1,0)),IF(AND(INDEX('CA Standards and Followers'!$D$14:$D$73,MATCH($A39,'CA Standards and Followers'!$A$14:$A$73,0))=1,INDEX('CA Standards and Followers'!$G$14:$G$73,MATCH($A39,'CA Standards and Followers'!$A$14:$A$73,0))&lt;=M$1),INDEX('CA Standards and Followers'!$2:$2,MATCH(M$1,'CA Standards and Followers'!$1:$1,0)),0)))</f>
        <v>0.76</v>
      </c>
      <c r="N39">
        <f>IF('CA Standards and Followers'!$B51=1,'EPA LDV Rules'!G$8,IF(AND(INDEX('CA Standards and Followers'!$E$14:$E$73,MATCH($A39,'CA Standards and Followers'!$A$14:$A$73,0))=1,INDEX('CA Standards and Followers'!$H$14:$H$73,MATCH($A39,'CA Standards and Followers'!$A$14:$A$73,0))&lt;=N$1),INDEX('CA Standards and Followers'!$3:$3,MATCH(N$1,'CA Standards and Followers'!$1:$1,0)),IF(AND(INDEX('CA Standards and Followers'!$D$14:$D$73,MATCH($A39,'CA Standards and Followers'!$A$14:$A$73,0))=1,INDEX('CA Standards and Followers'!$G$14:$G$73,MATCH($A39,'CA Standards and Followers'!$A$14:$A$73,0))&lt;=N$1),INDEX('CA Standards and Followers'!$2:$2,MATCH(N$1,'CA Standards and Followers'!$1:$1,0)),0)))</f>
        <v>0.82</v>
      </c>
      <c r="O39">
        <f>IF('CA Standards and Followers'!$B51=1,'EPA LDV Rules'!H$8,IF(AND(INDEX('CA Standards and Followers'!$E$14:$E$73,MATCH($A39,'CA Standards and Followers'!$A$14:$A$73,0))=1,INDEX('CA Standards and Followers'!$H$14:$H$73,MATCH($A39,'CA Standards and Followers'!$A$14:$A$73,0))&lt;=O$1),INDEX('CA Standards and Followers'!$3:$3,MATCH(O$1,'CA Standards and Followers'!$1:$1,0)),IF(AND(INDEX('CA Standards and Followers'!$D$14:$D$73,MATCH($A39,'CA Standards and Followers'!$A$14:$A$73,0))=1,INDEX('CA Standards and Followers'!$G$14:$G$73,MATCH($A39,'CA Standards and Followers'!$A$14:$A$73,0))&lt;=O$1),INDEX('CA Standards and Followers'!$2:$2,MATCH(O$1,'CA Standards and Followers'!$1:$1,0)),0)))</f>
        <v>0.88</v>
      </c>
      <c r="P39">
        <f>IF('CA Standards and Followers'!$B51=1,'EPA LDV Rules'!I$8,IF(AND(INDEX('CA Standards and Followers'!$E$14:$E$73,MATCH($A39,'CA Standards and Followers'!$A$14:$A$73,0))=1,INDEX('CA Standards and Followers'!$H$14:$H$73,MATCH($A39,'CA Standards and Followers'!$A$14:$A$73,0))&lt;=P$1),INDEX('CA Standards and Followers'!$3:$3,MATCH(P$1,'CA Standards and Followers'!$1:$1,0)),IF(AND(INDEX('CA Standards and Followers'!$D$14:$D$73,MATCH($A39,'CA Standards and Followers'!$A$14:$A$73,0))=1,INDEX('CA Standards and Followers'!$G$14:$G$73,MATCH($A39,'CA Standards and Followers'!$A$14:$A$73,0))&lt;=P$1),INDEX('CA Standards and Followers'!$2:$2,MATCH(P$1,'CA Standards and Followers'!$1:$1,0)),0)))</f>
        <v>0.94</v>
      </c>
      <c r="Q39">
        <f>IF('CA Standards and Followers'!$B51=1,'EPA LDV Rules'!J$8,IF(AND(INDEX('CA Standards and Followers'!$E$14:$E$73,MATCH($A39,'CA Standards and Followers'!$A$14:$A$73,0))=1,INDEX('CA Standards and Followers'!$H$14:$H$73,MATCH($A39,'CA Standards and Followers'!$A$14:$A$73,0))&lt;=Q$1),INDEX('CA Standards and Followers'!$3:$3,MATCH(Q$1,'CA Standards and Followers'!$1:$1,0)),IF(AND(INDEX('CA Standards and Followers'!$D$14:$D$73,MATCH($A39,'CA Standards and Followers'!$A$14:$A$73,0))=1,INDEX('CA Standards and Followers'!$G$14:$G$73,MATCH($A39,'CA Standards and Followers'!$A$14:$A$73,0))&lt;=Q$1),INDEX('CA Standards and Followers'!$2:$2,MATCH(Q$1,'CA Standards and Followers'!$1:$1,0)),0)))</f>
        <v>1</v>
      </c>
      <c r="R39">
        <f>IF('CA Standards and Followers'!$B51=1,'EPA LDV Rules'!K$8,IF(AND(INDEX('CA Standards and Followers'!$E$14:$E$73,MATCH($A39,'CA Standards and Followers'!$A$14:$A$73,0))=1,INDEX('CA Standards and Followers'!$H$14:$H$73,MATCH($A39,'CA Standards and Followers'!$A$14:$A$73,0))&lt;=R$1),INDEX('CA Standards and Followers'!$3:$3,MATCH(R$1,'CA Standards and Followers'!$1:$1,0)),IF(AND(INDEX('CA Standards and Followers'!$D$14:$D$73,MATCH($A39,'CA Standards and Followers'!$A$14:$A$73,0))=1,INDEX('CA Standards and Followers'!$G$14:$G$73,MATCH($A39,'CA Standards and Followers'!$A$14:$A$73,0))&lt;=R$1),INDEX('CA Standards and Followers'!$2:$2,MATCH(R$1,'CA Standards and Followers'!$1:$1,0)),0)))</f>
        <v>1</v>
      </c>
      <c r="S39">
        <f>IF('CA Standards and Followers'!$B51=1,'EPA LDV Rules'!L$8,IF(AND(INDEX('CA Standards and Followers'!$E$14:$E$73,MATCH($A39,'CA Standards and Followers'!$A$14:$A$73,0))=1,INDEX('CA Standards and Followers'!$H$14:$H$73,MATCH($A39,'CA Standards and Followers'!$A$14:$A$73,0))&lt;=S$1),INDEX('CA Standards and Followers'!$3:$3,MATCH(S$1,'CA Standards and Followers'!$1:$1,0)),IF(AND(INDEX('CA Standards and Followers'!$D$14:$D$73,MATCH($A39,'CA Standards and Followers'!$A$14:$A$73,0))=1,INDEX('CA Standards and Followers'!$G$14:$G$73,MATCH($A39,'CA Standards and Followers'!$A$14:$A$73,0))&lt;=S$1),INDEX('CA Standards and Followers'!$2:$2,MATCH(S$1,'CA Standards and Followers'!$1:$1,0)),0)))</f>
        <v>1</v>
      </c>
      <c r="T39">
        <f>IF('CA Standards and Followers'!$B51=1,'EPA LDV Rules'!M$8,IF(AND(INDEX('CA Standards and Followers'!$E$14:$E$73,MATCH($A39,'CA Standards and Followers'!$A$14:$A$73,0))=1,INDEX('CA Standards and Followers'!$H$14:$H$73,MATCH($A39,'CA Standards and Followers'!$A$14:$A$73,0))&lt;=T$1),INDEX('CA Standards and Followers'!$3:$3,MATCH(T$1,'CA Standards and Followers'!$1:$1,0)),IF(AND(INDEX('CA Standards and Followers'!$D$14:$D$73,MATCH($A39,'CA Standards and Followers'!$A$14:$A$73,0))=1,INDEX('CA Standards and Followers'!$G$14:$G$73,MATCH($A39,'CA Standards and Followers'!$A$14:$A$73,0))&lt;=T$1),INDEX('CA Standards and Followers'!$2:$2,MATCH(T$1,'CA Standards and Followers'!$1:$1,0)),0)))</f>
        <v>1</v>
      </c>
      <c r="U39">
        <f>IF('CA Standards and Followers'!$B51=1,'EPA LDV Rules'!N$8,IF(AND(INDEX('CA Standards and Followers'!$E$14:$E$73,MATCH($A39,'CA Standards and Followers'!$A$14:$A$73,0))=1,INDEX('CA Standards and Followers'!$H$14:$H$73,MATCH($A39,'CA Standards and Followers'!$A$14:$A$73,0))&lt;=U$1),INDEX('CA Standards and Followers'!$3:$3,MATCH(U$1,'CA Standards and Followers'!$1:$1,0)),IF(AND(INDEX('CA Standards and Followers'!$D$14:$D$73,MATCH($A39,'CA Standards and Followers'!$A$14:$A$73,0))=1,INDEX('CA Standards and Followers'!$G$14:$G$73,MATCH($A39,'CA Standards and Followers'!$A$14:$A$73,0))&lt;=U$1),INDEX('CA Standards and Followers'!$2:$2,MATCH(U$1,'CA Standards and Followers'!$1:$1,0)),0)))</f>
        <v>1</v>
      </c>
      <c r="V39">
        <f>IF('CA Standards and Followers'!$B51=1,'EPA LDV Rules'!O$8,IF(AND(INDEX('CA Standards and Followers'!$E$14:$E$73,MATCH($A39,'CA Standards and Followers'!$A$14:$A$73,0))=1,INDEX('CA Standards and Followers'!$H$14:$H$73,MATCH($A39,'CA Standards and Followers'!$A$14:$A$73,0))&lt;=V$1),INDEX('CA Standards and Followers'!$3:$3,MATCH(V$1,'CA Standards and Followers'!$1:$1,0)),IF(AND(INDEX('CA Standards and Followers'!$D$14:$D$73,MATCH($A39,'CA Standards and Followers'!$A$14:$A$73,0))=1,INDEX('CA Standards and Followers'!$G$14:$G$73,MATCH($A39,'CA Standards and Followers'!$A$14:$A$73,0))&lt;=V$1),INDEX('CA Standards and Followers'!$2:$2,MATCH(V$1,'CA Standards and Followers'!$1:$1,0)),0)))</f>
        <v>1</v>
      </c>
      <c r="W39">
        <f>IF('CA Standards and Followers'!$B51=1,'EPA LDV Rules'!P$8,IF(AND(INDEX('CA Standards and Followers'!$E$14:$E$73,MATCH($A39,'CA Standards and Followers'!$A$14:$A$73,0))=1,INDEX('CA Standards and Followers'!$H$14:$H$73,MATCH($A39,'CA Standards and Followers'!$A$14:$A$73,0))&lt;=W$1),INDEX('CA Standards and Followers'!$3:$3,MATCH(W$1,'CA Standards and Followers'!$1:$1,0)),IF(AND(INDEX('CA Standards and Followers'!$D$14:$D$73,MATCH($A39,'CA Standards and Followers'!$A$14:$A$73,0))=1,INDEX('CA Standards and Followers'!$G$14:$G$73,MATCH($A39,'CA Standards and Followers'!$A$14:$A$73,0))&lt;=W$1),INDEX('CA Standards and Followers'!$2:$2,MATCH(W$1,'CA Standards and Followers'!$1:$1,0)),0)))</f>
        <v>1</v>
      </c>
      <c r="X39">
        <f>IF('CA Standards and Followers'!$B51=1,'EPA LDV Rules'!Q$8,IF(AND(INDEX('CA Standards and Followers'!$E$14:$E$73,MATCH($A39,'CA Standards and Followers'!$A$14:$A$73,0))=1,INDEX('CA Standards and Followers'!$H$14:$H$73,MATCH($A39,'CA Standards and Followers'!$A$14:$A$73,0))&lt;=X$1),INDEX('CA Standards and Followers'!$3:$3,MATCH(X$1,'CA Standards and Followers'!$1:$1,0)),IF(AND(INDEX('CA Standards and Followers'!$D$14:$D$73,MATCH($A39,'CA Standards and Followers'!$A$14:$A$73,0))=1,INDEX('CA Standards and Followers'!$G$14:$G$73,MATCH($A39,'CA Standards and Followers'!$A$14:$A$73,0))&lt;=X$1),INDEX('CA Standards and Followers'!$2:$2,MATCH(X$1,'CA Standards and Followers'!$1:$1,0)),0)))</f>
        <v>1</v>
      </c>
      <c r="Y39">
        <f>IF('CA Standards and Followers'!$B51=1,'EPA LDV Rules'!R$8,IF(AND(INDEX('CA Standards and Followers'!$E$14:$E$73,MATCH($A39,'CA Standards and Followers'!$A$14:$A$73,0))=1,INDEX('CA Standards and Followers'!$H$14:$H$73,MATCH($A39,'CA Standards and Followers'!$A$14:$A$73,0))&lt;=Y$1),INDEX('CA Standards and Followers'!$3:$3,MATCH(Y$1,'CA Standards and Followers'!$1:$1,0)),IF(AND(INDEX('CA Standards and Followers'!$D$14:$D$73,MATCH($A39,'CA Standards and Followers'!$A$14:$A$73,0))=1,INDEX('CA Standards and Followers'!$G$14:$G$73,MATCH($A39,'CA Standards and Followers'!$A$14:$A$73,0))&lt;=Y$1),INDEX('CA Standards and Followers'!$2:$2,MATCH(Y$1,'CA Standards and Followers'!$1:$1,0)),0)))</f>
        <v>1</v>
      </c>
      <c r="Z39">
        <f>IF('CA Standards and Followers'!$B51=1,'EPA LDV Rules'!S$8,IF(AND(INDEX('CA Standards and Followers'!$E$14:$E$73,MATCH($A39,'CA Standards and Followers'!$A$14:$A$73,0))=1,INDEX('CA Standards and Followers'!$H$14:$H$73,MATCH($A39,'CA Standards and Followers'!$A$14:$A$73,0))&lt;=Z$1),INDEX('CA Standards and Followers'!$3:$3,MATCH(Z$1,'CA Standards and Followers'!$1:$1,0)),IF(AND(INDEX('CA Standards and Followers'!$D$14:$D$73,MATCH($A39,'CA Standards and Followers'!$A$14:$A$73,0))=1,INDEX('CA Standards and Followers'!$G$14:$G$73,MATCH($A39,'CA Standards and Followers'!$A$14:$A$73,0))&lt;=Z$1),INDEX('CA Standards and Followers'!$2:$2,MATCH(Z$1,'CA Standards and Followers'!$1:$1,0)),0)))</f>
        <v>1</v>
      </c>
      <c r="AA39">
        <f>IF('CA Standards and Followers'!$B51=1,'EPA LDV Rules'!T$8,IF(AND(INDEX('CA Standards and Followers'!$E$14:$E$73,MATCH($A39,'CA Standards and Followers'!$A$14:$A$73,0))=1,INDEX('CA Standards and Followers'!$H$14:$H$73,MATCH($A39,'CA Standards and Followers'!$A$14:$A$73,0))&lt;=AA$1),INDEX('CA Standards and Followers'!$3:$3,MATCH(AA$1,'CA Standards and Followers'!$1:$1,0)),IF(AND(INDEX('CA Standards and Followers'!$D$14:$D$73,MATCH($A39,'CA Standards and Followers'!$A$14:$A$73,0))=1,INDEX('CA Standards and Followers'!$G$14:$G$73,MATCH($A39,'CA Standards and Followers'!$A$14:$A$73,0))&lt;=AA$1),INDEX('CA Standards and Followers'!$2:$2,MATCH(AA$1,'CA Standards and Followers'!$1:$1,0)),0)))</f>
        <v>1</v>
      </c>
      <c r="AB39">
        <f>IF('CA Standards and Followers'!$B51=1,'EPA LDV Rules'!U$8,IF(AND(INDEX('CA Standards and Followers'!$E$14:$E$73,MATCH($A39,'CA Standards and Followers'!$A$14:$A$73,0))=1,INDEX('CA Standards and Followers'!$H$14:$H$73,MATCH($A39,'CA Standards and Followers'!$A$14:$A$73,0))&lt;=AB$1),INDEX('CA Standards and Followers'!$3:$3,MATCH(AB$1,'CA Standards and Followers'!$1:$1,0)),IF(AND(INDEX('CA Standards and Followers'!$D$14:$D$73,MATCH($A39,'CA Standards and Followers'!$A$14:$A$73,0))=1,INDEX('CA Standards and Followers'!$G$14:$G$73,MATCH($A39,'CA Standards and Followers'!$A$14:$A$73,0))&lt;=AB$1),INDEX('CA Standards and Followers'!$2:$2,MATCH(AB$1,'CA Standards and Followers'!$1:$1,0)),0)))</f>
        <v>1</v>
      </c>
      <c r="AC39">
        <f>IF('CA Standards and Followers'!$B51=1,'EPA LDV Rules'!V$8,IF(AND(INDEX('CA Standards and Followers'!$E$14:$E$73,MATCH($A39,'CA Standards and Followers'!$A$14:$A$73,0))=1,INDEX('CA Standards and Followers'!$H$14:$H$73,MATCH($A39,'CA Standards and Followers'!$A$14:$A$73,0))&lt;=AC$1),INDEX('CA Standards and Followers'!$3:$3,MATCH(AC$1,'CA Standards and Followers'!$1:$1,0)),IF(AND(INDEX('CA Standards and Followers'!$D$14:$D$73,MATCH($A39,'CA Standards and Followers'!$A$14:$A$73,0))=1,INDEX('CA Standards and Followers'!$G$14:$G$73,MATCH($A39,'CA Standards and Followers'!$A$14:$A$73,0))&lt;=AC$1),INDEX('CA Standards and Followers'!$2:$2,MATCH(AC$1,'CA Standards and Followers'!$1:$1,0)),0)))</f>
        <v>1</v>
      </c>
      <c r="AD39">
        <f>IF('CA Standards and Followers'!$B51=1,'EPA LDV Rules'!W$8,IF(AND(INDEX('CA Standards and Followers'!$E$14:$E$73,MATCH($A39,'CA Standards and Followers'!$A$14:$A$73,0))=1,INDEX('CA Standards and Followers'!$H$14:$H$73,MATCH($A39,'CA Standards and Followers'!$A$14:$A$73,0))&lt;=AD$1),INDEX('CA Standards and Followers'!$3:$3,MATCH(AD$1,'CA Standards and Followers'!$1:$1,0)),IF(AND(INDEX('CA Standards and Followers'!$D$14:$D$73,MATCH($A39,'CA Standards and Followers'!$A$14:$A$73,0))=1,INDEX('CA Standards and Followers'!$G$14:$G$73,MATCH($A39,'CA Standards and Followers'!$A$14:$A$73,0))&lt;=AD$1),INDEX('CA Standards and Followers'!$2:$2,MATCH(AD$1,'CA Standards and Followers'!$1:$1,0)),0)))</f>
        <v>1</v>
      </c>
      <c r="AE39">
        <f>IF('CA Standards and Followers'!$B51=1,'EPA LDV Rules'!X$8,IF(AND(INDEX('CA Standards and Followers'!$E$14:$E$73,MATCH($A39,'CA Standards and Followers'!$A$14:$A$73,0))=1,INDEX('CA Standards and Followers'!$H$14:$H$73,MATCH($A39,'CA Standards and Followers'!$A$14:$A$73,0))&lt;=AE$1),INDEX('CA Standards and Followers'!$3:$3,MATCH(AE$1,'CA Standards and Followers'!$1:$1,0)),IF(AND(INDEX('CA Standards and Followers'!$D$14:$D$73,MATCH($A39,'CA Standards and Followers'!$A$14:$A$73,0))=1,INDEX('CA Standards and Followers'!$G$14:$G$73,MATCH($A39,'CA Standards and Followers'!$A$14:$A$73,0))&lt;=AE$1),INDEX('CA Standards and Followers'!$2:$2,MATCH(AE$1,'CA Standards and Followers'!$1:$1,0)),0)))</f>
        <v>1</v>
      </c>
      <c r="AF39">
        <f>IF('CA Standards and Followers'!$B51=1,'EPA LDV Rules'!Y$8,IF(AND(INDEX('CA Standards and Followers'!$E$14:$E$73,MATCH($A39,'CA Standards and Followers'!$A$14:$A$73,0))=1,INDEX('CA Standards and Followers'!$H$14:$H$73,MATCH($A39,'CA Standards and Followers'!$A$14:$A$73,0))&lt;=AF$1),INDEX('CA Standards and Followers'!$3:$3,MATCH(AF$1,'CA Standards and Followers'!$1:$1,0)),IF(AND(INDEX('CA Standards and Followers'!$D$14:$D$73,MATCH($A39,'CA Standards and Followers'!$A$14:$A$73,0))=1,INDEX('CA Standards and Followers'!$G$14:$G$73,MATCH($A39,'CA Standards and Followers'!$A$14:$A$73,0))&lt;=AF$1),INDEX('CA Standards and Followers'!$2:$2,MATCH(AF$1,'CA Standards and Followers'!$1:$1,0)),0)))</f>
        <v>1</v>
      </c>
    </row>
    <row r="40" spans="1:32" x14ac:dyDescent="0.75">
      <c r="A40" t="s">
        <v>22</v>
      </c>
      <c r="B40">
        <f>IF(AND(INDEX('CA Standards and Followers'!$E$14:$E$73,MATCH($A40,'CA Standards and Followers'!$A$14:$A$73,0))=1,INDEX('CA Standards and Followers'!$H$14:$H$73,MATCH($A40,'CA Standards and Followers'!$A$14:$A$73,0))&lt;=B$1),INDEX('CA Standards and Followers'!$3:$3,MATCH(B$1,'CA Standards and Followers'!$1:$1,0)),IF(AND(INDEX('CA Standards and Followers'!$D$14:$D$73,MATCH($A40,'CA Standards and Followers'!$A$14:$A$73,0))=1,INDEX('CA Standards and Followers'!$G$14:$G$73,MATCH($A40,'CA Standards and Followers'!$A$14:$A$73,0))&lt;=B$1),INDEX('CA Standards and Followers'!$2:$2,MATCH(B$1,'CA Standards and Followers'!$1:$1,0)),0))</f>
        <v>0</v>
      </c>
      <c r="C40">
        <f>IF(AND(INDEX('CA Standards and Followers'!$E$14:$E$73,MATCH($A40,'CA Standards and Followers'!$A$14:$A$73,0))=1,INDEX('CA Standards and Followers'!$H$14:$H$73,MATCH($A40,'CA Standards and Followers'!$A$14:$A$73,0))&lt;=C$1),INDEX('CA Standards and Followers'!$3:$3,MATCH(C$1,'CA Standards and Followers'!$1:$1,0)),IF(AND(INDEX('CA Standards and Followers'!$D$14:$D$73,MATCH($A40,'CA Standards and Followers'!$A$14:$A$73,0))=1,INDEX('CA Standards and Followers'!$G$14:$G$73,MATCH($A40,'CA Standards and Followers'!$A$14:$A$73,0))&lt;=C$1),INDEX('CA Standards and Followers'!$2:$2,MATCH(C$1,'CA Standards and Followers'!$1:$1,0)),0))</f>
        <v>0</v>
      </c>
      <c r="D40">
        <f>IF(AND(INDEX('CA Standards and Followers'!$E$14:$E$73,MATCH($A40,'CA Standards and Followers'!$A$14:$A$73,0))=1,INDEX('CA Standards and Followers'!$H$14:$H$73,MATCH($A40,'CA Standards and Followers'!$A$14:$A$73,0))&lt;=D$1),INDEX('CA Standards and Followers'!$3:$3,MATCH(D$1,'CA Standards and Followers'!$1:$1,0)),IF(AND(INDEX('CA Standards and Followers'!$D$14:$D$73,MATCH($A40,'CA Standards and Followers'!$A$14:$A$73,0))=1,INDEX('CA Standards and Followers'!$G$14:$G$73,MATCH($A40,'CA Standards and Followers'!$A$14:$A$73,0))&lt;=D$1),INDEX('CA Standards and Followers'!$2:$2,MATCH(D$1,'CA Standards and Followers'!$1:$1,0)),0))</f>
        <v>0</v>
      </c>
      <c r="E40">
        <f>IF(AND(INDEX('CA Standards and Followers'!$E$14:$E$73,MATCH($A40,'CA Standards and Followers'!$A$14:$A$73,0))=1,INDEX('CA Standards and Followers'!$H$14:$H$73,MATCH($A40,'CA Standards and Followers'!$A$14:$A$73,0))&lt;=E$1),INDEX('CA Standards and Followers'!$3:$3,MATCH(E$1,'CA Standards and Followers'!$1:$1,0)),IF(AND(INDEX('CA Standards and Followers'!$D$14:$D$73,MATCH($A40,'CA Standards and Followers'!$A$14:$A$73,0))=1,INDEX('CA Standards and Followers'!$G$14:$G$73,MATCH($A40,'CA Standards and Followers'!$A$14:$A$73,0))&lt;=E$1),INDEX('CA Standards and Followers'!$2:$2,MATCH(E$1,'CA Standards and Followers'!$1:$1,0)),0))</f>
        <v>0</v>
      </c>
      <c r="F40">
        <f>IF(AND(INDEX('CA Standards and Followers'!$E$14:$E$73,MATCH($A40,'CA Standards and Followers'!$A$14:$A$73,0))=1,INDEX('CA Standards and Followers'!$H$14:$H$73,MATCH($A40,'CA Standards and Followers'!$A$14:$A$73,0))&lt;=F$1),INDEX('CA Standards and Followers'!$3:$3,MATCH(F$1,'CA Standards and Followers'!$1:$1,0)),IF(AND(INDEX('CA Standards and Followers'!$D$14:$D$73,MATCH($A40,'CA Standards and Followers'!$A$14:$A$73,0))=1,INDEX('CA Standards and Followers'!$G$14:$G$73,MATCH($A40,'CA Standards and Followers'!$A$14:$A$73,0))&lt;=F$1),INDEX('CA Standards and Followers'!$2:$2,MATCH(F$1,'CA Standards and Followers'!$1:$1,0)),0))</f>
        <v>0</v>
      </c>
      <c r="G40">
        <f>IF(AND(INDEX('CA Standards and Followers'!$E$14:$E$73,MATCH($A40,'CA Standards and Followers'!$A$14:$A$73,0))=1,INDEX('CA Standards and Followers'!$H$14:$H$73,MATCH($A40,'CA Standards and Followers'!$A$14:$A$73,0))&lt;=G$1),INDEX('CA Standards and Followers'!$3:$3,MATCH(G$1,'CA Standards and Followers'!$1:$1,0)),IF(AND(INDEX('CA Standards and Followers'!$D$14:$D$73,MATCH($A40,'CA Standards and Followers'!$A$14:$A$73,0))=1,INDEX('CA Standards and Followers'!$G$14:$G$73,MATCH($A40,'CA Standards and Followers'!$A$14:$A$73,0))&lt;=G$1),INDEX('CA Standards and Followers'!$2:$2,MATCH(G$1,'CA Standards and Followers'!$1:$1,0)),0))</f>
        <v>0</v>
      </c>
      <c r="H40">
        <f>IF(AND(INDEX('CA Standards and Followers'!$E$14:$E$73,MATCH($A40,'CA Standards and Followers'!$A$14:$A$73,0))=1,INDEX('CA Standards and Followers'!$H$14:$H$73,MATCH($A40,'CA Standards and Followers'!$A$14:$A$73,0))&lt;=H$1),INDEX('CA Standards and Followers'!$3:$3,MATCH(H$1,'CA Standards and Followers'!$1:$1,0)),IF(AND(INDEX('CA Standards and Followers'!$D$14:$D$73,MATCH($A40,'CA Standards and Followers'!$A$14:$A$73,0))=1,INDEX('CA Standards and Followers'!$G$14:$G$73,MATCH($A40,'CA Standards and Followers'!$A$14:$A$73,0))&lt;=H$1),INDEX('CA Standards and Followers'!$2:$2,MATCH(H$1,'CA Standards and Followers'!$1:$1,0)),0))</f>
        <v>0</v>
      </c>
      <c r="I40">
        <f>IF('CA Standards and Followers'!$B52=1,'EPA LDV Rules'!B$8,IF(AND(INDEX('CA Standards and Followers'!$E$14:$E$73,MATCH($A40,'CA Standards and Followers'!$A$14:$A$73,0))=1,INDEX('CA Standards and Followers'!$H$14:$H$73,MATCH($A40,'CA Standards and Followers'!$A$14:$A$73,0))&lt;=I$1),INDEX('CA Standards and Followers'!$3:$3,MATCH(I$1,'CA Standards and Followers'!$1:$1,0)),IF(AND(INDEX('CA Standards and Followers'!$D$14:$D$73,MATCH($A40,'CA Standards and Followers'!$A$14:$A$73,0))=1,INDEX('CA Standards and Followers'!$G$14:$G$73,MATCH($A40,'CA Standards and Followers'!$A$14:$A$73,0))&lt;=I$1),INDEX('CA Standards and Followers'!$2:$2,MATCH(I$1,'CA Standards and Followers'!$1:$1,0)),0)))</f>
        <v>0.26200000000000001</v>
      </c>
      <c r="J40">
        <f>IF('CA Standards and Followers'!$B52=1,'EPA LDV Rules'!C$8,IF(AND(INDEX('CA Standards and Followers'!$E$14:$E$73,MATCH($A40,'CA Standards and Followers'!$A$14:$A$73,0))=1,INDEX('CA Standards and Followers'!$H$14:$H$73,MATCH($A40,'CA Standards and Followers'!$A$14:$A$73,0))&lt;=J$1),INDEX('CA Standards and Followers'!$3:$3,MATCH(J$1,'CA Standards and Followers'!$1:$1,0)),IF(AND(INDEX('CA Standards and Followers'!$D$14:$D$73,MATCH($A40,'CA Standards and Followers'!$A$14:$A$73,0))=1,INDEX('CA Standards and Followers'!$G$14:$G$73,MATCH($A40,'CA Standards and Followers'!$A$14:$A$73,0))&lt;=J$1),INDEX('CA Standards and Followers'!$2:$2,MATCH(J$1,'CA Standards and Followers'!$1:$1,0)),0)))</f>
        <v>0.3</v>
      </c>
      <c r="K40">
        <f>IF('CA Standards and Followers'!$B52=1,'EPA LDV Rules'!D$8,IF(AND(INDEX('CA Standards and Followers'!$E$14:$E$73,MATCH($A40,'CA Standards and Followers'!$A$14:$A$73,0))=1,INDEX('CA Standards and Followers'!$H$14:$H$73,MATCH($A40,'CA Standards and Followers'!$A$14:$A$73,0))&lt;=K$1),INDEX('CA Standards and Followers'!$3:$3,MATCH(K$1,'CA Standards and Followers'!$1:$1,0)),IF(AND(INDEX('CA Standards and Followers'!$D$14:$D$73,MATCH($A40,'CA Standards and Followers'!$A$14:$A$73,0))=1,INDEX('CA Standards and Followers'!$G$14:$G$73,MATCH($A40,'CA Standards and Followers'!$A$14:$A$73,0))&lt;=K$1),INDEX('CA Standards and Followers'!$2:$2,MATCH(K$1,'CA Standards and Followers'!$1:$1,0)),0)))</f>
        <v>0.39600000000000002</v>
      </c>
      <c r="L40">
        <f>IF('CA Standards and Followers'!$B52=1,'EPA LDV Rules'!E$8,IF(AND(INDEX('CA Standards and Followers'!$E$14:$E$73,MATCH($A40,'CA Standards and Followers'!$A$14:$A$73,0))=1,INDEX('CA Standards and Followers'!$H$14:$H$73,MATCH($A40,'CA Standards and Followers'!$A$14:$A$73,0))&lt;=L$1),INDEX('CA Standards and Followers'!$3:$3,MATCH(L$1,'CA Standards and Followers'!$1:$1,0)),IF(AND(INDEX('CA Standards and Followers'!$D$14:$D$73,MATCH($A40,'CA Standards and Followers'!$A$14:$A$73,0))=1,INDEX('CA Standards and Followers'!$G$14:$G$73,MATCH($A40,'CA Standards and Followers'!$A$14:$A$73,0))&lt;=L$1),INDEX('CA Standards and Followers'!$2:$2,MATCH(L$1,'CA Standards and Followers'!$1:$1,0)),0)))</f>
        <v>0.45500000000000002</v>
      </c>
      <c r="M40">
        <f>IF('CA Standards and Followers'!$B52=1,'EPA LDV Rules'!F$8,IF(AND(INDEX('CA Standards and Followers'!$E$14:$E$73,MATCH($A40,'CA Standards and Followers'!$A$14:$A$73,0))=1,INDEX('CA Standards and Followers'!$H$14:$H$73,MATCH($A40,'CA Standards and Followers'!$A$14:$A$73,0))&lt;=M$1),INDEX('CA Standards and Followers'!$3:$3,MATCH(M$1,'CA Standards and Followers'!$1:$1,0)),IF(AND(INDEX('CA Standards and Followers'!$D$14:$D$73,MATCH($A40,'CA Standards and Followers'!$A$14:$A$73,0))=1,INDEX('CA Standards and Followers'!$G$14:$G$73,MATCH($A40,'CA Standards and Followers'!$A$14:$A$73,0))&lt;=M$1),INDEX('CA Standards and Followers'!$2:$2,MATCH(M$1,'CA Standards and Followers'!$1:$1,0)),0)))</f>
        <v>0.53</v>
      </c>
      <c r="N40">
        <f>IF('CA Standards and Followers'!$B52=1,'EPA LDV Rules'!G$8,IF(AND(INDEX('CA Standards and Followers'!$E$14:$E$73,MATCH($A40,'CA Standards and Followers'!$A$14:$A$73,0))=1,INDEX('CA Standards and Followers'!$H$14:$H$73,MATCH($A40,'CA Standards and Followers'!$A$14:$A$73,0))&lt;=N$1),INDEX('CA Standards and Followers'!$3:$3,MATCH(N$1,'CA Standards and Followers'!$1:$1,0)),IF(AND(INDEX('CA Standards and Followers'!$D$14:$D$73,MATCH($A40,'CA Standards and Followers'!$A$14:$A$73,0))=1,INDEX('CA Standards and Followers'!$G$14:$G$73,MATCH($A40,'CA Standards and Followers'!$A$14:$A$73,0))&lt;=N$1),INDEX('CA Standards and Followers'!$2:$2,MATCH(N$1,'CA Standards and Followers'!$1:$1,0)),0)))</f>
        <v>0.61</v>
      </c>
      <c r="O40">
        <f>IF('CA Standards and Followers'!$B52=1,'EPA LDV Rules'!H$8,IF(AND(INDEX('CA Standards and Followers'!$E$14:$E$73,MATCH($A40,'CA Standards and Followers'!$A$14:$A$73,0))=1,INDEX('CA Standards and Followers'!$H$14:$H$73,MATCH($A40,'CA Standards and Followers'!$A$14:$A$73,0))&lt;=O$1),INDEX('CA Standards and Followers'!$3:$3,MATCH(O$1,'CA Standards and Followers'!$1:$1,0)),IF(AND(INDEX('CA Standards and Followers'!$D$14:$D$73,MATCH($A40,'CA Standards and Followers'!$A$14:$A$73,0))=1,INDEX('CA Standards and Followers'!$G$14:$G$73,MATCH($A40,'CA Standards and Followers'!$A$14:$A$73,0))&lt;=O$1),INDEX('CA Standards and Followers'!$2:$2,MATCH(O$1,'CA Standards and Followers'!$1:$1,0)),0)))</f>
        <v>0.57999999999999996</v>
      </c>
      <c r="P40">
        <f>IF('CA Standards and Followers'!$B52=1,'EPA LDV Rules'!I$8,IF(AND(INDEX('CA Standards and Followers'!$E$14:$E$73,MATCH($A40,'CA Standards and Followers'!$A$14:$A$73,0))=1,INDEX('CA Standards and Followers'!$H$14:$H$73,MATCH($A40,'CA Standards and Followers'!$A$14:$A$73,0))&lt;=P$1),INDEX('CA Standards and Followers'!$3:$3,MATCH(P$1,'CA Standards and Followers'!$1:$1,0)),IF(AND(INDEX('CA Standards and Followers'!$D$14:$D$73,MATCH($A40,'CA Standards and Followers'!$A$14:$A$73,0))=1,INDEX('CA Standards and Followers'!$G$14:$G$73,MATCH($A40,'CA Standards and Followers'!$A$14:$A$73,0))&lt;=P$1),INDEX('CA Standards and Followers'!$2:$2,MATCH(P$1,'CA Standards and Followers'!$1:$1,0)),0)))</f>
        <v>0.55000000000000004</v>
      </c>
      <c r="Q40">
        <f>IF('CA Standards and Followers'!$B52=1,'EPA LDV Rules'!J$8,IF(AND(INDEX('CA Standards and Followers'!$E$14:$E$73,MATCH($A40,'CA Standards and Followers'!$A$14:$A$73,0))=1,INDEX('CA Standards and Followers'!$H$14:$H$73,MATCH($A40,'CA Standards and Followers'!$A$14:$A$73,0))&lt;=Q$1),INDEX('CA Standards and Followers'!$3:$3,MATCH(Q$1,'CA Standards and Followers'!$1:$1,0)),IF(AND(INDEX('CA Standards and Followers'!$D$14:$D$73,MATCH($A40,'CA Standards and Followers'!$A$14:$A$73,0))=1,INDEX('CA Standards and Followers'!$G$14:$G$73,MATCH($A40,'CA Standards and Followers'!$A$14:$A$73,0))&lt;=Q$1),INDEX('CA Standards and Followers'!$2:$2,MATCH(Q$1,'CA Standards and Followers'!$1:$1,0)),0)))</f>
        <v>0</v>
      </c>
      <c r="R40">
        <f>IF('CA Standards and Followers'!$B52=1,'EPA LDV Rules'!K$8,IF(AND(INDEX('CA Standards and Followers'!$E$14:$E$73,MATCH($A40,'CA Standards and Followers'!$A$14:$A$73,0))=1,INDEX('CA Standards and Followers'!$H$14:$H$73,MATCH($A40,'CA Standards and Followers'!$A$14:$A$73,0))&lt;=R$1),INDEX('CA Standards and Followers'!$3:$3,MATCH(R$1,'CA Standards and Followers'!$1:$1,0)),IF(AND(INDEX('CA Standards and Followers'!$D$14:$D$73,MATCH($A40,'CA Standards and Followers'!$A$14:$A$73,0))=1,INDEX('CA Standards and Followers'!$G$14:$G$73,MATCH($A40,'CA Standards and Followers'!$A$14:$A$73,0))&lt;=R$1),INDEX('CA Standards and Followers'!$2:$2,MATCH(R$1,'CA Standards and Followers'!$1:$1,0)),0)))</f>
        <v>0</v>
      </c>
      <c r="S40">
        <f>IF('CA Standards and Followers'!$B52=1,'EPA LDV Rules'!L$8,IF(AND(INDEX('CA Standards and Followers'!$E$14:$E$73,MATCH($A40,'CA Standards and Followers'!$A$14:$A$73,0))=1,INDEX('CA Standards and Followers'!$H$14:$H$73,MATCH($A40,'CA Standards and Followers'!$A$14:$A$73,0))&lt;=S$1),INDEX('CA Standards and Followers'!$3:$3,MATCH(S$1,'CA Standards and Followers'!$1:$1,0)),IF(AND(INDEX('CA Standards and Followers'!$D$14:$D$73,MATCH($A40,'CA Standards and Followers'!$A$14:$A$73,0))=1,INDEX('CA Standards and Followers'!$G$14:$G$73,MATCH($A40,'CA Standards and Followers'!$A$14:$A$73,0))&lt;=S$1),INDEX('CA Standards and Followers'!$2:$2,MATCH(S$1,'CA Standards and Followers'!$1:$1,0)),0)))</f>
        <v>0</v>
      </c>
      <c r="T40">
        <f>IF('CA Standards and Followers'!$B52=1,'EPA LDV Rules'!M$8,IF(AND(INDEX('CA Standards and Followers'!$E$14:$E$73,MATCH($A40,'CA Standards and Followers'!$A$14:$A$73,0))=1,INDEX('CA Standards and Followers'!$H$14:$H$73,MATCH($A40,'CA Standards and Followers'!$A$14:$A$73,0))&lt;=T$1),INDEX('CA Standards and Followers'!$3:$3,MATCH(T$1,'CA Standards and Followers'!$1:$1,0)),IF(AND(INDEX('CA Standards and Followers'!$D$14:$D$73,MATCH($A40,'CA Standards and Followers'!$A$14:$A$73,0))=1,INDEX('CA Standards and Followers'!$G$14:$G$73,MATCH($A40,'CA Standards and Followers'!$A$14:$A$73,0))&lt;=T$1),INDEX('CA Standards and Followers'!$2:$2,MATCH(T$1,'CA Standards and Followers'!$1:$1,0)),0)))</f>
        <v>0</v>
      </c>
      <c r="U40">
        <f>IF('CA Standards and Followers'!$B52=1,'EPA LDV Rules'!N$8,IF(AND(INDEX('CA Standards and Followers'!$E$14:$E$73,MATCH($A40,'CA Standards and Followers'!$A$14:$A$73,0))=1,INDEX('CA Standards and Followers'!$H$14:$H$73,MATCH($A40,'CA Standards and Followers'!$A$14:$A$73,0))&lt;=U$1),INDEX('CA Standards and Followers'!$3:$3,MATCH(U$1,'CA Standards and Followers'!$1:$1,0)),IF(AND(INDEX('CA Standards and Followers'!$D$14:$D$73,MATCH($A40,'CA Standards and Followers'!$A$14:$A$73,0))=1,INDEX('CA Standards and Followers'!$G$14:$G$73,MATCH($A40,'CA Standards and Followers'!$A$14:$A$73,0))&lt;=U$1),INDEX('CA Standards and Followers'!$2:$2,MATCH(U$1,'CA Standards and Followers'!$1:$1,0)),0)))</f>
        <v>0</v>
      </c>
      <c r="V40">
        <f>IF('CA Standards and Followers'!$B52=1,'EPA LDV Rules'!O$8,IF(AND(INDEX('CA Standards and Followers'!$E$14:$E$73,MATCH($A40,'CA Standards and Followers'!$A$14:$A$73,0))=1,INDEX('CA Standards and Followers'!$H$14:$H$73,MATCH($A40,'CA Standards and Followers'!$A$14:$A$73,0))&lt;=V$1),INDEX('CA Standards and Followers'!$3:$3,MATCH(V$1,'CA Standards and Followers'!$1:$1,0)),IF(AND(INDEX('CA Standards and Followers'!$D$14:$D$73,MATCH($A40,'CA Standards and Followers'!$A$14:$A$73,0))=1,INDEX('CA Standards and Followers'!$G$14:$G$73,MATCH($A40,'CA Standards and Followers'!$A$14:$A$73,0))&lt;=V$1),INDEX('CA Standards and Followers'!$2:$2,MATCH(V$1,'CA Standards and Followers'!$1:$1,0)),0)))</f>
        <v>0</v>
      </c>
      <c r="W40">
        <f>IF('CA Standards and Followers'!$B52=1,'EPA LDV Rules'!P$8,IF(AND(INDEX('CA Standards and Followers'!$E$14:$E$73,MATCH($A40,'CA Standards and Followers'!$A$14:$A$73,0))=1,INDEX('CA Standards and Followers'!$H$14:$H$73,MATCH($A40,'CA Standards and Followers'!$A$14:$A$73,0))&lt;=W$1),INDEX('CA Standards and Followers'!$3:$3,MATCH(W$1,'CA Standards and Followers'!$1:$1,0)),IF(AND(INDEX('CA Standards and Followers'!$D$14:$D$73,MATCH($A40,'CA Standards and Followers'!$A$14:$A$73,0))=1,INDEX('CA Standards and Followers'!$G$14:$G$73,MATCH($A40,'CA Standards and Followers'!$A$14:$A$73,0))&lt;=W$1),INDEX('CA Standards and Followers'!$2:$2,MATCH(W$1,'CA Standards and Followers'!$1:$1,0)),0)))</f>
        <v>0</v>
      </c>
      <c r="X40">
        <f>IF('CA Standards and Followers'!$B52=1,'EPA LDV Rules'!Q$8,IF(AND(INDEX('CA Standards and Followers'!$E$14:$E$73,MATCH($A40,'CA Standards and Followers'!$A$14:$A$73,0))=1,INDEX('CA Standards and Followers'!$H$14:$H$73,MATCH($A40,'CA Standards and Followers'!$A$14:$A$73,0))&lt;=X$1),INDEX('CA Standards and Followers'!$3:$3,MATCH(X$1,'CA Standards and Followers'!$1:$1,0)),IF(AND(INDEX('CA Standards and Followers'!$D$14:$D$73,MATCH($A40,'CA Standards and Followers'!$A$14:$A$73,0))=1,INDEX('CA Standards and Followers'!$G$14:$G$73,MATCH($A40,'CA Standards and Followers'!$A$14:$A$73,0))&lt;=X$1),INDEX('CA Standards and Followers'!$2:$2,MATCH(X$1,'CA Standards and Followers'!$1:$1,0)),0)))</f>
        <v>0</v>
      </c>
      <c r="Y40">
        <f>IF('CA Standards and Followers'!$B52=1,'EPA LDV Rules'!R$8,IF(AND(INDEX('CA Standards and Followers'!$E$14:$E$73,MATCH($A40,'CA Standards and Followers'!$A$14:$A$73,0))=1,INDEX('CA Standards and Followers'!$H$14:$H$73,MATCH($A40,'CA Standards and Followers'!$A$14:$A$73,0))&lt;=Y$1),INDEX('CA Standards and Followers'!$3:$3,MATCH(Y$1,'CA Standards and Followers'!$1:$1,0)),IF(AND(INDEX('CA Standards and Followers'!$D$14:$D$73,MATCH($A40,'CA Standards and Followers'!$A$14:$A$73,0))=1,INDEX('CA Standards and Followers'!$G$14:$G$73,MATCH($A40,'CA Standards and Followers'!$A$14:$A$73,0))&lt;=Y$1),INDEX('CA Standards and Followers'!$2:$2,MATCH(Y$1,'CA Standards and Followers'!$1:$1,0)),0)))</f>
        <v>0</v>
      </c>
      <c r="Z40">
        <f>IF('CA Standards and Followers'!$B52=1,'EPA LDV Rules'!S$8,IF(AND(INDEX('CA Standards and Followers'!$E$14:$E$73,MATCH($A40,'CA Standards and Followers'!$A$14:$A$73,0))=1,INDEX('CA Standards and Followers'!$H$14:$H$73,MATCH($A40,'CA Standards and Followers'!$A$14:$A$73,0))&lt;=Z$1),INDEX('CA Standards and Followers'!$3:$3,MATCH(Z$1,'CA Standards and Followers'!$1:$1,0)),IF(AND(INDEX('CA Standards and Followers'!$D$14:$D$73,MATCH($A40,'CA Standards and Followers'!$A$14:$A$73,0))=1,INDEX('CA Standards and Followers'!$G$14:$G$73,MATCH($A40,'CA Standards and Followers'!$A$14:$A$73,0))&lt;=Z$1),INDEX('CA Standards and Followers'!$2:$2,MATCH(Z$1,'CA Standards and Followers'!$1:$1,0)),0)))</f>
        <v>0</v>
      </c>
      <c r="AA40">
        <f>IF('CA Standards and Followers'!$B52=1,'EPA LDV Rules'!T$8,IF(AND(INDEX('CA Standards and Followers'!$E$14:$E$73,MATCH($A40,'CA Standards and Followers'!$A$14:$A$73,0))=1,INDEX('CA Standards and Followers'!$H$14:$H$73,MATCH($A40,'CA Standards and Followers'!$A$14:$A$73,0))&lt;=AA$1),INDEX('CA Standards and Followers'!$3:$3,MATCH(AA$1,'CA Standards and Followers'!$1:$1,0)),IF(AND(INDEX('CA Standards and Followers'!$D$14:$D$73,MATCH($A40,'CA Standards and Followers'!$A$14:$A$73,0))=1,INDEX('CA Standards and Followers'!$G$14:$G$73,MATCH($A40,'CA Standards and Followers'!$A$14:$A$73,0))&lt;=AA$1),INDEX('CA Standards and Followers'!$2:$2,MATCH(AA$1,'CA Standards and Followers'!$1:$1,0)),0)))</f>
        <v>0</v>
      </c>
      <c r="AB40">
        <f>IF('CA Standards and Followers'!$B52=1,'EPA LDV Rules'!U$8,IF(AND(INDEX('CA Standards and Followers'!$E$14:$E$73,MATCH($A40,'CA Standards and Followers'!$A$14:$A$73,0))=1,INDEX('CA Standards and Followers'!$H$14:$H$73,MATCH($A40,'CA Standards and Followers'!$A$14:$A$73,0))&lt;=AB$1),INDEX('CA Standards and Followers'!$3:$3,MATCH(AB$1,'CA Standards and Followers'!$1:$1,0)),IF(AND(INDEX('CA Standards and Followers'!$D$14:$D$73,MATCH($A40,'CA Standards and Followers'!$A$14:$A$73,0))=1,INDEX('CA Standards and Followers'!$G$14:$G$73,MATCH($A40,'CA Standards and Followers'!$A$14:$A$73,0))&lt;=AB$1),INDEX('CA Standards and Followers'!$2:$2,MATCH(AB$1,'CA Standards and Followers'!$1:$1,0)),0)))</f>
        <v>0</v>
      </c>
      <c r="AC40">
        <f>IF('CA Standards and Followers'!$B52=1,'EPA LDV Rules'!V$8,IF(AND(INDEX('CA Standards and Followers'!$E$14:$E$73,MATCH($A40,'CA Standards and Followers'!$A$14:$A$73,0))=1,INDEX('CA Standards and Followers'!$H$14:$H$73,MATCH($A40,'CA Standards and Followers'!$A$14:$A$73,0))&lt;=AC$1),INDEX('CA Standards and Followers'!$3:$3,MATCH(AC$1,'CA Standards and Followers'!$1:$1,0)),IF(AND(INDEX('CA Standards and Followers'!$D$14:$D$73,MATCH($A40,'CA Standards and Followers'!$A$14:$A$73,0))=1,INDEX('CA Standards and Followers'!$G$14:$G$73,MATCH($A40,'CA Standards and Followers'!$A$14:$A$73,0))&lt;=AC$1),INDEX('CA Standards and Followers'!$2:$2,MATCH(AC$1,'CA Standards and Followers'!$1:$1,0)),0)))</f>
        <v>0</v>
      </c>
      <c r="AD40">
        <f>IF('CA Standards and Followers'!$B52=1,'EPA LDV Rules'!W$8,IF(AND(INDEX('CA Standards and Followers'!$E$14:$E$73,MATCH($A40,'CA Standards and Followers'!$A$14:$A$73,0))=1,INDEX('CA Standards and Followers'!$H$14:$H$73,MATCH($A40,'CA Standards and Followers'!$A$14:$A$73,0))&lt;=AD$1),INDEX('CA Standards and Followers'!$3:$3,MATCH(AD$1,'CA Standards and Followers'!$1:$1,0)),IF(AND(INDEX('CA Standards and Followers'!$D$14:$D$73,MATCH($A40,'CA Standards and Followers'!$A$14:$A$73,0))=1,INDEX('CA Standards and Followers'!$G$14:$G$73,MATCH($A40,'CA Standards and Followers'!$A$14:$A$73,0))&lt;=AD$1),INDEX('CA Standards and Followers'!$2:$2,MATCH(AD$1,'CA Standards and Followers'!$1:$1,0)),0)))</f>
        <v>0</v>
      </c>
      <c r="AE40">
        <f>IF('CA Standards and Followers'!$B52=1,'EPA LDV Rules'!X$8,IF(AND(INDEX('CA Standards and Followers'!$E$14:$E$73,MATCH($A40,'CA Standards and Followers'!$A$14:$A$73,0))=1,INDEX('CA Standards and Followers'!$H$14:$H$73,MATCH($A40,'CA Standards and Followers'!$A$14:$A$73,0))&lt;=AE$1),INDEX('CA Standards and Followers'!$3:$3,MATCH(AE$1,'CA Standards and Followers'!$1:$1,0)),IF(AND(INDEX('CA Standards and Followers'!$D$14:$D$73,MATCH($A40,'CA Standards and Followers'!$A$14:$A$73,0))=1,INDEX('CA Standards and Followers'!$G$14:$G$73,MATCH($A40,'CA Standards and Followers'!$A$14:$A$73,0))&lt;=AE$1),INDEX('CA Standards and Followers'!$2:$2,MATCH(AE$1,'CA Standards and Followers'!$1:$1,0)),0)))</f>
        <v>0</v>
      </c>
      <c r="AF40">
        <f>IF('CA Standards and Followers'!$B52=1,'EPA LDV Rules'!Y$8,IF(AND(INDEX('CA Standards and Followers'!$E$14:$E$73,MATCH($A40,'CA Standards and Followers'!$A$14:$A$73,0))=1,INDEX('CA Standards and Followers'!$H$14:$H$73,MATCH($A40,'CA Standards and Followers'!$A$14:$A$73,0))&lt;=AF$1),INDEX('CA Standards and Followers'!$3:$3,MATCH(AF$1,'CA Standards and Followers'!$1:$1,0)),IF(AND(INDEX('CA Standards and Followers'!$D$14:$D$73,MATCH($A40,'CA Standards and Followers'!$A$14:$A$73,0))=1,INDEX('CA Standards and Followers'!$G$14:$G$73,MATCH($A40,'CA Standards and Followers'!$A$14:$A$73,0))&lt;=AF$1),INDEX('CA Standards and Followers'!$2:$2,MATCH(AF$1,'CA Standards and Followers'!$1:$1,0)),0)))</f>
        <v>0</v>
      </c>
    </row>
    <row r="41" spans="1:32" x14ac:dyDescent="0.75">
      <c r="A41" t="s">
        <v>1397</v>
      </c>
      <c r="B41">
        <f>IF(AND(INDEX('CA Standards and Followers'!$E$14:$E$73,MATCH($A41,'CA Standards and Followers'!$A$14:$A$73,0))=1,INDEX('CA Standards and Followers'!$H$14:$H$73,MATCH($A41,'CA Standards and Followers'!$A$14:$A$73,0))&lt;=B$1),INDEX('CA Standards and Followers'!$3:$3,MATCH(B$1,'CA Standards and Followers'!$1:$1,0)),IF(AND(INDEX('CA Standards and Followers'!$D$14:$D$73,MATCH($A41,'CA Standards and Followers'!$A$14:$A$73,0))=1,INDEX('CA Standards and Followers'!$G$14:$G$73,MATCH($A41,'CA Standards and Followers'!$A$14:$A$73,0))&lt;=B$1),INDEX('CA Standards and Followers'!$2:$2,MATCH(B$1,'CA Standards and Followers'!$1:$1,0)),0))</f>
        <v>9.5000000000000001E-2</v>
      </c>
      <c r="C41">
        <f>IF(AND(INDEX('CA Standards and Followers'!$E$14:$E$73,MATCH($A41,'CA Standards and Followers'!$A$14:$A$73,0))=1,INDEX('CA Standards and Followers'!$H$14:$H$73,MATCH($A41,'CA Standards and Followers'!$A$14:$A$73,0))&lt;=C$1),INDEX('CA Standards and Followers'!$3:$3,MATCH(C$1,'CA Standards and Followers'!$1:$1,0)),IF(AND(INDEX('CA Standards and Followers'!$D$14:$D$73,MATCH($A41,'CA Standards and Followers'!$A$14:$A$73,0))=1,INDEX('CA Standards and Followers'!$G$14:$G$73,MATCH($A41,'CA Standards and Followers'!$A$14:$A$73,0))&lt;=C$1),INDEX('CA Standards and Followers'!$2:$2,MATCH(C$1,'CA Standards and Followers'!$1:$1,0)),0))</f>
        <v>0.12</v>
      </c>
      <c r="D41">
        <f>IF(AND(INDEX('CA Standards and Followers'!$E$14:$E$73,MATCH($A41,'CA Standards and Followers'!$A$14:$A$73,0))=1,INDEX('CA Standards and Followers'!$H$14:$H$73,MATCH($A41,'CA Standards and Followers'!$A$14:$A$73,0))&lt;=D$1),INDEX('CA Standards and Followers'!$3:$3,MATCH(D$1,'CA Standards and Followers'!$1:$1,0)),IF(AND(INDEX('CA Standards and Followers'!$D$14:$D$73,MATCH($A41,'CA Standards and Followers'!$A$14:$A$73,0))=1,INDEX('CA Standards and Followers'!$G$14:$G$73,MATCH($A41,'CA Standards and Followers'!$A$14:$A$73,0))&lt;=D$1),INDEX('CA Standards and Followers'!$2:$2,MATCH(D$1,'CA Standards and Followers'!$1:$1,0)),0))</f>
        <v>0.14499999999999999</v>
      </c>
      <c r="E41">
        <f>IF(AND(INDEX('CA Standards and Followers'!$E$14:$E$73,MATCH($A41,'CA Standards and Followers'!$A$14:$A$73,0))=1,INDEX('CA Standards and Followers'!$H$14:$H$73,MATCH($A41,'CA Standards and Followers'!$A$14:$A$73,0))&lt;=E$1),INDEX('CA Standards and Followers'!$3:$3,MATCH(E$1,'CA Standards and Followers'!$1:$1,0)),IF(AND(INDEX('CA Standards and Followers'!$D$14:$D$73,MATCH($A41,'CA Standards and Followers'!$A$14:$A$73,0))=1,INDEX('CA Standards and Followers'!$G$14:$G$73,MATCH($A41,'CA Standards and Followers'!$A$14:$A$73,0))&lt;=E$1),INDEX('CA Standards and Followers'!$2:$2,MATCH(E$1,'CA Standards and Followers'!$1:$1,0)),0))</f>
        <v>0.16999999999999998</v>
      </c>
      <c r="F41">
        <f>IF(AND(INDEX('CA Standards and Followers'!$E$14:$E$73,MATCH($A41,'CA Standards and Followers'!$A$14:$A$73,0))=1,INDEX('CA Standards and Followers'!$H$14:$H$73,MATCH($A41,'CA Standards and Followers'!$A$14:$A$73,0))&lt;=F$1),INDEX('CA Standards and Followers'!$3:$3,MATCH(F$1,'CA Standards and Followers'!$1:$1,0)),IF(AND(INDEX('CA Standards and Followers'!$D$14:$D$73,MATCH($A41,'CA Standards and Followers'!$A$14:$A$73,0))=1,INDEX('CA Standards and Followers'!$G$14:$G$73,MATCH($A41,'CA Standards and Followers'!$A$14:$A$73,0))&lt;=F$1),INDEX('CA Standards and Followers'!$2:$2,MATCH(F$1,'CA Standards and Followers'!$1:$1,0)),0))</f>
        <v>0.19500000000000001</v>
      </c>
      <c r="G41">
        <f>IF(AND(INDEX('CA Standards and Followers'!$E$14:$E$73,MATCH($A41,'CA Standards and Followers'!$A$14:$A$73,0))=1,INDEX('CA Standards and Followers'!$H$14:$H$73,MATCH($A41,'CA Standards and Followers'!$A$14:$A$73,0))&lt;=G$1),INDEX('CA Standards and Followers'!$3:$3,MATCH(G$1,'CA Standards and Followers'!$1:$1,0)),IF(AND(INDEX('CA Standards and Followers'!$D$14:$D$73,MATCH($A41,'CA Standards and Followers'!$A$14:$A$73,0))=1,INDEX('CA Standards and Followers'!$G$14:$G$73,MATCH($A41,'CA Standards and Followers'!$A$14:$A$73,0))&lt;=G$1),INDEX('CA Standards and Followers'!$2:$2,MATCH(G$1,'CA Standards and Followers'!$1:$1,0)),0))</f>
        <v>0.21999999999999997</v>
      </c>
      <c r="H41">
        <f>IF(AND(INDEX('CA Standards and Followers'!$E$14:$E$73,MATCH($A41,'CA Standards and Followers'!$A$14:$A$73,0))=1,INDEX('CA Standards and Followers'!$H$14:$H$73,MATCH($A41,'CA Standards and Followers'!$A$14:$A$73,0))&lt;=H$1),INDEX('CA Standards and Followers'!$3:$3,MATCH(H$1,'CA Standards and Followers'!$1:$1,0)),IF(AND(INDEX('CA Standards and Followers'!$D$14:$D$73,MATCH($A41,'CA Standards and Followers'!$A$14:$A$73,0))=1,INDEX('CA Standards and Followers'!$G$14:$G$73,MATCH($A41,'CA Standards and Followers'!$A$14:$A$73,0))&lt;=H$1),INDEX('CA Standards and Followers'!$2:$2,MATCH(H$1,'CA Standards and Followers'!$1:$1,0)),0))</f>
        <v>0.35</v>
      </c>
      <c r="I41">
        <f>IF('CA Standards and Followers'!$B53=1,'EPA LDV Rules'!B$8,IF(AND(INDEX('CA Standards and Followers'!$E$14:$E$73,MATCH($A41,'CA Standards and Followers'!$A$14:$A$73,0))=1,INDEX('CA Standards and Followers'!$H$14:$H$73,MATCH($A41,'CA Standards and Followers'!$A$14:$A$73,0))&lt;=I$1),INDEX('CA Standards and Followers'!$3:$3,MATCH(I$1,'CA Standards and Followers'!$1:$1,0)),IF(AND(INDEX('CA Standards and Followers'!$D$14:$D$73,MATCH($A41,'CA Standards and Followers'!$A$14:$A$73,0))=1,INDEX('CA Standards and Followers'!$G$14:$G$73,MATCH($A41,'CA Standards and Followers'!$A$14:$A$73,0))&lt;=I$1),INDEX('CA Standards and Followers'!$2:$2,MATCH(I$1,'CA Standards and Followers'!$1:$1,0)),0)))</f>
        <v>0.43</v>
      </c>
      <c r="J41">
        <f>IF('CA Standards and Followers'!$B53=1,'EPA LDV Rules'!C$8,IF(AND(INDEX('CA Standards and Followers'!$E$14:$E$73,MATCH($A41,'CA Standards and Followers'!$A$14:$A$73,0))=1,INDEX('CA Standards and Followers'!$H$14:$H$73,MATCH($A41,'CA Standards and Followers'!$A$14:$A$73,0))&lt;=J$1),INDEX('CA Standards and Followers'!$3:$3,MATCH(J$1,'CA Standards and Followers'!$1:$1,0)),IF(AND(INDEX('CA Standards and Followers'!$D$14:$D$73,MATCH($A41,'CA Standards and Followers'!$A$14:$A$73,0))=1,INDEX('CA Standards and Followers'!$G$14:$G$73,MATCH($A41,'CA Standards and Followers'!$A$14:$A$73,0))&lt;=J$1),INDEX('CA Standards and Followers'!$2:$2,MATCH(J$1,'CA Standards and Followers'!$1:$1,0)),0)))</f>
        <v>0.51</v>
      </c>
      <c r="K41">
        <f>IF('CA Standards and Followers'!$B53=1,'EPA LDV Rules'!D$8,IF(AND(INDEX('CA Standards and Followers'!$E$14:$E$73,MATCH($A41,'CA Standards and Followers'!$A$14:$A$73,0))=1,INDEX('CA Standards and Followers'!$H$14:$H$73,MATCH($A41,'CA Standards and Followers'!$A$14:$A$73,0))&lt;=K$1),INDEX('CA Standards and Followers'!$3:$3,MATCH(K$1,'CA Standards and Followers'!$1:$1,0)),IF(AND(INDEX('CA Standards and Followers'!$D$14:$D$73,MATCH($A41,'CA Standards and Followers'!$A$14:$A$73,0))=1,INDEX('CA Standards and Followers'!$G$14:$G$73,MATCH($A41,'CA Standards and Followers'!$A$14:$A$73,0))&lt;=K$1),INDEX('CA Standards and Followers'!$2:$2,MATCH(K$1,'CA Standards and Followers'!$1:$1,0)),0)))</f>
        <v>0.59</v>
      </c>
      <c r="L41">
        <f>IF('CA Standards and Followers'!$B53=1,'EPA LDV Rules'!E$8,IF(AND(INDEX('CA Standards and Followers'!$E$14:$E$73,MATCH($A41,'CA Standards and Followers'!$A$14:$A$73,0))=1,INDEX('CA Standards and Followers'!$H$14:$H$73,MATCH($A41,'CA Standards and Followers'!$A$14:$A$73,0))&lt;=L$1),INDEX('CA Standards and Followers'!$3:$3,MATCH(L$1,'CA Standards and Followers'!$1:$1,0)),IF(AND(INDEX('CA Standards and Followers'!$D$14:$D$73,MATCH($A41,'CA Standards and Followers'!$A$14:$A$73,0))=1,INDEX('CA Standards and Followers'!$G$14:$G$73,MATCH($A41,'CA Standards and Followers'!$A$14:$A$73,0))&lt;=L$1),INDEX('CA Standards and Followers'!$2:$2,MATCH(L$1,'CA Standards and Followers'!$1:$1,0)),0)))</f>
        <v>0.68</v>
      </c>
      <c r="M41">
        <f>IF('CA Standards and Followers'!$B53=1,'EPA LDV Rules'!F$8,IF(AND(INDEX('CA Standards and Followers'!$E$14:$E$73,MATCH($A41,'CA Standards and Followers'!$A$14:$A$73,0))=1,INDEX('CA Standards and Followers'!$H$14:$H$73,MATCH($A41,'CA Standards and Followers'!$A$14:$A$73,0))&lt;=M$1),INDEX('CA Standards and Followers'!$3:$3,MATCH(M$1,'CA Standards and Followers'!$1:$1,0)),IF(AND(INDEX('CA Standards and Followers'!$D$14:$D$73,MATCH($A41,'CA Standards and Followers'!$A$14:$A$73,0))=1,INDEX('CA Standards and Followers'!$G$14:$G$73,MATCH($A41,'CA Standards and Followers'!$A$14:$A$73,0))&lt;=M$1),INDEX('CA Standards and Followers'!$2:$2,MATCH(M$1,'CA Standards and Followers'!$1:$1,0)),0)))</f>
        <v>0.76</v>
      </c>
      <c r="N41">
        <f>IF('CA Standards and Followers'!$B53=1,'EPA LDV Rules'!G$8,IF(AND(INDEX('CA Standards and Followers'!$E$14:$E$73,MATCH($A41,'CA Standards and Followers'!$A$14:$A$73,0))=1,INDEX('CA Standards and Followers'!$H$14:$H$73,MATCH($A41,'CA Standards and Followers'!$A$14:$A$73,0))&lt;=N$1),INDEX('CA Standards and Followers'!$3:$3,MATCH(N$1,'CA Standards and Followers'!$1:$1,0)),IF(AND(INDEX('CA Standards and Followers'!$D$14:$D$73,MATCH($A41,'CA Standards and Followers'!$A$14:$A$73,0))=1,INDEX('CA Standards and Followers'!$G$14:$G$73,MATCH($A41,'CA Standards and Followers'!$A$14:$A$73,0))&lt;=N$1),INDEX('CA Standards and Followers'!$2:$2,MATCH(N$1,'CA Standards and Followers'!$1:$1,0)),0)))</f>
        <v>0.82</v>
      </c>
      <c r="O41">
        <f>IF('CA Standards and Followers'!$B53=1,'EPA LDV Rules'!H$8,IF(AND(INDEX('CA Standards and Followers'!$E$14:$E$73,MATCH($A41,'CA Standards and Followers'!$A$14:$A$73,0))=1,INDEX('CA Standards and Followers'!$H$14:$H$73,MATCH($A41,'CA Standards and Followers'!$A$14:$A$73,0))&lt;=O$1),INDEX('CA Standards and Followers'!$3:$3,MATCH(O$1,'CA Standards and Followers'!$1:$1,0)),IF(AND(INDEX('CA Standards and Followers'!$D$14:$D$73,MATCH($A41,'CA Standards and Followers'!$A$14:$A$73,0))=1,INDEX('CA Standards and Followers'!$G$14:$G$73,MATCH($A41,'CA Standards and Followers'!$A$14:$A$73,0))&lt;=O$1),INDEX('CA Standards and Followers'!$2:$2,MATCH(O$1,'CA Standards and Followers'!$1:$1,0)),0)))</f>
        <v>0.88</v>
      </c>
      <c r="P41">
        <f>IF('CA Standards and Followers'!$B53=1,'EPA LDV Rules'!I$8,IF(AND(INDEX('CA Standards and Followers'!$E$14:$E$73,MATCH($A41,'CA Standards and Followers'!$A$14:$A$73,0))=1,INDEX('CA Standards and Followers'!$H$14:$H$73,MATCH($A41,'CA Standards and Followers'!$A$14:$A$73,0))&lt;=P$1),INDEX('CA Standards and Followers'!$3:$3,MATCH(P$1,'CA Standards and Followers'!$1:$1,0)),IF(AND(INDEX('CA Standards and Followers'!$D$14:$D$73,MATCH($A41,'CA Standards and Followers'!$A$14:$A$73,0))=1,INDEX('CA Standards and Followers'!$G$14:$G$73,MATCH($A41,'CA Standards and Followers'!$A$14:$A$73,0))&lt;=P$1),INDEX('CA Standards and Followers'!$2:$2,MATCH(P$1,'CA Standards and Followers'!$1:$1,0)),0)))</f>
        <v>0.94</v>
      </c>
      <c r="Q41">
        <f>IF('CA Standards and Followers'!$B53=1,'EPA LDV Rules'!J$8,IF(AND(INDEX('CA Standards and Followers'!$E$14:$E$73,MATCH($A41,'CA Standards and Followers'!$A$14:$A$73,0))=1,INDEX('CA Standards and Followers'!$H$14:$H$73,MATCH($A41,'CA Standards and Followers'!$A$14:$A$73,0))&lt;=Q$1),INDEX('CA Standards and Followers'!$3:$3,MATCH(Q$1,'CA Standards and Followers'!$1:$1,0)),IF(AND(INDEX('CA Standards and Followers'!$D$14:$D$73,MATCH($A41,'CA Standards and Followers'!$A$14:$A$73,0))=1,INDEX('CA Standards and Followers'!$G$14:$G$73,MATCH($A41,'CA Standards and Followers'!$A$14:$A$73,0))&lt;=Q$1),INDEX('CA Standards and Followers'!$2:$2,MATCH(Q$1,'CA Standards and Followers'!$1:$1,0)),0)))</f>
        <v>1</v>
      </c>
      <c r="R41">
        <f>IF('CA Standards and Followers'!$B53=1,'EPA LDV Rules'!K$8,IF(AND(INDEX('CA Standards and Followers'!$E$14:$E$73,MATCH($A41,'CA Standards and Followers'!$A$14:$A$73,0))=1,INDEX('CA Standards and Followers'!$H$14:$H$73,MATCH($A41,'CA Standards and Followers'!$A$14:$A$73,0))&lt;=R$1),INDEX('CA Standards and Followers'!$3:$3,MATCH(R$1,'CA Standards and Followers'!$1:$1,0)),IF(AND(INDEX('CA Standards and Followers'!$D$14:$D$73,MATCH($A41,'CA Standards and Followers'!$A$14:$A$73,0))=1,INDEX('CA Standards and Followers'!$G$14:$G$73,MATCH($A41,'CA Standards and Followers'!$A$14:$A$73,0))&lt;=R$1),INDEX('CA Standards and Followers'!$2:$2,MATCH(R$1,'CA Standards and Followers'!$1:$1,0)),0)))</f>
        <v>1</v>
      </c>
      <c r="S41">
        <f>IF('CA Standards and Followers'!$B53=1,'EPA LDV Rules'!L$8,IF(AND(INDEX('CA Standards and Followers'!$E$14:$E$73,MATCH($A41,'CA Standards and Followers'!$A$14:$A$73,0))=1,INDEX('CA Standards and Followers'!$H$14:$H$73,MATCH($A41,'CA Standards and Followers'!$A$14:$A$73,0))&lt;=S$1),INDEX('CA Standards and Followers'!$3:$3,MATCH(S$1,'CA Standards and Followers'!$1:$1,0)),IF(AND(INDEX('CA Standards and Followers'!$D$14:$D$73,MATCH($A41,'CA Standards and Followers'!$A$14:$A$73,0))=1,INDEX('CA Standards and Followers'!$G$14:$G$73,MATCH($A41,'CA Standards and Followers'!$A$14:$A$73,0))&lt;=S$1),INDEX('CA Standards and Followers'!$2:$2,MATCH(S$1,'CA Standards and Followers'!$1:$1,0)),0)))</f>
        <v>1</v>
      </c>
      <c r="T41">
        <f>IF('CA Standards and Followers'!$B53=1,'EPA LDV Rules'!M$8,IF(AND(INDEX('CA Standards and Followers'!$E$14:$E$73,MATCH($A41,'CA Standards and Followers'!$A$14:$A$73,0))=1,INDEX('CA Standards and Followers'!$H$14:$H$73,MATCH($A41,'CA Standards and Followers'!$A$14:$A$73,0))&lt;=T$1),INDEX('CA Standards and Followers'!$3:$3,MATCH(T$1,'CA Standards and Followers'!$1:$1,0)),IF(AND(INDEX('CA Standards and Followers'!$D$14:$D$73,MATCH($A41,'CA Standards and Followers'!$A$14:$A$73,0))=1,INDEX('CA Standards and Followers'!$G$14:$G$73,MATCH($A41,'CA Standards and Followers'!$A$14:$A$73,0))&lt;=T$1),INDEX('CA Standards and Followers'!$2:$2,MATCH(T$1,'CA Standards and Followers'!$1:$1,0)),0)))</f>
        <v>1</v>
      </c>
      <c r="U41">
        <f>IF('CA Standards and Followers'!$B53=1,'EPA LDV Rules'!N$8,IF(AND(INDEX('CA Standards and Followers'!$E$14:$E$73,MATCH($A41,'CA Standards and Followers'!$A$14:$A$73,0))=1,INDEX('CA Standards and Followers'!$H$14:$H$73,MATCH($A41,'CA Standards and Followers'!$A$14:$A$73,0))&lt;=U$1),INDEX('CA Standards and Followers'!$3:$3,MATCH(U$1,'CA Standards and Followers'!$1:$1,0)),IF(AND(INDEX('CA Standards and Followers'!$D$14:$D$73,MATCH($A41,'CA Standards and Followers'!$A$14:$A$73,0))=1,INDEX('CA Standards and Followers'!$G$14:$G$73,MATCH($A41,'CA Standards and Followers'!$A$14:$A$73,0))&lt;=U$1),INDEX('CA Standards and Followers'!$2:$2,MATCH(U$1,'CA Standards and Followers'!$1:$1,0)),0)))</f>
        <v>1</v>
      </c>
      <c r="V41">
        <f>IF('CA Standards and Followers'!$B53=1,'EPA LDV Rules'!O$8,IF(AND(INDEX('CA Standards and Followers'!$E$14:$E$73,MATCH($A41,'CA Standards and Followers'!$A$14:$A$73,0))=1,INDEX('CA Standards and Followers'!$H$14:$H$73,MATCH($A41,'CA Standards and Followers'!$A$14:$A$73,0))&lt;=V$1),INDEX('CA Standards and Followers'!$3:$3,MATCH(V$1,'CA Standards and Followers'!$1:$1,0)),IF(AND(INDEX('CA Standards and Followers'!$D$14:$D$73,MATCH($A41,'CA Standards and Followers'!$A$14:$A$73,0))=1,INDEX('CA Standards and Followers'!$G$14:$G$73,MATCH($A41,'CA Standards and Followers'!$A$14:$A$73,0))&lt;=V$1),INDEX('CA Standards and Followers'!$2:$2,MATCH(V$1,'CA Standards and Followers'!$1:$1,0)),0)))</f>
        <v>1</v>
      </c>
      <c r="W41">
        <f>IF('CA Standards and Followers'!$B53=1,'EPA LDV Rules'!P$8,IF(AND(INDEX('CA Standards and Followers'!$E$14:$E$73,MATCH($A41,'CA Standards and Followers'!$A$14:$A$73,0))=1,INDEX('CA Standards and Followers'!$H$14:$H$73,MATCH($A41,'CA Standards and Followers'!$A$14:$A$73,0))&lt;=W$1),INDEX('CA Standards and Followers'!$3:$3,MATCH(W$1,'CA Standards and Followers'!$1:$1,0)),IF(AND(INDEX('CA Standards and Followers'!$D$14:$D$73,MATCH($A41,'CA Standards and Followers'!$A$14:$A$73,0))=1,INDEX('CA Standards and Followers'!$G$14:$G$73,MATCH($A41,'CA Standards and Followers'!$A$14:$A$73,0))&lt;=W$1),INDEX('CA Standards and Followers'!$2:$2,MATCH(W$1,'CA Standards and Followers'!$1:$1,0)),0)))</f>
        <v>1</v>
      </c>
      <c r="X41">
        <f>IF('CA Standards and Followers'!$B53=1,'EPA LDV Rules'!Q$8,IF(AND(INDEX('CA Standards and Followers'!$E$14:$E$73,MATCH($A41,'CA Standards and Followers'!$A$14:$A$73,0))=1,INDEX('CA Standards and Followers'!$H$14:$H$73,MATCH($A41,'CA Standards and Followers'!$A$14:$A$73,0))&lt;=X$1),INDEX('CA Standards and Followers'!$3:$3,MATCH(X$1,'CA Standards and Followers'!$1:$1,0)),IF(AND(INDEX('CA Standards and Followers'!$D$14:$D$73,MATCH($A41,'CA Standards and Followers'!$A$14:$A$73,0))=1,INDEX('CA Standards and Followers'!$G$14:$G$73,MATCH($A41,'CA Standards and Followers'!$A$14:$A$73,0))&lt;=X$1),INDEX('CA Standards and Followers'!$2:$2,MATCH(X$1,'CA Standards and Followers'!$1:$1,0)),0)))</f>
        <v>1</v>
      </c>
      <c r="Y41">
        <f>IF('CA Standards and Followers'!$B53=1,'EPA LDV Rules'!R$8,IF(AND(INDEX('CA Standards and Followers'!$E$14:$E$73,MATCH($A41,'CA Standards and Followers'!$A$14:$A$73,0))=1,INDEX('CA Standards and Followers'!$H$14:$H$73,MATCH($A41,'CA Standards and Followers'!$A$14:$A$73,0))&lt;=Y$1),INDEX('CA Standards and Followers'!$3:$3,MATCH(Y$1,'CA Standards and Followers'!$1:$1,0)),IF(AND(INDEX('CA Standards and Followers'!$D$14:$D$73,MATCH($A41,'CA Standards and Followers'!$A$14:$A$73,0))=1,INDEX('CA Standards and Followers'!$G$14:$G$73,MATCH($A41,'CA Standards and Followers'!$A$14:$A$73,0))&lt;=Y$1),INDEX('CA Standards and Followers'!$2:$2,MATCH(Y$1,'CA Standards and Followers'!$1:$1,0)),0)))</f>
        <v>1</v>
      </c>
      <c r="Z41">
        <f>IF('CA Standards and Followers'!$B53=1,'EPA LDV Rules'!S$8,IF(AND(INDEX('CA Standards and Followers'!$E$14:$E$73,MATCH($A41,'CA Standards and Followers'!$A$14:$A$73,0))=1,INDEX('CA Standards and Followers'!$H$14:$H$73,MATCH($A41,'CA Standards and Followers'!$A$14:$A$73,0))&lt;=Z$1),INDEX('CA Standards and Followers'!$3:$3,MATCH(Z$1,'CA Standards and Followers'!$1:$1,0)),IF(AND(INDEX('CA Standards and Followers'!$D$14:$D$73,MATCH($A41,'CA Standards and Followers'!$A$14:$A$73,0))=1,INDEX('CA Standards and Followers'!$G$14:$G$73,MATCH($A41,'CA Standards and Followers'!$A$14:$A$73,0))&lt;=Z$1),INDEX('CA Standards and Followers'!$2:$2,MATCH(Z$1,'CA Standards and Followers'!$1:$1,0)),0)))</f>
        <v>1</v>
      </c>
      <c r="AA41">
        <f>IF('CA Standards and Followers'!$B53=1,'EPA LDV Rules'!T$8,IF(AND(INDEX('CA Standards and Followers'!$E$14:$E$73,MATCH($A41,'CA Standards and Followers'!$A$14:$A$73,0))=1,INDEX('CA Standards and Followers'!$H$14:$H$73,MATCH($A41,'CA Standards and Followers'!$A$14:$A$73,0))&lt;=AA$1),INDEX('CA Standards and Followers'!$3:$3,MATCH(AA$1,'CA Standards and Followers'!$1:$1,0)),IF(AND(INDEX('CA Standards and Followers'!$D$14:$D$73,MATCH($A41,'CA Standards and Followers'!$A$14:$A$73,0))=1,INDEX('CA Standards and Followers'!$G$14:$G$73,MATCH($A41,'CA Standards and Followers'!$A$14:$A$73,0))&lt;=AA$1),INDEX('CA Standards and Followers'!$2:$2,MATCH(AA$1,'CA Standards and Followers'!$1:$1,0)),0)))</f>
        <v>1</v>
      </c>
      <c r="AB41">
        <f>IF('CA Standards and Followers'!$B53=1,'EPA LDV Rules'!U$8,IF(AND(INDEX('CA Standards and Followers'!$E$14:$E$73,MATCH($A41,'CA Standards and Followers'!$A$14:$A$73,0))=1,INDEX('CA Standards and Followers'!$H$14:$H$73,MATCH($A41,'CA Standards and Followers'!$A$14:$A$73,0))&lt;=AB$1),INDEX('CA Standards and Followers'!$3:$3,MATCH(AB$1,'CA Standards and Followers'!$1:$1,0)),IF(AND(INDEX('CA Standards and Followers'!$D$14:$D$73,MATCH($A41,'CA Standards and Followers'!$A$14:$A$73,0))=1,INDEX('CA Standards and Followers'!$G$14:$G$73,MATCH($A41,'CA Standards and Followers'!$A$14:$A$73,0))&lt;=AB$1),INDEX('CA Standards and Followers'!$2:$2,MATCH(AB$1,'CA Standards and Followers'!$1:$1,0)),0)))</f>
        <v>1</v>
      </c>
      <c r="AC41">
        <f>IF('CA Standards and Followers'!$B53=1,'EPA LDV Rules'!V$8,IF(AND(INDEX('CA Standards and Followers'!$E$14:$E$73,MATCH($A41,'CA Standards and Followers'!$A$14:$A$73,0))=1,INDEX('CA Standards and Followers'!$H$14:$H$73,MATCH($A41,'CA Standards and Followers'!$A$14:$A$73,0))&lt;=AC$1),INDEX('CA Standards and Followers'!$3:$3,MATCH(AC$1,'CA Standards and Followers'!$1:$1,0)),IF(AND(INDEX('CA Standards and Followers'!$D$14:$D$73,MATCH($A41,'CA Standards and Followers'!$A$14:$A$73,0))=1,INDEX('CA Standards and Followers'!$G$14:$G$73,MATCH($A41,'CA Standards and Followers'!$A$14:$A$73,0))&lt;=AC$1),INDEX('CA Standards and Followers'!$2:$2,MATCH(AC$1,'CA Standards and Followers'!$1:$1,0)),0)))</f>
        <v>1</v>
      </c>
      <c r="AD41">
        <f>IF('CA Standards and Followers'!$B53=1,'EPA LDV Rules'!W$8,IF(AND(INDEX('CA Standards and Followers'!$E$14:$E$73,MATCH($A41,'CA Standards and Followers'!$A$14:$A$73,0))=1,INDEX('CA Standards and Followers'!$H$14:$H$73,MATCH($A41,'CA Standards and Followers'!$A$14:$A$73,0))&lt;=AD$1),INDEX('CA Standards and Followers'!$3:$3,MATCH(AD$1,'CA Standards and Followers'!$1:$1,0)),IF(AND(INDEX('CA Standards and Followers'!$D$14:$D$73,MATCH($A41,'CA Standards and Followers'!$A$14:$A$73,0))=1,INDEX('CA Standards and Followers'!$G$14:$G$73,MATCH($A41,'CA Standards and Followers'!$A$14:$A$73,0))&lt;=AD$1),INDEX('CA Standards and Followers'!$2:$2,MATCH(AD$1,'CA Standards and Followers'!$1:$1,0)),0)))</f>
        <v>1</v>
      </c>
      <c r="AE41">
        <f>IF('CA Standards and Followers'!$B53=1,'EPA LDV Rules'!X$8,IF(AND(INDEX('CA Standards and Followers'!$E$14:$E$73,MATCH($A41,'CA Standards and Followers'!$A$14:$A$73,0))=1,INDEX('CA Standards and Followers'!$H$14:$H$73,MATCH($A41,'CA Standards and Followers'!$A$14:$A$73,0))&lt;=AE$1),INDEX('CA Standards and Followers'!$3:$3,MATCH(AE$1,'CA Standards and Followers'!$1:$1,0)),IF(AND(INDEX('CA Standards and Followers'!$D$14:$D$73,MATCH($A41,'CA Standards and Followers'!$A$14:$A$73,0))=1,INDEX('CA Standards and Followers'!$G$14:$G$73,MATCH($A41,'CA Standards and Followers'!$A$14:$A$73,0))&lt;=AE$1),INDEX('CA Standards and Followers'!$2:$2,MATCH(AE$1,'CA Standards and Followers'!$1:$1,0)),0)))</f>
        <v>1</v>
      </c>
      <c r="AF41">
        <f>IF('CA Standards and Followers'!$B53=1,'EPA LDV Rules'!Y$8,IF(AND(INDEX('CA Standards and Followers'!$E$14:$E$73,MATCH($A41,'CA Standards and Followers'!$A$14:$A$73,0))=1,INDEX('CA Standards and Followers'!$H$14:$H$73,MATCH($A41,'CA Standards and Followers'!$A$14:$A$73,0))&lt;=AF$1),INDEX('CA Standards and Followers'!$3:$3,MATCH(AF$1,'CA Standards and Followers'!$1:$1,0)),IF(AND(INDEX('CA Standards and Followers'!$D$14:$D$73,MATCH($A41,'CA Standards and Followers'!$A$14:$A$73,0))=1,INDEX('CA Standards and Followers'!$G$14:$G$73,MATCH($A41,'CA Standards and Followers'!$A$14:$A$73,0))&lt;=AF$1),INDEX('CA Standards and Followers'!$2:$2,MATCH(AF$1,'CA Standards and Followers'!$1:$1,0)),0)))</f>
        <v>1</v>
      </c>
    </row>
    <row r="42" spans="1:32" x14ac:dyDescent="0.75">
      <c r="A42" t="s">
        <v>23</v>
      </c>
      <c r="B42">
        <f>IF(AND(INDEX('CA Standards and Followers'!$E$14:$E$73,MATCH($A42,'CA Standards and Followers'!$A$14:$A$73,0))=1,INDEX('CA Standards and Followers'!$H$14:$H$73,MATCH($A42,'CA Standards and Followers'!$A$14:$A$73,0))&lt;=B$1),INDEX('CA Standards and Followers'!$3:$3,MATCH(B$1,'CA Standards and Followers'!$1:$1,0)),IF(AND(INDEX('CA Standards and Followers'!$D$14:$D$73,MATCH($A42,'CA Standards and Followers'!$A$14:$A$73,0))=1,INDEX('CA Standards and Followers'!$G$14:$G$73,MATCH($A42,'CA Standards and Followers'!$A$14:$A$73,0))&lt;=B$1),INDEX('CA Standards and Followers'!$2:$2,MATCH(B$1,'CA Standards and Followers'!$1:$1,0)),0))</f>
        <v>0</v>
      </c>
      <c r="C42">
        <f>IF(AND(INDEX('CA Standards and Followers'!$E$14:$E$73,MATCH($A42,'CA Standards and Followers'!$A$14:$A$73,0))=1,INDEX('CA Standards and Followers'!$H$14:$H$73,MATCH($A42,'CA Standards and Followers'!$A$14:$A$73,0))&lt;=C$1),INDEX('CA Standards and Followers'!$3:$3,MATCH(C$1,'CA Standards and Followers'!$1:$1,0)),IF(AND(INDEX('CA Standards and Followers'!$D$14:$D$73,MATCH($A42,'CA Standards and Followers'!$A$14:$A$73,0))=1,INDEX('CA Standards and Followers'!$G$14:$G$73,MATCH($A42,'CA Standards and Followers'!$A$14:$A$73,0))&lt;=C$1),INDEX('CA Standards and Followers'!$2:$2,MATCH(C$1,'CA Standards and Followers'!$1:$1,0)),0))</f>
        <v>0</v>
      </c>
      <c r="D42">
        <f>IF(AND(INDEX('CA Standards and Followers'!$E$14:$E$73,MATCH($A42,'CA Standards and Followers'!$A$14:$A$73,0))=1,INDEX('CA Standards and Followers'!$H$14:$H$73,MATCH($A42,'CA Standards and Followers'!$A$14:$A$73,0))&lt;=D$1),INDEX('CA Standards and Followers'!$3:$3,MATCH(D$1,'CA Standards and Followers'!$1:$1,0)),IF(AND(INDEX('CA Standards and Followers'!$D$14:$D$73,MATCH($A42,'CA Standards and Followers'!$A$14:$A$73,0))=1,INDEX('CA Standards and Followers'!$G$14:$G$73,MATCH($A42,'CA Standards and Followers'!$A$14:$A$73,0))&lt;=D$1),INDEX('CA Standards and Followers'!$2:$2,MATCH(D$1,'CA Standards and Followers'!$1:$1,0)),0))</f>
        <v>0</v>
      </c>
      <c r="E42">
        <f>IF(AND(INDEX('CA Standards and Followers'!$E$14:$E$73,MATCH($A42,'CA Standards and Followers'!$A$14:$A$73,0))=1,INDEX('CA Standards and Followers'!$H$14:$H$73,MATCH($A42,'CA Standards and Followers'!$A$14:$A$73,0))&lt;=E$1),INDEX('CA Standards and Followers'!$3:$3,MATCH(E$1,'CA Standards and Followers'!$1:$1,0)),IF(AND(INDEX('CA Standards and Followers'!$D$14:$D$73,MATCH($A42,'CA Standards and Followers'!$A$14:$A$73,0))=1,INDEX('CA Standards and Followers'!$G$14:$G$73,MATCH($A42,'CA Standards and Followers'!$A$14:$A$73,0))&lt;=E$1),INDEX('CA Standards and Followers'!$2:$2,MATCH(E$1,'CA Standards and Followers'!$1:$1,0)),0))</f>
        <v>0</v>
      </c>
      <c r="F42">
        <f>IF(AND(INDEX('CA Standards and Followers'!$E$14:$E$73,MATCH($A42,'CA Standards and Followers'!$A$14:$A$73,0))=1,INDEX('CA Standards and Followers'!$H$14:$H$73,MATCH($A42,'CA Standards and Followers'!$A$14:$A$73,0))&lt;=F$1),INDEX('CA Standards and Followers'!$3:$3,MATCH(F$1,'CA Standards and Followers'!$1:$1,0)),IF(AND(INDEX('CA Standards and Followers'!$D$14:$D$73,MATCH($A42,'CA Standards and Followers'!$A$14:$A$73,0))=1,INDEX('CA Standards and Followers'!$G$14:$G$73,MATCH($A42,'CA Standards and Followers'!$A$14:$A$73,0))&lt;=F$1),INDEX('CA Standards and Followers'!$2:$2,MATCH(F$1,'CA Standards and Followers'!$1:$1,0)),0))</f>
        <v>0</v>
      </c>
      <c r="G42">
        <f>IF(AND(INDEX('CA Standards and Followers'!$E$14:$E$73,MATCH($A42,'CA Standards and Followers'!$A$14:$A$73,0))=1,INDEX('CA Standards and Followers'!$H$14:$H$73,MATCH($A42,'CA Standards and Followers'!$A$14:$A$73,0))&lt;=G$1),INDEX('CA Standards and Followers'!$3:$3,MATCH(G$1,'CA Standards and Followers'!$1:$1,0)),IF(AND(INDEX('CA Standards and Followers'!$D$14:$D$73,MATCH($A42,'CA Standards and Followers'!$A$14:$A$73,0))=1,INDEX('CA Standards and Followers'!$G$14:$G$73,MATCH($A42,'CA Standards and Followers'!$A$14:$A$73,0))&lt;=G$1),INDEX('CA Standards and Followers'!$2:$2,MATCH(G$1,'CA Standards and Followers'!$1:$1,0)),0))</f>
        <v>0</v>
      </c>
      <c r="H42">
        <f>IF(AND(INDEX('CA Standards and Followers'!$E$14:$E$73,MATCH($A42,'CA Standards and Followers'!$A$14:$A$73,0))=1,INDEX('CA Standards and Followers'!$H$14:$H$73,MATCH($A42,'CA Standards and Followers'!$A$14:$A$73,0))&lt;=H$1),INDEX('CA Standards and Followers'!$3:$3,MATCH(H$1,'CA Standards and Followers'!$1:$1,0)),IF(AND(INDEX('CA Standards and Followers'!$D$14:$D$73,MATCH($A42,'CA Standards and Followers'!$A$14:$A$73,0))=1,INDEX('CA Standards and Followers'!$G$14:$G$73,MATCH($A42,'CA Standards and Followers'!$A$14:$A$73,0))&lt;=H$1),INDEX('CA Standards and Followers'!$2:$2,MATCH(H$1,'CA Standards and Followers'!$1:$1,0)),0))</f>
        <v>0</v>
      </c>
      <c r="I42">
        <f>IF('CA Standards and Followers'!$B54=1,'EPA LDV Rules'!B$8,IF(AND(INDEX('CA Standards and Followers'!$E$14:$E$73,MATCH($A42,'CA Standards and Followers'!$A$14:$A$73,0))=1,INDEX('CA Standards and Followers'!$H$14:$H$73,MATCH($A42,'CA Standards and Followers'!$A$14:$A$73,0))&lt;=I$1),INDEX('CA Standards and Followers'!$3:$3,MATCH(I$1,'CA Standards and Followers'!$1:$1,0)),IF(AND(INDEX('CA Standards and Followers'!$D$14:$D$73,MATCH($A42,'CA Standards and Followers'!$A$14:$A$73,0))=1,INDEX('CA Standards and Followers'!$G$14:$G$73,MATCH($A42,'CA Standards and Followers'!$A$14:$A$73,0))&lt;=I$1),INDEX('CA Standards and Followers'!$2:$2,MATCH(I$1,'CA Standards and Followers'!$1:$1,0)),0)))</f>
        <v>0.26200000000000001</v>
      </c>
      <c r="J42">
        <f>IF('CA Standards and Followers'!$B54=1,'EPA LDV Rules'!C$8,IF(AND(INDEX('CA Standards and Followers'!$E$14:$E$73,MATCH($A42,'CA Standards and Followers'!$A$14:$A$73,0))=1,INDEX('CA Standards and Followers'!$H$14:$H$73,MATCH($A42,'CA Standards and Followers'!$A$14:$A$73,0))&lt;=J$1),INDEX('CA Standards and Followers'!$3:$3,MATCH(J$1,'CA Standards and Followers'!$1:$1,0)),IF(AND(INDEX('CA Standards and Followers'!$D$14:$D$73,MATCH($A42,'CA Standards and Followers'!$A$14:$A$73,0))=1,INDEX('CA Standards and Followers'!$G$14:$G$73,MATCH($A42,'CA Standards and Followers'!$A$14:$A$73,0))&lt;=J$1),INDEX('CA Standards and Followers'!$2:$2,MATCH(J$1,'CA Standards and Followers'!$1:$1,0)),0)))</f>
        <v>0.3</v>
      </c>
      <c r="K42">
        <f>IF('CA Standards and Followers'!$B54=1,'EPA LDV Rules'!D$8,IF(AND(INDEX('CA Standards and Followers'!$E$14:$E$73,MATCH($A42,'CA Standards and Followers'!$A$14:$A$73,0))=1,INDEX('CA Standards and Followers'!$H$14:$H$73,MATCH($A42,'CA Standards and Followers'!$A$14:$A$73,0))&lt;=K$1),INDEX('CA Standards and Followers'!$3:$3,MATCH(K$1,'CA Standards and Followers'!$1:$1,0)),IF(AND(INDEX('CA Standards and Followers'!$D$14:$D$73,MATCH($A42,'CA Standards and Followers'!$A$14:$A$73,0))=1,INDEX('CA Standards and Followers'!$G$14:$G$73,MATCH($A42,'CA Standards and Followers'!$A$14:$A$73,0))&lt;=K$1),INDEX('CA Standards and Followers'!$2:$2,MATCH(K$1,'CA Standards and Followers'!$1:$1,0)),0)))</f>
        <v>0.39600000000000002</v>
      </c>
      <c r="L42">
        <f>IF('CA Standards and Followers'!$B54=1,'EPA LDV Rules'!E$8,IF(AND(INDEX('CA Standards and Followers'!$E$14:$E$73,MATCH($A42,'CA Standards and Followers'!$A$14:$A$73,0))=1,INDEX('CA Standards and Followers'!$H$14:$H$73,MATCH($A42,'CA Standards and Followers'!$A$14:$A$73,0))&lt;=L$1),INDEX('CA Standards and Followers'!$3:$3,MATCH(L$1,'CA Standards and Followers'!$1:$1,0)),IF(AND(INDEX('CA Standards and Followers'!$D$14:$D$73,MATCH($A42,'CA Standards and Followers'!$A$14:$A$73,0))=1,INDEX('CA Standards and Followers'!$G$14:$G$73,MATCH($A42,'CA Standards and Followers'!$A$14:$A$73,0))&lt;=L$1),INDEX('CA Standards and Followers'!$2:$2,MATCH(L$1,'CA Standards and Followers'!$1:$1,0)),0)))</f>
        <v>0.45500000000000002</v>
      </c>
      <c r="M42">
        <f>IF('CA Standards and Followers'!$B54=1,'EPA LDV Rules'!F$8,IF(AND(INDEX('CA Standards and Followers'!$E$14:$E$73,MATCH($A42,'CA Standards and Followers'!$A$14:$A$73,0))=1,INDEX('CA Standards and Followers'!$H$14:$H$73,MATCH($A42,'CA Standards and Followers'!$A$14:$A$73,0))&lt;=M$1),INDEX('CA Standards and Followers'!$3:$3,MATCH(M$1,'CA Standards and Followers'!$1:$1,0)),IF(AND(INDEX('CA Standards and Followers'!$D$14:$D$73,MATCH($A42,'CA Standards and Followers'!$A$14:$A$73,0))=1,INDEX('CA Standards and Followers'!$G$14:$G$73,MATCH($A42,'CA Standards and Followers'!$A$14:$A$73,0))&lt;=M$1),INDEX('CA Standards and Followers'!$2:$2,MATCH(M$1,'CA Standards and Followers'!$1:$1,0)),0)))</f>
        <v>0.53</v>
      </c>
      <c r="N42">
        <f>IF('CA Standards and Followers'!$B54=1,'EPA LDV Rules'!G$8,IF(AND(INDEX('CA Standards and Followers'!$E$14:$E$73,MATCH($A42,'CA Standards and Followers'!$A$14:$A$73,0))=1,INDEX('CA Standards and Followers'!$H$14:$H$73,MATCH($A42,'CA Standards and Followers'!$A$14:$A$73,0))&lt;=N$1),INDEX('CA Standards and Followers'!$3:$3,MATCH(N$1,'CA Standards and Followers'!$1:$1,0)),IF(AND(INDEX('CA Standards and Followers'!$D$14:$D$73,MATCH($A42,'CA Standards and Followers'!$A$14:$A$73,0))=1,INDEX('CA Standards and Followers'!$G$14:$G$73,MATCH($A42,'CA Standards and Followers'!$A$14:$A$73,0))&lt;=N$1),INDEX('CA Standards and Followers'!$2:$2,MATCH(N$1,'CA Standards and Followers'!$1:$1,0)),0)))</f>
        <v>0.61</v>
      </c>
      <c r="O42">
        <f>IF('CA Standards and Followers'!$B54=1,'EPA LDV Rules'!H$8,IF(AND(INDEX('CA Standards and Followers'!$E$14:$E$73,MATCH($A42,'CA Standards and Followers'!$A$14:$A$73,0))=1,INDEX('CA Standards and Followers'!$H$14:$H$73,MATCH($A42,'CA Standards and Followers'!$A$14:$A$73,0))&lt;=O$1),INDEX('CA Standards and Followers'!$3:$3,MATCH(O$1,'CA Standards and Followers'!$1:$1,0)),IF(AND(INDEX('CA Standards and Followers'!$D$14:$D$73,MATCH($A42,'CA Standards and Followers'!$A$14:$A$73,0))=1,INDEX('CA Standards and Followers'!$G$14:$G$73,MATCH($A42,'CA Standards and Followers'!$A$14:$A$73,0))&lt;=O$1),INDEX('CA Standards and Followers'!$2:$2,MATCH(O$1,'CA Standards and Followers'!$1:$1,0)),0)))</f>
        <v>0.57999999999999996</v>
      </c>
      <c r="P42">
        <f>IF('CA Standards and Followers'!$B54=1,'EPA LDV Rules'!I$8,IF(AND(INDEX('CA Standards and Followers'!$E$14:$E$73,MATCH($A42,'CA Standards and Followers'!$A$14:$A$73,0))=1,INDEX('CA Standards and Followers'!$H$14:$H$73,MATCH($A42,'CA Standards and Followers'!$A$14:$A$73,0))&lt;=P$1),INDEX('CA Standards and Followers'!$3:$3,MATCH(P$1,'CA Standards and Followers'!$1:$1,0)),IF(AND(INDEX('CA Standards and Followers'!$D$14:$D$73,MATCH($A42,'CA Standards and Followers'!$A$14:$A$73,0))=1,INDEX('CA Standards and Followers'!$G$14:$G$73,MATCH($A42,'CA Standards and Followers'!$A$14:$A$73,0))&lt;=P$1),INDEX('CA Standards and Followers'!$2:$2,MATCH(P$1,'CA Standards and Followers'!$1:$1,0)),0)))</f>
        <v>0.55000000000000004</v>
      </c>
      <c r="Q42">
        <f>IF('CA Standards and Followers'!$B54=1,'EPA LDV Rules'!J$8,IF(AND(INDEX('CA Standards and Followers'!$E$14:$E$73,MATCH($A42,'CA Standards and Followers'!$A$14:$A$73,0))=1,INDEX('CA Standards and Followers'!$H$14:$H$73,MATCH($A42,'CA Standards and Followers'!$A$14:$A$73,0))&lt;=Q$1),INDEX('CA Standards and Followers'!$3:$3,MATCH(Q$1,'CA Standards and Followers'!$1:$1,0)),IF(AND(INDEX('CA Standards and Followers'!$D$14:$D$73,MATCH($A42,'CA Standards and Followers'!$A$14:$A$73,0))=1,INDEX('CA Standards and Followers'!$G$14:$G$73,MATCH($A42,'CA Standards and Followers'!$A$14:$A$73,0))&lt;=Q$1),INDEX('CA Standards and Followers'!$2:$2,MATCH(Q$1,'CA Standards and Followers'!$1:$1,0)),0)))</f>
        <v>0</v>
      </c>
      <c r="R42">
        <f>IF('CA Standards and Followers'!$B54=1,'EPA LDV Rules'!K$8,IF(AND(INDEX('CA Standards and Followers'!$E$14:$E$73,MATCH($A42,'CA Standards and Followers'!$A$14:$A$73,0))=1,INDEX('CA Standards and Followers'!$H$14:$H$73,MATCH($A42,'CA Standards and Followers'!$A$14:$A$73,0))&lt;=R$1),INDEX('CA Standards and Followers'!$3:$3,MATCH(R$1,'CA Standards and Followers'!$1:$1,0)),IF(AND(INDEX('CA Standards and Followers'!$D$14:$D$73,MATCH($A42,'CA Standards and Followers'!$A$14:$A$73,0))=1,INDEX('CA Standards and Followers'!$G$14:$G$73,MATCH($A42,'CA Standards and Followers'!$A$14:$A$73,0))&lt;=R$1),INDEX('CA Standards and Followers'!$2:$2,MATCH(R$1,'CA Standards and Followers'!$1:$1,0)),0)))</f>
        <v>0</v>
      </c>
      <c r="S42">
        <f>IF('CA Standards and Followers'!$B54=1,'EPA LDV Rules'!L$8,IF(AND(INDEX('CA Standards and Followers'!$E$14:$E$73,MATCH($A42,'CA Standards and Followers'!$A$14:$A$73,0))=1,INDEX('CA Standards and Followers'!$H$14:$H$73,MATCH($A42,'CA Standards and Followers'!$A$14:$A$73,0))&lt;=S$1),INDEX('CA Standards and Followers'!$3:$3,MATCH(S$1,'CA Standards and Followers'!$1:$1,0)),IF(AND(INDEX('CA Standards and Followers'!$D$14:$D$73,MATCH($A42,'CA Standards and Followers'!$A$14:$A$73,0))=1,INDEX('CA Standards and Followers'!$G$14:$G$73,MATCH($A42,'CA Standards and Followers'!$A$14:$A$73,0))&lt;=S$1),INDEX('CA Standards and Followers'!$2:$2,MATCH(S$1,'CA Standards and Followers'!$1:$1,0)),0)))</f>
        <v>0</v>
      </c>
      <c r="T42">
        <f>IF('CA Standards and Followers'!$B54=1,'EPA LDV Rules'!M$8,IF(AND(INDEX('CA Standards and Followers'!$E$14:$E$73,MATCH($A42,'CA Standards and Followers'!$A$14:$A$73,0))=1,INDEX('CA Standards and Followers'!$H$14:$H$73,MATCH($A42,'CA Standards and Followers'!$A$14:$A$73,0))&lt;=T$1),INDEX('CA Standards and Followers'!$3:$3,MATCH(T$1,'CA Standards and Followers'!$1:$1,0)),IF(AND(INDEX('CA Standards and Followers'!$D$14:$D$73,MATCH($A42,'CA Standards and Followers'!$A$14:$A$73,0))=1,INDEX('CA Standards and Followers'!$G$14:$G$73,MATCH($A42,'CA Standards and Followers'!$A$14:$A$73,0))&lt;=T$1),INDEX('CA Standards and Followers'!$2:$2,MATCH(T$1,'CA Standards and Followers'!$1:$1,0)),0)))</f>
        <v>0</v>
      </c>
      <c r="U42">
        <f>IF('CA Standards and Followers'!$B54=1,'EPA LDV Rules'!N$8,IF(AND(INDEX('CA Standards and Followers'!$E$14:$E$73,MATCH($A42,'CA Standards and Followers'!$A$14:$A$73,0))=1,INDEX('CA Standards and Followers'!$H$14:$H$73,MATCH($A42,'CA Standards and Followers'!$A$14:$A$73,0))&lt;=U$1),INDEX('CA Standards and Followers'!$3:$3,MATCH(U$1,'CA Standards and Followers'!$1:$1,0)),IF(AND(INDEX('CA Standards and Followers'!$D$14:$D$73,MATCH($A42,'CA Standards and Followers'!$A$14:$A$73,0))=1,INDEX('CA Standards and Followers'!$G$14:$G$73,MATCH($A42,'CA Standards and Followers'!$A$14:$A$73,0))&lt;=U$1),INDEX('CA Standards and Followers'!$2:$2,MATCH(U$1,'CA Standards and Followers'!$1:$1,0)),0)))</f>
        <v>0</v>
      </c>
      <c r="V42">
        <f>IF('CA Standards and Followers'!$B54=1,'EPA LDV Rules'!O$8,IF(AND(INDEX('CA Standards and Followers'!$E$14:$E$73,MATCH($A42,'CA Standards and Followers'!$A$14:$A$73,0))=1,INDEX('CA Standards and Followers'!$H$14:$H$73,MATCH($A42,'CA Standards and Followers'!$A$14:$A$73,0))&lt;=V$1),INDEX('CA Standards and Followers'!$3:$3,MATCH(V$1,'CA Standards and Followers'!$1:$1,0)),IF(AND(INDEX('CA Standards and Followers'!$D$14:$D$73,MATCH($A42,'CA Standards and Followers'!$A$14:$A$73,0))=1,INDEX('CA Standards and Followers'!$G$14:$G$73,MATCH($A42,'CA Standards and Followers'!$A$14:$A$73,0))&lt;=V$1),INDEX('CA Standards and Followers'!$2:$2,MATCH(V$1,'CA Standards and Followers'!$1:$1,0)),0)))</f>
        <v>0</v>
      </c>
      <c r="W42">
        <f>IF('CA Standards and Followers'!$B54=1,'EPA LDV Rules'!P$8,IF(AND(INDEX('CA Standards and Followers'!$E$14:$E$73,MATCH($A42,'CA Standards and Followers'!$A$14:$A$73,0))=1,INDEX('CA Standards and Followers'!$H$14:$H$73,MATCH($A42,'CA Standards and Followers'!$A$14:$A$73,0))&lt;=W$1),INDEX('CA Standards and Followers'!$3:$3,MATCH(W$1,'CA Standards and Followers'!$1:$1,0)),IF(AND(INDEX('CA Standards and Followers'!$D$14:$D$73,MATCH($A42,'CA Standards and Followers'!$A$14:$A$73,0))=1,INDEX('CA Standards and Followers'!$G$14:$G$73,MATCH($A42,'CA Standards and Followers'!$A$14:$A$73,0))&lt;=W$1),INDEX('CA Standards and Followers'!$2:$2,MATCH(W$1,'CA Standards and Followers'!$1:$1,0)),0)))</f>
        <v>0</v>
      </c>
      <c r="X42">
        <f>IF('CA Standards and Followers'!$B54=1,'EPA LDV Rules'!Q$8,IF(AND(INDEX('CA Standards and Followers'!$E$14:$E$73,MATCH($A42,'CA Standards and Followers'!$A$14:$A$73,0))=1,INDEX('CA Standards and Followers'!$H$14:$H$73,MATCH($A42,'CA Standards and Followers'!$A$14:$A$73,0))&lt;=X$1),INDEX('CA Standards and Followers'!$3:$3,MATCH(X$1,'CA Standards and Followers'!$1:$1,0)),IF(AND(INDEX('CA Standards and Followers'!$D$14:$D$73,MATCH($A42,'CA Standards and Followers'!$A$14:$A$73,0))=1,INDEX('CA Standards and Followers'!$G$14:$G$73,MATCH($A42,'CA Standards and Followers'!$A$14:$A$73,0))&lt;=X$1),INDEX('CA Standards and Followers'!$2:$2,MATCH(X$1,'CA Standards and Followers'!$1:$1,0)),0)))</f>
        <v>0</v>
      </c>
      <c r="Y42">
        <f>IF('CA Standards and Followers'!$B54=1,'EPA LDV Rules'!R$8,IF(AND(INDEX('CA Standards and Followers'!$E$14:$E$73,MATCH($A42,'CA Standards and Followers'!$A$14:$A$73,0))=1,INDEX('CA Standards and Followers'!$H$14:$H$73,MATCH($A42,'CA Standards and Followers'!$A$14:$A$73,0))&lt;=Y$1),INDEX('CA Standards and Followers'!$3:$3,MATCH(Y$1,'CA Standards and Followers'!$1:$1,0)),IF(AND(INDEX('CA Standards and Followers'!$D$14:$D$73,MATCH($A42,'CA Standards and Followers'!$A$14:$A$73,0))=1,INDEX('CA Standards and Followers'!$G$14:$G$73,MATCH($A42,'CA Standards and Followers'!$A$14:$A$73,0))&lt;=Y$1),INDEX('CA Standards and Followers'!$2:$2,MATCH(Y$1,'CA Standards and Followers'!$1:$1,0)),0)))</f>
        <v>0</v>
      </c>
      <c r="Z42">
        <f>IF('CA Standards and Followers'!$B54=1,'EPA LDV Rules'!S$8,IF(AND(INDEX('CA Standards and Followers'!$E$14:$E$73,MATCH($A42,'CA Standards and Followers'!$A$14:$A$73,0))=1,INDEX('CA Standards and Followers'!$H$14:$H$73,MATCH($A42,'CA Standards and Followers'!$A$14:$A$73,0))&lt;=Z$1),INDEX('CA Standards and Followers'!$3:$3,MATCH(Z$1,'CA Standards and Followers'!$1:$1,0)),IF(AND(INDEX('CA Standards and Followers'!$D$14:$D$73,MATCH($A42,'CA Standards and Followers'!$A$14:$A$73,0))=1,INDEX('CA Standards and Followers'!$G$14:$G$73,MATCH($A42,'CA Standards and Followers'!$A$14:$A$73,0))&lt;=Z$1),INDEX('CA Standards and Followers'!$2:$2,MATCH(Z$1,'CA Standards and Followers'!$1:$1,0)),0)))</f>
        <v>0</v>
      </c>
      <c r="AA42">
        <f>IF('CA Standards and Followers'!$B54=1,'EPA LDV Rules'!T$8,IF(AND(INDEX('CA Standards and Followers'!$E$14:$E$73,MATCH($A42,'CA Standards and Followers'!$A$14:$A$73,0))=1,INDEX('CA Standards and Followers'!$H$14:$H$73,MATCH($A42,'CA Standards and Followers'!$A$14:$A$73,0))&lt;=AA$1),INDEX('CA Standards and Followers'!$3:$3,MATCH(AA$1,'CA Standards and Followers'!$1:$1,0)),IF(AND(INDEX('CA Standards and Followers'!$D$14:$D$73,MATCH($A42,'CA Standards and Followers'!$A$14:$A$73,0))=1,INDEX('CA Standards and Followers'!$G$14:$G$73,MATCH($A42,'CA Standards and Followers'!$A$14:$A$73,0))&lt;=AA$1),INDEX('CA Standards and Followers'!$2:$2,MATCH(AA$1,'CA Standards and Followers'!$1:$1,0)),0)))</f>
        <v>0</v>
      </c>
      <c r="AB42">
        <f>IF('CA Standards and Followers'!$B54=1,'EPA LDV Rules'!U$8,IF(AND(INDEX('CA Standards and Followers'!$E$14:$E$73,MATCH($A42,'CA Standards and Followers'!$A$14:$A$73,0))=1,INDEX('CA Standards and Followers'!$H$14:$H$73,MATCH($A42,'CA Standards and Followers'!$A$14:$A$73,0))&lt;=AB$1),INDEX('CA Standards and Followers'!$3:$3,MATCH(AB$1,'CA Standards and Followers'!$1:$1,0)),IF(AND(INDEX('CA Standards and Followers'!$D$14:$D$73,MATCH($A42,'CA Standards and Followers'!$A$14:$A$73,0))=1,INDEX('CA Standards and Followers'!$G$14:$G$73,MATCH($A42,'CA Standards and Followers'!$A$14:$A$73,0))&lt;=AB$1),INDEX('CA Standards and Followers'!$2:$2,MATCH(AB$1,'CA Standards and Followers'!$1:$1,0)),0)))</f>
        <v>0</v>
      </c>
      <c r="AC42">
        <f>IF('CA Standards and Followers'!$B54=1,'EPA LDV Rules'!V$8,IF(AND(INDEX('CA Standards and Followers'!$E$14:$E$73,MATCH($A42,'CA Standards and Followers'!$A$14:$A$73,0))=1,INDEX('CA Standards and Followers'!$H$14:$H$73,MATCH($A42,'CA Standards and Followers'!$A$14:$A$73,0))&lt;=AC$1),INDEX('CA Standards and Followers'!$3:$3,MATCH(AC$1,'CA Standards and Followers'!$1:$1,0)),IF(AND(INDEX('CA Standards and Followers'!$D$14:$D$73,MATCH($A42,'CA Standards and Followers'!$A$14:$A$73,0))=1,INDEX('CA Standards and Followers'!$G$14:$G$73,MATCH($A42,'CA Standards and Followers'!$A$14:$A$73,0))&lt;=AC$1),INDEX('CA Standards and Followers'!$2:$2,MATCH(AC$1,'CA Standards and Followers'!$1:$1,0)),0)))</f>
        <v>0</v>
      </c>
      <c r="AD42">
        <f>IF('CA Standards and Followers'!$B54=1,'EPA LDV Rules'!W$8,IF(AND(INDEX('CA Standards and Followers'!$E$14:$E$73,MATCH($A42,'CA Standards and Followers'!$A$14:$A$73,0))=1,INDEX('CA Standards and Followers'!$H$14:$H$73,MATCH($A42,'CA Standards and Followers'!$A$14:$A$73,0))&lt;=AD$1),INDEX('CA Standards and Followers'!$3:$3,MATCH(AD$1,'CA Standards and Followers'!$1:$1,0)),IF(AND(INDEX('CA Standards and Followers'!$D$14:$D$73,MATCH($A42,'CA Standards and Followers'!$A$14:$A$73,0))=1,INDEX('CA Standards and Followers'!$G$14:$G$73,MATCH($A42,'CA Standards and Followers'!$A$14:$A$73,0))&lt;=AD$1),INDEX('CA Standards and Followers'!$2:$2,MATCH(AD$1,'CA Standards and Followers'!$1:$1,0)),0)))</f>
        <v>0</v>
      </c>
      <c r="AE42">
        <f>IF('CA Standards and Followers'!$B54=1,'EPA LDV Rules'!X$8,IF(AND(INDEX('CA Standards and Followers'!$E$14:$E$73,MATCH($A42,'CA Standards and Followers'!$A$14:$A$73,0))=1,INDEX('CA Standards and Followers'!$H$14:$H$73,MATCH($A42,'CA Standards and Followers'!$A$14:$A$73,0))&lt;=AE$1),INDEX('CA Standards and Followers'!$3:$3,MATCH(AE$1,'CA Standards and Followers'!$1:$1,0)),IF(AND(INDEX('CA Standards and Followers'!$D$14:$D$73,MATCH($A42,'CA Standards and Followers'!$A$14:$A$73,0))=1,INDEX('CA Standards and Followers'!$G$14:$G$73,MATCH($A42,'CA Standards and Followers'!$A$14:$A$73,0))&lt;=AE$1),INDEX('CA Standards and Followers'!$2:$2,MATCH(AE$1,'CA Standards and Followers'!$1:$1,0)),0)))</f>
        <v>0</v>
      </c>
      <c r="AF42">
        <f>IF('CA Standards and Followers'!$B54=1,'EPA LDV Rules'!Y$8,IF(AND(INDEX('CA Standards and Followers'!$E$14:$E$73,MATCH($A42,'CA Standards and Followers'!$A$14:$A$73,0))=1,INDEX('CA Standards and Followers'!$H$14:$H$73,MATCH($A42,'CA Standards and Followers'!$A$14:$A$73,0))&lt;=AF$1),INDEX('CA Standards and Followers'!$3:$3,MATCH(AF$1,'CA Standards and Followers'!$1:$1,0)),IF(AND(INDEX('CA Standards and Followers'!$D$14:$D$73,MATCH($A42,'CA Standards and Followers'!$A$14:$A$73,0))=1,INDEX('CA Standards and Followers'!$G$14:$G$73,MATCH($A42,'CA Standards and Followers'!$A$14:$A$73,0))&lt;=AF$1),INDEX('CA Standards and Followers'!$2:$2,MATCH(AF$1,'CA Standards and Followers'!$1:$1,0)),0)))</f>
        <v>0</v>
      </c>
    </row>
    <row r="43" spans="1:32" x14ac:dyDescent="0.75">
      <c r="A43" t="s">
        <v>1399</v>
      </c>
      <c r="B43">
        <f>IF(AND(INDEX('CA Standards and Followers'!$E$14:$E$73,MATCH($A43,'CA Standards and Followers'!$A$14:$A$73,0))=1,INDEX('CA Standards and Followers'!$H$14:$H$73,MATCH($A43,'CA Standards and Followers'!$A$14:$A$73,0))&lt;=B$1),INDEX('CA Standards and Followers'!$3:$3,MATCH(B$1,'CA Standards and Followers'!$1:$1,0)),IF(AND(INDEX('CA Standards and Followers'!$D$14:$D$73,MATCH($A43,'CA Standards and Followers'!$A$14:$A$73,0))=1,INDEX('CA Standards and Followers'!$G$14:$G$73,MATCH($A43,'CA Standards and Followers'!$A$14:$A$73,0))&lt;=B$1),INDEX('CA Standards and Followers'!$2:$2,MATCH(B$1,'CA Standards and Followers'!$1:$1,0)),0))</f>
        <v>0</v>
      </c>
      <c r="C43">
        <f>IF(AND(INDEX('CA Standards and Followers'!$E$14:$E$73,MATCH($A43,'CA Standards and Followers'!$A$14:$A$73,0))=1,INDEX('CA Standards and Followers'!$H$14:$H$73,MATCH($A43,'CA Standards and Followers'!$A$14:$A$73,0))&lt;=C$1),INDEX('CA Standards and Followers'!$3:$3,MATCH(C$1,'CA Standards and Followers'!$1:$1,0)),IF(AND(INDEX('CA Standards and Followers'!$D$14:$D$73,MATCH($A43,'CA Standards and Followers'!$A$14:$A$73,0))=1,INDEX('CA Standards and Followers'!$G$14:$G$73,MATCH($A43,'CA Standards and Followers'!$A$14:$A$73,0))&lt;=C$1),INDEX('CA Standards and Followers'!$2:$2,MATCH(C$1,'CA Standards and Followers'!$1:$1,0)),0))</f>
        <v>0</v>
      </c>
      <c r="D43">
        <f>IF(AND(INDEX('CA Standards and Followers'!$E$14:$E$73,MATCH($A43,'CA Standards and Followers'!$A$14:$A$73,0))=1,INDEX('CA Standards and Followers'!$H$14:$H$73,MATCH($A43,'CA Standards and Followers'!$A$14:$A$73,0))&lt;=D$1),INDEX('CA Standards and Followers'!$3:$3,MATCH(D$1,'CA Standards and Followers'!$1:$1,0)),IF(AND(INDEX('CA Standards and Followers'!$D$14:$D$73,MATCH($A43,'CA Standards and Followers'!$A$14:$A$73,0))=1,INDEX('CA Standards and Followers'!$G$14:$G$73,MATCH($A43,'CA Standards and Followers'!$A$14:$A$73,0))&lt;=D$1),INDEX('CA Standards and Followers'!$2:$2,MATCH(D$1,'CA Standards and Followers'!$1:$1,0)),0))</f>
        <v>0</v>
      </c>
      <c r="E43">
        <f>IF(AND(INDEX('CA Standards and Followers'!$E$14:$E$73,MATCH($A43,'CA Standards and Followers'!$A$14:$A$73,0))=1,INDEX('CA Standards and Followers'!$H$14:$H$73,MATCH($A43,'CA Standards and Followers'!$A$14:$A$73,0))&lt;=E$1),INDEX('CA Standards and Followers'!$3:$3,MATCH(E$1,'CA Standards and Followers'!$1:$1,0)),IF(AND(INDEX('CA Standards and Followers'!$D$14:$D$73,MATCH($A43,'CA Standards and Followers'!$A$14:$A$73,0))=1,INDEX('CA Standards and Followers'!$G$14:$G$73,MATCH($A43,'CA Standards and Followers'!$A$14:$A$73,0))&lt;=E$1),INDEX('CA Standards and Followers'!$2:$2,MATCH(E$1,'CA Standards and Followers'!$1:$1,0)),0))</f>
        <v>0</v>
      </c>
      <c r="F43">
        <f>IF(AND(INDEX('CA Standards and Followers'!$E$14:$E$73,MATCH($A43,'CA Standards and Followers'!$A$14:$A$73,0))=1,INDEX('CA Standards and Followers'!$H$14:$H$73,MATCH($A43,'CA Standards and Followers'!$A$14:$A$73,0))&lt;=F$1),INDEX('CA Standards and Followers'!$3:$3,MATCH(F$1,'CA Standards and Followers'!$1:$1,0)),IF(AND(INDEX('CA Standards and Followers'!$D$14:$D$73,MATCH($A43,'CA Standards and Followers'!$A$14:$A$73,0))=1,INDEX('CA Standards and Followers'!$G$14:$G$73,MATCH($A43,'CA Standards and Followers'!$A$14:$A$73,0))&lt;=F$1),INDEX('CA Standards and Followers'!$2:$2,MATCH(F$1,'CA Standards and Followers'!$1:$1,0)),0))</f>
        <v>0</v>
      </c>
      <c r="G43">
        <f>IF(AND(INDEX('CA Standards and Followers'!$E$14:$E$73,MATCH($A43,'CA Standards and Followers'!$A$14:$A$73,0))=1,INDEX('CA Standards and Followers'!$H$14:$H$73,MATCH($A43,'CA Standards and Followers'!$A$14:$A$73,0))&lt;=G$1),INDEX('CA Standards and Followers'!$3:$3,MATCH(G$1,'CA Standards and Followers'!$1:$1,0)),IF(AND(INDEX('CA Standards and Followers'!$D$14:$D$73,MATCH($A43,'CA Standards and Followers'!$A$14:$A$73,0))=1,INDEX('CA Standards and Followers'!$G$14:$G$73,MATCH($A43,'CA Standards and Followers'!$A$14:$A$73,0))&lt;=G$1),INDEX('CA Standards and Followers'!$2:$2,MATCH(G$1,'CA Standards and Followers'!$1:$1,0)),0))</f>
        <v>0</v>
      </c>
      <c r="H43">
        <f>IF(AND(INDEX('CA Standards and Followers'!$E$14:$E$73,MATCH($A43,'CA Standards and Followers'!$A$14:$A$73,0))=1,INDEX('CA Standards and Followers'!$H$14:$H$73,MATCH($A43,'CA Standards and Followers'!$A$14:$A$73,0))&lt;=H$1),INDEX('CA Standards and Followers'!$3:$3,MATCH(H$1,'CA Standards and Followers'!$1:$1,0)),IF(AND(INDEX('CA Standards and Followers'!$D$14:$D$73,MATCH($A43,'CA Standards and Followers'!$A$14:$A$73,0))=1,INDEX('CA Standards and Followers'!$G$14:$G$73,MATCH($A43,'CA Standards and Followers'!$A$14:$A$73,0))&lt;=H$1),INDEX('CA Standards and Followers'!$2:$2,MATCH(H$1,'CA Standards and Followers'!$1:$1,0)),0))</f>
        <v>0</v>
      </c>
      <c r="I43">
        <f>IF('CA Standards and Followers'!$B55=1,'EPA LDV Rules'!B$8,IF(AND(INDEX('CA Standards and Followers'!$E$14:$E$73,MATCH($A43,'CA Standards and Followers'!$A$14:$A$73,0))=1,INDEX('CA Standards and Followers'!$H$14:$H$73,MATCH($A43,'CA Standards and Followers'!$A$14:$A$73,0))&lt;=I$1),INDEX('CA Standards and Followers'!$3:$3,MATCH(I$1,'CA Standards and Followers'!$1:$1,0)),IF(AND(INDEX('CA Standards and Followers'!$D$14:$D$73,MATCH($A43,'CA Standards and Followers'!$A$14:$A$73,0))=1,INDEX('CA Standards and Followers'!$G$14:$G$73,MATCH($A43,'CA Standards and Followers'!$A$14:$A$73,0))&lt;=I$1),INDEX('CA Standards and Followers'!$2:$2,MATCH(I$1,'CA Standards and Followers'!$1:$1,0)),0)))</f>
        <v>0.26200000000000001</v>
      </c>
      <c r="J43">
        <f>IF('CA Standards and Followers'!$B55=1,'EPA LDV Rules'!C$8,IF(AND(INDEX('CA Standards and Followers'!$E$14:$E$73,MATCH($A43,'CA Standards and Followers'!$A$14:$A$73,0))=1,INDEX('CA Standards and Followers'!$H$14:$H$73,MATCH($A43,'CA Standards and Followers'!$A$14:$A$73,0))&lt;=J$1),INDEX('CA Standards and Followers'!$3:$3,MATCH(J$1,'CA Standards and Followers'!$1:$1,0)),IF(AND(INDEX('CA Standards and Followers'!$D$14:$D$73,MATCH($A43,'CA Standards and Followers'!$A$14:$A$73,0))=1,INDEX('CA Standards and Followers'!$G$14:$G$73,MATCH($A43,'CA Standards and Followers'!$A$14:$A$73,0))&lt;=J$1),INDEX('CA Standards and Followers'!$2:$2,MATCH(J$1,'CA Standards and Followers'!$1:$1,0)),0)))</f>
        <v>0.3</v>
      </c>
      <c r="K43">
        <f>IF('CA Standards and Followers'!$B55=1,'EPA LDV Rules'!D$8,IF(AND(INDEX('CA Standards and Followers'!$E$14:$E$73,MATCH($A43,'CA Standards and Followers'!$A$14:$A$73,0))=1,INDEX('CA Standards and Followers'!$H$14:$H$73,MATCH($A43,'CA Standards and Followers'!$A$14:$A$73,0))&lt;=K$1),INDEX('CA Standards and Followers'!$3:$3,MATCH(K$1,'CA Standards and Followers'!$1:$1,0)),IF(AND(INDEX('CA Standards and Followers'!$D$14:$D$73,MATCH($A43,'CA Standards and Followers'!$A$14:$A$73,0))=1,INDEX('CA Standards and Followers'!$G$14:$G$73,MATCH($A43,'CA Standards and Followers'!$A$14:$A$73,0))&lt;=K$1),INDEX('CA Standards and Followers'!$2:$2,MATCH(K$1,'CA Standards and Followers'!$1:$1,0)),0)))</f>
        <v>0.39600000000000002</v>
      </c>
      <c r="L43">
        <f>IF('CA Standards and Followers'!$B55=1,'EPA LDV Rules'!E$8,IF(AND(INDEX('CA Standards and Followers'!$E$14:$E$73,MATCH($A43,'CA Standards and Followers'!$A$14:$A$73,0))=1,INDEX('CA Standards and Followers'!$H$14:$H$73,MATCH($A43,'CA Standards and Followers'!$A$14:$A$73,0))&lt;=L$1),INDEX('CA Standards and Followers'!$3:$3,MATCH(L$1,'CA Standards and Followers'!$1:$1,0)),IF(AND(INDEX('CA Standards and Followers'!$D$14:$D$73,MATCH($A43,'CA Standards and Followers'!$A$14:$A$73,0))=1,INDEX('CA Standards and Followers'!$G$14:$G$73,MATCH($A43,'CA Standards and Followers'!$A$14:$A$73,0))&lt;=L$1),INDEX('CA Standards and Followers'!$2:$2,MATCH(L$1,'CA Standards and Followers'!$1:$1,0)),0)))</f>
        <v>0.45500000000000002</v>
      </c>
      <c r="M43">
        <f>IF('CA Standards and Followers'!$B55=1,'EPA LDV Rules'!F$8,IF(AND(INDEX('CA Standards and Followers'!$E$14:$E$73,MATCH($A43,'CA Standards and Followers'!$A$14:$A$73,0))=1,INDEX('CA Standards and Followers'!$H$14:$H$73,MATCH($A43,'CA Standards and Followers'!$A$14:$A$73,0))&lt;=M$1),INDEX('CA Standards and Followers'!$3:$3,MATCH(M$1,'CA Standards and Followers'!$1:$1,0)),IF(AND(INDEX('CA Standards and Followers'!$D$14:$D$73,MATCH($A43,'CA Standards and Followers'!$A$14:$A$73,0))=1,INDEX('CA Standards and Followers'!$G$14:$G$73,MATCH($A43,'CA Standards and Followers'!$A$14:$A$73,0))&lt;=M$1),INDEX('CA Standards and Followers'!$2:$2,MATCH(M$1,'CA Standards and Followers'!$1:$1,0)),0)))</f>
        <v>0.53</v>
      </c>
      <c r="N43">
        <f>IF('CA Standards and Followers'!$B55=1,'EPA LDV Rules'!G$8,IF(AND(INDEX('CA Standards and Followers'!$E$14:$E$73,MATCH($A43,'CA Standards and Followers'!$A$14:$A$73,0))=1,INDEX('CA Standards and Followers'!$H$14:$H$73,MATCH($A43,'CA Standards and Followers'!$A$14:$A$73,0))&lt;=N$1),INDEX('CA Standards and Followers'!$3:$3,MATCH(N$1,'CA Standards and Followers'!$1:$1,0)),IF(AND(INDEX('CA Standards and Followers'!$D$14:$D$73,MATCH($A43,'CA Standards and Followers'!$A$14:$A$73,0))=1,INDEX('CA Standards and Followers'!$G$14:$G$73,MATCH($A43,'CA Standards and Followers'!$A$14:$A$73,0))&lt;=N$1),INDEX('CA Standards and Followers'!$2:$2,MATCH(N$1,'CA Standards and Followers'!$1:$1,0)),0)))</f>
        <v>0.61</v>
      </c>
      <c r="O43">
        <f>IF('CA Standards and Followers'!$B55=1,'EPA LDV Rules'!H$8,IF(AND(INDEX('CA Standards and Followers'!$E$14:$E$73,MATCH($A43,'CA Standards and Followers'!$A$14:$A$73,0))=1,INDEX('CA Standards and Followers'!$H$14:$H$73,MATCH($A43,'CA Standards and Followers'!$A$14:$A$73,0))&lt;=O$1),INDEX('CA Standards and Followers'!$3:$3,MATCH(O$1,'CA Standards and Followers'!$1:$1,0)),IF(AND(INDEX('CA Standards and Followers'!$D$14:$D$73,MATCH($A43,'CA Standards and Followers'!$A$14:$A$73,0))=1,INDEX('CA Standards and Followers'!$G$14:$G$73,MATCH($A43,'CA Standards and Followers'!$A$14:$A$73,0))&lt;=O$1),INDEX('CA Standards and Followers'!$2:$2,MATCH(O$1,'CA Standards and Followers'!$1:$1,0)),0)))</f>
        <v>0.57999999999999996</v>
      </c>
      <c r="P43">
        <f>IF('CA Standards and Followers'!$B55=1,'EPA LDV Rules'!I$8,IF(AND(INDEX('CA Standards and Followers'!$E$14:$E$73,MATCH($A43,'CA Standards and Followers'!$A$14:$A$73,0))=1,INDEX('CA Standards and Followers'!$H$14:$H$73,MATCH($A43,'CA Standards and Followers'!$A$14:$A$73,0))&lt;=P$1),INDEX('CA Standards and Followers'!$3:$3,MATCH(P$1,'CA Standards and Followers'!$1:$1,0)),IF(AND(INDEX('CA Standards and Followers'!$D$14:$D$73,MATCH($A43,'CA Standards and Followers'!$A$14:$A$73,0))=1,INDEX('CA Standards and Followers'!$G$14:$G$73,MATCH($A43,'CA Standards and Followers'!$A$14:$A$73,0))&lt;=P$1),INDEX('CA Standards and Followers'!$2:$2,MATCH(P$1,'CA Standards and Followers'!$1:$1,0)),0)))</f>
        <v>0.55000000000000004</v>
      </c>
      <c r="Q43">
        <f>IF('CA Standards and Followers'!$B55=1,'EPA LDV Rules'!J$8,IF(AND(INDEX('CA Standards and Followers'!$E$14:$E$73,MATCH($A43,'CA Standards and Followers'!$A$14:$A$73,0))=1,INDEX('CA Standards and Followers'!$H$14:$H$73,MATCH($A43,'CA Standards and Followers'!$A$14:$A$73,0))&lt;=Q$1),INDEX('CA Standards and Followers'!$3:$3,MATCH(Q$1,'CA Standards and Followers'!$1:$1,0)),IF(AND(INDEX('CA Standards and Followers'!$D$14:$D$73,MATCH($A43,'CA Standards and Followers'!$A$14:$A$73,0))=1,INDEX('CA Standards and Followers'!$G$14:$G$73,MATCH($A43,'CA Standards and Followers'!$A$14:$A$73,0))&lt;=Q$1),INDEX('CA Standards and Followers'!$2:$2,MATCH(Q$1,'CA Standards and Followers'!$1:$1,0)),0)))</f>
        <v>0</v>
      </c>
      <c r="R43">
        <f>IF('CA Standards and Followers'!$B55=1,'EPA LDV Rules'!K$8,IF(AND(INDEX('CA Standards and Followers'!$E$14:$E$73,MATCH($A43,'CA Standards and Followers'!$A$14:$A$73,0))=1,INDEX('CA Standards and Followers'!$H$14:$H$73,MATCH($A43,'CA Standards and Followers'!$A$14:$A$73,0))&lt;=R$1),INDEX('CA Standards and Followers'!$3:$3,MATCH(R$1,'CA Standards and Followers'!$1:$1,0)),IF(AND(INDEX('CA Standards and Followers'!$D$14:$D$73,MATCH($A43,'CA Standards and Followers'!$A$14:$A$73,0))=1,INDEX('CA Standards and Followers'!$G$14:$G$73,MATCH($A43,'CA Standards and Followers'!$A$14:$A$73,0))&lt;=R$1),INDEX('CA Standards and Followers'!$2:$2,MATCH(R$1,'CA Standards and Followers'!$1:$1,0)),0)))</f>
        <v>0</v>
      </c>
      <c r="S43">
        <f>IF('CA Standards and Followers'!$B55=1,'EPA LDV Rules'!L$8,IF(AND(INDEX('CA Standards and Followers'!$E$14:$E$73,MATCH($A43,'CA Standards and Followers'!$A$14:$A$73,0))=1,INDEX('CA Standards and Followers'!$H$14:$H$73,MATCH($A43,'CA Standards and Followers'!$A$14:$A$73,0))&lt;=S$1),INDEX('CA Standards and Followers'!$3:$3,MATCH(S$1,'CA Standards and Followers'!$1:$1,0)),IF(AND(INDEX('CA Standards and Followers'!$D$14:$D$73,MATCH($A43,'CA Standards and Followers'!$A$14:$A$73,0))=1,INDEX('CA Standards and Followers'!$G$14:$G$73,MATCH($A43,'CA Standards and Followers'!$A$14:$A$73,0))&lt;=S$1),INDEX('CA Standards and Followers'!$2:$2,MATCH(S$1,'CA Standards and Followers'!$1:$1,0)),0)))</f>
        <v>0</v>
      </c>
      <c r="T43">
        <f>IF('CA Standards and Followers'!$B55=1,'EPA LDV Rules'!M$8,IF(AND(INDEX('CA Standards and Followers'!$E$14:$E$73,MATCH($A43,'CA Standards and Followers'!$A$14:$A$73,0))=1,INDEX('CA Standards and Followers'!$H$14:$H$73,MATCH($A43,'CA Standards and Followers'!$A$14:$A$73,0))&lt;=T$1),INDEX('CA Standards and Followers'!$3:$3,MATCH(T$1,'CA Standards and Followers'!$1:$1,0)),IF(AND(INDEX('CA Standards and Followers'!$D$14:$D$73,MATCH($A43,'CA Standards and Followers'!$A$14:$A$73,0))=1,INDEX('CA Standards and Followers'!$G$14:$G$73,MATCH($A43,'CA Standards and Followers'!$A$14:$A$73,0))&lt;=T$1),INDEX('CA Standards and Followers'!$2:$2,MATCH(T$1,'CA Standards and Followers'!$1:$1,0)),0)))</f>
        <v>0</v>
      </c>
      <c r="U43">
        <f>IF('CA Standards and Followers'!$B55=1,'EPA LDV Rules'!N$8,IF(AND(INDEX('CA Standards and Followers'!$E$14:$E$73,MATCH($A43,'CA Standards and Followers'!$A$14:$A$73,0))=1,INDEX('CA Standards and Followers'!$H$14:$H$73,MATCH($A43,'CA Standards and Followers'!$A$14:$A$73,0))&lt;=U$1),INDEX('CA Standards and Followers'!$3:$3,MATCH(U$1,'CA Standards and Followers'!$1:$1,0)),IF(AND(INDEX('CA Standards and Followers'!$D$14:$D$73,MATCH($A43,'CA Standards and Followers'!$A$14:$A$73,0))=1,INDEX('CA Standards and Followers'!$G$14:$G$73,MATCH($A43,'CA Standards and Followers'!$A$14:$A$73,0))&lt;=U$1),INDEX('CA Standards and Followers'!$2:$2,MATCH(U$1,'CA Standards and Followers'!$1:$1,0)),0)))</f>
        <v>0</v>
      </c>
      <c r="V43">
        <f>IF('CA Standards and Followers'!$B55=1,'EPA LDV Rules'!O$8,IF(AND(INDEX('CA Standards and Followers'!$E$14:$E$73,MATCH($A43,'CA Standards and Followers'!$A$14:$A$73,0))=1,INDEX('CA Standards and Followers'!$H$14:$H$73,MATCH($A43,'CA Standards and Followers'!$A$14:$A$73,0))&lt;=V$1),INDEX('CA Standards and Followers'!$3:$3,MATCH(V$1,'CA Standards and Followers'!$1:$1,0)),IF(AND(INDEX('CA Standards and Followers'!$D$14:$D$73,MATCH($A43,'CA Standards and Followers'!$A$14:$A$73,0))=1,INDEX('CA Standards and Followers'!$G$14:$G$73,MATCH($A43,'CA Standards and Followers'!$A$14:$A$73,0))&lt;=V$1),INDEX('CA Standards and Followers'!$2:$2,MATCH(V$1,'CA Standards and Followers'!$1:$1,0)),0)))</f>
        <v>0</v>
      </c>
      <c r="W43">
        <f>IF('CA Standards and Followers'!$B55=1,'EPA LDV Rules'!P$8,IF(AND(INDEX('CA Standards and Followers'!$E$14:$E$73,MATCH($A43,'CA Standards and Followers'!$A$14:$A$73,0))=1,INDEX('CA Standards and Followers'!$H$14:$H$73,MATCH($A43,'CA Standards and Followers'!$A$14:$A$73,0))&lt;=W$1),INDEX('CA Standards and Followers'!$3:$3,MATCH(W$1,'CA Standards and Followers'!$1:$1,0)),IF(AND(INDEX('CA Standards and Followers'!$D$14:$D$73,MATCH($A43,'CA Standards and Followers'!$A$14:$A$73,0))=1,INDEX('CA Standards and Followers'!$G$14:$G$73,MATCH($A43,'CA Standards and Followers'!$A$14:$A$73,0))&lt;=W$1),INDEX('CA Standards and Followers'!$2:$2,MATCH(W$1,'CA Standards and Followers'!$1:$1,0)),0)))</f>
        <v>0</v>
      </c>
      <c r="X43">
        <f>IF('CA Standards and Followers'!$B55=1,'EPA LDV Rules'!Q$8,IF(AND(INDEX('CA Standards and Followers'!$E$14:$E$73,MATCH($A43,'CA Standards and Followers'!$A$14:$A$73,0))=1,INDEX('CA Standards and Followers'!$H$14:$H$73,MATCH($A43,'CA Standards and Followers'!$A$14:$A$73,0))&lt;=X$1),INDEX('CA Standards and Followers'!$3:$3,MATCH(X$1,'CA Standards and Followers'!$1:$1,0)),IF(AND(INDEX('CA Standards and Followers'!$D$14:$D$73,MATCH($A43,'CA Standards and Followers'!$A$14:$A$73,0))=1,INDEX('CA Standards and Followers'!$G$14:$G$73,MATCH($A43,'CA Standards and Followers'!$A$14:$A$73,0))&lt;=X$1),INDEX('CA Standards and Followers'!$2:$2,MATCH(X$1,'CA Standards and Followers'!$1:$1,0)),0)))</f>
        <v>0</v>
      </c>
      <c r="Y43">
        <f>IF('CA Standards and Followers'!$B55=1,'EPA LDV Rules'!R$8,IF(AND(INDEX('CA Standards and Followers'!$E$14:$E$73,MATCH($A43,'CA Standards and Followers'!$A$14:$A$73,0))=1,INDEX('CA Standards and Followers'!$H$14:$H$73,MATCH($A43,'CA Standards and Followers'!$A$14:$A$73,0))&lt;=Y$1),INDEX('CA Standards and Followers'!$3:$3,MATCH(Y$1,'CA Standards and Followers'!$1:$1,0)),IF(AND(INDEX('CA Standards and Followers'!$D$14:$D$73,MATCH($A43,'CA Standards and Followers'!$A$14:$A$73,0))=1,INDEX('CA Standards and Followers'!$G$14:$G$73,MATCH($A43,'CA Standards and Followers'!$A$14:$A$73,0))&lt;=Y$1),INDEX('CA Standards and Followers'!$2:$2,MATCH(Y$1,'CA Standards and Followers'!$1:$1,0)),0)))</f>
        <v>0</v>
      </c>
      <c r="Z43">
        <f>IF('CA Standards and Followers'!$B55=1,'EPA LDV Rules'!S$8,IF(AND(INDEX('CA Standards and Followers'!$E$14:$E$73,MATCH($A43,'CA Standards and Followers'!$A$14:$A$73,0))=1,INDEX('CA Standards and Followers'!$H$14:$H$73,MATCH($A43,'CA Standards and Followers'!$A$14:$A$73,0))&lt;=Z$1),INDEX('CA Standards and Followers'!$3:$3,MATCH(Z$1,'CA Standards and Followers'!$1:$1,0)),IF(AND(INDEX('CA Standards and Followers'!$D$14:$D$73,MATCH($A43,'CA Standards and Followers'!$A$14:$A$73,0))=1,INDEX('CA Standards and Followers'!$G$14:$G$73,MATCH($A43,'CA Standards and Followers'!$A$14:$A$73,0))&lt;=Z$1),INDEX('CA Standards and Followers'!$2:$2,MATCH(Z$1,'CA Standards and Followers'!$1:$1,0)),0)))</f>
        <v>0</v>
      </c>
      <c r="AA43">
        <f>IF('CA Standards and Followers'!$B55=1,'EPA LDV Rules'!T$8,IF(AND(INDEX('CA Standards and Followers'!$E$14:$E$73,MATCH($A43,'CA Standards and Followers'!$A$14:$A$73,0))=1,INDEX('CA Standards and Followers'!$H$14:$H$73,MATCH($A43,'CA Standards and Followers'!$A$14:$A$73,0))&lt;=AA$1),INDEX('CA Standards and Followers'!$3:$3,MATCH(AA$1,'CA Standards and Followers'!$1:$1,0)),IF(AND(INDEX('CA Standards and Followers'!$D$14:$D$73,MATCH($A43,'CA Standards and Followers'!$A$14:$A$73,0))=1,INDEX('CA Standards and Followers'!$G$14:$G$73,MATCH($A43,'CA Standards and Followers'!$A$14:$A$73,0))&lt;=AA$1),INDEX('CA Standards and Followers'!$2:$2,MATCH(AA$1,'CA Standards and Followers'!$1:$1,0)),0)))</f>
        <v>0</v>
      </c>
      <c r="AB43">
        <f>IF('CA Standards and Followers'!$B55=1,'EPA LDV Rules'!U$8,IF(AND(INDEX('CA Standards and Followers'!$E$14:$E$73,MATCH($A43,'CA Standards and Followers'!$A$14:$A$73,0))=1,INDEX('CA Standards and Followers'!$H$14:$H$73,MATCH($A43,'CA Standards and Followers'!$A$14:$A$73,0))&lt;=AB$1),INDEX('CA Standards and Followers'!$3:$3,MATCH(AB$1,'CA Standards and Followers'!$1:$1,0)),IF(AND(INDEX('CA Standards and Followers'!$D$14:$D$73,MATCH($A43,'CA Standards and Followers'!$A$14:$A$73,0))=1,INDEX('CA Standards and Followers'!$G$14:$G$73,MATCH($A43,'CA Standards and Followers'!$A$14:$A$73,0))&lt;=AB$1),INDEX('CA Standards and Followers'!$2:$2,MATCH(AB$1,'CA Standards and Followers'!$1:$1,0)),0)))</f>
        <v>0</v>
      </c>
      <c r="AC43">
        <f>IF('CA Standards and Followers'!$B55=1,'EPA LDV Rules'!V$8,IF(AND(INDEX('CA Standards and Followers'!$E$14:$E$73,MATCH($A43,'CA Standards and Followers'!$A$14:$A$73,0))=1,INDEX('CA Standards and Followers'!$H$14:$H$73,MATCH($A43,'CA Standards and Followers'!$A$14:$A$73,0))&lt;=AC$1),INDEX('CA Standards and Followers'!$3:$3,MATCH(AC$1,'CA Standards and Followers'!$1:$1,0)),IF(AND(INDEX('CA Standards and Followers'!$D$14:$D$73,MATCH($A43,'CA Standards and Followers'!$A$14:$A$73,0))=1,INDEX('CA Standards and Followers'!$G$14:$G$73,MATCH($A43,'CA Standards and Followers'!$A$14:$A$73,0))&lt;=AC$1),INDEX('CA Standards and Followers'!$2:$2,MATCH(AC$1,'CA Standards and Followers'!$1:$1,0)),0)))</f>
        <v>0</v>
      </c>
      <c r="AD43">
        <f>IF('CA Standards and Followers'!$B55=1,'EPA LDV Rules'!W$8,IF(AND(INDEX('CA Standards and Followers'!$E$14:$E$73,MATCH($A43,'CA Standards and Followers'!$A$14:$A$73,0))=1,INDEX('CA Standards and Followers'!$H$14:$H$73,MATCH($A43,'CA Standards and Followers'!$A$14:$A$73,0))&lt;=AD$1),INDEX('CA Standards and Followers'!$3:$3,MATCH(AD$1,'CA Standards and Followers'!$1:$1,0)),IF(AND(INDEX('CA Standards and Followers'!$D$14:$D$73,MATCH($A43,'CA Standards and Followers'!$A$14:$A$73,0))=1,INDEX('CA Standards and Followers'!$G$14:$G$73,MATCH($A43,'CA Standards and Followers'!$A$14:$A$73,0))&lt;=AD$1),INDEX('CA Standards and Followers'!$2:$2,MATCH(AD$1,'CA Standards and Followers'!$1:$1,0)),0)))</f>
        <v>0</v>
      </c>
      <c r="AE43">
        <f>IF('CA Standards and Followers'!$B55=1,'EPA LDV Rules'!X$8,IF(AND(INDEX('CA Standards and Followers'!$E$14:$E$73,MATCH($A43,'CA Standards and Followers'!$A$14:$A$73,0))=1,INDEX('CA Standards and Followers'!$H$14:$H$73,MATCH($A43,'CA Standards and Followers'!$A$14:$A$73,0))&lt;=AE$1),INDEX('CA Standards and Followers'!$3:$3,MATCH(AE$1,'CA Standards and Followers'!$1:$1,0)),IF(AND(INDEX('CA Standards and Followers'!$D$14:$D$73,MATCH($A43,'CA Standards and Followers'!$A$14:$A$73,0))=1,INDEX('CA Standards and Followers'!$G$14:$G$73,MATCH($A43,'CA Standards and Followers'!$A$14:$A$73,0))&lt;=AE$1),INDEX('CA Standards and Followers'!$2:$2,MATCH(AE$1,'CA Standards and Followers'!$1:$1,0)),0)))</f>
        <v>0</v>
      </c>
      <c r="AF43">
        <f>IF('CA Standards and Followers'!$B55=1,'EPA LDV Rules'!Y$8,IF(AND(INDEX('CA Standards and Followers'!$E$14:$E$73,MATCH($A43,'CA Standards and Followers'!$A$14:$A$73,0))=1,INDEX('CA Standards and Followers'!$H$14:$H$73,MATCH($A43,'CA Standards and Followers'!$A$14:$A$73,0))&lt;=AF$1),INDEX('CA Standards and Followers'!$3:$3,MATCH(AF$1,'CA Standards and Followers'!$1:$1,0)),IF(AND(INDEX('CA Standards and Followers'!$D$14:$D$73,MATCH($A43,'CA Standards and Followers'!$A$14:$A$73,0))=1,INDEX('CA Standards and Followers'!$G$14:$G$73,MATCH($A43,'CA Standards and Followers'!$A$14:$A$73,0))&lt;=AF$1),INDEX('CA Standards and Followers'!$2:$2,MATCH(AF$1,'CA Standards and Followers'!$1:$1,0)),0)))</f>
        <v>0</v>
      </c>
    </row>
    <row r="44" spans="1:32" x14ac:dyDescent="0.75">
      <c r="A44" t="s">
        <v>1401</v>
      </c>
      <c r="B44">
        <f>IF(AND(INDEX('CA Standards and Followers'!$E$14:$E$73,MATCH($A44,'CA Standards and Followers'!$A$14:$A$73,0))=1,INDEX('CA Standards and Followers'!$H$14:$H$73,MATCH($A44,'CA Standards and Followers'!$A$14:$A$73,0))&lt;=B$1),INDEX('CA Standards and Followers'!$3:$3,MATCH(B$1,'CA Standards and Followers'!$1:$1,0)),IF(AND(INDEX('CA Standards and Followers'!$D$14:$D$73,MATCH($A44,'CA Standards and Followers'!$A$14:$A$73,0))=1,INDEX('CA Standards and Followers'!$G$14:$G$73,MATCH($A44,'CA Standards and Followers'!$A$14:$A$73,0))&lt;=B$1),INDEX('CA Standards and Followers'!$2:$2,MATCH(B$1,'CA Standards and Followers'!$1:$1,0)),0))</f>
        <v>0</v>
      </c>
      <c r="C44">
        <f>IF(AND(INDEX('CA Standards and Followers'!$E$14:$E$73,MATCH($A44,'CA Standards and Followers'!$A$14:$A$73,0))=1,INDEX('CA Standards and Followers'!$H$14:$H$73,MATCH($A44,'CA Standards and Followers'!$A$14:$A$73,0))&lt;=C$1),INDEX('CA Standards and Followers'!$3:$3,MATCH(C$1,'CA Standards and Followers'!$1:$1,0)),IF(AND(INDEX('CA Standards and Followers'!$D$14:$D$73,MATCH($A44,'CA Standards and Followers'!$A$14:$A$73,0))=1,INDEX('CA Standards and Followers'!$G$14:$G$73,MATCH($A44,'CA Standards and Followers'!$A$14:$A$73,0))&lt;=C$1),INDEX('CA Standards and Followers'!$2:$2,MATCH(C$1,'CA Standards and Followers'!$1:$1,0)),0))</f>
        <v>0</v>
      </c>
      <c r="D44">
        <f>IF(AND(INDEX('CA Standards and Followers'!$E$14:$E$73,MATCH($A44,'CA Standards and Followers'!$A$14:$A$73,0))=1,INDEX('CA Standards and Followers'!$H$14:$H$73,MATCH($A44,'CA Standards and Followers'!$A$14:$A$73,0))&lt;=D$1),INDEX('CA Standards and Followers'!$3:$3,MATCH(D$1,'CA Standards and Followers'!$1:$1,0)),IF(AND(INDEX('CA Standards and Followers'!$D$14:$D$73,MATCH($A44,'CA Standards and Followers'!$A$14:$A$73,0))=1,INDEX('CA Standards and Followers'!$G$14:$G$73,MATCH($A44,'CA Standards and Followers'!$A$14:$A$73,0))&lt;=D$1),INDEX('CA Standards and Followers'!$2:$2,MATCH(D$1,'CA Standards and Followers'!$1:$1,0)),0))</f>
        <v>0</v>
      </c>
      <c r="E44">
        <f>IF(AND(INDEX('CA Standards and Followers'!$E$14:$E$73,MATCH($A44,'CA Standards and Followers'!$A$14:$A$73,0))=1,INDEX('CA Standards and Followers'!$H$14:$H$73,MATCH($A44,'CA Standards and Followers'!$A$14:$A$73,0))&lt;=E$1),INDEX('CA Standards and Followers'!$3:$3,MATCH(E$1,'CA Standards and Followers'!$1:$1,0)),IF(AND(INDEX('CA Standards and Followers'!$D$14:$D$73,MATCH($A44,'CA Standards and Followers'!$A$14:$A$73,0))=1,INDEX('CA Standards and Followers'!$G$14:$G$73,MATCH($A44,'CA Standards and Followers'!$A$14:$A$73,0))&lt;=E$1),INDEX('CA Standards and Followers'!$2:$2,MATCH(E$1,'CA Standards and Followers'!$1:$1,0)),0))</f>
        <v>0</v>
      </c>
      <c r="F44">
        <f>IF(AND(INDEX('CA Standards and Followers'!$E$14:$E$73,MATCH($A44,'CA Standards and Followers'!$A$14:$A$73,0))=1,INDEX('CA Standards and Followers'!$H$14:$H$73,MATCH($A44,'CA Standards and Followers'!$A$14:$A$73,0))&lt;=F$1),INDEX('CA Standards and Followers'!$3:$3,MATCH(F$1,'CA Standards and Followers'!$1:$1,0)),IF(AND(INDEX('CA Standards and Followers'!$D$14:$D$73,MATCH($A44,'CA Standards and Followers'!$A$14:$A$73,0))=1,INDEX('CA Standards and Followers'!$G$14:$G$73,MATCH($A44,'CA Standards and Followers'!$A$14:$A$73,0))&lt;=F$1),INDEX('CA Standards and Followers'!$2:$2,MATCH(F$1,'CA Standards and Followers'!$1:$1,0)),0))</f>
        <v>0</v>
      </c>
      <c r="G44">
        <f>IF(AND(INDEX('CA Standards and Followers'!$E$14:$E$73,MATCH($A44,'CA Standards and Followers'!$A$14:$A$73,0))=1,INDEX('CA Standards and Followers'!$H$14:$H$73,MATCH($A44,'CA Standards and Followers'!$A$14:$A$73,0))&lt;=G$1),INDEX('CA Standards and Followers'!$3:$3,MATCH(G$1,'CA Standards and Followers'!$1:$1,0)),IF(AND(INDEX('CA Standards and Followers'!$D$14:$D$73,MATCH($A44,'CA Standards and Followers'!$A$14:$A$73,0))=1,INDEX('CA Standards and Followers'!$G$14:$G$73,MATCH($A44,'CA Standards and Followers'!$A$14:$A$73,0))&lt;=G$1),INDEX('CA Standards and Followers'!$2:$2,MATCH(G$1,'CA Standards and Followers'!$1:$1,0)),0))</f>
        <v>0</v>
      </c>
      <c r="H44">
        <f>IF(AND(INDEX('CA Standards and Followers'!$E$14:$E$73,MATCH($A44,'CA Standards and Followers'!$A$14:$A$73,0))=1,INDEX('CA Standards and Followers'!$H$14:$H$73,MATCH($A44,'CA Standards and Followers'!$A$14:$A$73,0))&lt;=H$1),INDEX('CA Standards and Followers'!$3:$3,MATCH(H$1,'CA Standards and Followers'!$1:$1,0)),IF(AND(INDEX('CA Standards and Followers'!$D$14:$D$73,MATCH($A44,'CA Standards and Followers'!$A$14:$A$73,0))=1,INDEX('CA Standards and Followers'!$G$14:$G$73,MATCH($A44,'CA Standards and Followers'!$A$14:$A$73,0))&lt;=H$1),INDEX('CA Standards and Followers'!$2:$2,MATCH(H$1,'CA Standards and Followers'!$1:$1,0)),0))</f>
        <v>0</v>
      </c>
      <c r="I44">
        <f>IF('CA Standards and Followers'!$B56=1,'EPA LDV Rules'!B$8,IF(AND(INDEX('CA Standards and Followers'!$E$14:$E$73,MATCH($A44,'CA Standards and Followers'!$A$14:$A$73,0))=1,INDEX('CA Standards and Followers'!$H$14:$H$73,MATCH($A44,'CA Standards and Followers'!$A$14:$A$73,0))&lt;=I$1),INDEX('CA Standards and Followers'!$3:$3,MATCH(I$1,'CA Standards and Followers'!$1:$1,0)),IF(AND(INDEX('CA Standards and Followers'!$D$14:$D$73,MATCH($A44,'CA Standards and Followers'!$A$14:$A$73,0))=1,INDEX('CA Standards and Followers'!$G$14:$G$73,MATCH($A44,'CA Standards and Followers'!$A$14:$A$73,0))&lt;=I$1),INDEX('CA Standards and Followers'!$2:$2,MATCH(I$1,'CA Standards and Followers'!$1:$1,0)),0)))</f>
        <v>0.26200000000000001</v>
      </c>
      <c r="J44">
        <f>IF('CA Standards and Followers'!$B56=1,'EPA LDV Rules'!C$8,IF(AND(INDEX('CA Standards and Followers'!$E$14:$E$73,MATCH($A44,'CA Standards and Followers'!$A$14:$A$73,0))=1,INDEX('CA Standards and Followers'!$H$14:$H$73,MATCH($A44,'CA Standards and Followers'!$A$14:$A$73,0))&lt;=J$1),INDEX('CA Standards and Followers'!$3:$3,MATCH(J$1,'CA Standards and Followers'!$1:$1,0)),IF(AND(INDEX('CA Standards and Followers'!$D$14:$D$73,MATCH($A44,'CA Standards and Followers'!$A$14:$A$73,0))=1,INDEX('CA Standards and Followers'!$G$14:$G$73,MATCH($A44,'CA Standards and Followers'!$A$14:$A$73,0))&lt;=J$1),INDEX('CA Standards and Followers'!$2:$2,MATCH(J$1,'CA Standards and Followers'!$1:$1,0)),0)))</f>
        <v>0.3</v>
      </c>
      <c r="K44">
        <f>IF('CA Standards and Followers'!$B56=1,'EPA LDV Rules'!D$8,IF(AND(INDEX('CA Standards and Followers'!$E$14:$E$73,MATCH($A44,'CA Standards and Followers'!$A$14:$A$73,0))=1,INDEX('CA Standards and Followers'!$H$14:$H$73,MATCH($A44,'CA Standards and Followers'!$A$14:$A$73,0))&lt;=K$1),INDEX('CA Standards and Followers'!$3:$3,MATCH(K$1,'CA Standards and Followers'!$1:$1,0)),IF(AND(INDEX('CA Standards and Followers'!$D$14:$D$73,MATCH($A44,'CA Standards and Followers'!$A$14:$A$73,0))=1,INDEX('CA Standards and Followers'!$G$14:$G$73,MATCH($A44,'CA Standards and Followers'!$A$14:$A$73,0))&lt;=K$1),INDEX('CA Standards and Followers'!$2:$2,MATCH(K$1,'CA Standards and Followers'!$1:$1,0)),0)))</f>
        <v>0.39600000000000002</v>
      </c>
      <c r="L44">
        <f>IF('CA Standards and Followers'!$B56=1,'EPA LDV Rules'!E$8,IF(AND(INDEX('CA Standards and Followers'!$E$14:$E$73,MATCH($A44,'CA Standards and Followers'!$A$14:$A$73,0))=1,INDEX('CA Standards and Followers'!$H$14:$H$73,MATCH($A44,'CA Standards and Followers'!$A$14:$A$73,0))&lt;=L$1),INDEX('CA Standards and Followers'!$3:$3,MATCH(L$1,'CA Standards and Followers'!$1:$1,0)),IF(AND(INDEX('CA Standards and Followers'!$D$14:$D$73,MATCH($A44,'CA Standards and Followers'!$A$14:$A$73,0))=1,INDEX('CA Standards and Followers'!$G$14:$G$73,MATCH($A44,'CA Standards and Followers'!$A$14:$A$73,0))&lt;=L$1),INDEX('CA Standards and Followers'!$2:$2,MATCH(L$1,'CA Standards and Followers'!$1:$1,0)),0)))</f>
        <v>0.45500000000000002</v>
      </c>
      <c r="M44">
        <f>IF('CA Standards and Followers'!$B56=1,'EPA LDV Rules'!F$8,IF(AND(INDEX('CA Standards and Followers'!$E$14:$E$73,MATCH($A44,'CA Standards and Followers'!$A$14:$A$73,0))=1,INDEX('CA Standards and Followers'!$H$14:$H$73,MATCH($A44,'CA Standards and Followers'!$A$14:$A$73,0))&lt;=M$1),INDEX('CA Standards and Followers'!$3:$3,MATCH(M$1,'CA Standards and Followers'!$1:$1,0)),IF(AND(INDEX('CA Standards and Followers'!$D$14:$D$73,MATCH($A44,'CA Standards and Followers'!$A$14:$A$73,0))=1,INDEX('CA Standards and Followers'!$G$14:$G$73,MATCH($A44,'CA Standards and Followers'!$A$14:$A$73,0))&lt;=M$1),INDEX('CA Standards and Followers'!$2:$2,MATCH(M$1,'CA Standards and Followers'!$1:$1,0)),0)))</f>
        <v>0.53</v>
      </c>
      <c r="N44">
        <f>IF('CA Standards and Followers'!$B56=1,'EPA LDV Rules'!G$8,IF(AND(INDEX('CA Standards and Followers'!$E$14:$E$73,MATCH($A44,'CA Standards and Followers'!$A$14:$A$73,0))=1,INDEX('CA Standards and Followers'!$H$14:$H$73,MATCH($A44,'CA Standards and Followers'!$A$14:$A$73,0))&lt;=N$1),INDEX('CA Standards and Followers'!$3:$3,MATCH(N$1,'CA Standards and Followers'!$1:$1,0)),IF(AND(INDEX('CA Standards and Followers'!$D$14:$D$73,MATCH($A44,'CA Standards and Followers'!$A$14:$A$73,0))=1,INDEX('CA Standards and Followers'!$G$14:$G$73,MATCH($A44,'CA Standards and Followers'!$A$14:$A$73,0))&lt;=N$1),INDEX('CA Standards and Followers'!$2:$2,MATCH(N$1,'CA Standards and Followers'!$1:$1,0)),0)))</f>
        <v>0.61</v>
      </c>
      <c r="O44">
        <f>IF('CA Standards and Followers'!$B56=1,'EPA LDV Rules'!H$8,IF(AND(INDEX('CA Standards and Followers'!$E$14:$E$73,MATCH($A44,'CA Standards and Followers'!$A$14:$A$73,0))=1,INDEX('CA Standards and Followers'!$H$14:$H$73,MATCH($A44,'CA Standards and Followers'!$A$14:$A$73,0))&lt;=O$1),INDEX('CA Standards and Followers'!$3:$3,MATCH(O$1,'CA Standards and Followers'!$1:$1,0)),IF(AND(INDEX('CA Standards and Followers'!$D$14:$D$73,MATCH($A44,'CA Standards and Followers'!$A$14:$A$73,0))=1,INDEX('CA Standards and Followers'!$G$14:$G$73,MATCH($A44,'CA Standards and Followers'!$A$14:$A$73,0))&lt;=O$1),INDEX('CA Standards and Followers'!$2:$2,MATCH(O$1,'CA Standards and Followers'!$1:$1,0)),0)))</f>
        <v>0.57999999999999996</v>
      </c>
      <c r="P44">
        <f>IF('CA Standards and Followers'!$B56=1,'EPA LDV Rules'!I$8,IF(AND(INDEX('CA Standards and Followers'!$E$14:$E$73,MATCH($A44,'CA Standards and Followers'!$A$14:$A$73,0))=1,INDEX('CA Standards and Followers'!$H$14:$H$73,MATCH($A44,'CA Standards and Followers'!$A$14:$A$73,0))&lt;=P$1),INDEX('CA Standards and Followers'!$3:$3,MATCH(P$1,'CA Standards and Followers'!$1:$1,0)),IF(AND(INDEX('CA Standards and Followers'!$D$14:$D$73,MATCH($A44,'CA Standards and Followers'!$A$14:$A$73,0))=1,INDEX('CA Standards and Followers'!$G$14:$G$73,MATCH($A44,'CA Standards and Followers'!$A$14:$A$73,0))&lt;=P$1),INDEX('CA Standards and Followers'!$2:$2,MATCH(P$1,'CA Standards and Followers'!$1:$1,0)),0)))</f>
        <v>0.55000000000000004</v>
      </c>
      <c r="Q44">
        <f>IF('CA Standards and Followers'!$B56=1,'EPA LDV Rules'!J$8,IF(AND(INDEX('CA Standards and Followers'!$E$14:$E$73,MATCH($A44,'CA Standards and Followers'!$A$14:$A$73,0))=1,INDEX('CA Standards and Followers'!$H$14:$H$73,MATCH($A44,'CA Standards and Followers'!$A$14:$A$73,0))&lt;=Q$1),INDEX('CA Standards and Followers'!$3:$3,MATCH(Q$1,'CA Standards and Followers'!$1:$1,0)),IF(AND(INDEX('CA Standards and Followers'!$D$14:$D$73,MATCH($A44,'CA Standards and Followers'!$A$14:$A$73,0))=1,INDEX('CA Standards and Followers'!$G$14:$G$73,MATCH($A44,'CA Standards and Followers'!$A$14:$A$73,0))&lt;=Q$1),INDEX('CA Standards and Followers'!$2:$2,MATCH(Q$1,'CA Standards and Followers'!$1:$1,0)),0)))</f>
        <v>0</v>
      </c>
      <c r="R44">
        <f>IF('CA Standards and Followers'!$B56=1,'EPA LDV Rules'!K$8,IF(AND(INDEX('CA Standards and Followers'!$E$14:$E$73,MATCH($A44,'CA Standards and Followers'!$A$14:$A$73,0))=1,INDEX('CA Standards and Followers'!$H$14:$H$73,MATCH($A44,'CA Standards and Followers'!$A$14:$A$73,0))&lt;=R$1),INDEX('CA Standards and Followers'!$3:$3,MATCH(R$1,'CA Standards and Followers'!$1:$1,0)),IF(AND(INDEX('CA Standards and Followers'!$D$14:$D$73,MATCH($A44,'CA Standards and Followers'!$A$14:$A$73,0))=1,INDEX('CA Standards and Followers'!$G$14:$G$73,MATCH($A44,'CA Standards and Followers'!$A$14:$A$73,0))&lt;=R$1),INDEX('CA Standards and Followers'!$2:$2,MATCH(R$1,'CA Standards and Followers'!$1:$1,0)),0)))</f>
        <v>0</v>
      </c>
      <c r="S44">
        <f>IF('CA Standards and Followers'!$B56=1,'EPA LDV Rules'!L$8,IF(AND(INDEX('CA Standards and Followers'!$E$14:$E$73,MATCH($A44,'CA Standards and Followers'!$A$14:$A$73,0))=1,INDEX('CA Standards and Followers'!$H$14:$H$73,MATCH($A44,'CA Standards and Followers'!$A$14:$A$73,0))&lt;=S$1),INDEX('CA Standards and Followers'!$3:$3,MATCH(S$1,'CA Standards and Followers'!$1:$1,0)),IF(AND(INDEX('CA Standards and Followers'!$D$14:$D$73,MATCH($A44,'CA Standards and Followers'!$A$14:$A$73,0))=1,INDEX('CA Standards and Followers'!$G$14:$G$73,MATCH($A44,'CA Standards and Followers'!$A$14:$A$73,0))&lt;=S$1),INDEX('CA Standards and Followers'!$2:$2,MATCH(S$1,'CA Standards and Followers'!$1:$1,0)),0)))</f>
        <v>0</v>
      </c>
      <c r="T44">
        <f>IF('CA Standards and Followers'!$B56=1,'EPA LDV Rules'!M$8,IF(AND(INDEX('CA Standards and Followers'!$E$14:$E$73,MATCH($A44,'CA Standards and Followers'!$A$14:$A$73,0))=1,INDEX('CA Standards and Followers'!$H$14:$H$73,MATCH($A44,'CA Standards and Followers'!$A$14:$A$73,0))&lt;=T$1),INDEX('CA Standards and Followers'!$3:$3,MATCH(T$1,'CA Standards and Followers'!$1:$1,0)),IF(AND(INDEX('CA Standards and Followers'!$D$14:$D$73,MATCH($A44,'CA Standards and Followers'!$A$14:$A$73,0))=1,INDEX('CA Standards and Followers'!$G$14:$G$73,MATCH($A44,'CA Standards and Followers'!$A$14:$A$73,0))&lt;=T$1),INDEX('CA Standards and Followers'!$2:$2,MATCH(T$1,'CA Standards and Followers'!$1:$1,0)),0)))</f>
        <v>0</v>
      </c>
      <c r="U44">
        <f>IF('CA Standards and Followers'!$B56=1,'EPA LDV Rules'!N$8,IF(AND(INDEX('CA Standards and Followers'!$E$14:$E$73,MATCH($A44,'CA Standards and Followers'!$A$14:$A$73,0))=1,INDEX('CA Standards and Followers'!$H$14:$H$73,MATCH($A44,'CA Standards and Followers'!$A$14:$A$73,0))&lt;=U$1),INDEX('CA Standards and Followers'!$3:$3,MATCH(U$1,'CA Standards and Followers'!$1:$1,0)),IF(AND(INDEX('CA Standards and Followers'!$D$14:$D$73,MATCH($A44,'CA Standards and Followers'!$A$14:$A$73,0))=1,INDEX('CA Standards and Followers'!$G$14:$G$73,MATCH($A44,'CA Standards and Followers'!$A$14:$A$73,0))&lt;=U$1),INDEX('CA Standards and Followers'!$2:$2,MATCH(U$1,'CA Standards and Followers'!$1:$1,0)),0)))</f>
        <v>0</v>
      </c>
      <c r="V44">
        <f>IF('CA Standards and Followers'!$B56=1,'EPA LDV Rules'!O$8,IF(AND(INDEX('CA Standards and Followers'!$E$14:$E$73,MATCH($A44,'CA Standards and Followers'!$A$14:$A$73,0))=1,INDEX('CA Standards and Followers'!$H$14:$H$73,MATCH($A44,'CA Standards and Followers'!$A$14:$A$73,0))&lt;=V$1),INDEX('CA Standards and Followers'!$3:$3,MATCH(V$1,'CA Standards and Followers'!$1:$1,0)),IF(AND(INDEX('CA Standards and Followers'!$D$14:$D$73,MATCH($A44,'CA Standards and Followers'!$A$14:$A$73,0))=1,INDEX('CA Standards and Followers'!$G$14:$G$73,MATCH($A44,'CA Standards and Followers'!$A$14:$A$73,0))&lt;=V$1),INDEX('CA Standards and Followers'!$2:$2,MATCH(V$1,'CA Standards and Followers'!$1:$1,0)),0)))</f>
        <v>0</v>
      </c>
      <c r="W44">
        <f>IF('CA Standards and Followers'!$B56=1,'EPA LDV Rules'!P$8,IF(AND(INDEX('CA Standards and Followers'!$E$14:$E$73,MATCH($A44,'CA Standards and Followers'!$A$14:$A$73,0))=1,INDEX('CA Standards and Followers'!$H$14:$H$73,MATCH($A44,'CA Standards and Followers'!$A$14:$A$73,0))&lt;=W$1),INDEX('CA Standards and Followers'!$3:$3,MATCH(W$1,'CA Standards and Followers'!$1:$1,0)),IF(AND(INDEX('CA Standards and Followers'!$D$14:$D$73,MATCH($A44,'CA Standards and Followers'!$A$14:$A$73,0))=1,INDEX('CA Standards and Followers'!$G$14:$G$73,MATCH($A44,'CA Standards and Followers'!$A$14:$A$73,0))&lt;=W$1),INDEX('CA Standards and Followers'!$2:$2,MATCH(W$1,'CA Standards and Followers'!$1:$1,0)),0)))</f>
        <v>0</v>
      </c>
      <c r="X44">
        <f>IF('CA Standards and Followers'!$B56=1,'EPA LDV Rules'!Q$8,IF(AND(INDEX('CA Standards and Followers'!$E$14:$E$73,MATCH($A44,'CA Standards and Followers'!$A$14:$A$73,0))=1,INDEX('CA Standards and Followers'!$H$14:$H$73,MATCH($A44,'CA Standards and Followers'!$A$14:$A$73,0))&lt;=X$1),INDEX('CA Standards and Followers'!$3:$3,MATCH(X$1,'CA Standards and Followers'!$1:$1,0)),IF(AND(INDEX('CA Standards and Followers'!$D$14:$D$73,MATCH($A44,'CA Standards and Followers'!$A$14:$A$73,0))=1,INDEX('CA Standards and Followers'!$G$14:$G$73,MATCH($A44,'CA Standards and Followers'!$A$14:$A$73,0))&lt;=X$1),INDEX('CA Standards and Followers'!$2:$2,MATCH(X$1,'CA Standards and Followers'!$1:$1,0)),0)))</f>
        <v>0</v>
      </c>
      <c r="Y44">
        <f>IF('CA Standards and Followers'!$B56=1,'EPA LDV Rules'!R$8,IF(AND(INDEX('CA Standards and Followers'!$E$14:$E$73,MATCH($A44,'CA Standards and Followers'!$A$14:$A$73,0))=1,INDEX('CA Standards and Followers'!$H$14:$H$73,MATCH($A44,'CA Standards and Followers'!$A$14:$A$73,0))&lt;=Y$1),INDEX('CA Standards and Followers'!$3:$3,MATCH(Y$1,'CA Standards and Followers'!$1:$1,0)),IF(AND(INDEX('CA Standards and Followers'!$D$14:$D$73,MATCH($A44,'CA Standards and Followers'!$A$14:$A$73,0))=1,INDEX('CA Standards and Followers'!$G$14:$G$73,MATCH($A44,'CA Standards and Followers'!$A$14:$A$73,0))&lt;=Y$1),INDEX('CA Standards and Followers'!$2:$2,MATCH(Y$1,'CA Standards and Followers'!$1:$1,0)),0)))</f>
        <v>0</v>
      </c>
      <c r="Z44">
        <f>IF('CA Standards and Followers'!$B56=1,'EPA LDV Rules'!S$8,IF(AND(INDEX('CA Standards and Followers'!$E$14:$E$73,MATCH($A44,'CA Standards and Followers'!$A$14:$A$73,0))=1,INDEX('CA Standards and Followers'!$H$14:$H$73,MATCH($A44,'CA Standards and Followers'!$A$14:$A$73,0))&lt;=Z$1),INDEX('CA Standards and Followers'!$3:$3,MATCH(Z$1,'CA Standards and Followers'!$1:$1,0)),IF(AND(INDEX('CA Standards and Followers'!$D$14:$D$73,MATCH($A44,'CA Standards and Followers'!$A$14:$A$73,0))=1,INDEX('CA Standards and Followers'!$G$14:$G$73,MATCH($A44,'CA Standards and Followers'!$A$14:$A$73,0))&lt;=Z$1),INDEX('CA Standards and Followers'!$2:$2,MATCH(Z$1,'CA Standards and Followers'!$1:$1,0)),0)))</f>
        <v>0</v>
      </c>
      <c r="AA44">
        <f>IF('CA Standards and Followers'!$B56=1,'EPA LDV Rules'!T$8,IF(AND(INDEX('CA Standards and Followers'!$E$14:$E$73,MATCH($A44,'CA Standards and Followers'!$A$14:$A$73,0))=1,INDEX('CA Standards and Followers'!$H$14:$H$73,MATCH($A44,'CA Standards and Followers'!$A$14:$A$73,0))&lt;=AA$1),INDEX('CA Standards and Followers'!$3:$3,MATCH(AA$1,'CA Standards and Followers'!$1:$1,0)),IF(AND(INDEX('CA Standards and Followers'!$D$14:$D$73,MATCH($A44,'CA Standards and Followers'!$A$14:$A$73,0))=1,INDEX('CA Standards and Followers'!$G$14:$G$73,MATCH($A44,'CA Standards and Followers'!$A$14:$A$73,0))&lt;=AA$1),INDEX('CA Standards and Followers'!$2:$2,MATCH(AA$1,'CA Standards and Followers'!$1:$1,0)),0)))</f>
        <v>0</v>
      </c>
      <c r="AB44">
        <f>IF('CA Standards and Followers'!$B56=1,'EPA LDV Rules'!U$8,IF(AND(INDEX('CA Standards and Followers'!$E$14:$E$73,MATCH($A44,'CA Standards and Followers'!$A$14:$A$73,0))=1,INDEX('CA Standards and Followers'!$H$14:$H$73,MATCH($A44,'CA Standards and Followers'!$A$14:$A$73,0))&lt;=AB$1),INDEX('CA Standards and Followers'!$3:$3,MATCH(AB$1,'CA Standards and Followers'!$1:$1,0)),IF(AND(INDEX('CA Standards and Followers'!$D$14:$D$73,MATCH($A44,'CA Standards and Followers'!$A$14:$A$73,0))=1,INDEX('CA Standards and Followers'!$G$14:$G$73,MATCH($A44,'CA Standards and Followers'!$A$14:$A$73,0))&lt;=AB$1),INDEX('CA Standards and Followers'!$2:$2,MATCH(AB$1,'CA Standards and Followers'!$1:$1,0)),0)))</f>
        <v>0</v>
      </c>
      <c r="AC44">
        <f>IF('CA Standards and Followers'!$B56=1,'EPA LDV Rules'!V$8,IF(AND(INDEX('CA Standards and Followers'!$E$14:$E$73,MATCH($A44,'CA Standards and Followers'!$A$14:$A$73,0))=1,INDEX('CA Standards and Followers'!$H$14:$H$73,MATCH($A44,'CA Standards and Followers'!$A$14:$A$73,0))&lt;=AC$1),INDEX('CA Standards and Followers'!$3:$3,MATCH(AC$1,'CA Standards and Followers'!$1:$1,0)),IF(AND(INDEX('CA Standards and Followers'!$D$14:$D$73,MATCH($A44,'CA Standards and Followers'!$A$14:$A$73,0))=1,INDEX('CA Standards and Followers'!$G$14:$G$73,MATCH($A44,'CA Standards and Followers'!$A$14:$A$73,0))&lt;=AC$1),INDEX('CA Standards and Followers'!$2:$2,MATCH(AC$1,'CA Standards and Followers'!$1:$1,0)),0)))</f>
        <v>0</v>
      </c>
      <c r="AD44">
        <f>IF('CA Standards and Followers'!$B56=1,'EPA LDV Rules'!W$8,IF(AND(INDEX('CA Standards and Followers'!$E$14:$E$73,MATCH($A44,'CA Standards and Followers'!$A$14:$A$73,0))=1,INDEX('CA Standards and Followers'!$H$14:$H$73,MATCH($A44,'CA Standards and Followers'!$A$14:$A$73,0))&lt;=AD$1),INDEX('CA Standards and Followers'!$3:$3,MATCH(AD$1,'CA Standards and Followers'!$1:$1,0)),IF(AND(INDEX('CA Standards and Followers'!$D$14:$D$73,MATCH($A44,'CA Standards and Followers'!$A$14:$A$73,0))=1,INDEX('CA Standards and Followers'!$G$14:$G$73,MATCH($A44,'CA Standards and Followers'!$A$14:$A$73,0))&lt;=AD$1),INDEX('CA Standards and Followers'!$2:$2,MATCH(AD$1,'CA Standards and Followers'!$1:$1,0)),0)))</f>
        <v>0</v>
      </c>
      <c r="AE44">
        <f>IF('CA Standards and Followers'!$B56=1,'EPA LDV Rules'!X$8,IF(AND(INDEX('CA Standards and Followers'!$E$14:$E$73,MATCH($A44,'CA Standards and Followers'!$A$14:$A$73,0))=1,INDEX('CA Standards and Followers'!$H$14:$H$73,MATCH($A44,'CA Standards and Followers'!$A$14:$A$73,0))&lt;=AE$1),INDEX('CA Standards and Followers'!$3:$3,MATCH(AE$1,'CA Standards and Followers'!$1:$1,0)),IF(AND(INDEX('CA Standards and Followers'!$D$14:$D$73,MATCH($A44,'CA Standards and Followers'!$A$14:$A$73,0))=1,INDEX('CA Standards and Followers'!$G$14:$G$73,MATCH($A44,'CA Standards and Followers'!$A$14:$A$73,0))&lt;=AE$1),INDEX('CA Standards and Followers'!$2:$2,MATCH(AE$1,'CA Standards and Followers'!$1:$1,0)),0)))</f>
        <v>0</v>
      </c>
      <c r="AF44">
        <f>IF('CA Standards and Followers'!$B56=1,'EPA LDV Rules'!Y$8,IF(AND(INDEX('CA Standards and Followers'!$E$14:$E$73,MATCH($A44,'CA Standards and Followers'!$A$14:$A$73,0))=1,INDEX('CA Standards and Followers'!$H$14:$H$73,MATCH($A44,'CA Standards and Followers'!$A$14:$A$73,0))&lt;=AF$1),INDEX('CA Standards and Followers'!$3:$3,MATCH(AF$1,'CA Standards and Followers'!$1:$1,0)),IF(AND(INDEX('CA Standards and Followers'!$D$14:$D$73,MATCH($A44,'CA Standards and Followers'!$A$14:$A$73,0))=1,INDEX('CA Standards and Followers'!$G$14:$G$73,MATCH($A44,'CA Standards and Followers'!$A$14:$A$73,0))&lt;=AF$1),INDEX('CA Standards and Followers'!$2:$2,MATCH(AF$1,'CA Standards and Followers'!$1:$1,0)),0)))</f>
        <v>0</v>
      </c>
    </row>
    <row r="45" spans="1:32" x14ac:dyDescent="0.75">
      <c r="A45" t="s">
        <v>1403</v>
      </c>
      <c r="B45">
        <f>IF(AND(INDEX('CA Standards and Followers'!$E$14:$E$73,MATCH($A45,'CA Standards and Followers'!$A$14:$A$73,0))=1,INDEX('CA Standards and Followers'!$H$14:$H$73,MATCH($A45,'CA Standards and Followers'!$A$14:$A$73,0))&lt;=B$1),INDEX('CA Standards and Followers'!$3:$3,MATCH(B$1,'CA Standards and Followers'!$1:$1,0)),IF(AND(INDEX('CA Standards and Followers'!$D$14:$D$73,MATCH($A45,'CA Standards and Followers'!$A$14:$A$73,0))=1,INDEX('CA Standards and Followers'!$G$14:$G$73,MATCH($A45,'CA Standards and Followers'!$A$14:$A$73,0))&lt;=B$1),INDEX('CA Standards and Followers'!$2:$2,MATCH(B$1,'CA Standards and Followers'!$1:$1,0)),0))</f>
        <v>0</v>
      </c>
      <c r="C45">
        <f>IF(AND(INDEX('CA Standards and Followers'!$E$14:$E$73,MATCH($A45,'CA Standards and Followers'!$A$14:$A$73,0))=1,INDEX('CA Standards and Followers'!$H$14:$H$73,MATCH($A45,'CA Standards and Followers'!$A$14:$A$73,0))&lt;=C$1),INDEX('CA Standards and Followers'!$3:$3,MATCH(C$1,'CA Standards and Followers'!$1:$1,0)),IF(AND(INDEX('CA Standards and Followers'!$D$14:$D$73,MATCH($A45,'CA Standards and Followers'!$A$14:$A$73,0))=1,INDEX('CA Standards and Followers'!$G$14:$G$73,MATCH($A45,'CA Standards and Followers'!$A$14:$A$73,0))&lt;=C$1),INDEX('CA Standards and Followers'!$2:$2,MATCH(C$1,'CA Standards and Followers'!$1:$1,0)),0))</f>
        <v>0</v>
      </c>
      <c r="D45">
        <f>IF(AND(INDEX('CA Standards and Followers'!$E$14:$E$73,MATCH($A45,'CA Standards and Followers'!$A$14:$A$73,0))=1,INDEX('CA Standards and Followers'!$H$14:$H$73,MATCH($A45,'CA Standards and Followers'!$A$14:$A$73,0))&lt;=D$1),INDEX('CA Standards and Followers'!$3:$3,MATCH(D$1,'CA Standards and Followers'!$1:$1,0)),IF(AND(INDEX('CA Standards and Followers'!$D$14:$D$73,MATCH($A45,'CA Standards and Followers'!$A$14:$A$73,0))=1,INDEX('CA Standards and Followers'!$G$14:$G$73,MATCH($A45,'CA Standards and Followers'!$A$14:$A$73,0))&lt;=D$1),INDEX('CA Standards and Followers'!$2:$2,MATCH(D$1,'CA Standards and Followers'!$1:$1,0)),0))</f>
        <v>0</v>
      </c>
      <c r="E45">
        <f>IF(AND(INDEX('CA Standards and Followers'!$E$14:$E$73,MATCH($A45,'CA Standards and Followers'!$A$14:$A$73,0))=1,INDEX('CA Standards and Followers'!$H$14:$H$73,MATCH($A45,'CA Standards and Followers'!$A$14:$A$73,0))&lt;=E$1),INDEX('CA Standards and Followers'!$3:$3,MATCH(E$1,'CA Standards and Followers'!$1:$1,0)),IF(AND(INDEX('CA Standards and Followers'!$D$14:$D$73,MATCH($A45,'CA Standards and Followers'!$A$14:$A$73,0))=1,INDEX('CA Standards and Followers'!$G$14:$G$73,MATCH($A45,'CA Standards and Followers'!$A$14:$A$73,0))&lt;=E$1),INDEX('CA Standards and Followers'!$2:$2,MATCH(E$1,'CA Standards and Followers'!$1:$1,0)),0))</f>
        <v>0</v>
      </c>
      <c r="F45">
        <f>IF(AND(INDEX('CA Standards and Followers'!$E$14:$E$73,MATCH($A45,'CA Standards and Followers'!$A$14:$A$73,0))=1,INDEX('CA Standards and Followers'!$H$14:$H$73,MATCH($A45,'CA Standards and Followers'!$A$14:$A$73,0))&lt;=F$1),INDEX('CA Standards and Followers'!$3:$3,MATCH(F$1,'CA Standards and Followers'!$1:$1,0)),IF(AND(INDEX('CA Standards and Followers'!$D$14:$D$73,MATCH($A45,'CA Standards and Followers'!$A$14:$A$73,0))=1,INDEX('CA Standards and Followers'!$G$14:$G$73,MATCH($A45,'CA Standards and Followers'!$A$14:$A$73,0))&lt;=F$1),INDEX('CA Standards and Followers'!$2:$2,MATCH(F$1,'CA Standards and Followers'!$1:$1,0)),0))</f>
        <v>0</v>
      </c>
      <c r="G45">
        <f>IF(AND(INDEX('CA Standards and Followers'!$E$14:$E$73,MATCH($A45,'CA Standards and Followers'!$A$14:$A$73,0))=1,INDEX('CA Standards and Followers'!$H$14:$H$73,MATCH($A45,'CA Standards and Followers'!$A$14:$A$73,0))&lt;=G$1),INDEX('CA Standards and Followers'!$3:$3,MATCH(G$1,'CA Standards and Followers'!$1:$1,0)),IF(AND(INDEX('CA Standards and Followers'!$D$14:$D$73,MATCH($A45,'CA Standards and Followers'!$A$14:$A$73,0))=1,INDEX('CA Standards and Followers'!$G$14:$G$73,MATCH($A45,'CA Standards and Followers'!$A$14:$A$73,0))&lt;=G$1),INDEX('CA Standards and Followers'!$2:$2,MATCH(G$1,'CA Standards and Followers'!$1:$1,0)),0))</f>
        <v>0</v>
      </c>
      <c r="H45">
        <f>IF(AND(INDEX('CA Standards and Followers'!$E$14:$E$73,MATCH($A45,'CA Standards and Followers'!$A$14:$A$73,0))=1,INDEX('CA Standards and Followers'!$H$14:$H$73,MATCH($A45,'CA Standards and Followers'!$A$14:$A$73,0))&lt;=H$1),INDEX('CA Standards and Followers'!$3:$3,MATCH(H$1,'CA Standards and Followers'!$1:$1,0)),IF(AND(INDEX('CA Standards and Followers'!$D$14:$D$73,MATCH($A45,'CA Standards and Followers'!$A$14:$A$73,0))=1,INDEX('CA Standards and Followers'!$G$14:$G$73,MATCH($A45,'CA Standards and Followers'!$A$14:$A$73,0))&lt;=H$1),INDEX('CA Standards and Followers'!$2:$2,MATCH(H$1,'CA Standards and Followers'!$1:$1,0)),0))</f>
        <v>0</v>
      </c>
      <c r="I45">
        <f>IF('CA Standards and Followers'!$B57=1,'EPA LDV Rules'!B$8,IF(AND(INDEX('CA Standards and Followers'!$E$14:$E$73,MATCH($A45,'CA Standards and Followers'!$A$14:$A$73,0))=1,INDEX('CA Standards and Followers'!$H$14:$H$73,MATCH($A45,'CA Standards and Followers'!$A$14:$A$73,0))&lt;=I$1),INDEX('CA Standards and Followers'!$3:$3,MATCH(I$1,'CA Standards and Followers'!$1:$1,0)),IF(AND(INDEX('CA Standards and Followers'!$D$14:$D$73,MATCH($A45,'CA Standards and Followers'!$A$14:$A$73,0))=1,INDEX('CA Standards and Followers'!$G$14:$G$73,MATCH($A45,'CA Standards and Followers'!$A$14:$A$73,0))&lt;=I$1),INDEX('CA Standards and Followers'!$2:$2,MATCH(I$1,'CA Standards and Followers'!$1:$1,0)),0)))</f>
        <v>0.26200000000000001</v>
      </c>
      <c r="J45">
        <f>IF('CA Standards and Followers'!$B57=1,'EPA LDV Rules'!C$8,IF(AND(INDEX('CA Standards and Followers'!$E$14:$E$73,MATCH($A45,'CA Standards and Followers'!$A$14:$A$73,0))=1,INDEX('CA Standards and Followers'!$H$14:$H$73,MATCH($A45,'CA Standards and Followers'!$A$14:$A$73,0))&lt;=J$1),INDEX('CA Standards and Followers'!$3:$3,MATCH(J$1,'CA Standards and Followers'!$1:$1,0)),IF(AND(INDEX('CA Standards and Followers'!$D$14:$D$73,MATCH($A45,'CA Standards and Followers'!$A$14:$A$73,0))=1,INDEX('CA Standards and Followers'!$G$14:$G$73,MATCH($A45,'CA Standards and Followers'!$A$14:$A$73,0))&lt;=J$1),INDEX('CA Standards and Followers'!$2:$2,MATCH(J$1,'CA Standards and Followers'!$1:$1,0)),0)))</f>
        <v>0.3</v>
      </c>
      <c r="K45">
        <f>IF('CA Standards and Followers'!$B57=1,'EPA LDV Rules'!D$8,IF(AND(INDEX('CA Standards and Followers'!$E$14:$E$73,MATCH($A45,'CA Standards and Followers'!$A$14:$A$73,0))=1,INDEX('CA Standards and Followers'!$H$14:$H$73,MATCH($A45,'CA Standards and Followers'!$A$14:$A$73,0))&lt;=K$1),INDEX('CA Standards and Followers'!$3:$3,MATCH(K$1,'CA Standards and Followers'!$1:$1,0)),IF(AND(INDEX('CA Standards and Followers'!$D$14:$D$73,MATCH($A45,'CA Standards and Followers'!$A$14:$A$73,0))=1,INDEX('CA Standards and Followers'!$G$14:$G$73,MATCH($A45,'CA Standards and Followers'!$A$14:$A$73,0))&lt;=K$1),INDEX('CA Standards and Followers'!$2:$2,MATCH(K$1,'CA Standards and Followers'!$1:$1,0)),0)))</f>
        <v>0.39600000000000002</v>
      </c>
      <c r="L45">
        <f>IF('CA Standards and Followers'!$B57=1,'EPA LDV Rules'!E$8,IF(AND(INDEX('CA Standards and Followers'!$E$14:$E$73,MATCH($A45,'CA Standards and Followers'!$A$14:$A$73,0))=1,INDEX('CA Standards and Followers'!$H$14:$H$73,MATCH($A45,'CA Standards and Followers'!$A$14:$A$73,0))&lt;=L$1),INDEX('CA Standards and Followers'!$3:$3,MATCH(L$1,'CA Standards and Followers'!$1:$1,0)),IF(AND(INDEX('CA Standards and Followers'!$D$14:$D$73,MATCH($A45,'CA Standards and Followers'!$A$14:$A$73,0))=1,INDEX('CA Standards and Followers'!$G$14:$G$73,MATCH($A45,'CA Standards and Followers'!$A$14:$A$73,0))&lt;=L$1),INDEX('CA Standards and Followers'!$2:$2,MATCH(L$1,'CA Standards and Followers'!$1:$1,0)),0)))</f>
        <v>0.45500000000000002</v>
      </c>
      <c r="M45">
        <f>IF('CA Standards and Followers'!$B57=1,'EPA LDV Rules'!F$8,IF(AND(INDEX('CA Standards and Followers'!$E$14:$E$73,MATCH($A45,'CA Standards and Followers'!$A$14:$A$73,0))=1,INDEX('CA Standards and Followers'!$H$14:$H$73,MATCH($A45,'CA Standards and Followers'!$A$14:$A$73,0))&lt;=M$1),INDEX('CA Standards and Followers'!$3:$3,MATCH(M$1,'CA Standards and Followers'!$1:$1,0)),IF(AND(INDEX('CA Standards and Followers'!$D$14:$D$73,MATCH($A45,'CA Standards and Followers'!$A$14:$A$73,0))=1,INDEX('CA Standards and Followers'!$G$14:$G$73,MATCH($A45,'CA Standards and Followers'!$A$14:$A$73,0))&lt;=M$1),INDEX('CA Standards and Followers'!$2:$2,MATCH(M$1,'CA Standards and Followers'!$1:$1,0)),0)))</f>
        <v>0.53</v>
      </c>
      <c r="N45">
        <f>IF('CA Standards and Followers'!$B57=1,'EPA LDV Rules'!G$8,IF(AND(INDEX('CA Standards and Followers'!$E$14:$E$73,MATCH($A45,'CA Standards and Followers'!$A$14:$A$73,0))=1,INDEX('CA Standards and Followers'!$H$14:$H$73,MATCH($A45,'CA Standards and Followers'!$A$14:$A$73,0))&lt;=N$1),INDEX('CA Standards and Followers'!$3:$3,MATCH(N$1,'CA Standards and Followers'!$1:$1,0)),IF(AND(INDEX('CA Standards and Followers'!$D$14:$D$73,MATCH($A45,'CA Standards and Followers'!$A$14:$A$73,0))=1,INDEX('CA Standards and Followers'!$G$14:$G$73,MATCH($A45,'CA Standards and Followers'!$A$14:$A$73,0))&lt;=N$1),INDEX('CA Standards and Followers'!$2:$2,MATCH(N$1,'CA Standards and Followers'!$1:$1,0)),0)))</f>
        <v>0.61</v>
      </c>
      <c r="O45">
        <f>IF('CA Standards and Followers'!$B57=1,'EPA LDV Rules'!H$8,IF(AND(INDEX('CA Standards and Followers'!$E$14:$E$73,MATCH($A45,'CA Standards and Followers'!$A$14:$A$73,0))=1,INDEX('CA Standards and Followers'!$H$14:$H$73,MATCH($A45,'CA Standards and Followers'!$A$14:$A$73,0))&lt;=O$1),INDEX('CA Standards and Followers'!$3:$3,MATCH(O$1,'CA Standards and Followers'!$1:$1,0)),IF(AND(INDEX('CA Standards and Followers'!$D$14:$D$73,MATCH($A45,'CA Standards and Followers'!$A$14:$A$73,0))=1,INDEX('CA Standards and Followers'!$G$14:$G$73,MATCH($A45,'CA Standards and Followers'!$A$14:$A$73,0))&lt;=O$1),INDEX('CA Standards and Followers'!$2:$2,MATCH(O$1,'CA Standards and Followers'!$1:$1,0)),0)))</f>
        <v>0.57999999999999996</v>
      </c>
      <c r="P45">
        <f>IF('CA Standards and Followers'!$B57=1,'EPA LDV Rules'!I$8,IF(AND(INDEX('CA Standards and Followers'!$E$14:$E$73,MATCH($A45,'CA Standards and Followers'!$A$14:$A$73,0))=1,INDEX('CA Standards and Followers'!$H$14:$H$73,MATCH($A45,'CA Standards and Followers'!$A$14:$A$73,0))&lt;=P$1),INDEX('CA Standards and Followers'!$3:$3,MATCH(P$1,'CA Standards and Followers'!$1:$1,0)),IF(AND(INDEX('CA Standards and Followers'!$D$14:$D$73,MATCH($A45,'CA Standards and Followers'!$A$14:$A$73,0))=1,INDEX('CA Standards and Followers'!$G$14:$G$73,MATCH($A45,'CA Standards and Followers'!$A$14:$A$73,0))&lt;=P$1),INDEX('CA Standards and Followers'!$2:$2,MATCH(P$1,'CA Standards and Followers'!$1:$1,0)),0)))</f>
        <v>0.55000000000000004</v>
      </c>
      <c r="Q45">
        <f>IF('CA Standards and Followers'!$B57=1,'EPA LDV Rules'!J$8,IF(AND(INDEX('CA Standards and Followers'!$E$14:$E$73,MATCH($A45,'CA Standards and Followers'!$A$14:$A$73,0))=1,INDEX('CA Standards and Followers'!$H$14:$H$73,MATCH($A45,'CA Standards and Followers'!$A$14:$A$73,0))&lt;=Q$1),INDEX('CA Standards and Followers'!$3:$3,MATCH(Q$1,'CA Standards and Followers'!$1:$1,0)),IF(AND(INDEX('CA Standards and Followers'!$D$14:$D$73,MATCH($A45,'CA Standards and Followers'!$A$14:$A$73,0))=1,INDEX('CA Standards and Followers'!$G$14:$G$73,MATCH($A45,'CA Standards and Followers'!$A$14:$A$73,0))&lt;=Q$1),INDEX('CA Standards and Followers'!$2:$2,MATCH(Q$1,'CA Standards and Followers'!$1:$1,0)),0)))</f>
        <v>0</v>
      </c>
      <c r="R45">
        <f>IF('CA Standards and Followers'!$B57=1,'EPA LDV Rules'!K$8,IF(AND(INDEX('CA Standards and Followers'!$E$14:$E$73,MATCH($A45,'CA Standards and Followers'!$A$14:$A$73,0))=1,INDEX('CA Standards and Followers'!$H$14:$H$73,MATCH($A45,'CA Standards and Followers'!$A$14:$A$73,0))&lt;=R$1),INDEX('CA Standards and Followers'!$3:$3,MATCH(R$1,'CA Standards and Followers'!$1:$1,0)),IF(AND(INDEX('CA Standards and Followers'!$D$14:$D$73,MATCH($A45,'CA Standards and Followers'!$A$14:$A$73,0))=1,INDEX('CA Standards and Followers'!$G$14:$G$73,MATCH($A45,'CA Standards and Followers'!$A$14:$A$73,0))&lt;=R$1),INDEX('CA Standards and Followers'!$2:$2,MATCH(R$1,'CA Standards and Followers'!$1:$1,0)),0)))</f>
        <v>0</v>
      </c>
      <c r="S45">
        <f>IF('CA Standards and Followers'!$B57=1,'EPA LDV Rules'!L$8,IF(AND(INDEX('CA Standards and Followers'!$E$14:$E$73,MATCH($A45,'CA Standards and Followers'!$A$14:$A$73,0))=1,INDEX('CA Standards and Followers'!$H$14:$H$73,MATCH($A45,'CA Standards and Followers'!$A$14:$A$73,0))&lt;=S$1),INDEX('CA Standards and Followers'!$3:$3,MATCH(S$1,'CA Standards and Followers'!$1:$1,0)),IF(AND(INDEX('CA Standards and Followers'!$D$14:$D$73,MATCH($A45,'CA Standards and Followers'!$A$14:$A$73,0))=1,INDEX('CA Standards and Followers'!$G$14:$G$73,MATCH($A45,'CA Standards and Followers'!$A$14:$A$73,0))&lt;=S$1),INDEX('CA Standards and Followers'!$2:$2,MATCH(S$1,'CA Standards and Followers'!$1:$1,0)),0)))</f>
        <v>0</v>
      </c>
      <c r="T45">
        <f>IF('CA Standards and Followers'!$B57=1,'EPA LDV Rules'!M$8,IF(AND(INDEX('CA Standards and Followers'!$E$14:$E$73,MATCH($A45,'CA Standards and Followers'!$A$14:$A$73,0))=1,INDEX('CA Standards and Followers'!$H$14:$H$73,MATCH($A45,'CA Standards and Followers'!$A$14:$A$73,0))&lt;=T$1),INDEX('CA Standards and Followers'!$3:$3,MATCH(T$1,'CA Standards and Followers'!$1:$1,0)),IF(AND(INDEX('CA Standards and Followers'!$D$14:$D$73,MATCH($A45,'CA Standards and Followers'!$A$14:$A$73,0))=1,INDEX('CA Standards and Followers'!$G$14:$G$73,MATCH($A45,'CA Standards and Followers'!$A$14:$A$73,0))&lt;=T$1),INDEX('CA Standards and Followers'!$2:$2,MATCH(T$1,'CA Standards and Followers'!$1:$1,0)),0)))</f>
        <v>0</v>
      </c>
      <c r="U45">
        <f>IF('CA Standards and Followers'!$B57=1,'EPA LDV Rules'!N$8,IF(AND(INDEX('CA Standards and Followers'!$E$14:$E$73,MATCH($A45,'CA Standards and Followers'!$A$14:$A$73,0))=1,INDEX('CA Standards and Followers'!$H$14:$H$73,MATCH($A45,'CA Standards and Followers'!$A$14:$A$73,0))&lt;=U$1),INDEX('CA Standards and Followers'!$3:$3,MATCH(U$1,'CA Standards and Followers'!$1:$1,0)),IF(AND(INDEX('CA Standards and Followers'!$D$14:$D$73,MATCH($A45,'CA Standards and Followers'!$A$14:$A$73,0))=1,INDEX('CA Standards and Followers'!$G$14:$G$73,MATCH($A45,'CA Standards and Followers'!$A$14:$A$73,0))&lt;=U$1),INDEX('CA Standards and Followers'!$2:$2,MATCH(U$1,'CA Standards and Followers'!$1:$1,0)),0)))</f>
        <v>0</v>
      </c>
      <c r="V45">
        <f>IF('CA Standards and Followers'!$B57=1,'EPA LDV Rules'!O$8,IF(AND(INDEX('CA Standards and Followers'!$E$14:$E$73,MATCH($A45,'CA Standards and Followers'!$A$14:$A$73,0))=1,INDEX('CA Standards and Followers'!$H$14:$H$73,MATCH($A45,'CA Standards and Followers'!$A$14:$A$73,0))&lt;=V$1),INDEX('CA Standards and Followers'!$3:$3,MATCH(V$1,'CA Standards and Followers'!$1:$1,0)),IF(AND(INDEX('CA Standards and Followers'!$D$14:$D$73,MATCH($A45,'CA Standards and Followers'!$A$14:$A$73,0))=1,INDEX('CA Standards and Followers'!$G$14:$G$73,MATCH($A45,'CA Standards and Followers'!$A$14:$A$73,0))&lt;=V$1),INDEX('CA Standards and Followers'!$2:$2,MATCH(V$1,'CA Standards and Followers'!$1:$1,0)),0)))</f>
        <v>0</v>
      </c>
      <c r="W45">
        <f>IF('CA Standards and Followers'!$B57=1,'EPA LDV Rules'!P$8,IF(AND(INDEX('CA Standards and Followers'!$E$14:$E$73,MATCH($A45,'CA Standards and Followers'!$A$14:$A$73,0))=1,INDEX('CA Standards and Followers'!$H$14:$H$73,MATCH($A45,'CA Standards and Followers'!$A$14:$A$73,0))&lt;=W$1),INDEX('CA Standards and Followers'!$3:$3,MATCH(W$1,'CA Standards and Followers'!$1:$1,0)),IF(AND(INDEX('CA Standards and Followers'!$D$14:$D$73,MATCH($A45,'CA Standards and Followers'!$A$14:$A$73,0))=1,INDEX('CA Standards and Followers'!$G$14:$G$73,MATCH($A45,'CA Standards and Followers'!$A$14:$A$73,0))&lt;=W$1),INDEX('CA Standards and Followers'!$2:$2,MATCH(W$1,'CA Standards and Followers'!$1:$1,0)),0)))</f>
        <v>0</v>
      </c>
      <c r="X45">
        <f>IF('CA Standards and Followers'!$B57=1,'EPA LDV Rules'!Q$8,IF(AND(INDEX('CA Standards and Followers'!$E$14:$E$73,MATCH($A45,'CA Standards and Followers'!$A$14:$A$73,0))=1,INDEX('CA Standards and Followers'!$H$14:$H$73,MATCH($A45,'CA Standards and Followers'!$A$14:$A$73,0))&lt;=X$1),INDEX('CA Standards and Followers'!$3:$3,MATCH(X$1,'CA Standards and Followers'!$1:$1,0)),IF(AND(INDEX('CA Standards and Followers'!$D$14:$D$73,MATCH($A45,'CA Standards and Followers'!$A$14:$A$73,0))=1,INDEX('CA Standards and Followers'!$G$14:$G$73,MATCH($A45,'CA Standards and Followers'!$A$14:$A$73,0))&lt;=X$1),INDEX('CA Standards and Followers'!$2:$2,MATCH(X$1,'CA Standards and Followers'!$1:$1,0)),0)))</f>
        <v>0</v>
      </c>
      <c r="Y45">
        <f>IF('CA Standards and Followers'!$B57=1,'EPA LDV Rules'!R$8,IF(AND(INDEX('CA Standards and Followers'!$E$14:$E$73,MATCH($A45,'CA Standards and Followers'!$A$14:$A$73,0))=1,INDEX('CA Standards and Followers'!$H$14:$H$73,MATCH($A45,'CA Standards and Followers'!$A$14:$A$73,0))&lt;=Y$1),INDEX('CA Standards and Followers'!$3:$3,MATCH(Y$1,'CA Standards and Followers'!$1:$1,0)),IF(AND(INDEX('CA Standards and Followers'!$D$14:$D$73,MATCH($A45,'CA Standards and Followers'!$A$14:$A$73,0))=1,INDEX('CA Standards and Followers'!$G$14:$G$73,MATCH($A45,'CA Standards and Followers'!$A$14:$A$73,0))&lt;=Y$1),INDEX('CA Standards and Followers'!$2:$2,MATCH(Y$1,'CA Standards and Followers'!$1:$1,0)),0)))</f>
        <v>0</v>
      </c>
      <c r="Z45">
        <f>IF('CA Standards and Followers'!$B57=1,'EPA LDV Rules'!S$8,IF(AND(INDEX('CA Standards and Followers'!$E$14:$E$73,MATCH($A45,'CA Standards and Followers'!$A$14:$A$73,0))=1,INDEX('CA Standards and Followers'!$H$14:$H$73,MATCH($A45,'CA Standards and Followers'!$A$14:$A$73,0))&lt;=Z$1),INDEX('CA Standards and Followers'!$3:$3,MATCH(Z$1,'CA Standards and Followers'!$1:$1,0)),IF(AND(INDEX('CA Standards and Followers'!$D$14:$D$73,MATCH($A45,'CA Standards and Followers'!$A$14:$A$73,0))=1,INDEX('CA Standards and Followers'!$G$14:$G$73,MATCH($A45,'CA Standards and Followers'!$A$14:$A$73,0))&lt;=Z$1),INDEX('CA Standards and Followers'!$2:$2,MATCH(Z$1,'CA Standards and Followers'!$1:$1,0)),0)))</f>
        <v>0</v>
      </c>
      <c r="AA45">
        <f>IF('CA Standards and Followers'!$B57=1,'EPA LDV Rules'!T$8,IF(AND(INDEX('CA Standards and Followers'!$E$14:$E$73,MATCH($A45,'CA Standards and Followers'!$A$14:$A$73,0))=1,INDEX('CA Standards and Followers'!$H$14:$H$73,MATCH($A45,'CA Standards and Followers'!$A$14:$A$73,0))&lt;=AA$1),INDEX('CA Standards and Followers'!$3:$3,MATCH(AA$1,'CA Standards and Followers'!$1:$1,0)),IF(AND(INDEX('CA Standards and Followers'!$D$14:$D$73,MATCH($A45,'CA Standards and Followers'!$A$14:$A$73,0))=1,INDEX('CA Standards and Followers'!$G$14:$G$73,MATCH($A45,'CA Standards and Followers'!$A$14:$A$73,0))&lt;=AA$1),INDEX('CA Standards and Followers'!$2:$2,MATCH(AA$1,'CA Standards and Followers'!$1:$1,0)),0)))</f>
        <v>0</v>
      </c>
      <c r="AB45">
        <f>IF('CA Standards and Followers'!$B57=1,'EPA LDV Rules'!U$8,IF(AND(INDEX('CA Standards and Followers'!$E$14:$E$73,MATCH($A45,'CA Standards and Followers'!$A$14:$A$73,0))=1,INDEX('CA Standards and Followers'!$H$14:$H$73,MATCH($A45,'CA Standards and Followers'!$A$14:$A$73,0))&lt;=AB$1),INDEX('CA Standards and Followers'!$3:$3,MATCH(AB$1,'CA Standards and Followers'!$1:$1,0)),IF(AND(INDEX('CA Standards and Followers'!$D$14:$D$73,MATCH($A45,'CA Standards and Followers'!$A$14:$A$73,0))=1,INDEX('CA Standards and Followers'!$G$14:$G$73,MATCH($A45,'CA Standards and Followers'!$A$14:$A$73,0))&lt;=AB$1),INDEX('CA Standards and Followers'!$2:$2,MATCH(AB$1,'CA Standards and Followers'!$1:$1,0)),0)))</f>
        <v>0</v>
      </c>
      <c r="AC45">
        <f>IF('CA Standards and Followers'!$B57=1,'EPA LDV Rules'!V$8,IF(AND(INDEX('CA Standards and Followers'!$E$14:$E$73,MATCH($A45,'CA Standards and Followers'!$A$14:$A$73,0))=1,INDEX('CA Standards and Followers'!$H$14:$H$73,MATCH($A45,'CA Standards and Followers'!$A$14:$A$73,0))&lt;=AC$1),INDEX('CA Standards and Followers'!$3:$3,MATCH(AC$1,'CA Standards and Followers'!$1:$1,0)),IF(AND(INDEX('CA Standards and Followers'!$D$14:$D$73,MATCH($A45,'CA Standards and Followers'!$A$14:$A$73,0))=1,INDEX('CA Standards and Followers'!$G$14:$G$73,MATCH($A45,'CA Standards and Followers'!$A$14:$A$73,0))&lt;=AC$1),INDEX('CA Standards and Followers'!$2:$2,MATCH(AC$1,'CA Standards and Followers'!$1:$1,0)),0)))</f>
        <v>0</v>
      </c>
      <c r="AD45">
        <f>IF('CA Standards and Followers'!$B57=1,'EPA LDV Rules'!W$8,IF(AND(INDEX('CA Standards and Followers'!$E$14:$E$73,MATCH($A45,'CA Standards and Followers'!$A$14:$A$73,0))=1,INDEX('CA Standards and Followers'!$H$14:$H$73,MATCH($A45,'CA Standards and Followers'!$A$14:$A$73,0))&lt;=AD$1),INDEX('CA Standards and Followers'!$3:$3,MATCH(AD$1,'CA Standards and Followers'!$1:$1,0)),IF(AND(INDEX('CA Standards and Followers'!$D$14:$D$73,MATCH($A45,'CA Standards and Followers'!$A$14:$A$73,0))=1,INDEX('CA Standards and Followers'!$G$14:$G$73,MATCH($A45,'CA Standards and Followers'!$A$14:$A$73,0))&lt;=AD$1),INDEX('CA Standards and Followers'!$2:$2,MATCH(AD$1,'CA Standards and Followers'!$1:$1,0)),0)))</f>
        <v>0</v>
      </c>
      <c r="AE45">
        <f>IF('CA Standards and Followers'!$B57=1,'EPA LDV Rules'!X$8,IF(AND(INDEX('CA Standards and Followers'!$E$14:$E$73,MATCH($A45,'CA Standards and Followers'!$A$14:$A$73,0))=1,INDEX('CA Standards and Followers'!$H$14:$H$73,MATCH($A45,'CA Standards and Followers'!$A$14:$A$73,0))&lt;=AE$1),INDEX('CA Standards and Followers'!$3:$3,MATCH(AE$1,'CA Standards and Followers'!$1:$1,0)),IF(AND(INDEX('CA Standards and Followers'!$D$14:$D$73,MATCH($A45,'CA Standards and Followers'!$A$14:$A$73,0))=1,INDEX('CA Standards and Followers'!$G$14:$G$73,MATCH($A45,'CA Standards and Followers'!$A$14:$A$73,0))&lt;=AE$1),INDEX('CA Standards and Followers'!$2:$2,MATCH(AE$1,'CA Standards and Followers'!$1:$1,0)),0)))</f>
        <v>0</v>
      </c>
      <c r="AF45">
        <f>IF('CA Standards and Followers'!$B57=1,'EPA LDV Rules'!Y$8,IF(AND(INDEX('CA Standards and Followers'!$E$14:$E$73,MATCH($A45,'CA Standards and Followers'!$A$14:$A$73,0))=1,INDEX('CA Standards and Followers'!$H$14:$H$73,MATCH($A45,'CA Standards and Followers'!$A$14:$A$73,0))&lt;=AF$1),INDEX('CA Standards and Followers'!$3:$3,MATCH(AF$1,'CA Standards and Followers'!$1:$1,0)),IF(AND(INDEX('CA Standards and Followers'!$D$14:$D$73,MATCH($A45,'CA Standards and Followers'!$A$14:$A$73,0))=1,INDEX('CA Standards and Followers'!$G$14:$G$73,MATCH($A45,'CA Standards and Followers'!$A$14:$A$73,0))&lt;=AF$1),INDEX('CA Standards and Followers'!$2:$2,MATCH(AF$1,'CA Standards and Followers'!$1:$1,0)),0)))</f>
        <v>0</v>
      </c>
    </row>
    <row r="46" spans="1:32" x14ac:dyDescent="0.75">
      <c r="A46" t="s">
        <v>24</v>
      </c>
      <c r="B46">
        <f>IF(AND(INDEX('CA Standards and Followers'!$E$14:$E$73,MATCH($A46,'CA Standards and Followers'!$A$14:$A$73,0))=1,INDEX('CA Standards and Followers'!$H$14:$H$73,MATCH($A46,'CA Standards and Followers'!$A$14:$A$73,0))&lt;=B$1),INDEX('CA Standards and Followers'!$3:$3,MATCH(B$1,'CA Standards and Followers'!$1:$1,0)),IF(AND(INDEX('CA Standards and Followers'!$D$14:$D$73,MATCH($A46,'CA Standards and Followers'!$A$14:$A$73,0))=1,INDEX('CA Standards and Followers'!$G$14:$G$73,MATCH($A46,'CA Standards and Followers'!$A$14:$A$73,0))&lt;=B$1),INDEX('CA Standards and Followers'!$2:$2,MATCH(B$1,'CA Standards and Followers'!$1:$1,0)),0))</f>
        <v>0</v>
      </c>
      <c r="C46">
        <f>IF(AND(INDEX('CA Standards and Followers'!$E$14:$E$73,MATCH($A46,'CA Standards and Followers'!$A$14:$A$73,0))=1,INDEX('CA Standards and Followers'!$H$14:$H$73,MATCH($A46,'CA Standards and Followers'!$A$14:$A$73,0))&lt;=C$1),INDEX('CA Standards and Followers'!$3:$3,MATCH(C$1,'CA Standards and Followers'!$1:$1,0)),IF(AND(INDEX('CA Standards and Followers'!$D$14:$D$73,MATCH($A46,'CA Standards and Followers'!$A$14:$A$73,0))=1,INDEX('CA Standards and Followers'!$G$14:$G$73,MATCH($A46,'CA Standards and Followers'!$A$14:$A$73,0))&lt;=C$1),INDEX('CA Standards and Followers'!$2:$2,MATCH(C$1,'CA Standards and Followers'!$1:$1,0)),0))</f>
        <v>0</v>
      </c>
      <c r="D46">
        <f>IF(AND(INDEX('CA Standards and Followers'!$E$14:$E$73,MATCH($A46,'CA Standards and Followers'!$A$14:$A$73,0))=1,INDEX('CA Standards and Followers'!$H$14:$H$73,MATCH($A46,'CA Standards and Followers'!$A$14:$A$73,0))&lt;=D$1),INDEX('CA Standards and Followers'!$3:$3,MATCH(D$1,'CA Standards and Followers'!$1:$1,0)),IF(AND(INDEX('CA Standards and Followers'!$D$14:$D$73,MATCH($A46,'CA Standards and Followers'!$A$14:$A$73,0))=1,INDEX('CA Standards and Followers'!$G$14:$G$73,MATCH($A46,'CA Standards and Followers'!$A$14:$A$73,0))&lt;=D$1),INDEX('CA Standards and Followers'!$2:$2,MATCH(D$1,'CA Standards and Followers'!$1:$1,0)),0))</f>
        <v>0</v>
      </c>
      <c r="E46">
        <f>IF(AND(INDEX('CA Standards and Followers'!$E$14:$E$73,MATCH($A46,'CA Standards and Followers'!$A$14:$A$73,0))=1,INDEX('CA Standards and Followers'!$H$14:$H$73,MATCH($A46,'CA Standards and Followers'!$A$14:$A$73,0))&lt;=E$1),INDEX('CA Standards and Followers'!$3:$3,MATCH(E$1,'CA Standards and Followers'!$1:$1,0)),IF(AND(INDEX('CA Standards and Followers'!$D$14:$D$73,MATCH($A46,'CA Standards and Followers'!$A$14:$A$73,0))=1,INDEX('CA Standards and Followers'!$G$14:$G$73,MATCH($A46,'CA Standards and Followers'!$A$14:$A$73,0))&lt;=E$1),INDEX('CA Standards and Followers'!$2:$2,MATCH(E$1,'CA Standards and Followers'!$1:$1,0)),0))</f>
        <v>0</v>
      </c>
      <c r="F46">
        <f>IF(AND(INDEX('CA Standards and Followers'!$E$14:$E$73,MATCH($A46,'CA Standards and Followers'!$A$14:$A$73,0))=1,INDEX('CA Standards and Followers'!$H$14:$H$73,MATCH($A46,'CA Standards and Followers'!$A$14:$A$73,0))&lt;=F$1),INDEX('CA Standards and Followers'!$3:$3,MATCH(F$1,'CA Standards and Followers'!$1:$1,0)),IF(AND(INDEX('CA Standards and Followers'!$D$14:$D$73,MATCH($A46,'CA Standards and Followers'!$A$14:$A$73,0))=1,INDEX('CA Standards and Followers'!$G$14:$G$73,MATCH($A46,'CA Standards and Followers'!$A$14:$A$73,0))&lt;=F$1),INDEX('CA Standards and Followers'!$2:$2,MATCH(F$1,'CA Standards and Followers'!$1:$1,0)),0))</f>
        <v>0</v>
      </c>
      <c r="G46">
        <f>IF(AND(INDEX('CA Standards and Followers'!$E$14:$E$73,MATCH($A46,'CA Standards and Followers'!$A$14:$A$73,0))=1,INDEX('CA Standards and Followers'!$H$14:$H$73,MATCH($A46,'CA Standards and Followers'!$A$14:$A$73,0))&lt;=G$1),INDEX('CA Standards and Followers'!$3:$3,MATCH(G$1,'CA Standards and Followers'!$1:$1,0)),IF(AND(INDEX('CA Standards and Followers'!$D$14:$D$73,MATCH($A46,'CA Standards and Followers'!$A$14:$A$73,0))=1,INDEX('CA Standards and Followers'!$G$14:$G$73,MATCH($A46,'CA Standards and Followers'!$A$14:$A$73,0))&lt;=G$1),INDEX('CA Standards and Followers'!$2:$2,MATCH(G$1,'CA Standards and Followers'!$1:$1,0)),0))</f>
        <v>0</v>
      </c>
      <c r="H46">
        <f>IF(AND(INDEX('CA Standards and Followers'!$E$14:$E$73,MATCH($A46,'CA Standards and Followers'!$A$14:$A$73,0))=1,INDEX('CA Standards and Followers'!$H$14:$H$73,MATCH($A46,'CA Standards and Followers'!$A$14:$A$73,0))&lt;=H$1),INDEX('CA Standards and Followers'!$3:$3,MATCH(H$1,'CA Standards and Followers'!$1:$1,0)),IF(AND(INDEX('CA Standards and Followers'!$D$14:$D$73,MATCH($A46,'CA Standards and Followers'!$A$14:$A$73,0))=1,INDEX('CA Standards and Followers'!$G$14:$G$73,MATCH($A46,'CA Standards and Followers'!$A$14:$A$73,0))&lt;=H$1),INDEX('CA Standards and Followers'!$2:$2,MATCH(H$1,'CA Standards and Followers'!$1:$1,0)),0))</f>
        <v>0</v>
      </c>
      <c r="I46">
        <f>IF('CA Standards and Followers'!$B58=1,'EPA LDV Rules'!B$8,IF(AND(INDEX('CA Standards and Followers'!$E$14:$E$73,MATCH($A46,'CA Standards and Followers'!$A$14:$A$73,0))=1,INDEX('CA Standards and Followers'!$H$14:$H$73,MATCH($A46,'CA Standards and Followers'!$A$14:$A$73,0))&lt;=I$1),INDEX('CA Standards and Followers'!$3:$3,MATCH(I$1,'CA Standards and Followers'!$1:$1,0)),IF(AND(INDEX('CA Standards and Followers'!$D$14:$D$73,MATCH($A46,'CA Standards and Followers'!$A$14:$A$73,0))=1,INDEX('CA Standards and Followers'!$G$14:$G$73,MATCH($A46,'CA Standards and Followers'!$A$14:$A$73,0))&lt;=I$1),INDEX('CA Standards and Followers'!$2:$2,MATCH(I$1,'CA Standards and Followers'!$1:$1,0)),0)))</f>
        <v>0.26200000000000001</v>
      </c>
      <c r="J46">
        <f>IF('CA Standards and Followers'!$B58=1,'EPA LDV Rules'!C$8,IF(AND(INDEX('CA Standards and Followers'!$E$14:$E$73,MATCH($A46,'CA Standards and Followers'!$A$14:$A$73,0))=1,INDEX('CA Standards and Followers'!$H$14:$H$73,MATCH($A46,'CA Standards and Followers'!$A$14:$A$73,0))&lt;=J$1),INDEX('CA Standards and Followers'!$3:$3,MATCH(J$1,'CA Standards and Followers'!$1:$1,0)),IF(AND(INDEX('CA Standards and Followers'!$D$14:$D$73,MATCH($A46,'CA Standards and Followers'!$A$14:$A$73,0))=1,INDEX('CA Standards and Followers'!$G$14:$G$73,MATCH($A46,'CA Standards and Followers'!$A$14:$A$73,0))&lt;=J$1),INDEX('CA Standards and Followers'!$2:$2,MATCH(J$1,'CA Standards and Followers'!$1:$1,0)),0)))</f>
        <v>0.3</v>
      </c>
      <c r="K46">
        <f>IF('CA Standards and Followers'!$B58=1,'EPA LDV Rules'!D$8,IF(AND(INDEX('CA Standards and Followers'!$E$14:$E$73,MATCH($A46,'CA Standards and Followers'!$A$14:$A$73,0))=1,INDEX('CA Standards and Followers'!$H$14:$H$73,MATCH($A46,'CA Standards and Followers'!$A$14:$A$73,0))&lt;=K$1),INDEX('CA Standards and Followers'!$3:$3,MATCH(K$1,'CA Standards and Followers'!$1:$1,0)),IF(AND(INDEX('CA Standards and Followers'!$D$14:$D$73,MATCH($A46,'CA Standards and Followers'!$A$14:$A$73,0))=1,INDEX('CA Standards and Followers'!$G$14:$G$73,MATCH($A46,'CA Standards and Followers'!$A$14:$A$73,0))&lt;=K$1),INDEX('CA Standards and Followers'!$2:$2,MATCH(K$1,'CA Standards and Followers'!$1:$1,0)),0)))</f>
        <v>0.39600000000000002</v>
      </c>
      <c r="L46">
        <f>IF('CA Standards and Followers'!$B58=1,'EPA LDV Rules'!E$8,IF(AND(INDEX('CA Standards and Followers'!$E$14:$E$73,MATCH($A46,'CA Standards and Followers'!$A$14:$A$73,0))=1,INDEX('CA Standards and Followers'!$H$14:$H$73,MATCH($A46,'CA Standards and Followers'!$A$14:$A$73,0))&lt;=L$1),INDEX('CA Standards and Followers'!$3:$3,MATCH(L$1,'CA Standards and Followers'!$1:$1,0)),IF(AND(INDEX('CA Standards and Followers'!$D$14:$D$73,MATCH($A46,'CA Standards and Followers'!$A$14:$A$73,0))=1,INDEX('CA Standards and Followers'!$G$14:$G$73,MATCH($A46,'CA Standards and Followers'!$A$14:$A$73,0))&lt;=L$1),INDEX('CA Standards and Followers'!$2:$2,MATCH(L$1,'CA Standards and Followers'!$1:$1,0)),0)))</f>
        <v>0.45500000000000002</v>
      </c>
      <c r="M46">
        <f>IF('CA Standards and Followers'!$B58=1,'EPA LDV Rules'!F$8,IF(AND(INDEX('CA Standards and Followers'!$E$14:$E$73,MATCH($A46,'CA Standards and Followers'!$A$14:$A$73,0))=1,INDEX('CA Standards and Followers'!$H$14:$H$73,MATCH($A46,'CA Standards and Followers'!$A$14:$A$73,0))&lt;=M$1),INDEX('CA Standards and Followers'!$3:$3,MATCH(M$1,'CA Standards and Followers'!$1:$1,0)),IF(AND(INDEX('CA Standards and Followers'!$D$14:$D$73,MATCH($A46,'CA Standards and Followers'!$A$14:$A$73,0))=1,INDEX('CA Standards and Followers'!$G$14:$G$73,MATCH($A46,'CA Standards and Followers'!$A$14:$A$73,0))&lt;=M$1),INDEX('CA Standards and Followers'!$2:$2,MATCH(M$1,'CA Standards and Followers'!$1:$1,0)),0)))</f>
        <v>0.53</v>
      </c>
      <c r="N46">
        <f>IF('CA Standards and Followers'!$B58=1,'EPA LDV Rules'!G$8,IF(AND(INDEX('CA Standards and Followers'!$E$14:$E$73,MATCH($A46,'CA Standards and Followers'!$A$14:$A$73,0))=1,INDEX('CA Standards and Followers'!$H$14:$H$73,MATCH($A46,'CA Standards and Followers'!$A$14:$A$73,0))&lt;=N$1),INDEX('CA Standards and Followers'!$3:$3,MATCH(N$1,'CA Standards and Followers'!$1:$1,0)),IF(AND(INDEX('CA Standards and Followers'!$D$14:$D$73,MATCH($A46,'CA Standards and Followers'!$A$14:$A$73,0))=1,INDEX('CA Standards and Followers'!$G$14:$G$73,MATCH($A46,'CA Standards and Followers'!$A$14:$A$73,0))&lt;=N$1),INDEX('CA Standards and Followers'!$2:$2,MATCH(N$1,'CA Standards and Followers'!$1:$1,0)),0)))</f>
        <v>0.61</v>
      </c>
      <c r="O46">
        <f>IF('CA Standards and Followers'!$B58=1,'EPA LDV Rules'!H$8,IF(AND(INDEX('CA Standards and Followers'!$E$14:$E$73,MATCH($A46,'CA Standards and Followers'!$A$14:$A$73,0))=1,INDEX('CA Standards and Followers'!$H$14:$H$73,MATCH($A46,'CA Standards and Followers'!$A$14:$A$73,0))&lt;=O$1),INDEX('CA Standards and Followers'!$3:$3,MATCH(O$1,'CA Standards and Followers'!$1:$1,0)),IF(AND(INDEX('CA Standards and Followers'!$D$14:$D$73,MATCH($A46,'CA Standards and Followers'!$A$14:$A$73,0))=1,INDEX('CA Standards and Followers'!$G$14:$G$73,MATCH($A46,'CA Standards and Followers'!$A$14:$A$73,0))&lt;=O$1),INDEX('CA Standards and Followers'!$2:$2,MATCH(O$1,'CA Standards and Followers'!$1:$1,0)),0)))</f>
        <v>0.57999999999999996</v>
      </c>
      <c r="P46">
        <f>IF('CA Standards and Followers'!$B58=1,'EPA LDV Rules'!I$8,IF(AND(INDEX('CA Standards and Followers'!$E$14:$E$73,MATCH($A46,'CA Standards and Followers'!$A$14:$A$73,0))=1,INDEX('CA Standards and Followers'!$H$14:$H$73,MATCH($A46,'CA Standards and Followers'!$A$14:$A$73,0))&lt;=P$1),INDEX('CA Standards and Followers'!$3:$3,MATCH(P$1,'CA Standards and Followers'!$1:$1,0)),IF(AND(INDEX('CA Standards and Followers'!$D$14:$D$73,MATCH($A46,'CA Standards and Followers'!$A$14:$A$73,0))=1,INDEX('CA Standards and Followers'!$G$14:$G$73,MATCH($A46,'CA Standards and Followers'!$A$14:$A$73,0))&lt;=P$1),INDEX('CA Standards and Followers'!$2:$2,MATCH(P$1,'CA Standards and Followers'!$1:$1,0)),0)))</f>
        <v>0.55000000000000004</v>
      </c>
      <c r="Q46">
        <f>IF('CA Standards and Followers'!$B58=1,'EPA LDV Rules'!J$8,IF(AND(INDEX('CA Standards and Followers'!$E$14:$E$73,MATCH($A46,'CA Standards and Followers'!$A$14:$A$73,0))=1,INDEX('CA Standards and Followers'!$H$14:$H$73,MATCH($A46,'CA Standards and Followers'!$A$14:$A$73,0))&lt;=Q$1),INDEX('CA Standards and Followers'!$3:$3,MATCH(Q$1,'CA Standards and Followers'!$1:$1,0)),IF(AND(INDEX('CA Standards and Followers'!$D$14:$D$73,MATCH($A46,'CA Standards and Followers'!$A$14:$A$73,0))=1,INDEX('CA Standards and Followers'!$G$14:$G$73,MATCH($A46,'CA Standards and Followers'!$A$14:$A$73,0))&lt;=Q$1),INDEX('CA Standards and Followers'!$2:$2,MATCH(Q$1,'CA Standards and Followers'!$1:$1,0)),0)))</f>
        <v>0</v>
      </c>
      <c r="R46">
        <f>IF('CA Standards and Followers'!$B58=1,'EPA LDV Rules'!K$8,IF(AND(INDEX('CA Standards and Followers'!$E$14:$E$73,MATCH($A46,'CA Standards and Followers'!$A$14:$A$73,0))=1,INDEX('CA Standards and Followers'!$H$14:$H$73,MATCH($A46,'CA Standards and Followers'!$A$14:$A$73,0))&lt;=R$1),INDEX('CA Standards and Followers'!$3:$3,MATCH(R$1,'CA Standards and Followers'!$1:$1,0)),IF(AND(INDEX('CA Standards and Followers'!$D$14:$D$73,MATCH($A46,'CA Standards and Followers'!$A$14:$A$73,0))=1,INDEX('CA Standards and Followers'!$G$14:$G$73,MATCH($A46,'CA Standards and Followers'!$A$14:$A$73,0))&lt;=R$1),INDEX('CA Standards and Followers'!$2:$2,MATCH(R$1,'CA Standards and Followers'!$1:$1,0)),0)))</f>
        <v>0</v>
      </c>
      <c r="S46">
        <f>IF('CA Standards and Followers'!$B58=1,'EPA LDV Rules'!L$8,IF(AND(INDEX('CA Standards and Followers'!$E$14:$E$73,MATCH($A46,'CA Standards and Followers'!$A$14:$A$73,0))=1,INDEX('CA Standards and Followers'!$H$14:$H$73,MATCH($A46,'CA Standards and Followers'!$A$14:$A$73,0))&lt;=S$1),INDEX('CA Standards and Followers'!$3:$3,MATCH(S$1,'CA Standards and Followers'!$1:$1,0)),IF(AND(INDEX('CA Standards and Followers'!$D$14:$D$73,MATCH($A46,'CA Standards and Followers'!$A$14:$A$73,0))=1,INDEX('CA Standards and Followers'!$G$14:$G$73,MATCH($A46,'CA Standards and Followers'!$A$14:$A$73,0))&lt;=S$1),INDEX('CA Standards and Followers'!$2:$2,MATCH(S$1,'CA Standards and Followers'!$1:$1,0)),0)))</f>
        <v>0</v>
      </c>
      <c r="T46">
        <f>IF('CA Standards and Followers'!$B58=1,'EPA LDV Rules'!M$8,IF(AND(INDEX('CA Standards and Followers'!$E$14:$E$73,MATCH($A46,'CA Standards and Followers'!$A$14:$A$73,0))=1,INDEX('CA Standards and Followers'!$H$14:$H$73,MATCH($A46,'CA Standards and Followers'!$A$14:$A$73,0))&lt;=T$1),INDEX('CA Standards and Followers'!$3:$3,MATCH(T$1,'CA Standards and Followers'!$1:$1,0)),IF(AND(INDEX('CA Standards and Followers'!$D$14:$D$73,MATCH($A46,'CA Standards and Followers'!$A$14:$A$73,0))=1,INDEX('CA Standards and Followers'!$G$14:$G$73,MATCH($A46,'CA Standards and Followers'!$A$14:$A$73,0))&lt;=T$1),INDEX('CA Standards and Followers'!$2:$2,MATCH(T$1,'CA Standards and Followers'!$1:$1,0)),0)))</f>
        <v>0</v>
      </c>
      <c r="U46">
        <f>IF('CA Standards and Followers'!$B58=1,'EPA LDV Rules'!N$8,IF(AND(INDEX('CA Standards and Followers'!$E$14:$E$73,MATCH($A46,'CA Standards and Followers'!$A$14:$A$73,0))=1,INDEX('CA Standards and Followers'!$H$14:$H$73,MATCH($A46,'CA Standards and Followers'!$A$14:$A$73,0))&lt;=U$1),INDEX('CA Standards and Followers'!$3:$3,MATCH(U$1,'CA Standards and Followers'!$1:$1,0)),IF(AND(INDEX('CA Standards and Followers'!$D$14:$D$73,MATCH($A46,'CA Standards and Followers'!$A$14:$A$73,0))=1,INDEX('CA Standards and Followers'!$G$14:$G$73,MATCH($A46,'CA Standards and Followers'!$A$14:$A$73,0))&lt;=U$1),INDEX('CA Standards and Followers'!$2:$2,MATCH(U$1,'CA Standards and Followers'!$1:$1,0)),0)))</f>
        <v>0</v>
      </c>
      <c r="V46">
        <f>IF('CA Standards and Followers'!$B58=1,'EPA LDV Rules'!O$8,IF(AND(INDEX('CA Standards and Followers'!$E$14:$E$73,MATCH($A46,'CA Standards and Followers'!$A$14:$A$73,0))=1,INDEX('CA Standards and Followers'!$H$14:$H$73,MATCH($A46,'CA Standards and Followers'!$A$14:$A$73,0))&lt;=V$1),INDEX('CA Standards and Followers'!$3:$3,MATCH(V$1,'CA Standards and Followers'!$1:$1,0)),IF(AND(INDEX('CA Standards and Followers'!$D$14:$D$73,MATCH($A46,'CA Standards and Followers'!$A$14:$A$73,0))=1,INDEX('CA Standards and Followers'!$G$14:$G$73,MATCH($A46,'CA Standards and Followers'!$A$14:$A$73,0))&lt;=V$1),INDEX('CA Standards and Followers'!$2:$2,MATCH(V$1,'CA Standards and Followers'!$1:$1,0)),0)))</f>
        <v>0</v>
      </c>
      <c r="W46">
        <f>IF('CA Standards and Followers'!$B58=1,'EPA LDV Rules'!P$8,IF(AND(INDEX('CA Standards and Followers'!$E$14:$E$73,MATCH($A46,'CA Standards and Followers'!$A$14:$A$73,0))=1,INDEX('CA Standards and Followers'!$H$14:$H$73,MATCH($A46,'CA Standards and Followers'!$A$14:$A$73,0))&lt;=W$1),INDEX('CA Standards and Followers'!$3:$3,MATCH(W$1,'CA Standards and Followers'!$1:$1,0)),IF(AND(INDEX('CA Standards and Followers'!$D$14:$D$73,MATCH($A46,'CA Standards and Followers'!$A$14:$A$73,0))=1,INDEX('CA Standards and Followers'!$G$14:$G$73,MATCH($A46,'CA Standards and Followers'!$A$14:$A$73,0))&lt;=W$1),INDEX('CA Standards and Followers'!$2:$2,MATCH(W$1,'CA Standards and Followers'!$1:$1,0)),0)))</f>
        <v>0</v>
      </c>
      <c r="X46">
        <f>IF('CA Standards and Followers'!$B58=1,'EPA LDV Rules'!Q$8,IF(AND(INDEX('CA Standards and Followers'!$E$14:$E$73,MATCH($A46,'CA Standards and Followers'!$A$14:$A$73,0))=1,INDEX('CA Standards and Followers'!$H$14:$H$73,MATCH($A46,'CA Standards and Followers'!$A$14:$A$73,0))&lt;=X$1),INDEX('CA Standards and Followers'!$3:$3,MATCH(X$1,'CA Standards and Followers'!$1:$1,0)),IF(AND(INDEX('CA Standards and Followers'!$D$14:$D$73,MATCH($A46,'CA Standards and Followers'!$A$14:$A$73,0))=1,INDEX('CA Standards and Followers'!$G$14:$G$73,MATCH($A46,'CA Standards and Followers'!$A$14:$A$73,0))&lt;=X$1),INDEX('CA Standards and Followers'!$2:$2,MATCH(X$1,'CA Standards and Followers'!$1:$1,0)),0)))</f>
        <v>0</v>
      </c>
      <c r="Y46">
        <f>IF('CA Standards and Followers'!$B58=1,'EPA LDV Rules'!R$8,IF(AND(INDEX('CA Standards and Followers'!$E$14:$E$73,MATCH($A46,'CA Standards and Followers'!$A$14:$A$73,0))=1,INDEX('CA Standards and Followers'!$H$14:$H$73,MATCH($A46,'CA Standards and Followers'!$A$14:$A$73,0))&lt;=Y$1),INDEX('CA Standards and Followers'!$3:$3,MATCH(Y$1,'CA Standards and Followers'!$1:$1,0)),IF(AND(INDEX('CA Standards and Followers'!$D$14:$D$73,MATCH($A46,'CA Standards and Followers'!$A$14:$A$73,0))=1,INDEX('CA Standards and Followers'!$G$14:$G$73,MATCH($A46,'CA Standards and Followers'!$A$14:$A$73,0))&lt;=Y$1),INDEX('CA Standards and Followers'!$2:$2,MATCH(Y$1,'CA Standards and Followers'!$1:$1,0)),0)))</f>
        <v>0</v>
      </c>
      <c r="Z46">
        <f>IF('CA Standards and Followers'!$B58=1,'EPA LDV Rules'!S$8,IF(AND(INDEX('CA Standards and Followers'!$E$14:$E$73,MATCH($A46,'CA Standards and Followers'!$A$14:$A$73,0))=1,INDEX('CA Standards and Followers'!$H$14:$H$73,MATCH($A46,'CA Standards and Followers'!$A$14:$A$73,0))&lt;=Z$1),INDEX('CA Standards and Followers'!$3:$3,MATCH(Z$1,'CA Standards and Followers'!$1:$1,0)),IF(AND(INDEX('CA Standards and Followers'!$D$14:$D$73,MATCH($A46,'CA Standards and Followers'!$A$14:$A$73,0))=1,INDEX('CA Standards and Followers'!$G$14:$G$73,MATCH($A46,'CA Standards and Followers'!$A$14:$A$73,0))&lt;=Z$1),INDEX('CA Standards and Followers'!$2:$2,MATCH(Z$1,'CA Standards and Followers'!$1:$1,0)),0)))</f>
        <v>0</v>
      </c>
      <c r="AA46">
        <f>IF('CA Standards and Followers'!$B58=1,'EPA LDV Rules'!T$8,IF(AND(INDEX('CA Standards and Followers'!$E$14:$E$73,MATCH($A46,'CA Standards and Followers'!$A$14:$A$73,0))=1,INDEX('CA Standards and Followers'!$H$14:$H$73,MATCH($A46,'CA Standards and Followers'!$A$14:$A$73,0))&lt;=AA$1),INDEX('CA Standards and Followers'!$3:$3,MATCH(AA$1,'CA Standards and Followers'!$1:$1,0)),IF(AND(INDEX('CA Standards and Followers'!$D$14:$D$73,MATCH($A46,'CA Standards and Followers'!$A$14:$A$73,0))=1,INDEX('CA Standards and Followers'!$G$14:$G$73,MATCH($A46,'CA Standards and Followers'!$A$14:$A$73,0))&lt;=AA$1),INDEX('CA Standards and Followers'!$2:$2,MATCH(AA$1,'CA Standards and Followers'!$1:$1,0)),0)))</f>
        <v>0</v>
      </c>
      <c r="AB46">
        <f>IF('CA Standards and Followers'!$B58=1,'EPA LDV Rules'!U$8,IF(AND(INDEX('CA Standards and Followers'!$E$14:$E$73,MATCH($A46,'CA Standards and Followers'!$A$14:$A$73,0))=1,INDEX('CA Standards and Followers'!$H$14:$H$73,MATCH($A46,'CA Standards and Followers'!$A$14:$A$73,0))&lt;=AB$1),INDEX('CA Standards and Followers'!$3:$3,MATCH(AB$1,'CA Standards and Followers'!$1:$1,0)),IF(AND(INDEX('CA Standards and Followers'!$D$14:$D$73,MATCH($A46,'CA Standards and Followers'!$A$14:$A$73,0))=1,INDEX('CA Standards and Followers'!$G$14:$G$73,MATCH($A46,'CA Standards and Followers'!$A$14:$A$73,0))&lt;=AB$1),INDEX('CA Standards and Followers'!$2:$2,MATCH(AB$1,'CA Standards and Followers'!$1:$1,0)),0)))</f>
        <v>0</v>
      </c>
      <c r="AC46">
        <f>IF('CA Standards and Followers'!$B58=1,'EPA LDV Rules'!V$8,IF(AND(INDEX('CA Standards and Followers'!$E$14:$E$73,MATCH($A46,'CA Standards and Followers'!$A$14:$A$73,0))=1,INDEX('CA Standards and Followers'!$H$14:$H$73,MATCH($A46,'CA Standards and Followers'!$A$14:$A$73,0))&lt;=AC$1),INDEX('CA Standards and Followers'!$3:$3,MATCH(AC$1,'CA Standards and Followers'!$1:$1,0)),IF(AND(INDEX('CA Standards and Followers'!$D$14:$D$73,MATCH($A46,'CA Standards and Followers'!$A$14:$A$73,0))=1,INDEX('CA Standards and Followers'!$G$14:$G$73,MATCH($A46,'CA Standards and Followers'!$A$14:$A$73,0))&lt;=AC$1),INDEX('CA Standards and Followers'!$2:$2,MATCH(AC$1,'CA Standards and Followers'!$1:$1,0)),0)))</f>
        <v>0</v>
      </c>
      <c r="AD46">
        <f>IF('CA Standards and Followers'!$B58=1,'EPA LDV Rules'!W$8,IF(AND(INDEX('CA Standards and Followers'!$E$14:$E$73,MATCH($A46,'CA Standards and Followers'!$A$14:$A$73,0))=1,INDEX('CA Standards and Followers'!$H$14:$H$73,MATCH($A46,'CA Standards and Followers'!$A$14:$A$73,0))&lt;=AD$1),INDEX('CA Standards and Followers'!$3:$3,MATCH(AD$1,'CA Standards and Followers'!$1:$1,0)),IF(AND(INDEX('CA Standards and Followers'!$D$14:$D$73,MATCH($A46,'CA Standards and Followers'!$A$14:$A$73,0))=1,INDEX('CA Standards and Followers'!$G$14:$G$73,MATCH($A46,'CA Standards and Followers'!$A$14:$A$73,0))&lt;=AD$1),INDEX('CA Standards and Followers'!$2:$2,MATCH(AD$1,'CA Standards and Followers'!$1:$1,0)),0)))</f>
        <v>0</v>
      </c>
      <c r="AE46">
        <f>IF('CA Standards and Followers'!$B58=1,'EPA LDV Rules'!X$8,IF(AND(INDEX('CA Standards and Followers'!$E$14:$E$73,MATCH($A46,'CA Standards and Followers'!$A$14:$A$73,0))=1,INDEX('CA Standards and Followers'!$H$14:$H$73,MATCH($A46,'CA Standards and Followers'!$A$14:$A$73,0))&lt;=AE$1),INDEX('CA Standards and Followers'!$3:$3,MATCH(AE$1,'CA Standards and Followers'!$1:$1,0)),IF(AND(INDEX('CA Standards and Followers'!$D$14:$D$73,MATCH($A46,'CA Standards and Followers'!$A$14:$A$73,0))=1,INDEX('CA Standards and Followers'!$G$14:$G$73,MATCH($A46,'CA Standards and Followers'!$A$14:$A$73,0))&lt;=AE$1),INDEX('CA Standards and Followers'!$2:$2,MATCH(AE$1,'CA Standards and Followers'!$1:$1,0)),0)))</f>
        <v>0</v>
      </c>
      <c r="AF46">
        <f>IF('CA Standards and Followers'!$B58=1,'EPA LDV Rules'!Y$8,IF(AND(INDEX('CA Standards and Followers'!$E$14:$E$73,MATCH($A46,'CA Standards and Followers'!$A$14:$A$73,0))=1,INDEX('CA Standards and Followers'!$H$14:$H$73,MATCH($A46,'CA Standards and Followers'!$A$14:$A$73,0))&lt;=AF$1),INDEX('CA Standards and Followers'!$3:$3,MATCH(AF$1,'CA Standards and Followers'!$1:$1,0)),IF(AND(INDEX('CA Standards and Followers'!$D$14:$D$73,MATCH($A46,'CA Standards and Followers'!$A$14:$A$73,0))=1,INDEX('CA Standards and Followers'!$G$14:$G$73,MATCH($A46,'CA Standards and Followers'!$A$14:$A$73,0))&lt;=AF$1),INDEX('CA Standards and Followers'!$2:$2,MATCH(AF$1,'CA Standards and Followers'!$1:$1,0)),0)))</f>
        <v>0</v>
      </c>
    </row>
    <row r="47" spans="1:32" x14ac:dyDescent="0.75">
      <c r="A47" t="s">
        <v>25</v>
      </c>
      <c r="B47">
        <f>IF(AND(INDEX('CA Standards and Followers'!$E$14:$E$73,MATCH($A47,'CA Standards and Followers'!$A$14:$A$73,0))=1,INDEX('CA Standards and Followers'!$H$14:$H$73,MATCH($A47,'CA Standards and Followers'!$A$14:$A$73,0))&lt;=B$1),INDEX('CA Standards and Followers'!$3:$3,MATCH(B$1,'CA Standards and Followers'!$1:$1,0)),IF(AND(INDEX('CA Standards and Followers'!$D$14:$D$73,MATCH($A47,'CA Standards and Followers'!$A$14:$A$73,0))=1,INDEX('CA Standards and Followers'!$G$14:$G$73,MATCH($A47,'CA Standards and Followers'!$A$14:$A$73,0))&lt;=B$1),INDEX('CA Standards and Followers'!$2:$2,MATCH(B$1,'CA Standards and Followers'!$1:$1,0)),0))</f>
        <v>9.5000000000000001E-2</v>
      </c>
      <c r="C47">
        <f>IF(AND(INDEX('CA Standards and Followers'!$E$14:$E$73,MATCH($A47,'CA Standards and Followers'!$A$14:$A$73,0))=1,INDEX('CA Standards and Followers'!$H$14:$H$73,MATCH($A47,'CA Standards and Followers'!$A$14:$A$73,0))&lt;=C$1),INDEX('CA Standards and Followers'!$3:$3,MATCH(C$1,'CA Standards and Followers'!$1:$1,0)),IF(AND(INDEX('CA Standards and Followers'!$D$14:$D$73,MATCH($A47,'CA Standards and Followers'!$A$14:$A$73,0))=1,INDEX('CA Standards and Followers'!$G$14:$G$73,MATCH($A47,'CA Standards and Followers'!$A$14:$A$73,0))&lt;=C$1),INDEX('CA Standards and Followers'!$2:$2,MATCH(C$1,'CA Standards and Followers'!$1:$1,0)),0))</f>
        <v>0.12</v>
      </c>
      <c r="D47">
        <f>IF(AND(INDEX('CA Standards and Followers'!$E$14:$E$73,MATCH($A47,'CA Standards and Followers'!$A$14:$A$73,0))=1,INDEX('CA Standards and Followers'!$H$14:$H$73,MATCH($A47,'CA Standards and Followers'!$A$14:$A$73,0))&lt;=D$1),INDEX('CA Standards and Followers'!$3:$3,MATCH(D$1,'CA Standards and Followers'!$1:$1,0)),IF(AND(INDEX('CA Standards and Followers'!$D$14:$D$73,MATCH($A47,'CA Standards and Followers'!$A$14:$A$73,0))=1,INDEX('CA Standards and Followers'!$G$14:$G$73,MATCH($A47,'CA Standards and Followers'!$A$14:$A$73,0))&lt;=D$1),INDEX('CA Standards and Followers'!$2:$2,MATCH(D$1,'CA Standards and Followers'!$1:$1,0)),0))</f>
        <v>0.14499999999999999</v>
      </c>
      <c r="E47">
        <f>IF(AND(INDEX('CA Standards and Followers'!$E$14:$E$73,MATCH($A47,'CA Standards and Followers'!$A$14:$A$73,0))=1,INDEX('CA Standards and Followers'!$H$14:$H$73,MATCH($A47,'CA Standards and Followers'!$A$14:$A$73,0))&lt;=E$1),INDEX('CA Standards and Followers'!$3:$3,MATCH(E$1,'CA Standards and Followers'!$1:$1,0)),IF(AND(INDEX('CA Standards and Followers'!$D$14:$D$73,MATCH($A47,'CA Standards and Followers'!$A$14:$A$73,0))=1,INDEX('CA Standards and Followers'!$G$14:$G$73,MATCH($A47,'CA Standards and Followers'!$A$14:$A$73,0))&lt;=E$1),INDEX('CA Standards and Followers'!$2:$2,MATCH(E$1,'CA Standards and Followers'!$1:$1,0)),0))</f>
        <v>0.16999999999999998</v>
      </c>
      <c r="F47">
        <f>IF(AND(INDEX('CA Standards and Followers'!$E$14:$E$73,MATCH($A47,'CA Standards and Followers'!$A$14:$A$73,0))=1,INDEX('CA Standards and Followers'!$H$14:$H$73,MATCH($A47,'CA Standards and Followers'!$A$14:$A$73,0))&lt;=F$1),INDEX('CA Standards and Followers'!$3:$3,MATCH(F$1,'CA Standards and Followers'!$1:$1,0)),IF(AND(INDEX('CA Standards and Followers'!$D$14:$D$73,MATCH($A47,'CA Standards and Followers'!$A$14:$A$73,0))=1,INDEX('CA Standards and Followers'!$G$14:$G$73,MATCH($A47,'CA Standards and Followers'!$A$14:$A$73,0))&lt;=F$1),INDEX('CA Standards and Followers'!$2:$2,MATCH(F$1,'CA Standards and Followers'!$1:$1,0)),0))</f>
        <v>0.19500000000000001</v>
      </c>
      <c r="G47">
        <f>IF(AND(INDEX('CA Standards and Followers'!$E$14:$E$73,MATCH($A47,'CA Standards and Followers'!$A$14:$A$73,0))=1,INDEX('CA Standards and Followers'!$H$14:$H$73,MATCH($A47,'CA Standards and Followers'!$A$14:$A$73,0))&lt;=G$1),INDEX('CA Standards and Followers'!$3:$3,MATCH(G$1,'CA Standards and Followers'!$1:$1,0)),IF(AND(INDEX('CA Standards and Followers'!$D$14:$D$73,MATCH($A47,'CA Standards and Followers'!$A$14:$A$73,0))=1,INDEX('CA Standards and Followers'!$G$14:$G$73,MATCH($A47,'CA Standards and Followers'!$A$14:$A$73,0))&lt;=G$1),INDEX('CA Standards and Followers'!$2:$2,MATCH(G$1,'CA Standards and Followers'!$1:$1,0)),0))</f>
        <v>0.21999999999999997</v>
      </c>
      <c r="H47">
        <f>IF(AND(INDEX('CA Standards and Followers'!$E$14:$E$73,MATCH($A47,'CA Standards and Followers'!$A$14:$A$73,0))=1,INDEX('CA Standards and Followers'!$H$14:$H$73,MATCH($A47,'CA Standards and Followers'!$A$14:$A$73,0))&lt;=H$1),INDEX('CA Standards and Followers'!$3:$3,MATCH(H$1,'CA Standards and Followers'!$1:$1,0)),IF(AND(INDEX('CA Standards and Followers'!$D$14:$D$73,MATCH($A47,'CA Standards and Followers'!$A$14:$A$73,0))=1,INDEX('CA Standards and Followers'!$G$14:$G$73,MATCH($A47,'CA Standards and Followers'!$A$14:$A$73,0))&lt;=H$1),INDEX('CA Standards and Followers'!$2:$2,MATCH(H$1,'CA Standards and Followers'!$1:$1,0)),0))</f>
        <v>0.35</v>
      </c>
      <c r="I47">
        <f>IF('CA Standards and Followers'!$B59=1,'EPA LDV Rules'!B$8,IF(AND(INDEX('CA Standards and Followers'!$E$14:$E$73,MATCH($A47,'CA Standards and Followers'!$A$14:$A$73,0))=1,INDEX('CA Standards and Followers'!$H$14:$H$73,MATCH($A47,'CA Standards and Followers'!$A$14:$A$73,0))&lt;=I$1),INDEX('CA Standards and Followers'!$3:$3,MATCH(I$1,'CA Standards and Followers'!$1:$1,0)),IF(AND(INDEX('CA Standards and Followers'!$D$14:$D$73,MATCH($A47,'CA Standards and Followers'!$A$14:$A$73,0))=1,INDEX('CA Standards and Followers'!$G$14:$G$73,MATCH($A47,'CA Standards and Followers'!$A$14:$A$73,0))&lt;=I$1),INDEX('CA Standards and Followers'!$2:$2,MATCH(I$1,'CA Standards and Followers'!$1:$1,0)),0)))</f>
        <v>0.43</v>
      </c>
      <c r="J47">
        <f>IF('CA Standards and Followers'!$B59=1,'EPA LDV Rules'!C$8,IF(AND(INDEX('CA Standards and Followers'!$E$14:$E$73,MATCH($A47,'CA Standards and Followers'!$A$14:$A$73,0))=1,INDEX('CA Standards and Followers'!$H$14:$H$73,MATCH($A47,'CA Standards and Followers'!$A$14:$A$73,0))&lt;=J$1),INDEX('CA Standards and Followers'!$3:$3,MATCH(J$1,'CA Standards and Followers'!$1:$1,0)),IF(AND(INDEX('CA Standards and Followers'!$D$14:$D$73,MATCH($A47,'CA Standards and Followers'!$A$14:$A$73,0))=1,INDEX('CA Standards and Followers'!$G$14:$G$73,MATCH($A47,'CA Standards and Followers'!$A$14:$A$73,0))&lt;=J$1),INDEX('CA Standards and Followers'!$2:$2,MATCH(J$1,'CA Standards and Followers'!$1:$1,0)),0)))</f>
        <v>0.51</v>
      </c>
      <c r="K47">
        <f>IF('CA Standards and Followers'!$B59=1,'EPA LDV Rules'!D$8,IF(AND(INDEX('CA Standards and Followers'!$E$14:$E$73,MATCH($A47,'CA Standards and Followers'!$A$14:$A$73,0))=1,INDEX('CA Standards and Followers'!$H$14:$H$73,MATCH($A47,'CA Standards and Followers'!$A$14:$A$73,0))&lt;=K$1),INDEX('CA Standards and Followers'!$3:$3,MATCH(K$1,'CA Standards and Followers'!$1:$1,0)),IF(AND(INDEX('CA Standards and Followers'!$D$14:$D$73,MATCH($A47,'CA Standards and Followers'!$A$14:$A$73,0))=1,INDEX('CA Standards and Followers'!$G$14:$G$73,MATCH($A47,'CA Standards and Followers'!$A$14:$A$73,0))&lt;=K$1),INDEX('CA Standards and Followers'!$2:$2,MATCH(K$1,'CA Standards and Followers'!$1:$1,0)),0)))</f>
        <v>0.59</v>
      </c>
      <c r="L47">
        <f>IF('CA Standards and Followers'!$B59=1,'EPA LDV Rules'!E$8,IF(AND(INDEX('CA Standards and Followers'!$E$14:$E$73,MATCH($A47,'CA Standards and Followers'!$A$14:$A$73,0))=1,INDEX('CA Standards and Followers'!$H$14:$H$73,MATCH($A47,'CA Standards and Followers'!$A$14:$A$73,0))&lt;=L$1),INDEX('CA Standards and Followers'!$3:$3,MATCH(L$1,'CA Standards and Followers'!$1:$1,0)),IF(AND(INDEX('CA Standards and Followers'!$D$14:$D$73,MATCH($A47,'CA Standards and Followers'!$A$14:$A$73,0))=1,INDEX('CA Standards and Followers'!$G$14:$G$73,MATCH($A47,'CA Standards and Followers'!$A$14:$A$73,0))&lt;=L$1),INDEX('CA Standards and Followers'!$2:$2,MATCH(L$1,'CA Standards and Followers'!$1:$1,0)),0)))</f>
        <v>0.68</v>
      </c>
      <c r="M47">
        <f>IF('CA Standards and Followers'!$B59=1,'EPA LDV Rules'!F$8,IF(AND(INDEX('CA Standards and Followers'!$E$14:$E$73,MATCH($A47,'CA Standards and Followers'!$A$14:$A$73,0))=1,INDEX('CA Standards and Followers'!$H$14:$H$73,MATCH($A47,'CA Standards and Followers'!$A$14:$A$73,0))&lt;=M$1),INDEX('CA Standards and Followers'!$3:$3,MATCH(M$1,'CA Standards and Followers'!$1:$1,0)),IF(AND(INDEX('CA Standards and Followers'!$D$14:$D$73,MATCH($A47,'CA Standards and Followers'!$A$14:$A$73,0))=1,INDEX('CA Standards and Followers'!$G$14:$G$73,MATCH($A47,'CA Standards and Followers'!$A$14:$A$73,0))&lt;=M$1),INDEX('CA Standards and Followers'!$2:$2,MATCH(M$1,'CA Standards and Followers'!$1:$1,0)),0)))</f>
        <v>0.76</v>
      </c>
      <c r="N47">
        <f>IF('CA Standards and Followers'!$B59=1,'EPA LDV Rules'!G$8,IF(AND(INDEX('CA Standards and Followers'!$E$14:$E$73,MATCH($A47,'CA Standards and Followers'!$A$14:$A$73,0))=1,INDEX('CA Standards and Followers'!$H$14:$H$73,MATCH($A47,'CA Standards and Followers'!$A$14:$A$73,0))&lt;=N$1),INDEX('CA Standards and Followers'!$3:$3,MATCH(N$1,'CA Standards and Followers'!$1:$1,0)),IF(AND(INDEX('CA Standards and Followers'!$D$14:$D$73,MATCH($A47,'CA Standards and Followers'!$A$14:$A$73,0))=1,INDEX('CA Standards and Followers'!$G$14:$G$73,MATCH($A47,'CA Standards and Followers'!$A$14:$A$73,0))&lt;=N$1),INDEX('CA Standards and Followers'!$2:$2,MATCH(N$1,'CA Standards and Followers'!$1:$1,0)),0)))</f>
        <v>0.82</v>
      </c>
      <c r="O47">
        <f>IF('CA Standards and Followers'!$B59=1,'EPA LDV Rules'!H$8,IF(AND(INDEX('CA Standards and Followers'!$E$14:$E$73,MATCH($A47,'CA Standards and Followers'!$A$14:$A$73,0))=1,INDEX('CA Standards and Followers'!$H$14:$H$73,MATCH($A47,'CA Standards and Followers'!$A$14:$A$73,0))&lt;=O$1),INDEX('CA Standards and Followers'!$3:$3,MATCH(O$1,'CA Standards and Followers'!$1:$1,0)),IF(AND(INDEX('CA Standards and Followers'!$D$14:$D$73,MATCH($A47,'CA Standards and Followers'!$A$14:$A$73,0))=1,INDEX('CA Standards and Followers'!$G$14:$G$73,MATCH($A47,'CA Standards and Followers'!$A$14:$A$73,0))&lt;=O$1),INDEX('CA Standards and Followers'!$2:$2,MATCH(O$1,'CA Standards and Followers'!$1:$1,0)),0)))</f>
        <v>0.88</v>
      </c>
      <c r="P47">
        <f>IF('CA Standards and Followers'!$B59=1,'EPA LDV Rules'!I$8,IF(AND(INDEX('CA Standards and Followers'!$E$14:$E$73,MATCH($A47,'CA Standards and Followers'!$A$14:$A$73,0))=1,INDEX('CA Standards and Followers'!$H$14:$H$73,MATCH($A47,'CA Standards and Followers'!$A$14:$A$73,0))&lt;=P$1),INDEX('CA Standards and Followers'!$3:$3,MATCH(P$1,'CA Standards and Followers'!$1:$1,0)),IF(AND(INDEX('CA Standards and Followers'!$D$14:$D$73,MATCH($A47,'CA Standards and Followers'!$A$14:$A$73,0))=1,INDEX('CA Standards and Followers'!$G$14:$G$73,MATCH($A47,'CA Standards and Followers'!$A$14:$A$73,0))&lt;=P$1),INDEX('CA Standards and Followers'!$2:$2,MATCH(P$1,'CA Standards and Followers'!$1:$1,0)),0)))</f>
        <v>0.94</v>
      </c>
      <c r="Q47">
        <f>IF('CA Standards and Followers'!$B59=1,'EPA LDV Rules'!J$8,IF(AND(INDEX('CA Standards and Followers'!$E$14:$E$73,MATCH($A47,'CA Standards and Followers'!$A$14:$A$73,0))=1,INDEX('CA Standards and Followers'!$H$14:$H$73,MATCH($A47,'CA Standards and Followers'!$A$14:$A$73,0))&lt;=Q$1),INDEX('CA Standards and Followers'!$3:$3,MATCH(Q$1,'CA Standards and Followers'!$1:$1,0)),IF(AND(INDEX('CA Standards and Followers'!$D$14:$D$73,MATCH($A47,'CA Standards and Followers'!$A$14:$A$73,0))=1,INDEX('CA Standards and Followers'!$G$14:$G$73,MATCH($A47,'CA Standards and Followers'!$A$14:$A$73,0))&lt;=Q$1),INDEX('CA Standards and Followers'!$2:$2,MATCH(Q$1,'CA Standards and Followers'!$1:$1,0)),0)))</f>
        <v>1</v>
      </c>
      <c r="R47">
        <f>IF('CA Standards and Followers'!$B59=1,'EPA LDV Rules'!K$8,IF(AND(INDEX('CA Standards and Followers'!$E$14:$E$73,MATCH($A47,'CA Standards and Followers'!$A$14:$A$73,0))=1,INDEX('CA Standards and Followers'!$H$14:$H$73,MATCH($A47,'CA Standards and Followers'!$A$14:$A$73,0))&lt;=R$1),INDEX('CA Standards and Followers'!$3:$3,MATCH(R$1,'CA Standards and Followers'!$1:$1,0)),IF(AND(INDEX('CA Standards and Followers'!$D$14:$D$73,MATCH($A47,'CA Standards and Followers'!$A$14:$A$73,0))=1,INDEX('CA Standards and Followers'!$G$14:$G$73,MATCH($A47,'CA Standards and Followers'!$A$14:$A$73,0))&lt;=R$1),INDEX('CA Standards and Followers'!$2:$2,MATCH(R$1,'CA Standards and Followers'!$1:$1,0)),0)))</f>
        <v>1</v>
      </c>
      <c r="S47">
        <f>IF('CA Standards and Followers'!$B59=1,'EPA LDV Rules'!L$8,IF(AND(INDEX('CA Standards and Followers'!$E$14:$E$73,MATCH($A47,'CA Standards and Followers'!$A$14:$A$73,0))=1,INDEX('CA Standards and Followers'!$H$14:$H$73,MATCH($A47,'CA Standards and Followers'!$A$14:$A$73,0))&lt;=S$1),INDEX('CA Standards and Followers'!$3:$3,MATCH(S$1,'CA Standards and Followers'!$1:$1,0)),IF(AND(INDEX('CA Standards and Followers'!$D$14:$D$73,MATCH($A47,'CA Standards and Followers'!$A$14:$A$73,0))=1,INDEX('CA Standards and Followers'!$G$14:$G$73,MATCH($A47,'CA Standards and Followers'!$A$14:$A$73,0))&lt;=S$1),INDEX('CA Standards and Followers'!$2:$2,MATCH(S$1,'CA Standards and Followers'!$1:$1,0)),0)))</f>
        <v>1</v>
      </c>
      <c r="T47">
        <f>IF('CA Standards and Followers'!$B59=1,'EPA LDV Rules'!M$8,IF(AND(INDEX('CA Standards and Followers'!$E$14:$E$73,MATCH($A47,'CA Standards and Followers'!$A$14:$A$73,0))=1,INDEX('CA Standards and Followers'!$H$14:$H$73,MATCH($A47,'CA Standards and Followers'!$A$14:$A$73,0))&lt;=T$1),INDEX('CA Standards and Followers'!$3:$3,MATCH(T$1,'CA Standards and Followers'!$1:$1,0)),IF(AND(INDEX('CA Standards and Followers'!$D$14:$D$73,MATCH($A47,'CA Standards and Followers'!$A$14:$A$73,0))=1,INDEX('CA Standards and Followers'!$G$14:$G$73,MATCH($A47,'CA Standards and Followers'!$A$14:$A$73,0))&lt;=T$1),INDEX('CA Standards and Followers'!$2:$2,MATCH(T$1,'CA Standards and Followers'!$1:$1,0)),0)))</f>
        <v>1</v>
      </c>
      <c r="U47">
        <f>IF('CA Standards and Followers'!$B59=1,'EPA LDV Rules'!N$8,IF(AND(INDEX('CA Standards and Followers'!$E$14:$E$73,MATCH($A47,'CA Standards and Followers'!$A$14:$A$73,0))=1,INDEX('CA Standards and Followers'!$H$14:$H$73,MATCH($A47,'CA Standards and Followers'!$A$14:$A$73,0))&lt;=U$1),INDEX('CA Standards and Followers'!$3:$3,MATCH(U$1,'CA Standards and Followers'!$1:$1,0)),IF(AND(INDEX('CA Standards and Followers'!$D$14:$D$73,MATCH($A47,'CA Standards and Followers'!$A$14:$A$73,0))=1,INDEX('CA Standards and Followers'!$G$14:$G$73,MATCH($A47,'CA Standards and Followers'!$A$14:$A$73,0))&lt;=U$1),INDEX('CA Standards and Followers'!$2:$2,MATCH(U$1,'CA Standards and Followers'!$1:$1,0)),0)))</f>
        <v>1</v>
      </c>
      <c r="V47">
        <f>IF('CA Standards and Followers'!$B59=1,'EPA LDV Rules'!O$8,IF(AND(INDEX('CA Standards and Followers'!$E$14:$E$73,MATCH($A47,'CA Standards and Followers'!$A$14:$A$73,0))=1,INDEX('CA Standards and Followers'!$H$14:$H$73,MATCH($A47,'CA Standards and Followers'!$A$14:$A$73,0))&lt;=V$1),INDEX('CA Standards and Followers'!$3:$3,MATCH(V$1,'CA Standards and Followers'!$1:$1,0)),IF(AND(INDEX('CA Standards and Followers'!$D$14:$D$73,MATCH($A47,'CA Standards and Followers'!$A$14:$A$73,0))=1,INDEX('CA Standards and Followers'!$G$14:$G$73,MATCH($A47,'CA Standards and Followers'!$A$14:$A$73,0))&lt;=V$1),INDEX('CA Standards and Followers'!$2:$2,MATCH(V$1,'CA Standards and Followers'!$1:$1,0)),0)))</f>
        <v>1</v>
      </c>
      <c r="W47">
        <f>IF('CA Standards and Followers'!$B59=1,'EPA LDV Rules'!P$8,IF(AND(INDEX('CA Standards and Followers'!$E$14:$E$73,MATCH($A47,'CA Standards and Followers'!$A$14:$A$73,0))=1,INDEX('CA Standards and Followers'!$H$14:$H$73,MATCH($A47,'CA Standards and Followers'!$A$14:$A$73,0))&lt;=W$1),INDEX('CA Standards and Followers'!$3:$3,MATCH(W$1,'CA Standards and Followers'!$1:$1,0)),IF(AND(INDEX('CA Standards and Followers'!$D$14:$D$73,MATCH($A47,'CA Standards and Followers'!$A$14:$A$73,0))=1,INDEX('CA Standards and Followers'!$G$14:$G$73,MATCH($A47,'CA Standards and Followers'!$A$14:$A$73,0))&lt;=W$1),INDEX('CA Standards and Followers'!$2:$2,MATCH(W$1,'CA Standards and Followers'!$1:$1,0)),0)))</f>
        <v>1</v>
      </c>
      <c r="X47">
        <f>IF('CA Standards and Followers'!$B59=1,'EPA LDV Rules'!Q$8,IF(AND(INDEX('CA Standards and Followers'!$E$14:$E$73,MATCH($A47,'CA Standards and Followers'!$A$14:$A$73,0))=1,INDEX('CA Standards and Followers'!$H$14:$H$73,MATCH($A47,'CA Standards and Followers'!$A$14:$A$73,0))&lt;=X$1),INDEX('CA Standards and Followers'!$3:$3,MATCH(X$1,'CA Standards and Followers'!$1:$1,0)),IF(AND(INDEX('CA Standards and Followers'!$D$14:$D$73,MATCH($A47,'CA Standards and Followers'!$A$14:$A$73,0))=1,INDEX('CA Standards and Followers'!$G$14:$G$73,MATCH($A47,'CA Standards and Followers'!$A$14:$A$73,0))&lt;=X$1),INDEX('CA Standards and Followers'!$2:$2,MATCH(X$1,'CA Standards and Followers'!$1:$1,0)),0)))</f>
        <v>1</v>
      </c>
      <c r="Y47">
        <f>IF('CA Standards and Followers'!$B59=1,'EPA LDV Rules'!R$8,IF(AND(INDEX('CA Standards and Followers'!$E$14:$E$73,MATCH($A47,'CA Standards and Followers'!$A$14:$A$73,0))=1,INDEX('CA Standards and Followers'!$H$14:$H$73,MATCH($A47,'CA Standards and Followers'!$A$14:$A$73,0))&lt;=Y$1),INDEX('CA Standards and Followers'!$3:$3,MATCH(Y$1,'CA Standards and Followers'!$1:$1,0)),IF(AND(INDEX('CA Standards and Followers'!$D$14:$D$73,MATCH($A47,'CA Standards and Followers'!$A$14:$A$73,0))=1,INDEX('CA Standards and Followers'!$G$14:$G$73,MATCH($A47,'CA Standards and Followers'!$A$14:$A$73,0))&lt;=Y$1),INDEX('CA Standards and Followers'!$2:$2,MATCH(Y$1,'CA Standards and Followers'!$1:$1,0)),0)))</f>
        <v>1</v>
      </c>
      <c r="Z47">
        <f>IF('CA Standards and Followers'!$B59=1,'EPA LDV Rules'!S$8,IF(AND(INDEX('CA Standards and Followers'!$E$14:$E$73,MATCH($A47,'CA Standards and Followers'!$A$14:$A$73,0))=1,INDEX('CA Standards and Followers'!$H$14:$H$73,MATCH($A47,'CA Standards and Followers'!$A$14:$A$73,0))&lt;=Z$1),INDEX('CA Standards and Followers'!$3:$3,MATCH(Z$1,'CA Standards and Followers'!$1:$1,0)),IF(AND(INDEX('CA Standards and Followers'!$D$14:$D$73,MATCH($A47,'CA Standards and Followers'!$A$14:$A$73,0))=1,INDEX('CA Standards and Followers'!$G$14:$G$73,MATCH($A47,'CA Standards and Followers'!$A$14:$A$73,0))&lt;=Z$1),INDEX('CA Standards and Followers'!$2:$2,MATCH(Z$1,'CA Standards and Followers'!$1:$1,0)),0)))</f>
        <v>1</v>
      </c>
      <c r="AA47">
        <f>IF('CA Standards and Followers'!$B59=1,'EPA LDV Rules'!T$8,IF(AND(INDEX('CA Standards and Followers'!$E$14:$E$73,MATCH($A47,'CA Standards and Followers'!$A$14:$A$73,0))=1,INDEX('CA Standards and Followers'!$H$14:$H$73,MATCH($A47,'CA Standards and Followers'!$A$14:$A$73,0))&lt;=AA$1),INDEX('CA Standards and Followers'!$3:$3,MATCH(AA$1,'CA Standards and Followers'!$1:$1,0)),IF(AND(INDEX('CA Standards and Followers'!$D$14:$D$73,MATCH($A47,'CA Standards and Followers'!$A$14:$A$73,0))=1,INDEX('CA Standards and Followers'!$G$14:$G$73,MATCH($A47,'CA Standards and Followers'!$A$14:$A$73,0))&lt;=AA$1),INDEX('CA Standards and Followers'!$2:$2,MATCH(AA$1,'CA Standards and Followers'!$1:$1,0)),0)))</f>
        <v>1</v>
      </c>
      <c r="AB47">
        <f>IF('CA Standards and Followers'!$B59=1,'EPA LDV Rules'!U$8,IF(AND(INDEX('CA Standards and Followers'!$E$14:$E$73,MATCH($A47,'CA Standards and Followers'!$A$14:$A$73,0))=1,INDEX('CA Standards and Followers'!$H$14:$H$73,MATCH($A47,'CA Standards and Followers'!$A$14:$A$73,0))&lt;=AB$1),INDEX('CA Standards and Followers'!$3:$3,MATCH(AB$1,'CA Standards and Followers'!$1:$1,0)),IF(AND(INDEX('CA Standards and Followers'!$D$14:$D$73,MATCH($A47,'CA Standards and Followers'!$A$14:$A$73,0))=1,INDEX('CA Standards and Followers'!$G$14:$G$73,MATCH($A47,'CA Standards and Followers'!$A$14:$A$73,0))&lt;=AB$1),INDEX('CA Standards and Followers'!$2:$2,MATCH(AB$1,'CA Standards and Followers'!$1:$1,0)),0)))</f>
        <v>1</v>
      </c>
      <c r="AC47">
        <f>IF('CA Standards and Followers'!$B59=1,'EPA LDV Rules'!V$8,IF(AND(INDEX('CA Standards and Followers'!$E$14:$E$73,MATCH($A47,'CA Standards and Followers'!$A$14:$A$73,0))=1,INDEX('CA Standards and Followers'!$H$14:$H$73,MATCH($A47,'CA Standards and Followers'!$A$14:$A$73,0))&lt;=AC$1),INDEX('CA Standards and Followers'!$3:$3,MATCH(AC$1,'CA Standards and Followers'!$1:$1,0)),IF(AND(INDEX('CA Standards and Followers'!$D$14:$D$73,MATCH($A47,'CA Standards and Followers'!$A$14:$A$73,0))=1,INDEX('CA Standards and Followers'!$G$14:$G$73,MATCH($A47,'CA Standards and Followers'!$A$14:$A$73,0))&lt;=AC$1),INDEX('CA Standards and Followers'!$2:$2,MATCH(AC$1,'CA Standards and Followers'!$1:$1,0)),0)))</f>
        <v>1</v>
      </c>
      <c r="AD47">
        <f>IF('CA Standards and Followers'!$B59=1,'EPA LDV Rules'!W$8,IF(AND(INDEX('CA Standards and Followers'!$E$14:$E$73,MATCH($A47,'CA Standards and Followers'!$A$14:$A$73,0))=1,INDEX('CA Standards and Followers'!$H$14:$H$73,MATCH($A47,'CA Standards and Followers'!$A$14:$A$73,0))&lt;=AD$1),INDEX('CA Standards and Followers'!$3:$3,MATCH(AD$1,'CA Standards and Followers'!$1:$1,0)),IF(AND(INDEX('CA Standards and Followers'!$D$14:$D$73,MATCH($A47,'CA Standards and Followers'!$A$14:$A$73,0))=1,INDEX('CA Standards and Followers'!$G$14:$G$73,MATCH($A47,'CA Standards and Followers'!$A$14:$A$73,0))&lt;=AD$1),INDEX('CA Standards and Followers'!$2:$2,MATCH(AD$1,'CA Standards and Followers'!$1:$1,0)),0)))</f>
        <v>1</v>
      </c>
      <c r="AE47">
        <f>IF('CA Standards and Followers'!$B59=1,'EPA LDV Rules'!X$8,IF(AND(INDEX('CA Standards and Followers'!$E$14:$E$73,MATCH($A47,'CA Standards and Followers'!$A$14:$A$73,0))=1,INDEX('CA Standards and Followers'!$H$14:$H$73,MATCH($A47,'CA Standards and Followers'!$A$14:$A$73,0))&lt;=AE$1),INDEX('CA Standards and Followers'!$3:$3,MATCH(AE$1,'CA Standards and Followers'!$1:$1,0)),IF(AND(INDEX('CA Standards and Followers'!$D$14:$D$73,MATCH($A47,'CA Standards and Followers'!$A$14:$A$73,0))=1,INDEX('CA Standards and Followers'!$G$14:$G$73,MATCH($A47,'CA Standards and Followers'!$A$14:$A$73,0))&lt;=AE$1),INDEX('CA Standards and Followers'!$2:$2,MATCH(AE$1,'CA Standards and Followers'!$1:$1,0)),0)))</f>
        <v>1</v>
      </c>
      <c r="AF47">
        <f>IF('CA Standards and Followers'!$B59=1,'EPA LDV Rules'!Y$8,IF(AND(INDEX('CA Standards and Followers'!$E$14:$E$73,MATCH($A47,'CA Standards and Followers'!$A$14:$A$73,0))=1,INDEX('CA Standards and Followers'!$H$14:$H$73,MATCH($A47,'CA Standards and Followers'!$A$14:$A$73,0))&lt;=AF$1),INDEX('CA Standards and Followers'!$3:$3,MATCH(AF$1,'CA Standards and Followers'!$1:$1,0)),IF(AND(INDEX('CA Standards and Followers'!$D$14:$D$73,MATCH($A47,'CA Standards and Followers'!$A$14:$A$73,0))=1,INDEX('CA Standards and Followers'!$G$14:$G$73,MATCH($A47,'CA Standards and Followers'!$A$14:$A$73,0))&lt;=AF$1),INDEX('CA Standards and Followers'!$2:$2,MATCH(AF$1,'CA Standards and Followers'!$1:$1,0)),0)))</f>
        <v>1</v>
      </c>
    </row>
    <row r="48" spans="1:32" x14ac:dyDescent="0.75">
      <c r="A48" t="s">
        <v>26</v>
      </c>
      <c r="B48">
        <f>IF(AND(INDEX('CA Standards and Followers'!$E$14:$E$73,MATCH($A48,'CA Standards and Followers'!$A$14:$A$73,0))=1,INDEX('CA Standards and Followers'!$H$14:$H$73,MATCH($A48,'CA Standards and Followers'!$A$14:$A$73,0))&lt;=B$1),INDEX('CA Standards and Followers'!$3:$3,MATCH(B$1,'CA Standards and Followers'!$1:$1,0)),IF(AND(INDEX('CA Standards and Followers'!$D$14:$D$73,MATCH($A48,'CA Standards and Followers'!$A$14:$A$73,0))=1,INDEX('CA Standards and Followers'!$G$14:$G$73,MATCH($A48,'CA Standards and Followers'!$A$14:$A$73,0))&lt;=B$1),INDEX('CA Standards and Followers'!$2:$2,MATCH(B$1,'CA Standards and Followers'!$1:$1,0)),0))</f>
        <v>0</v>
      </c>
      <c r="C48">
        <f>IF(AND(INDEX('CA Standards and Followers'!$E$14:$E$73,MATCH($A48,'CA Standards and Followers'!$A$14:$A$73,0))=1,INDEX('CA Standards and Followers'!$H$14:$H$73,MATCH($A48,'CA Standards and Followers'!$A$14:$A$73,0))&lt;=C$1),INDEX('CA Standards and Followers'!$3:$3,MATCH(C$1,'CA Standards and Followers'!$1:$1,0)),IF(AND(INDEX('CA Standards and Followers'!$D$14:$D$73,MATCH($A48,'CA Standards and Followers'!$A$14:$A$73,0))=1,INDEX('CA Standards and Followers'!$G$14:$G$73,MATCH($A48,'CA Standards and Followers'!$A$14:$A$73,0))&lt;=C$1),INDEX('CA Standards and Followers'!$2:$2,MATCH(C$1,'CA Standards and Followers'!$1:$1,0)),0))</f>
        <v>0</v>
      </c>
      <c r="D48">
        <f>IF(AND(INDEX('CA Standards and Followers'!$E$14:$E$73,MATCH($A48,'CA Standards and Followers'!$A$14:$A$73,0))=1,INDEX('CA Standards and Followers'!$H$14:$H$73,MATCH($A48,'CA Standards and Followers'!$A$14:$A$73,0))&lt;=D$1),INDEX('CA Standards and Followers'!$3:$3,MATCH(D$1,'CA Standards and Followers'!$1:$1,0)),IF(AND(INDEX('CA Standards and Followers'!$D$14:$D$73,MATCH($A48,'CA Standards and Followers'!$A$14:$A$73,0))=1,INDEX('CA Standards and Followers'!$G$14:$G$73,MATCH($A48,'CA Standards and Followers'!$A$14:$A$73,0))&lt;=D$1),INDEX('CA Standards and Followers'!$2:$2,MATCH(D$1,'CA Standards and Followers'!$1:$1,0)),0))</f>
        <v>0</v>
      </c>
      <c r="E48">
        <f>IF(AND(INDEX('CA Standards and Followers'!$E$14:$E$73,MATCH($A48,'CA Standards and Followers'!$A$14:$A$73,0))=1,INDEX('CA Standards and Followers'!$H$14:$H$73,MATCH($A48,'CA Standards and Followers'!$A$14:$A$73,0))&lt;=E$1),INDEX('CA Standards and Followers'!$3:$3,MATCH(E$1,'CA Standards and Followers'!$1:$1,0)),IF(AND(INDEX('CA Standards and Followers'!$D$14:$D$73,MATCH($A48,'CA Standards and Followers'!$A$14:$A$73,0))=1,INDEX('CA Standards and Followers'!$G$14:$G$73,MATCH($A48,'CA Standards and Followers'!$A$14:$A$73,0))&lt;=E$1),INDEX('CA Standards and Followers'!$2:$2,MATCH(E$1,'CA Standards and Followers'!$1:$1,0)),0))</f>
        <v>0</v>
      </c>
      <c r="F48">
        <f>IF(AND(INDEX('CA Standards and Followers'!$E$14:$E$73,MATCH($A48,'CA Standards and Followers'!$A$14:$A$73,0))=1,INDEX('CA Standards and Followers'!$H$14:$H$73,MATCH($A48,'CA Standards and Followers'!$A$14:$A$73,0))&lt;=F$1),INDEX('CA Standards and Followers'!$3:$3,MATCH(F$1,'CA Standards and Followers'!$1:$1,0)),IF(AND(INDEX('CA Standards and Followers'!$D$14:$D$73,MATCH($A48,'CA Standards and Followers'!$A$14:$A$73,0))=1,INDEX('CA Standards and Followers'!$G$14:$G$73,MATCH($A48,'CA Standards and Followers'!$A$14:$A$73,0))&lt;=F$1),INDEX('CA Standards and Followers'!$2:$2,MATCH(F$1,'CA Standards and Followers'!$1:$1,0)),0))</f>
        <v>0</v>
      </c>
      <c r="G48">
        <f>IF(AND(INDEX('CA Standards and Followers'!$E$14:$E$73,MATCH($A48,'CA Standards and Followers'!$A$14:$A$73,0))=1,INDEX('CA Standards and Followers'!$H$14:$H$73,MATCH($A48,'CA Standards and Followers'!$A$14:$A$73,0))&lt;=G$1),INDEX('CA Standards and Followers'!$3:$3,MATCH(G$1,'CA Standards and Followers'!$1:$1,0)),IF(AND(INDEX('CA Standards and Followers'!$D$14:$D$73,MATCH($A48,'CA Standards and Followers'!$A$14:$A$73,0))=1,INDEX('CA Standards and Followers'!$G$14:$G$73,MATCH($A48,'CA Standards and Followers'!$A$14:$A$73,0))&lt;=G$1),INDEX('CA Standards and Followers'!$2:$2,MATCH(G$1,'CA Standards and Followers'!$1:$1,0)),0))</f>
        <v>0.21999999999999997</v>
      </c>
      <c r="H48">
        <f>IF(AND(INDEX('CA Standards and Followers'!$E$14:$E$73,MATCH($A48,'CA Standards and Followers'!$A$14:$A$73,0))=1,INDEX('CA Standards and Followers'!$H$14:$H$73,MATCH($A48,'CA Standards and Followers'!$A$14:$A$73,0))&lt;=H$1),INDEX('CA Standards and Followers'!$3:$3,MATCH(H$1,'CA Standards and Followers'!$1:$1,0)),IF(AND(INDEX('CA Standards and Followers'!$D$14:$D$73,MATCH($A48,'CA Standards and Followers'!$A$14:$A$73,0))=1,INDEX('CA Standards and Followers'!$G$14:$G$73,MATCH($A48,'CA Standards and Followers'!$A$14:$A$73,0))&lt;=H$1),INDEX('CA Standards and Followers'!$2:$2,MATCH(H$1,'CA Standards and Followers'!$1:$1,0)),0))</f>
        <v>0.35</v>
      </c>
      <c r="I48">
        <f>IF('CA Standards and Followers'!$B60=1,'EPA LDV Rules'!B$8,IF(AND(INDEX('CA Standards and Followers'!$E$14:$E$73,MATCH($A48,'CA Standards and Followers'!$A$14:$A$73,0))=1,INDEX('CA Standards and Followers'!$H$14:$H$73,MATCH($A48,'CA Standards and Followers'!$A$14:$A$73,0))&lt;=I$1),INDEX('CA Standards and Followers'!$3:$3,MATCH(I$1,'CA Standards and Followers'!$1:$1,0)),IF(AND(INDEX('CA Standards and Followers'!$D$14:$D$73,MATCH($A48,'CA Standards and Followers'!$A$14:$A$73,0))=1,INDEX('CA Standards and Followers'!$G$14:$G$73,MATCH($A48,'CA Standards and Followers'!$A$14:$A$73,0))&lt;=I$1),INDEX('CA Standards and Followers'!$2:$2,MATCH(I$1,'CA Standards and Followers'!$1:$1,0)),0)))</f>
        <v>0.43</v>
      </c>
      <c r="J48">
        <f>IF('CA Standards and Followers'!$B60=1,'EPA LDV Rules'!C$8,IF(AND(INDEX('CA Standards and Followers'!$E$14:$E$73,MATCH($A48,'CA Standards and Followers'!$A$14:$A$73,0))=1,INDEX('CA Standards and Followers'!$H$14:$H$73,MATCH($A48,'CA Standards and Followers'!$A$14:$A$73,0))&lt;=J$1),INDEX('CA Standards and Followers'!$3:$3,MATCH(J$1,'CA Standards and Followers'!$1:$1,0)),IF(AND(INDEX('CA Standards and Followers'!$D$14:$D$73,MATCH($A48,'CA Standards and Followers'!$A$14:$A$73,0))=1,INDEX('CA Standards and Followers'!$G$14:$G$73,MATCH($A48,'CA Standards and Followers'!$A$14:$A$73,0))&lt;=J$1),INDEX('CA Standards and Followers'!$2:$2,MATCH(J$1,'CA Standards and Followers'!$1:$1,0)),0)))</f>
        <v>0.51</v>
      </c>
      <c r="K48">
        <f>IF('CA Standards and Followers'!$B60=1,'EPA LDV Rules'!D$8,IF(AND(INDEX('CA Standards and Followers'!$E$14:$E$73,MATCH($A48,'CA Standards and Followers'!$A$14:$A$73,0))=1,INDEX('CA Standards and Followers'!$H$14:$H$73,MATCH($A48,'CA Standards and Followers'!$A$14:$A$73,0))&lt;=K$1),INDEX('CA Standards and Followers'!$3:$3,MATCH(K$1,'CA Standards and Followers'!$1:$1,0)),IF(AND(INDEX('CA Standards and Followers'!$D$14:$D$73,MATCH($A48,'CA Standards and Followers'!$A$14:$A$73,0))=1,INDEX('CA Standards and Followers'!$G$14:$G$73,MATCH($A48,'CA Standards and Followers'!$A$14:$A$73,0))&lt;=K$1),INDEX('CA Standards and Followers'!$2:$2,MATCH(K$1,'CA Standards and Followers'!$1:$1,0)),0)))</f>
        <v>0.59</v>
      </c>
      <c r="L48">
        <f>IF('CA Standards and Followers'!$B60=1,'EPA LDV Rules'!E$8,IF(AND(INDEX('CA Standards and Followers'!$E$14:$E$73,MATCH($A48,'CA Standards and Followers'!$A$14:$A$73,0))=1,INDEX('CA Standards and Followers'!$H$14:$H$73,MATCH($A48,'CA Standards and Followers'!$A$14:$A$73,0))&lt;=L$1),INDEX('CA Standards and Followers'!$3:$3,MATCH(L$1,'CA Standards and Followers'!$1:$1,0)),IF(AND(INDEX('CA Standards and Followers'!$D$14:$D$73,MATCH($A48,'CA Standards and Followers'!$A$14:$A$73,0))=1,INDEX('CA Standards and Followers'!$G$14:$G$73,MATCH($A48,'CA Standards and Followers'!$A$14:$A$73,0))&lt;=L$1),INDEX('CA Standards and Followers'!$2:$2,MATCH(L$1,'CA Standards and Followers'!$1:$1,0)),0)))</f>
        <v>0.68</v>
      </c>
      <c r="M48">
        <f>IF('CA Standards and Followers'!$B60=1,'EPA LDV Rules'!F$8,IF(AND(INDEX('CA Standards and Followers'!$E$14:$E$73,MATCH($A48,'CA Standards and Followers'!$A$14:$A$73,0))=1,INDEX('CA Standards and Followers'!$H$14:$H$73,MATCH($A48,'CA Standards and Followers'!$A$14:$A$73,0))&lt;=M$1),INDEX('CA Standards and Followers'!$3:$3,MATCH(M$1,'CA Standards and Followers'!$1:$1,0)),IF(AND(INDEX('CA Standards and Followers'!$D$14:$D$73,MATCH($A48,'CA Standards and Followers'!$A$14:$A$73,0))=1,INDEX('CA Standards and Followers'!$G$14:$G$73,MATCH($A48,'CA Standards and Followers'!$A$14:$A$73,0))&lt;=M$1),INDEX('CA Standards and Followers'!$2:$2,MATCH(M$1,'CA Standards and Followers'!$1:$1,0)),0)))</f>
        <v>0.76</v>
      </c>
      <c r="N48">
        <f>IF('CA Standards and Followers'!$B60=1,'EPA LDV Rules'!G$8,IF(AND(INDEX('CA Standards and Followers'!$E$14:$E$73,MATCH($A48,'CA Standards and Followers'!$A$14:$A$73,0))=1,INDEX('CA Standards and Followers'!$H$14:$H$73,MATCH($A48,'CA Standards and Followers'!$A$14:$A$73,0))&lt;=N$1),INDEX('CA Standards and Followers'!$3:$3,MATCH(N$1,'CA Standards and Followers'!$1:$1,0)),IF(AND(INDEX('CA Standards and Followers'!$D$14:$D$73,MATCH($A48,'CA Standards and Followers'!$A$14:$A$73,0))=1,INDEX('CA Standards and Followers'!$G$14:$G$73,MATCH($A48,'CA Standards and Followers'!$A$14:$A$73,0))&lt;=N$1),INDEX('CA Standards and Followers'!$2:$2,MATCH(N$1,'CA Standards and Followers'!$1:$1,0)),0)))</f>
        <v>0.82</v>
      </c>
      <c r="O48">
        <f>IF('CA Standards and Followers'!$B60=1,'EPA LDV Rules'!H$8,IF(AND(INDEX('CA Standards and Followers'!$E$14:$E$73,MATCH($A48,'CA Standards and Followers'!$A$14:$A$73,0))=1,INDEX('CA Standards and Followers'!$H$14:$H$73,MATCH($A48,'CA Standards and Followers'!$A$14:$A$73,0))&lt;=O$1),INDEX('CA Standards and Followers'!$3:$3,MATCH(O$1,'CA Standards and Followers'!$1:$1,0)),IF(AND(INDEX('CA Standards and Followers'!$D$14:$D$73,MATCH($A48,'CA Standards and Followers'!$A$14:$A$73,0))=1,INDEX('CA Standards and Followers'!$G$14:$G$73,MATCH($A48,'CA Standards and Followers'!$A$14:$A$73,0))&lt;=O$1),INDEX('CA Standards and Followers'!$2:$2,MATCH(O$1,'CA Standards and Followers'!$1:$1,0)),0)))</f>
        <v>0.88</v>
      </c>
      <c r="P48">
        <f>IF('CA Standards and Followers'!$B60=1,'EPA LDV Rules'!I$8,IF(AND(INDEX('CA Standards and Followers'!$E$14:$E$73,MATCH($A48,'CA Standards and Followers'!$A$14:$A$73,0))=1,INDEX('CA Standards and Followers'!$H$14:$H$73,MATCH($A48,'CA Standards and Followers'!$A$14:$A$73,0))&lt;=P$1),INDEX('CA Standards and Followers'!$3:$3,MATCH(P$1,'CA Standards and Followers'!$1:$1,0)),IF(AND(INDEX('CA Standards and Followers'!$D$14:$D$73,MATCH($A48,'CA Standards and Followers'!$A$14:$A$73,0))=1,INDEX('CA Standards and Followers'!$G$14:$G$73,MATCH($A48,'CA Standards and Followers'!$A$14:$A$73,0))&lt;=P$1),INDEX('CA Standards and Followers'!$2:$2,MATCH(P$1,'CA Standards and Followers'!$1:$1,0)),0)))</f>
        <v>0.94</v>
      </c>
      <c r="Q48">
        <f>IF('CA Standards and Followers'!$B60=1,'EPA LDV Rules'!J$8,IF(AND(INDEX('CA Standards and Followers'!$E$14:$E$73,MATCH($A48,'CA Standards and Followers'!$A$14:$A$73,0))=1,INDEX('CA Standards and Followers'!$H$14:$H$73,MATCH($A48,'CA Standards and Followers'!$A$14:$A$73,0))&lt;=Q$1),INDEX('CA Standards and Followers'!$3:$3,MATCH(Q$1,'CA Standards and Followers'!$1:$1,0)),IF(AND(INDEX('CA Standards and Followers'!$D$14:$D$73,MATCH($A48,'CA Standards and Followers'!$A$14:$A$73,0))=1,INDEX('CA Standards and Followers'!$G$14:$G$73,MATCH($A48,'CA Standards and Followers'!$A$14:$A$73,0))&lt;=Q$1),INDEX('CA Standards and Followers'!$2:$2,MATCH(Q$1,'CA Standards and Followers'!$1:$1,0)),0)))</f>
        <v>1</v>
      </c>
      <c r="R48">
        <f>IF('CA Standards and Followers'!$B60=1,'EPA LDV Rules'!K$8,IF(AND(INDEX('CA Standards and Followers'!$E$14:$E$73,MATCH($A48,'CA Standards and Followers'!$A$14:$A$73,0))=1,INDEX('CA Standards and Followers'!$H$14:$H$73,MATCH($A48,'CA Standards and Followers'!$A$14:$A$73,0))&lt;=R$1),INDEX('CA Standards and Followers'!$3:$3,MATCH(R$1,'CA Standards and Followers'!$1:$1,0)),IF(AND(INDEX('CA Standards and Followers'!$D$14:$D$73,MATCH($A48,'CA Standards and Followers'!$A$14:$A$73,0))=1,INDEX('CA Standards and Followers'!$G$14:$G$73,MATCH($A48,'CA Standards and Followers'!$A$14:$A$73,0))&lt;=R$1),INDEX('CA Standards and Followers'!$2:$2,MATCH(R$1,'CA Standards and Followers'!$1:$1,0)),0)))</f>
        <v>1</v>
      </c>
      <c r="S48">
        <f>IF('CA Standards and Followers'!$B60=1,'EPA LDV Rules'!L$8,IF(AND(INDEX('CA Standards and Followers'!$E$14:$E$73,MATCH($A48,'CA Standards and Followers'!$A$14:$A$73,0))=1,INDEX('CA Standards and Followers'!$H$14:$H$73,MATCH($A48,'CA Standards and Followers'!$A$14:$A$73,0))&lt;=S$1),INDEX('CA Standards and Followers'!$3:$3,MATCH(S$1,'CA Standards and Followers'!$1:$1,0)),IF(AND(INDEX('CA Standards and Followers'!$D$14:$D$73,MATCH($A48,'CA Standards and Followers'!$A$14:$A$73,0))=1,INDEX('CA Standards and Followers'!$G$14:$G$73,MATCH($A48,'CA Standards and Followers'!$A$14:$A$73,0))&lt;=S$1),INDEX('CA Standards and Followers'!$2:$2,MATCH(S$1,'CA Standards and Followers'!$1:$1,0)),0)))</f>
        <v>1</v>
      </c>
      <c r="T48">
        <f>IF('CA Standards and Followers'!$B60=1,'EPA LDV Rules'!M$8,IF(AND(INDEX('CA Standards and Followers'!$E$14:$E$73,MATCH($A48,'CA Standards and Followers'!$A$14:$A$73,0))=1,INDEX('CA Standards and Followers'!$H$14:$H$73,MATCH($A48,'CA Standards and Followers'!$A$14:$A$73,0))&lt;=T$1),INDEX('CA Standards and Followers'!$3:$3,MATCH(T$1,'CA Standards and Followers'!$1:$1,0)),IF(AND(INDEX('CA Standards and Followers'!$D$14:$D$73,MATCH($A48,'CA Standards and Followers'!$A$14:$A$73,0))=1,INDEX('CA Standards and Followers'!$G$14:$G$73,MATCH($A48,'CA Standards and Followers'!$A$14:$A$73,0))&lt;=T$1),INDEX('CA Standards and Followers'!$2:$2,MATCH(T$1,'CA Standards and Followers'!$1:$1,0)),0)))</f>
        <v>1</v>
      </c>
      <c r="U48">
        <f>IF('CA Standards and Followers'!$B60=1,'EPA LDV Rules'!N$8,IF(AND(INDEX('CA Standards and Followers'!$E$14:$E$73,MATCH($A48,'CA Standards and Followers'!$A$14:$A$73,0))=1,INDEX('CA Standards and Followers'!$H$14:$H$73,MATCH($A48,'CA Standards and Followers'!$A$14:$A$73,0))&lt;=U$1),INDEX('CA Standards and Followers'!$3:$3,MATCH(U$1,'CA Standards and Followers'!$1:$1,0)),IF(AND(INDEX('CA Standards and Followers'!$D$14:$D$73,MATCH($A48,'CA Standards and Followers'!$A$14:$A$73,0))=1,INDEX('CA Standards and Followers'!$G$14:$G$73,MATCH($A48,'CA Standards and Followers'!$A$14:$A$73,0))&lt;=U$1),INDEX('CA Standards and Followers'!$2:$2,MATCH(U$1,'CA Standards and Followers'!$1:$1,0)),0)))</f>
        <v>1</v>
      </c>
      <c r="V48">
        <f>IF('CA Standards and Followers'!$B60=1,'EPA LDV Rules'!O$8,IF(AND(INDEX('CA Standards and Followers'!$E$14:$E$73,MATCH($A48,'CA Standards and Followers'!$A$14:$A$73,0))=1,INDEX('CA Standards and Followers'!$H$14:$H$73,MATCH($A48,'CA Standards and Followers'!$A$14:$A$73,0))&lt;=V$1),INDEX('CA Standards and Followers'!$3:$3,MATCH(V$1,'CA Standards and Followers'!$1:$1,0)),IF(AND(INDEX('CA Standards and Followers'!$D$14:$D$73,MATCH($A48,'CA Standards and Followers'!$A$14:$A$73,0))=1,INDEX('CA Standards and Followers'!$G$14:$G$73,MATCH($A48,'CA Standards and Followers'!$A$14:$A$73,0))&lt;=V$1),INDEX('CA Standards and Followers'!$2:$2,MATCH(V$1,'CA Standards and Followers'!$1:$1,0)),0)))</f>
        <v>1</v>
      </c>
      <c r="W48">
        <f>IF('CA Standards and Followers'!$B60=1,'EPA LDV Rules'!P$8,IF(AND(INDEX('CA Standards and Followers'!$E$14:$E$73,MATCH($A48,'CA Standards and Followers'!$A$14:$A$73,0))=1,INDEX('CA Standards and Followers'!$H$14:$H$73,MATCH($A48,'CA Standards and Followers'!$A$14:$A$73,0))&lt;=W$1),INDEX('CA Standards and Followers'!$3:$3,MATCH(W$1,'CA Standards and Followers'!$1:$1,0)),IF(AND(INDEX('CA Standards and Followers'!$D$14:$D$73,MATCH($A48,'CA Standards and Followers'!$A$14:$A$73,0))=1,INDEX('CA Standards and Followers'!$G$14:$G$73,MATCH($A48,'CA Standards and Followers'!$A$14:$A$73,0))&lt;=W$1),INDEX('CA Standards and Followers'!$2:$2,MATCH(W$1,'CA Standards and Followers'!$1:$1,0)),0)))</f>
        <v>1</v>
      </c>
      <c r="X48">
        <f>IF('CA Standards and Followers'!$B60=1,'EPA LDV Rules'!Q$8,IF(AND(INDEX('CA Standards and Followers'!$E$14:$E$73,MATCH($A48,'CA Standards and Followers'!$A$14:$A$73,0))=1,INDEX('CA Standards and Followers'!$H$14:$H$73,MATCH($A48,'CA Standards and Followers'!$A$14:$A$73,0))&lt;=X$1),INDEX('CA Standards and Followers'!$3:$3,MATCH(X$1,'CA Standards and Followers'!$1:$1,0)),IF(AND(INDEX('CA Standards and Followers'!$D$14:$D$73,MATCH($A48,'CA Standards and Followers'!$A$14:$A$73,0))=1,INDEX('CA Standards and Followers'!$G$14:$G$73,MATCH($A48,'CA Standards and Followers'!$A$14:$A$73,0))&lt;=X$1),INDEX('CA Standards and Followers'!$2:$2,MATCH(X$1,'CA Standards and Followers'!$1:$1,0)),0)))</f>
        <v>1</v>
      </c>
      <c r="Y48">
        <f>IF('CA Standards and Followers'!$B60=1,'EPA LDV Rules'!R$8,IF(AND(INDEX('CA Standards and Followers'!$E$14:$E$73,MATCH($A48,'CA Standards and Followers'!$A$14:$A$73,0))=1,INDEX('CA Standards and Followers'!$H$14:$H$73,MATCH($A48,'CA Standards and Followers'!$A$14:$A$73,0))&lt;=Y$1),INDEX('CA Standards and Followers'!$3:$3,MATCH(Y$1,'CA Standards and Followers'!$1:$1,0)),IF(AND(INDEX('CA Standards and Followers'!$D$14:$D$73,MATCH($A48,'CA Standards and Followers'!$A$14:$A$73,0))=1,INDEX('CA Standards and Followers'!$G$14:$G$73,MATCH($A48,'CA Standards and Followers'!$A$14:$A$73,0))&lt;=Y$1),INDEX('CA Standards and Followers'!$2:$2,MATCH(Y$1,'CA Standards and Followers'!$1:$1,0)),0)))</f>
        <v>1</v>
      </c>
      <c r="Z48">
        <f>IF('CA Standards and Followers'!$B60=1,'EPA LDV Rules'!S$8,IF(AND(INDEX('CA Standards and Followers'!$E$14:$E$73,MATCH($A48,'CA Standards and Followers'!$A$14:$A$73,0))=1,INDEX('CA Standards and Followers'!$H$14:$H$73,MATCH($A48,'CA Standards and Followers'!$A$14:$A$73,0))&lt;=Z$1),INDEX('CA Standards and Followers'!$3:$3,MATCH(Z$1,'CA Standards and Followers'!$1:$1,0)),IF(AND(INDEX('CA Standards and Followers'!$D$14:$D$73,MATCH($A48,'CA Standards and Followers'!$A$14:$A$73,0))=1,INDEX('CA Standards and Followers'!$G$14:$G$73,MATCH($A48,'CA Standards and Followers'!$A$14:$A$73,0))&lt;=Z$1),INDEX('CA Standards and Followers'!$2:$2,MATCH(Z$1,'CA Standards and Followers'!$1:$1,0)),0)))</f>
        <v>1</v>
      </c>
      <c r="AA48">
        <f>IF('CA Standards and Followers'!$B60=1,'EPA LDV Rules'!T$8,IF(AND(INDEX('CA Standards and Followers'!$E$14:$E$73,MATCH($A48,'CA Standards and Followers'!$A$14:$A$73,0))=1,INDEX('CA Standards and Followers'!$H$14:$H$73,MATCH($A48,'CA Standards and Followers'!$A$14:$A$73,0))&lt;=AA$1),INDEX('CA Standards and Followers'!$3:$3,MATCH(AA$1,'CA Standards and Followers'!$1:$1,0)),IF(AND(INDEX('CA Standards and Followers'!$D$14:$D$73,MATCH($A48,'CA Standards and Followers'!$A$14:$A$73,0))=1,INDEX('CA Standards and Followers'!$G$14:$G$73,MATCH($A48,'CA Standards and Followers'!$A$14:$A$73,0))&lt;=AA$1),INDEX('CA Standards and Followers'!$2:$2,MATCH(AA$1,'CA Standards and Followers'!$1:$1,0)),0)))</f>
        <v>1</v>
      </c>
      <c r="AB48">
        <f>IF('CA Standards and Followers'!$B60=1,'EPA LDV Rules'!U$8,IF(AND(INDEX('CA Standards and Followers'!$E$14:$E$73,MATCH($A48,'CA Standards and Followers'!$A$14:$A$73,0))=1,INDEX('CA Standards and Followers'!$H$14:$H$73,MATCH($A48,'CA Standards and Followers'!$A$14:$A$73,0))&lt;=AB$1),INDEX('CA Standards and Followers'!$3:$3,MATCH(AB$1,'CA Standards and Followers'!$1:$1,0)),IF(AND(INDEX('CA Standards and Followers'!$D$14:$D$73,MATCH($A48,'CA Standards and Followers'!$A$14:$A$73,0))=1,INDEX('CA Standards and Followers'!$G$14:$G$73,MATCH($A48,'CA Standards and Followers'!$A$14:$A$73,0))&lt;=AB$1),INDEX('CA Standards and Followers'!$2:$2,MATCH(AB$1,'CA Standards and Followers'!$1:$1,0)),0)))</f>
        <v>1</v>
      </c>
      <c r="AC48">
        <f>IF('CA Standards and Followers'!$B60=1,'EPA LDV Rules'!V$8,IF(AND(INDEX('CA Standards and Followers'!$E$14:$E$73,MATCH($A48,'CA Standards and Followers'!$A$14:$A$73,0))=1,INDEX('CA Standards and Followers'!$H$14:$H$73,MATCH($A48,'CA Standards and Followers'!$A$14:$A$73,0))&lt;=AC$1),INDEX('CA Standards and Followers'!$3:$3,MATCH(AC$1,'CA Standards and Followers'!$1:$1,0)),IF(AND(INDEX('CA Standards and Followers'!$D$14:$D$73,MATCH($A48,'CA Standards and Followers'!$A$14:$A$73,0))=1,INDEX('CA Standards and Followers'!$G$14:$G$73,MATCH($A48,'CA Standards and Followers'!$A$14:$A$73,0))&lt;=AC$1),INDEX('CA Standards and Followers'!$2:$2,MATCH(AC$1,'CA Standards and Followers'!$1:$1,0)),0)))</f>
        <v>1</v>
      </c>
      <c r="AD48">
        <f>IF('CA Standards and Followers'!$B60=1,'EPA LDV Rules'!W$8,IF(AND(INDEX('CA Standards and Followers'!$E$14:$E$73,MATCH($A48,'CA Standards and Followers'!$A$14:$A$73,0))=1,INDEX('CA Standards and Followers'!$H$14:$H$73,MATCH($A48,'CA Standards and Followers'!$A$14:$A$73,0))&lt;=AD$1),INDEX('CA Standards and Followers'!$3:$3,MATCH(AD$1,'CA Standards and Followers'!$1:$1,0)),IF(AND(INDEX('CA Standards and Followers'!$D$14:$D$73,MATCH($A48,'CA Standards and Followers'!$A$14:$A$73,0))=1,INDEX('CA Standards and Followers'!$G$14:$G$73,MATCH($A48,'CA Standards and Followers'!$A$14:$A$73,0))&lt;=AD$1),INDEX('CA Standards and Followers'!$2:$2,MATCH(AD$1,'CA Standards and Followers'!$1:$1,0)),0)))</f>
        <v>1</v>
      </c>
      <c r="AE48">
        <f>IF('CA Standards and Followers'!$B60=1,'EPA LDV Rules'!X$8,IF(AND(INDEX('CA Standards and Followers'!$E$14:$E$73,MATCH($A48,'CA Standards and Followers'!$A$14:$A$73,0))=1,INDEX('CA Standards and Followers'!$H$14:$H$73,MATCH($A48,'CA Standards and Followers'!$A$14:$A$73,0))&lt;=AE$1),INDEX('CA Standards and Followers'!$3:$3,MATCH(AE$1,'CA Standards and Followers'!$1:$1,0)),IF(AND(INDEX('CA Standards and Followers'!$D$14:$D$73,MATCH($A48,'CA Standards and Followers'!$A$14:$A$73,0))=1,INDEX('CA Standards and Followers'!$G$14:$G$73,MATCH($A48,'CA Standards and Followers'!$A$14:$A$73,0))&lt;=AE$1),INDEX('CA Standards and Followers'!$2:$2,MATCH(AE$1,'CA Standards and Followers'!$1:$1,0)),0)))</f>
        <v>1</v>
      </c>
      <c r="AF48">
        <f>IF('CA Standards and Followers'!$B60=1,'EPA LDV Rules'!Y$8,IF(AND(INDEX('CA Standards and Followers'!$E$14:$E$73,MATCH($A48,'CA Standards and Followers'!$A$14:$A$73,0))=1,INDEX('CA Standards and Followers'!$H$14:$H$73,MATCH($A48,'CA Standards and Followers'!$A$14:$A$73,0))&lt;=AF$1),INDEX('CA Standards and Followers'!$3:$3,MATCH(AF$1,'CA Standards and Followers'!$1:$1,0)),IF(AND(INDEX('CA Standards and Followers'!$D$14:$D$73,MATCH($A48,'CA Standards and Followers'!$A$14:$A$73,0))=1,INDEX('CA Standards and Followers'!$G$14:$G$73,MATCH($A48,'CA Standards and Followers'!$A$14:$A$73,0))&lt;=AF$1),INDEX('CA Standards and Followers'!$2:$2,MATCH(AF$1,'CA Standards and Followers'!$1:$1,0)),0)))</f>
        <v>1</v>
      </c>
    </row>
    <row r="49" spans="1:32" x14ac:dyDescent="0.75">
      <c r="A49" t="s">
        <v>1408</v>
      </c>
      <c r="B49">
        <f>IF(AND(INDEX('CA Standards and Followers'!$E$14:$E$73,MATCH($A49,'CA Standards and Followers'!$A$14:$A$73,0))=1,INDEX('CA Standards and Followers'!$H$14:$H$73,MATCH($A49,'CA Standards and Followers'!$A$14:$A$73,0))&lt;=B$1),INDEX('CA Standards and Followers'!$3:$3,MATCH(B$1,'CA Standards and Followers'!$1:$1,0)),IF(AND(INDEX('CA Standards and Followers'!$D$14:$D$73,MATCH($A49,'CA Standards and Followers'!$A$14:$A$73,0))=1,INDEX('CA Standards and Followers'!$G$14:$G$73,MATCH($A49,'CA Standards and Followers'!$A$14:$A$73,0))&lt;=B$1),INDEX('CA Standards and Followers'!$2:$2,MATCH(B$1,'CA Standards and Followers'!$1:$1,0)),0))</f>
        <v>0</v>
      </c>
      <c r="C49">
        <f>IF(AND(INDEX('CA Standards and Followers'!$E$14:$E$73,MATCH($A49,'CA Standards and Followers'!$A$14:$A$73,0))=1,INDEX('CA Standards and Followers'!$H$14:$H$73,MATCH($A49,'CA Standards and Followers'!$A$14:$A$73,0))&lt;=C$1),INDEX('CA Standards and Followers'!$3:$3,MATCH(C$1,'CA Standards and Followers'!$1:$1,0)),IF(AND(INDEX('CA Standards and Followers'!$D$14:$D$73,MATCH($A49,'CA Standards and Followers'!$A$14:$A$73,0))=1,INDEX('CA Standards and Followers'!$G$14:$G$73,MATCH($A49,'CA Standards and Followers'!$A$14:$A$73,0))&lt;=C$1),INDEX('CA Standards and Followers'!$2:$2,MATCH(C$1,'CA Standards and Followers'!$1:$1,0)),0))</f>
        <v>0</v>
      </c>
      <c r="D49">
        <f>IF(AND(INDEX('CA Standards and Followers'!$E$14:$E$73,MATCH($A49,'CA Standards and Followers'!$A$14:$A$73,0))=1,INDEX('CA Standards and Followers'!$H$14:$H$73,MATCH($A49,'CA Standards and Followers'!$A$14:$A$73,0))&lt;=D$1),INDEX('CA Standards and Followers'!$3:$3,MATCH(D$1,'CA Standards and Followers'!$1:$1,0)),IF(AND(INDEX('CA Standards and Followers'!$D$14:$D$73,MATCH($A49,'CA Standards and Followers'!$A$14:$A$73,0))=1,INDEX('CA Standards and Followers'!$G$14:$G$73,MATCH($A49,'CA Standards and Followers'!$A$14:$A$73,0))&lt;=D$1),INDEX('CA Standards and Followers'!$2:$2,MATCH(D$1,'CA Standards and Followers'!$1:$1,0)),0))</f>
        <v>0</v>
      </c>
      <c r="E49">
        <f>IF(AND(INDEX('CA Standards and Followers'!$E$14:$E$73,MATCH($A49,'CA Standards and Followers'!$A$14:$A$73,0))=1,INDEX('CA Standards and Followers'!$H$14:$H$73,MATCH($A49,'CA Standards and Followers'!$A$14:$A$73,0))&lt;=E$1),INDEX('CA Standards and Followers'!$3:$3,MATCH(E$1,'CA Standards and Followers'!$1:$1,0)),IF(AND(INDEX('CA Standards and Followers'!$D$14:$D$73,MATCH($A49,'CA Standards and Followers'!$A$14:$A$73,0))=1,INDEX('CA Standards and Followers'!$G$14:$G$73,MATCH($A49,'CA Standards and Followers'!$A$14:$A$73,0))&lt;=E$1),INDEX('CA Standards and Followers'!$2:$2,MATCH(E$1,'CA Standards and Followers'!$1:$1,0)),0))</f>
        <v>0</v>
      </c>
      <c r="F49">
        <f>IF(AND(INDEX('CA Standards and Followers'!$E$14:$E$73,MATCH($A49,'CA Standards and Followers'!$A$14:$A$73,0))=1,INDEX('CA Standards and Followers'!$H$14:$H$73,MATCH($A49,'CA Standards and Followers'!$A$14:$A$73,0))&lt;=F$1),INDEX('CA Standards and Followers'!$3:$3,MATCH(F$1,'CA Standards and Followers'!$1:$1,0)),IF(AND(INDEX('CA Standards and Followers'!$D$14:$D$73,MATCH($A49,'CA Standards and Followers'!$A$14:$A$73,0))=1,INDEX('CA Standards and Followers'!$G$14:$G$73,MATCH($A49,'CA Standards and Followers'!$A$14:$A$73,0))&lt;=F$1),INDEX('CA Standards and Followers'!$2:$2,MATCH(F$1,'CA Standards and Followers'!$1:$1,0)),0))</f>
        <v>0</v>
      </c>
      <c r="G49">
        <f>IF(AND(INDEX('CA Standards and Followers'!$E$14:$E$73,MATCH($A49,'CA Standards and Followers'!$A$14:$A$73,0))=1,INDEX('CA Standards and Followers'!$H$14:$H$73,MATCH($A49,'CA Standards and Followers'!$A$14:$A$73,0))&lt;=G$1),INDEX('CA Standards and Followers'!$3:$3,MATCH(G$1,'CA Standards and Followers'!$1:$1,0)),IF(AND(INDEX('CA Standards and Followers'!$D$14:$D$73,MATCH($A49,'CA Standards and Followers'!$A$14:$A$73,0))=1,INDEX('CA Standards and Followers'!$G$14:$G$73,MATCH($A49,'CA Standards and Followers'!$A$14:$A$73,0))&lt;=G$1),INDEX('CA Standards and Followers'!$2:$2,MATCH(G$1,'CA Standards and Followers'!$1:$1,0)),0))</f>
        <v>0.21999999999999997</v>
      </c>
      <c r="H49">
        <f>IF(AND(INDEX('CA Standards and Followers'!$E$14:$E$73,MATCH($A49,'CA Standards and Followers'!$A$14:$A$73,0))=1,INDEX('CA Standards and Followers'!$H$14:$H$73,MATCH($A49,'CA Standards and Followers'!$A$14:$A$73,0))&lt;=H$1),INDEX('CA Standards and Followers'!$3:$3,MATCH(H$1,'CA Standards and Followers'!$1:$1,0)),IF(AND(INDEX('CA Standards and Followers'!$D$14:$D$73,MATCH($A49,'CA Standards and Followers'!$A$14:$A$73,0))=1,INDEX('CA Standards and Followers'!$G$14:$G$73,MATCH($A49,'CA Standards and Followers'!$A$14:$A$73,0))&lt;=H$1),INDEX('CA Standards and Followers'!$2:$2,MATCH(H$1,'CA Standards and Followers'!$1:$1,0)),0))</f>
        <v>0.35</v>
      </c>
      <c r="I49">
        <f>IF('CA Standards and Followers'!$B61=1,'EPA LDV Rules'!B$8,IF(AND(INDEX('CA Standards and Followers'!$E$14:$E$73,MATCH($A49,'CA Standards and Followers'!$A$14:$A$73,0))=1,INDEX('CA Standards and Followers'!$H$14:$H$73,MATCH($A49,'CA Standards and Followers'!$A$14:$A$73,0))&lt;=I$1),INDEX('CA Standards and Followers'!$3:$3,MATCH(I$1,'CA Standards and Followers'!$1:$1,0)),IF(AND(INDEX('CA Standards and Followers'!$D$14:$D$73,MATCH($A49,'CA Standards and Followers'!$A$14:$A$73,0))=1,INDEX('CA Standards and Followers'!$G$14:$G$73,MATCH($A49,'CA Standards and Followers'!$A$14:$A$73,0))&lt;=I$1),INDEX('CA Standards and Followers'!$2:$2,MATCH(I$1,'CA Standards and Followers'!$1:$1,0)),0)))</f>
        <v>0.43</v>
      </c>
      <c r="J49">
        <f>IF('CA Standards and Followers'!$B61=1,'EPA LDV Rules'!C$8,IF(AND(INDEX('CA Standards and Followers'!$E$14:$E$73,MATCH($A49,'CA Standards and Followers'!$A$14:$A$73,0))=1,INDEX('CA Standards and Followers'!$H$14:$H$73,MATCH($A49,'CA Standards and Followers'!$A$14:$A$73,0))&lt;=J$1),INDEX('CA Standards and Followers'!$3:$3,MATCH(J$1,'CA Standards and Followers'!$1:$1,0)),IF(AND(INDEX('CA Standards and Followers'!$D$14:$D$73,MATCH($A49,'CA Standards and Followers'!$A$14:$A$73,0))=1,INDEX('CA Standards and Followers'!$G$14:$G$73,MATCH($A49,'CA Standards and Followers'!$A$14:$A$73,0))&lt;=J$1),INDEX('CA Standards and Followers'!$2:$2,MATCH(J$1,'CA Standards and Followers'!$1:$1,0)),0)))</f>
        <v>0.51</v>
      </c>
      <c r="K49">
        <f>IF('CA Standards and Followers'!$B61=1,'EPA LDV Rules'!D$8,IF(AND(INDEX('CA Standards and Followers'!$E$14:$E$73,MATCH($A49,'CA Standards and Followers'!$A$14:$A$73,0))=1,INDEX('CA Standards and Followers'!$H$14:$H$73,MATCH($A49,'CA Standards and Followers'!$A$14:$A$73,0))&lt;=K$1),INDEX('CA Standards and Followers'!$3:$3,MATCH(K$1,'CA Standards and Followers'!$1:$1,0)),IF(AND(INDEX('CA Standards and Followers'!$D$14:$D$73,MATCH($A49,'CA Standards and Followers'!$A$14:$A$73,0))=1,INDEX('CA Standards and Followers'!$G$14:$G$73,MATCH($A49,'CA Standards and Followers'!$A$14:$A$73,0))&lt;=K$1),INDEX('CA Standards and Followers'!$2:$2,MATCH(K$1,'CA Standards and Followers'!$1:$1,0)),0)))</f>
        <v>0.59</v>
      </c>
      <c r="L49">
        <f>IF('CA Standards and Followers'!$B61=1,'EPA LDV Rules'!E$8,IF(AND(INDEX('CA Standards and Followers'!$E$14:$E$73,MATCH($A49,'CA Standards and Followers'!$A$14:$A$73,0))=1,INDEX('CA Standards and Followers'!$H$14:$H$73,MATCH($A49,'CA Standards and Followers'!$A$14:$A$73,0))&lt;=L$1),INDEX('CA Standards and Followers'!$3:$3,MATCH(L$1,'CA Standards and Followers'!$1:$1,0)),IF(AND(INDEX('CA Standards and Followers'!$D$14:$D$73,MATCH($A49,'CA Standards and Followers'!$A$14:$A$73,0))=1,INDEX('CA Standards and Followers'!$G$14:$G$73,MATCH($A49,'CA Standards and Followers'!$A$14:$A$73,0))&lt;=L$1),INDEX('CA Standards and Followers'!$2:$2,MATCH(L$1,'CA Standards and Followers'!$1:$1,0)),0)))</f>
        <v>0.68</v>
      </c>
      <c r="M49">
        <f>IF('CA Standards and Followers'!$B61=1,'EPA LDV Rules'!F$8,IF(AND(INDEX('CA Standards and Followers'!$E$14:$E$73,MATCH($A49,'CA Standards and Followers'!$A$14:$A$73,0))=1,INDEX('CA Standards and Followers'!$H$14:$H$73,MATCH($A49,'CA Standards and Followers'!$A$14:$A$73,0))&lt;=M$1),INDEX('CA Standards and Followers'!$3:$3,MATCH(M$1,'CA Standards and Followers'!$1:$1,0)),IF(AND(INDEX('CA Standards and Followers'!$D$14:$D$73,MATCH($A49,'CA Standards and Followers'!$A$14:$A$73,0))=1,INDEX('CA Standards and Followers'!$G$14:$G$73,MATCH($A49,'CA Standards and Followers'!$A$14:$A$73,0))&lt;=M$1),INDEX('CA Standards and Followers'!$2:$2,MATCH(M$1,'CA Standards and Followers'!$1:$1,0)),0)))</f>
        <v>0.76</v>
      </c>
      <c r="N49">
        <f>IF('CA Standards and Followers'!$B61=1,'EPA LDV Rules'!G$8,IF(AND(INDEX('CA Standards and Followers'!$E$14:$E$73,MATCH($A49,'CA Standards and Followers'!$A$14:$A$73,0))=1,INDEX('CA Standards and Followers'!$H$14:$H$73,MATCH($A49,'CA Standards and Followers'!$A$14:$A$73,0))&lt;=N$1),INDEX('CA Standards and Followers'!$3:$3,MATCH(N$1,'CA Standards and Followers'!$1:$1,0)),IF(AND(INDEX('CA Standards and Followers'!$D$14:$D$73,MATCH($A49,'CA Standards and Followers'!$A$14:$A$73,0))=1,INDEX('CA Standards and Followers'!$G$14:$G$73,MATCH($A49,'CA Standards and Followers'!$A$14:$A$73,0))&lt;=N$1),INDEX('CA Standards and Followers'!$2:$2,MATCH(N$1,'CA Standards and Followers'!$1:$1,0)),0)))</f>
        <v>0.82</v>
      </c>
      <c r="O49">
        <f>IF('CA Standards and Followers'!$B61=1,'EPA LDV Rules'!H$8,IF(AND(INDEX('CA Standards and Followers'!$E$14:$E$73,MATCH($A49,'CA Standards and Followers'!$A$14:$A$73,0))=1,INDEX('CA Standards and Followers'!$H$14:$H$73,MATCH($A49,'CA Standards and Followers'!$A$14:$A$73,0))&lt;=O$1),INDEX('CA Standards and Followers'!$3:$3,MATCH(O$1,'CA Standards and Followers'!$1:$1,0)),IF(AND(INDEX('CA Standards and Followers'!$D$14:$D$73,MATCH($A49,'CA Standards and Followers'!$A$14:$A$73,0))=1,INDEX('CA Standards and Followers'!$G$14:$G$73,MATCH($A49,'CA Standards and Followers'!$A$14:$A$73,0))&lt;=O$1),INDEX('CA Standards and Followers'!$2:$2,MATCH(O$1,'CA Standards and Followers'!$1:$1,0)),0)))</f>
        <v>0.88</v>
      </c>
      <c r="P49">
        <f>IF('CA Standards and Followers'!$B61=1,'EPA LDV Rules'!I$8,IF(AND(INDEX('CA Standards and Followers'!$E$14:$E$73,MATCH($A49,'CA Standards and Followers'!$A$14:$A$73,0))=1,INDEX('CA Standards and Followers'!$H$14:$H$73,MATCH($A49,'CA Standards and Followers'!$A$14:$A$73,0))&lt;=P$1),INDEX('CA Standards and Followers'!$3:$3,MATCH(P$1,'CA Standards and Followers'!$1:$1,0)),IF(AND(INDEX('CA Standards and Followers'!$D$14:$D$73,MATCH($A49,'CA Standards and Followers'!$A$14:$A$73,0))=1,INDEX('CA Standards and Followers'!$G$14:$G$73,MATCH($A49,'CA Standards and Followers'!$A$14:$A$73,0))&lt;=P$1),INDEX('CA Standards and Followers'!$2:$2,MATCH(P$1,'CA Standards and Followers'!$1:$1,0)),0)))</f>
        <v>0.94</v>
      </c>
      <c r="Q49">
        <f>IF('CA Standards and Followers'!$B61=1,'EPA LDV Rules'!J$8,IF(AND(INDEX('CA Standards and Followers'!$E$14:$E$73,MATCH($A49,'CA Standards and Followers'!$A$14:$A$73,0))=1,INDEX('CA Standards and Followers'!$H$14:$H$73,MATCH($A49,'CA Standards and Followers'!$A$14:$A$73,0))&lt;=Q$1),INDEX('CA Standards and Followers'!$3:$3,MATCH(Q$1,'CA Standards and Followers'!$1:$1,0)),IF(AND(INDEX('CA Standards and Followers'!$D$14:$D$73,MATCH($A49,'CA Standards and Followers'!$A$14:$A$73,0))=1,INDEX('CA Standards and Followers'!$G$14:$G$73,MATCH($A49,'CA Standards and Followers'!$A$14:$A$73,0))&lt;=Q$1),INDEX('CA Standards and Followers'!$2:$2,MATCH(Q$1,'CA Standards and Followers'!$1:$1,0)),0)))</f>
        <v>1</v>
      </c>
      <c r="R49">
        <f>IF('CA Standards and Followers'!$B61=1,'EPA LDV Rules'!K$8,IF(AND(INDEX('CA Standards and Followers'!$E$14:$E$73,MATCH($A49,'CA Standards and Followers'!$A$14:$A$73,0))=1,INDEX('CA Standards and Followers'!$H$14:$H$73,MATCH($A49,'CA Standards and Followers'!$A$14:$A$73,0))&lt;=R$1),INDEX('CA Standards and Followers'!$3:$3,MATCH(R$1,'CA Standards and Followers'!$1:$1,0)),IF(AND(INDEX('CA Standards and Followers'!$D$14:$D$73,MATCH($A49,'CA Standards and Followers'!$A$14:$A$73,0))=1,INDEX('CA Standards and Followers'!$G$14:$G$73,MATCH($A49,'CA Standards and Followers'!$A$14:$A$73,0))&lt;=R$1),INDEX('CA Standards and Followers'!$2:$2,MATCH(R$1,'CA Standards and Followers'!$1:$1,0)),0)))</f>
        <v>1</v>
      </c>
      <c r="S49">
        <f>IF('CA Standards and Followers'!$B61=1,'EPA LDV Rules'!L$8,IF(AND(INDEX('CA Standards and Followers'!$E$14:$E$73,MATCH($A49,'CA Standards and Followers'!$A$14:$A$73,0))=1,INDEX('CA Standards and Followers'!$H$14:$H$73,MATCH($A49,'CA Standards and Followers'!$A$14:$A$73,0))&lt;=S$1),INDEX('CA Standards and Followers'!$3:$3,MATCH(S$1,'CA Standards and Followers'!$1:$1,0)),IF(AND(INDEX('CA Standards and Followers'!$D$14:$D$73,MATCH($A49,'CA Standards and Followers'!$A$14:$A$73,0))=1,INDEX('CA Standards and Followers'!$G$14:$G$73,MATCH($A49,'CA Standards and Followers'!$A$14:$A$73,0))&lt;=S$1),INDEX('CA Standards and Followers'!$2:$2,MATCH(S$1,'CA Standards and Followers'!$1:$1,0)),0)))</f>
        <v>1</v>
      </c>
      <c r="T49">
        <f>IF('CA Standards and Followers'!$B61=1,'EPA LDV Rules'!M$8,IF(AND(INDEX('CA Standards and Followers'!$E$14:$E$73,MATCH($A49,'CA Standards and Followers'!$A$14:$A$73,0))=1,INDEX('CA Standards and Followers'!$H$14:$H$73,MATCH($A49,'CA Standards and Followers'!$A$14:$A$73,0))&lt;=T$1),INDEX('CA Standards and Followers'!$3:$3,MATCH(T$1,'CA Standards and Followers'!$1:$1,0)),IF(AND(INDEX('CA Standards and Followers'!$D$14:$D$73,MATCH($A49,'CA Standards and Followers'!$A$14:$A$73,0))=1,INDEX('CA Standards and Followers'!$G$14:$G$73,MATCH($A49,'CA Standards and Followers'!$A$14:$A$73,0))&lt;=T$1),INDEX('CA Standards and Followers'!$2:$2,MATCH(T$1,'CA Standards and Followers'!$1:$1,0)),0)))</f>
        <v>1</v>
      </c>
      <c r="U49">
        <f>IF('CA Standards and Followers'!$B61=1,'EPA LDV Rules'!N$8,IF(AND(INDEX('CA Standards and Followers'!$E$14:$E$73,MATCH($A49,'CA Standards and Followers'!$A$14:$A$73,0))=1,INDEX('CA Standards and Followers'!$H$14:$H$73,MATCH($A49,'CA Standards and Followers'!$A$14:$A$73,0))&lt;=U$1),INDEX('CA Standards and Followers'!$3:$3,MATCH(U$1,'CA Standards and Followers'!$1:$1,0)),IF(AND(INDEX('CA Standards and Followers'!$D$14:$D$73,MATCH($A49,'CA Standards and Followers'!$A$14:$A$73,0))=1,INDEX('CA Standards and Followers'!$G$14:$G$73,MATCH($A49,'CA Standards and Followers'!$A$14:$A$73,0))&lt;=U$1),INDEX('CA Standards and Followers'!$2:$2,MATCH(U$1,'CA Standards and Followers'!$1:$1,0)),0)))</f>
        <v>1</v>
      </c>
      <c r="V49">
        <f>IF('CA Standards and Followers'!$B61=1,'EPA LDV Rules'!O$8,IF(AND(INDEX('CA Standards and Followers'!$E$14:$E$73,MATCH($A49,'CA Standards and Followers'!$A$14:$A$73,0))=1,INDEX('CA Standards and Followers'!$H$14:$H$73,MATCH($A49,'CA Standards and Followers'!$A$14:$A$73,0))&lt;=V$1),INDEX('CA Standards and Followers'!$3:$3,MATCH(V$1,'CA Standards and Followers'!$1:$1,0)),IF(AND(INDEX('CA Standards and Followers'!$D$14:$D$73,MATCH($A49,'CA Standards and Followers'!$A$14:$A$73,0))=1,INDEX('CA Standards and Followers'!$G$14:$G$73,MATCH($A49,'CA Standards and Followers'!$A$14:$A$73,0))&lt;=V$1),INDEX('CA Standards and Followers'!$2:$2,MATCH(V$1,'CA Standards and Followers'!$1:$1,0)),0)))</f>
        <v>1</v>
      </c>
      <c r="W49">
        <f>IF('CA Standards and Followers'!$B61=1,'EPA LDV Rules'!P$8,IF(AND(INDEX('CA Standards and Followers'!$E$14:$E$73,MATCH($A49,'CA Standards and Followers'!$A$14:$A$73,0))=1,INDEX('CA Standards and Followers'!$H$14:$H$73,MATCH($A49,'CA Standards and Followers'!$A$14:$A$73,0))&lt;=W$1),INDEX('CA Standards and Followers'!$3:$3,MATCH(W$1,'CA Standards and Followers'!$1:$1,0)),IF(AND(INDEX('CA Standards and Followers'!$D$14:$D$73,MATCH($A49,'CA Standards and Followers'!$A$14:$A$73,0))=1,INDEX('CA Standards and Followers'!$G$14:$G$73,MATCH($A49,'CA Standards and Followers'!$A$14:$A$73,0))&lt;=W$1),INDEX('CA Standards and Followers'!$2:$2,MATCH(W$1,'CA Standards and Followers'!$1:$1,0)),0)))</f>
        <v>1</v>
      </c>
      <c r="X49">
        <f>IF('CA Standards and Followers'!$B61=1,'EPA LDV Rules'!Q$8,IF(AND(INDEX('CA Standards and Followers'!$E$14:$E$73,MATCH($A49,'CA Standards and Followers'!$A$14:$A$73,0))=1,INDEX('CA Standards and Followers'!$H$14:$H$73,MATCH($A49,'CA Standards and Followers'!$A$14:$A$73,0))&lt;=X$1),INDEX('CA Standards and Followers'!$3:$3,MATCH(X$1,'CA Standards and Followers'!$1:$1,0)),IF(AND(INDEX('CA Standards and Followers'!$D$14:$D$73,MATCH($A49,'CA Standards and Followers'!$A$14:$A$73,0))=1,INDEX('CA Standards and Followers'!$G$14:$G$73,MATCH($A49,'CA Standards and Followers'!$A$14:$A$73,0))&lt;=X$1),INDEX('CA Standards and Followers'!$2:$2,MATCH(X$1,'CA Standards and Followers'!$1:$1,0)),0)))</f>
        <v>1</v>
      </c>
      <c r="Y49">
        <f>IF('CA Standards and Followers'!$B61=1,'EPA LDV Rules'!R$8,IF(AND(INDEX('CA Standards and Followers'!$E$14:$E$73,MATCH($A49,'CA Standards and Followers'!$A$14:$A$73,0))=1,INDEX('CA Standards and Followers'!$H$14:$H$73,MATCH($A49,'CA Standards and Followers'!$A$14:$A$73,0))&lt;=Y$1),INDEX('CA Standards and Followers'!$3:$3,MATCH(Y$1,'CA Standards and Followers'!$1:$1,0)),IF(AND(INDEX('CA Standards and Followers'!$D$14:$D$73,MATCH($A49,'CA Standards and Followers'!$A$14:$A$73,0))=1,INDEX('CA Standards and Followers'!$G$14:$G$73,MATCH($A49,'CA Standards and Followers'!$A$14:$A$73,0))&lt;=Y$1),INDEX('CA Standards and Followers'!$2:$2,MATCH(Y$1,'CA Standards and Followers'!$1:$1,0)),0)))</f>
        <v>1</v>
      </c>
      <c r="Z49">
        <f>IF('CA Standards and Followers'!$B61=1,'EPA LDV Rules'!S$8,IF(AND(INDEX('CA Standards and Followers'!$E$14:$E$73,MATCH($A49,'CA Standards and Followers'!$A$14:$A$73,0))=1,INDEX('CA Standards and Followers'!$H$14:$H$73,MATCH($A49,'CA Standards and Followers'!$A$14:$A$73,0))&lt;=Z$1),INDEX('CA Standards and Followers'!$3:$3,MATCH(Z$1,'CA Standards and Followers'!$1:$1,0)),IF(AND(INDEX('CA Standards and Followers'!$D$14:$D$73,MATCH($A49,'CA Standards and Followers'!$A$14:$A$73,0))=1,INDEX('CA Standards and Followers'!$G$14:$G$73,MATCH($A49,'CA Standards and Followers'!$A$14:$A$73,0))&lt;=Z$1),INDEX('CA Standards and Followers'!$2:$2,MATCH(Z$1,'CA Standards and Followers'!$1:$1,0)),0)))</f>
        <v>1</v>
      </c>
      <c r="AA49">
        <f>IF('CA Standards and Followers'!$B61=1,'EPA LDV Rules'!T$8,IF(AND(INDEX('CA Standards and Followers'!$E$14:$E$73,MATCH($A49,'CA Standards and Followers'!$A$14:$A$73,0))=1,INDEX('CA Standards and Followers'!$H$14:$H$73,MATCH($A49,'CA Standards and Followers'!$A$14:$A$73,0))&lt;=AA$1),INDEX('CA Standards and Followers'!$3:$3,MATCH(AA$1,'CA Standards and Followers'!$1:$1,0)),IF(AND(INDEX('CA Standards and Followers'!$D$14:$D$73,MATCH($A49,'CA Standards and Followers'!$A$14:$A$73,0))=1,INDEX('CA Standards and Followers'!$G$14:$G$73,MATCH($A49,'CA Standards and Followers'!$A$14:$A$73,0))&lt;=AA$1),INDEX('CA Standards and Followers'!$2:$2,MATCH(AA$1,'CA Standards and Followers'!$1:$1,0)),0)))</f>
        <v>1</v>
      </c>
      <c r="AB49">
        <f>IF('CA Standards and Followers'!$B61=1,'EPA LDV Rules'!U$8,IF(AND(INDEX('CA Standards and Followers'!$E$14:$E$73,MATCH($A49,'CA Standards and Followers'!$A$14:$A$73,0))=1,INDEX('CA Standards and Followers'!$H$14:$H$73,MATCH($A49,'CA Standards and Followers'!$A$14:$A$73,0))&lt;=AB$1),INDEX('CA Standards and Followers'!$3:$3,MATCH(AB$1,'CA Standards and Followers'!$1:$1,0)),IF(AND(INDEX('CA Standards and Followers'!$D$14:$D$73,MATCH($A49,'CA Standards and Followers'!$A$14:$A$73,0))=1,INDEX('CA Standards and Followers'!$G$14:$G$73,MATCH($A49,'CA Standards and Followers'!$A$14:$A$73,0))&lt;=AB$1),INDEX('CA Standards and Followers'!$2:$2,MATCH(AB$1,'CA Standards and Followers'!$1:$1,0)),0)))</f>
        <v>1</v>
      </c>
      <c r="AC49">
        <f>IF('CA Standards and Followers'!$B61=1,'EPA LDV Rules'!V$8,IF(AND(INDEX('CA Standards and Followers'!$E$14:$E$73,MATCH($A49,'CA Standards and Followers'!$A$14:$A$73,0))=1,INDEX('CA Standards and Followers'!$H$14:$H$73,MATCH($A49,'CA Standards and Followers'!$A$14:$A$73,0))&lt;=AC$1),INDEX('CA Standards and Followers'!$3:$3,MATCH(AC$1,'CA Standards and Followers'!$1:$1,0)),IF(AND(INDEX('CA Standards and Followers'!$D$14:$D$73,MATCH($A49,'CA Standards and Followers'!$A$14:$A$73,0))=1,INDEX('CA Standards and Followers'!$G$14:$G$73,MATCH($A49,'CA Standards and Followers'!$A$14:$A$73,0))&lt;=AC$1),INDEX('CA Standards and Followers'!$2:$2,MATCH(AC$1,'CA Standards and Followers'!$1:$1,0)),0)))</f>
        <v>1</v>
      </c>
      <c r="AD49">
        <f>IF('CA Standards and Followers'!$B61=1,'EPA LDV Rules'!W$8,IF(AND(INDEX('CA Standards and Followers'!$E$14:$E$73,MATCH($A49,'CA Standards and Followers'!$A$14:$A$73,0))=1,INDEX('CA Standards and Followers'!$H$14:$H$73,MATCH($A49,'CA Standards and Followers'!$A$14:$A$73,0))&lt;=AD$1),INDEX('CA Standards and Followers'!$3:$3,MATCH(AD$1,'CA Standards and Followers'!$1:$1,0)),IF(AND(INDEX('CA Standards and Followers'!$D$14:$D$73,MATCH($A49,'CA Standards and Followers'!$A$14:$A$73,0))=1,INDEX('CA Standards and Followers'!$G$14:$G$73,MATCH($A49,'CA Standards and Followers'!$A$14:$A$73,0))&lt;=AD$1),INDEX('CA Standards and Followers'!$2:$2,MATCH(AD$1,'CA Standards and Followers'!$1:$1,0)),0)))</f>
        <v>1</v>
      </c>
      <c r="AE49">
        <f>IF('CA Standards and Followers'!$B61=1,'EPA LDV Rules'!X$8,IF(AND(INDEX('CA Standards and Followers'!$E$14:$E$73,MATCH($A49,'CA Standards and Followers'!$A$14:$A$73,0))=1,INDEX('CA Standards and Followers'!$H$14:$H$73,MATCH($A49,'CA Standards and Followers'!$A$14:$A$73,0))&lt;=AE$1),INDEX('CA Standards and Followers'!$3:$3,MATCH(AE$1,'CA Standards and Followers'!$1:$1,0)),IF(AND(INDEX('CA Standards and Followers'!$D$14:$D$73,MATCH($A49,'CA Standards and Followers'!$A$14:$A$73,0))=1,INDEX('CA Standards and Followers'!$G$14:$G$73,MATCH($A49,'CA Standards and Followers'!$A$14:$A$73,0))&lt;=AE$1),INDEX('CA Standards and Followers'!$2:$2,MATCH(AE$1,'CA Standards and Followers'!$1:$1,0)),0)))</f>
        <v>1</v>
      </c>
      <c r="AF49">
        <f>IF('CA Standards and Followers'!$B61=1,'EPA LDV Rules'!Y$8,IF(AND(INDEX('CA Standards and Followers'!$E$14:$E$73,MATCH($A49,'CA Standards and Followers'!$A$14:$A$73,0))=1,INDEX('CA Standards and Followers'!$H$14:$H$73,MATCH($A49,'CA Standards and Followers'!$A$14:$A$73,0))&lt;=AF$1),INDEX('CA Standards and Followers'!$3:$3,MATCH(AF$1,'CA Standards and Followers'!$1:$1,0)),IF(AND(INDEX('CA Standards and Followers'!$D$14:$D$73,MATCH($A49,'CA Standards and Followers'!$A$14:$A$73,0))=1,INDEX('CA Standards and Followers'!$G$14:$G$73,MATCH($A49,'CA Standards and Followers'!$A$14:$A$73,0))&lt;=AF$1),INDEX('CA Standards and Followers'!$2:$2,MATCH(AF$1,'CA Standards and Followers'!$1:$1,0)),0)))</f>
        <v>1</v>
      </c>
    </row>
    <row r="50" spans="1:32" x14ac:dyDescent="0.75">
      <c r="A50" t="s">
        <v>27</v>
      </c>
      <c r="B50">
        <f>IF(AND(INDEX('CA Standards and Followers'!$E$14:$E$73,MATCH($A50,'CA Standards and Followers'!$A$14:$A$73,0))=1,INDEX('CA Standards and Followers'!$H$14:$H$73,MATCH($A50,'CA Standards and Followers'!$A$14:$A$73,0))&lt;=B$1),INDEX('CA Standards and Followers'!$3:$3,MATCH(B$1,'CA Standards and Followers'!$1:$1,0)),IF(AND(INDEX('CA Standards and Followers'!$D$14:$D$73,MATCH($A50,'CA Standards and Followers'!$A$14:$A$73,0))=1,INDEX('CA Standards and Followers'!$G$14:$G$73,MATCH($A50,'CA Standards and Followers'!$A$14:$A$73,0))&lt;=B$1),INDEX('CA Standards and Followers'!$2:$2,MATCH(B$1,'CA Standards and Followers'!$1:$1,0)),0))</f>
        <v>0</v>
      </c>
      <c r="C50">
        <f>IF(AND(INDEX('CA Standards and Followers'!$E$14:$E$73,MATCH($A50,'CA Standards and Followers'!$A$14:$A$73,0))=1,INDEX('CA Standards and Followers'!$H$14:$H$73,MATCH($A50,'CA Standards and Followers'!$A$14:$A$73,0))&lt;=C$1),INDEX('CA Standards and Followers'!$3:$3,MATCH(C$1,'CA Standards and Followers'!$1:$1,0)),IF(AND(INDEX('CA Standards and Followers'!$D$14:$D$73,MATCH($A50,'CA Standards and Followers'!$A$14:$A$73,0))=1,INDEX('CA Standards and Followers'!$G$14:$G$73,MATCH($A50,'CA Standards and Followers'!$A$14:$A$73,0))&lt;=C$1),INDEX('CA Standards and Followers'!$2:$2,MATCH(C$1,'CA Standards and Followers'!$1:$1,0)),0))</f>
        <v>0</v>
      </c>
      <c r="D50">
        <f>IF(AND(INDEX('CA Standards and Followers'!$E$14:$E$73,MATCH($A50,'CA Standards and Followers'!$A$14:$A$73,0))=1,INDEX('CA Standards and Followers'!$H$14:$H$73,MATCH($A50,'CA Standards and Followers'!$A$14:$A$73,0))&lt;=D$1),INDEX('CA Standards and Followers'!$3:$3,MATCH(D$1,'CA Standards and Followers'!$1:$1,0)),IF(AND(INDEX('CA Standards and Followers'!$D$14:$D$73,MATCH($A50,'CA Standards and Followers'!$A$14:$A$73,0))=1,INDEX('CA Standards and Followers'!$G$14:$G$73,MATCH($A50,'CA Standards and Followers'!$A$14:$A$73,0))&lt;=D$1),INDEX('CA Standards and Followers'!$2:$2,MATCH(D$1,'CA Standards and Followers'!$1:$1,0)),0))</f>
        <v>0</v>
      </c>
      <c r="E50">
        <f>IF(AND(INDEX('CA Standards and Followers'!$E$14:$E$73,MATCH($A50,'CA Standards and Followers'!$A$14:$A$73,0))=1,INDEX('CA Standards and Followers'!$H$14:$H$73,MATCH($A50,'CA Standards and Followers'!$A$14:$A$73,0))&lt;=E$1),INDEX('CA Standards and Followers'!$3:$3,MATCH(E$1,'CA Standards and Followers'!$1:$1,0)),IF(AND(INDEX('CA Standards and Followers'!$D$14:$D$73,MATCH($A50,'CA Standards and Followers'!$A$14:$A$73,0))=1,INDEX('CA Standards and Followers'!$G$14:$G$73,MATCH($A50,'CA Standards and Followers'!$A$14:$A$73,0))&lt;=E$1),INDEX('CA Standards and Followers'!$2:$2,MATCH(E$1,'CA Standards and Followers'!$1:$1,0)),0))</f>
        <v>0</v>
      </c>
      <c r="F50">
        <f>IF(AND(INDEX('CA Standards and Followers'!$E$14:$E$73,MATCH($A50,'CA Standards and Followers'!$A$14:$A$73,0))=1,INDEX('CA Standards and Followers'!$H$14:$H$73,MATCH($A50,'CA Standards and Followers'!$A$14:$A$73,0))&lt;=F$1),INDEX('CA Standards and Followers'!$3:$3,MATCH(F$1,'CA Standards and Followers'!$1:$1,0)),IF(AND(INDEX('CA Standards and Followers'!$D$14:$D$73,MATCH($A50,'CA Standards and Followers'!$A$14:$A$73,0))=1,INDEX('CA Standards and Followers'!$G$14:$G$73,MATCH($A50,'CA Standards and Followers'!$A$14:$A$73,0))&lt;=F$1),INDEX('CA Standards and Followers'!$2:$2,MATCH(F$1,'CA Standards and Followers'!$1:$1,0)),0))</f>
        <v>0</v>
      </c>
      <c r="G50">
        <f>IF(AND(INDEX('CA Standards and Followers'!$E$14:$E$73,MATCH($A50,'CA Standards and Followers'!$A$14:$A$73,0))=1,INDEX('CA Standards and Followers'!$H$14:$H$73,MATCH($A50,'CA Standards and Followers'!$A$14:$A$73,0))&lt;=G$1),INDEX('CA Standards and Followers'!$3:$3,MATCH(G$1,'CA Standards and Followers'!$1:$1,0)),IF(AND(INDEX('CA Standards and Followers'!$D$14:$D$73,MATCH($A50,'CA Standards and Followers'!$A$14:$A$73,0))=1,INDEX('CA Standards and Followers'!$G$14:$G$73,MATCH($A50,'CA Standards and Followers'!$A$14:$A$73,0))&lt;=G$1),INDEX('CA Standards and Followers'!$2:$2,MATCH(G$1,'CA Standards and Followers'!$1:$1,0)),0))</f>
        <v>0</v>
      </c>
      <c r="H50">
        <f>IF(AND(INDEX('CA Standards and Followers'!$E$14:$E$73,MATCH($A50,'CA Standards and Followers'!$A$14:$A$73,0))=1,INDEX('CA Standards and Followers'!$H$14:$H$73,MATCH($A50,'CA Standards and Followers'!$A$14:$A$73,0))&lt;=H$1),INDEX('CA Standards and Followers'!$3:$3,MATCH(H$1,'CA Standards and Followers'!$1:$1,0)),IF(AND(INDEX('CA Standards and Followers'!$D$14:$D$73,MATCH($A50,'CA Standards and Followers'!$A$14:$A$73,0))=1,INDEX('CA Standards and Followers'!$G$14:$G$73,MATCH($A50,'CA Standards and Followers'!$A$14:$A$73,0))&lt;=H$1),INDEX('CA Standards and Followers'!$2:$2,MATCH(H$1,'CA Standards and Followers'!$1:$1,0)),0))</f>
        <v>0</v>
      </c>
      <c r="I50">
        <f>IF('CA Standards and Followers'!$B62=1,'EPA LDV Rules'!B$8,IF(AND(INDEX('CA Standards and Followers'!$E$14:$E$73,MATCH($A50,'CA Standards and Followers'!$A$14:$A$73,0))=1,INDEX('CA Standards and Followers'!$H$14:$H$73,MATCH($A50,'CA Standards and Followers'!$A$14:$A$73,0))&lt;=I$1),INDEX('CA Standards and Followers'!$3:$3,MATCH(I$1,'CA Standards and Followers'!$1:$1,0)),IF(AND(INDEX('CA Standards and Followers'!$D$14:$D$73,MATCH($A50,'CA Standards and Followers'!$A$14:$A$73,0))=1,INDEX('CA Standards and Followers'!$G$14:$G$73,MATCH($A50,'CA Standards and Followers'!$A$14:$A$73,0))&lt;=I$1),INDEX('CA Standards and Followers'!$2:$2,MATCH(I$1,'CA Standards and Followers'!$1:$1,0)),0)))</f>
        <v>0.26200000000000001</v>
      </c>
      <c r="J50">
        <f>IF('CA Standards and Followers'!$B62=1,'EPA LDV Rules'!C$8,IF(AND(INDEX('CA Standards and Followers'!$E$14:$E$73,MATCH($A50,'CA Standards and Followers'!$A$14:$A$73,0))=1,INDEX('CA Standards and Followers'!$H$14:$H$73,MATCH($A50,'CA Standards and Followers'!$A$14:$A$73,0))&lt;=J$1),INDEX('CA Standards and Followers'!$3:$3,MATCH(J$1,'CA Standards and Followers'!$1:$1,0)),IF(AND(INDEX('CA Standards and Followers'!$D$14:$D$73,MATCH($A50,'CA Standards and Followers'!$A$14:$A$73,0))=1,INDEX('CA Standards and Followers'!$G$14:$G$73,MATCH($A50,'CA Standards and Followers'!$A$14:$A$73,0))&lt;=J$1),INDEX('CA Standards and Followers'!$2:$2,MATCH(J$1,'CA Standards and Followers'!$1:$1,0)),0)))</f>
        <v>0.3</v>
      </c>
      <c r="K50">
        <f>IF('CA Standards and Followers'!$B62=1,'EPA LDV Rules'!D$8,IF(AND(INDEX('CA Standards and Followers'!$E$14:$E$73,MATCH($A50,'CA Standards and Followers'!$A$14:$A$73,0))=1,INDEX('CA Standards and Followers'!$H$14:$H$73,MATCH($A50,'CA Standards and Followers'!$A$14:$A$73,0))&lt;=K$1),INDEX('CA Standards and Followers'!$3:$3,MATCH(K$1,'CA Standards and Followers'!$1:$1,0)),IF(AND(INDEX('CA Standards and Followers'!$D$14:$D$73,MATCH($A50,'CA Standards and Followers'!$A$14:$A$73,0))=1,INDEX('CA Standards and Followers'!$G$14:$G$73,MATCH($A50,'CA Standards and Followers'!$A$14:$A$73,0))&lt;=K$1),INDEX('CA Standards and Followers'!$2:$2,MATCH(K$1,'CA Standards and Followers'!$1:$1,0)),0)))</f>
        <v>0.39600000000000002</v>
      </c>
      <c r="L50">
        <f>IF('CA Standards and Followers'!$B62=1,'EPA LDV Rules'!E$8,IF(AND(INDEX('CA Standards and Followers'!$E$14:$E$73,MATCH($A50,'CA Standards and Followers'!$A$14:$A$73,0))=1,INDEX('CA Standards and Followers'!$H$14:$H$73,MATCH($A50,'CA Standards and Followers'!$A$14:$A$73,0))&lt;=L$1),INDEX('CA Standards and Followers'!$3:$3,MATCH(L$1,'CA Standards and Followers'!$1:$1,0)),IF(AND(INDEX('CA Standards and Followers'!$D$14:$D$73,MATCH($A50,'CA Standards and Followers'!$A$14:$A$73,0))=1,INDEX('CA Standards and Followers'!$G$14:$G$73,MATCH($A50,'CA Standards and Followers'!$A$14:$A$73,0))&lt;=L$1),INDEX('CA Standards and Followers'!$2:$2,MATCH(L$1,'CA Standards and Followers'!$1:$1,0)),0)))</f>
        <v>0.45500000000000002</v>
      </c>
      <c r="M50">
        <f>IF('CA Standards and Followers'!$B62=1,'EPA LDV Rules'!F$8,IF(AND(INDEX('CA Standards and Followers'!$E$14:$E$73,MATCH($A50,'CA Standards and Followers'!$A$14:$A$73,0))=1,INDEX('CA Standards and Followers'!$H$14:$H$73,MATCH($A50,'CA Standards and Followers'!$A$14:$A$73,0))&lt;=M$1),INDEX('CA Standards and Followers'!$3:$3,MATCH(M$1,'CA Standards and Followers'!$1:$1,0)),IF(AND(INDEX('CA Standards and Followers'!$D$14:$D$73,MATCH($A50,'CA Standards and Followers'!$A$14:$A$73,0))=1,INDEX('CA Standards and Followers'!$G$14:$G$73,MATCH($A50,'CA Standards and Followers'!$A$14:$A$73,0))&lt;=M$1),INDEX('CA Standards and Followers'!$2:$2,MATCH(M$1,'CA Standards and Followers'!$1:$1,0)),0)))</f>
        <v>0.53</v>
      </c>
      <c r="N50">
        <f>IF('CA Standards and Followers'!$B62=1,'EPA LDV Rules'!G$8,IF(AND(INDEX('CA Standards and Followers'!$E$14:$E$73,MATCH($A50,'CA Standards and Followers'!$A$14:$A$73,0))=1,INDEX('CA Standards and Followers'!$H$14:$H$73,MATCH($A50,'CA Standards and Followers'!$A$14:$A$73,0))&lt;=N$1),INDEX('CA Standards and Followers'!$3:$3,MATCH(N$1,'CA Standards and Followers'!$1:$1,0)),IF(AND(INDEX('CA Standards and Followers'!$D$14:$D$73,MATCH($A50,'CA Standards and Followers'!$A$14:$A$73,0))=1,INDEX('CA Standards and Followers'!$G$14:$G$73,MATCH($A50,'CA Standards and Followers'!$A$14:$A$73,0))&lt;=N$1),INDEX('CA Standards and Followers'!$2:$2,MATCH(N$1,'CA Standards and Followers'!$1:$1,0)),0)))</f>
        <v>0.61</v>
      </c>
      <c r="O50">
        <f>IF('CA Standards and Followers'!$B62=1,'EPA LDV Rules'!H$8,IF(AND(INDEX('CA Standards and Followers'!$E$14:$E$73,MATCH($A50,'CA Standards and Followers'!$A$14:$A$73,0))=1,INDEX('CA Standards and Followers'!$H$14:$H$73,MATCH($A50,'CA Standards and Followers'!$A$14:$A$73,0))&lt;=O$1),INDEX('CA Standards and Followers'!$3:$3,MATCH(O$1,'CA Standards and Followers'!$1:$1,0)),IF(AND(INDEX('CA Standards and Followers'!$D$14:$D$73,MATCH($A50,'CA Standards and Followers'!$A$14:$A$73,0))=1,INDEX('CA Standards and Followers'!$G$14:$G$73,MATCH($A50,'CA Standards and Followers'!$A$14:$A$73,0))&lt;=O$1),INDEX('CA Standards and Followers'!$2:$2,MATCH(O$1,'CA Standards and Followers'!$1:$1,0)),0)))</f>
        <v>0.57999999999999996</v>
      </c>
      <c r="P50">
        <f>IF('CA Standards and Followers'!$B62=1,'EPA LDV Rules'!I$8,IF(AND(INDEX('CA Standards and Followers'!$E$14:$E$73,MATCH($A50,'CA Standards and Followers'!$A$14:$A$73,0))=1,INDEX('CA Standards and Followers'!$H$14:$H$73,MATCH($A50,'CA Standards and Followers'!$A$14:$A$73,0))&lt;=P$1),INDEX('CA Standards and Followers'!$3:$3,MATCH(P$1,'CA Standards and Followers'!$1:$1,0)),IF(AND(INDEX('CA Standards and Followers'!$D$14:$D$73,MATCH($A50,'CA Standards and Followers'!$A$14:$A$73,0))=1,INDEX('CA Standards and Followers'!$G$14:$G$73,MATCH($A50,'CA Standards and Followers'!$A$14:$A$73,0))&lt;=P$1),INDEX('CA Standards and Followers'!$2:$2,MATCH(P$1,'CA Standards and Followers'!$1:$1,0)),0)))</f>
        <v>0.55000000000000004</v>
      </c>
      <c r="Q50">
        <f>IF('CA Standards and Followers'!$B62=1,'EPA LDV Rules'!J$8,IF(AND(INDEX('CA Standards and Followers'!$E$14:$E$73,MATCH($A50,'CA Standards and Followers'!$A$14:$A$73,0))=1,INDEX('CA Standards and Followers'!$H$14:$H$73,MATCH($A50,'CA Standards and Followers'!$A$14:$A$73,0))&lt;=Q$1),INDEX('CA Standards and Followers'!$3:$3,MATCH(Q$1,'CA Standards and Followers'!$1:$1,0)),IF(AND(INDEX('CA Standards and Followers'!$D$14:$D$73,MATCH($A50,'CA Standards and Followers'!$A$14:$A$73,0))=1,INDEX('CA Standards and Followers'!$G$14:$G$73,MATCH($A50,'CA Standards and Followers'!$A$14:$A$73,0))&lt;=Q$1),INDEX('CA Standards and Followers'!$2:$2,MATCH(Q$1,'CA Standards and Followers'!$1:$1,0)),0)))</f>
        <v>0</v>
      </c>
      <c r="R50">
        <f>IF('CA Standards and Followers'!$B62=1,'EPA LDV Rules'!K$8,IF(AND(INDEX('CA Standards and Followers'!$E$14:$E$73,MATCH($A50,'CA Standards and Followers'!$A$14:$A$73,0))=1,INDEX('CA Standards and Followers'!$H$14:$H$73,MATCH($A50,'CA Standards and Followers'!$A$14:$A$73,0))&lt;=R$1),INDEX('CA Standards and Followers'!$3:$3,MATCH(R$1,'CA Standards and Followers'!$1:$1,0)),IF(AND(INDEX('CA Standards and Followers'!$D$14:$D$73,MATCH($A50,'CA Standards and Followers'!$A$14:$A$73,0))=1,INDEX('CA Standards and Followers'!$G$14:$G$73,MATCH($A50,'CA Standards and Followers'!$A$14:$A$73,0))&lt;=R$1),INDEX('CA Standards and Followers'!$2:$2,MATCH(R$1,'CA Standards and Followers'!$1:$1,0)),0)))</f>
        <v>0</v>
      </c>
      <c r="S50">
        <f>IF('CA Standards and Followers'!$B62=1,'EPA LDV Rules'!L$8,IF(AND(INDEX('CA Standards and Followers'!$E$14:$E$73,MATCH($A50,'CA Standards and Followers'!$A$14:$A$73,0))=1,INDEX('CA Standards and Followers'!$H$14:$H$73,MATCH($A50,'CA Standards and Followers'!$A$14:$A$73,0))&lt;=S$1),INDEX('CA Standards and Followers'!$3:$3,MATCH(S$1,'CA Standards and Followers'!$1:$1,0)),IF(AND(INDEX('CA Standards and Followers'!$D$14:$D$73,MATCH($A50,'CA Standards and Followers'!$A$14:$A$73,0))=1,INDEX('CA Standards and Followers'!$G$14:$G$73,MATCH($A50,'CA Standards and Followers'!$A$14:$A$73,0))&lt;=S$1),INDEX('CA Standards and Followers'!$2:$2,MATCH(S$1,'CA Standards and Followers'!$1:$1,0)),0)))</f>
        <v>0</v>
      </c>
      <c r="T50">
        <f>IF('CA Standards and Followers'!$B62=1,'EPA LDV Rules'!M$8,IF(AND(INDEX('CA Standards and Followers'!$E$14:$E$73,MATCH($A50,'CA Standards and Followers'!$A$14:$A$73,0))=1,INDEX('CA Standards and Followers'!$H$14:$H$73,MATCH($A50,'CA Standards and Followers'!$A$14:$A$73,0))&lt;=T$1),INDEX('CA Standards and Followers'!$3:$3,MATCH(T$1,'CA Standards and Followers'!$1:$1,0)),IF(AND(INDEX('CA Standards and Followers'!$D$14:$D$73,MATCH($A50,'CA Standards and Followers'!$A$14:$A$73,0))=1,INDEX('CA Standards and Followers'!$G$14:$G$73,MATCH($A50,'CA Standards and Followers'!$A$14:$A$73,0))&lt;=T$1),INDEX('CA Standards and Followers'!$2:$2,MATCH(T$1,'CA Standards and Followers'!$1:$1,0)),0)))</f>
        <v>0</v>
      </c>
      <c r="U50">
        <f>IF('CA Standards and Followers'!$B62=1,'EPA LDV Rules'!N$8,IF(AND(INDEX('CA Standards and Followers'!$E$14:$E$73,MATCH($A50,'CA Standards and Followers'!$A$14:$A$73,0))=1,INDEX('CA Standards and Followers'!$H$14:$H$73,MATCH($A50,'CA Standards and Followers'!$A$14:$A$73,0))&lt;=U$1),INDEX('CA Standards and Followers'!$3:$3,MATCH(U$1,'CA Standards and Followers'!$1:$1,0)),IF(AND(INDEX('CA Standards and Followers'!$D$14:$D$73,MATCH($A50,'CA Standards and Followers'!$A$14:$A$73,0))=1,INDEX('CA Standards and Followers'!$G$14:$G$73,MATCH($A50,'CA Standards and Followers'!$A$14:$A$73,0))&lt;=U$1),INDEX('CA Standards and Followers'!$2:$2,MATCH(U$1,'CA Standards and Followers'!$1:$1,0)),0)))</f>
        <v>0</v>
      </c>
      <c r="V50">
        <f>IF('CA Standards and Followers'!$B62=1,'EPA LDV Rules'!O$8,IF(AND(INDEX('CA Standards and Followers'!$E$14:$E$73,MATCH($A50,'CA Standards and Followers'!$A$14:$A$73,0))=1,INDEX('CA Standards and Followers'!$H$14:$H$73,MATCH($A50,'CA Standards and Followers'!$A$14:$A$73,0))&lt;=V$1),INDEX('CA Standards and Followers'!$3:$3,MATCH(V$1,'CA Standards and Followers'!$1:$1,0)),IF(AND(INDEX('CA Standards and Followers'!$D$14:$D$73,MATCH($A50,'CA Standards and Followers'!$A$14:$A$73,0))=1,INDEX('CA Standards and Followers'!$G$14:$G$73,MATCH($A50,'CA Standards and Followers'!$A$14:$A$73,0))&lt;=V$1),INDEX('CA Standards and Followers'!$2:$2,MATCH(V$1,'CA Standards and Followers'!$1:$1,0)),0)))</f>
        <v>0</v>
      </c>
      <c r="W50">
        <f>IF('CA Standards and Followers'!$B62=1,'EPA LDV Rules'!P$8,IF(AND(INDEX('CA Standards and Followers'!$E$14:$E$73,MATCH($A50,'CA Standards and Followers'!$A$14:$A$73,0))=1,INDEX('CA Standards and Followers'!$H$14:$H$73,MATCH($A50,'CA Standards and Followers'!$A$14:$A$73,0))&lt;=W$1),INDEX('CA Standards and Followers'!$3:$3,MATCH(W$1,'CA Standards and Followers'!$1:$1,0)),IF(AND(INDEX('CA Standards and Followers'!$D$14:$D$73,MATCH($A50,'CA Standards and Followers'!$A$14:$A$73,0))=1,INDEX('CA Standards and Followers'!$G$14:$G$73,MATCH($A50,'CA Standards and Followers'!$A$14:$A$73,0))&lt;=W$1),INDEX('CA Standards and Followers'!$2:$2,MATCH(W$1,'CA Standards and Followers'!$1:$1,0)),0)))</f>
        <v>0</v>
      </c>
      <c r="X50">
        <f>IF('CA Standards and Followers'!$B62=1,'EPA LDV Rules'!Q$8,IF(AND(INDEX('CA Standards and Followers'!$E$14:$E$73,MATCH($A50,'CA Standards and Followers'!$A$14:$A$73,0))=1,INDEX('CA Standards and Followers'!$H$14:$H$73,MATCH($A50,'CA Standards and Followers'!$A$14:$A$73,0))&lt;=X$1),INDEX('CA Standards and Followers'!$3:$3,MATCH(X$1,'CA Standards and Followers'!$1:$1,0)),IF(AND(INDEX('CA Standards and Followers'!$D$14:$D$73,MATCH($A50,'CA Standards and Followers'!$A$14:$A$73,0))=1,INDEX('CA Standards and Followers'!$G$14:$G$73,MATCH($A50,'CA Standards and Followers'!$A$14:$A$73,0))&lt;=X$1),INDEX('CA Standards and Followers'!$2:$2,MATCH(X$1,'CA Standards and Followers'!$1:$1,0)),0)))</f>
        <v>0</v>
      </c>
      <c r="Y50">
        <f>IF('CA Standards and Followers'!$B62=1,'EPA LDV Rules'!R$8,IF(AND(INDEX('CA Standards and Followers'!$E$14:$E$73,MATCH($A50,'CA Standards and Followers'!$A$14:$A$73,0))=1,INDEX('CA Standards and Followers'!$H$14:$H$73,MATCH($A50,'CA Standards and Followers'!$A$14:$A$73,0))&lt;=Y$1),INDEX('CA Standards and Followers'!$3:$3,MATCH(Y$1,'CA Standards and Followers'!$1:$1,0)),IF(AND(INDEX('CA Standards and Followers'!$D$14:$D$73,MATCH($A50,'CA Standards and Followers'!$A$14:$A$73,0))=1,INDEX('CA Standards and Followers'!$G$14:$G$73,MATCH($A50,'CA Standards and Followers'!$A$14:$A$73,0))&lt;=Y$1),INDEX('CA Standards and Followers'!$2:$2,MATCH(Y$1,'CA Standards and Followers'!$1:$1,0)),0)))</f>
        <v>0</v>
      </c>
      <c r="Z50">
        <f>IF('CA Standards and Followers'!$B62=1,'EPA LDV Rules'!S$8,IF(AND(INDEX('CA Standards and Followers'!$E$14:$E$73,MATCH($A50,'CA Standards and Followers'!$A$14:$A$73,0))=1,INDEX('CA Standards and Followers'!$H$14:$H$73,MATCH($A50,'CA Standards and Followers'!$A$14:$A$73,0))&lt;=Z$1),INDEX('CA Standards and Followers'!$3:$3,MATCH(Z$1,'CA Standards and Followers'!$1:$1,0)),IF(AND(INDEX('CA Standards and Followers'!$D$14:$D$73,MATCH($A50,'CA Standards and Followers'!$A$14:$A$73,0))=1,INDEX('CA Standards and Followers'!$G$14:$G$73,MATCH($A50,'CA Standards and Followers'!$A$14:$A$73,0))&lt;=Z$1),INDEX('CA Standards and Followers'!$2:$2,MATCH(Z$1,'CA Standards and Followers'!$1:$1,0)),0)))</f>
        <v>0</v>
      </c>
      <c r="AA50">
        <f>IF('CA Standards and Followers'!$B62=1,'EPA LDV Rules'!T$8,IF(AND(INDEX('CA Standards and Followers'!$E$14:$E$73,MATCH($A50,'CA Standards and Followers'!$A$14:$A$73,0))=1,INDEX('CA Standards and Followers'!$H$14:$H$73,MATCH($A50,'CA Standards and Followers'!$A$14:$A$73,0))&lt;=AA$1),INDEX('CA Standards and Followers'!$3:$3,MATCH(AA$1,'CA Standards and Followers'!$1:$1,0)),IF(AND(INDEX('CA Standards and Followers'!$D$14:$D$73,MATCH($A50,'CA Standards and Followers'!$A$14:$A$73,0))=1,INDEX('CA Standards and Followers'!$G$14:$G$73,MATCH($A50,'CA Standards and Followers'!$A$14:$A$73,0))&lt;=AA$1),INDEX('CA Standards and Followers'!$2:$2,MATCH(AA$1,'CA Standards and Followers'!$1:$1,0)),0)))</f>
        <v>0</v>
      </c>
      <c r="AB50">
        <f>IF('CA Standards and Followers'!$B62=1,'EPA LDV Rules'!U$8,IF(AND(INDEX('CA Standards and Followers'!$E$14:$E$73,MATCH($A50,'CA Standards and Followers'!$A$14:$A$73,0))=1,INDEX('CA Standards and Followers'!$H$14:$H$73,MATCH($A50,'CA Standards and Followers'!$A$14:$A$73,0))&lt;=AB$1),INDEX('CA Standards and Followers'!$3:$3,MATCH(AB$1,'CA Standards and Followers'!$1:$1,0)),IF(AND(INDEX('CA Standards and Followers'!$D$14:$D$73,MATCH($A50,'CA Standards and Followers'!$A$14:$A$73,0))=1,INDEX('CA Standards and Followers'!$G$14:$G$73,MATCH($A50,'CA Standards and Followers'!$A$14:$A$73,0))&lt;=AB$1),INDEX('CA Standards and Followers'!$2:$2,MATCH(AB$1,'CA Standards and Followers'!$1:$1,0)),0)))</f>
        <v>0</v>
      </c>
      <c r="AC50">
        <f>IF('CA Standards and Followers'!$B62=1,'EPA LDV Rules'!V$8,IF(AND(INDEX('CA Standards and Followers'!$E$14:$E$73,MATCH($A50,'CA Standards and Followers'!$A$14:$A$73,0))=1,INDEX('CA Standards and Followers'!$H$14:$H$73,MATCH($A50,'CA Standards and Followers'!$A$14:$A$73,0))&lt;=AC$1),INDEX('CA Standards and Followers'!$3:$3,MATCH(AC$1,'CA Standards and Followers'!$1:$1,0)),IF(AND(INDEX('CA Standards and Followers'!$D$14:$D$73,MATCH($A50,'CA Standards and Followers'!$A$14:$A$73,0))=1,INDEX('CA Standards and Followers'!$G$14:$G$73,MATCH($A50,'CA Standards and Followers'!$A$14:$A$73,0))&lt;=AC$1),INDEX('CA Standards and Followers'!$2:$2,MATCH(AC$1,'CA Standards and Followers'!$1:$1,0)),0)))</f>
        <v>0</v>
      </c>
      <c r="AD50">
        <f>IF('CA Standards and Followers'!$B62=1,'EPA LDV Rules'!W$8,IF(AND(INDEX('CA Standards and Followers'!$E$14:$E$73,MATCH($A50,'CA Standards and Followers'!$A$14:$A$73,0))=1,INDEX('CA Standards and Followers'!$H$14:$H$73,MATCH($A50,'CA Standards and Followers'!$A$14:$A$73,0))&lt;=AD$1),INDEX('CA Standards and Followers'!$3:$3,MATCH(AD$1,'CA Standards and Followers'!$1:$1,0)),IF(AND(INDEX('CA Standards and Followers'!$D$14:$D$73,MATCH($A50,'CA Standards and Followers'!$A$14:$A$73,0))=1,INDEX('CA Standards and Followers'!$G$14:$G$73,MATCH($A50,'CA Standards and Followers'!$A$14:$A$73,0))&lt;=AD$1),INDEX('CA Standards and Followers'!$2:$2,MATCH(AD$1,'CA Standards and Followers'!$1:$1,0)),0)))</f>
        <v>0</v>
      </c>
      <c r="AE50">
        <f>IF('CA Standards and Followers'!$B62=1,'EPA LDV Rules'!X$8,IF(AND(INDEX('CA Standards and Followers'!$E$14:$E$73,MATCH($A50,'CA Standards and Followers'!$A$14:$A$73,0))=1,INDEX('CA Standards and Followers'!$H$14:$H$73,MATCH($A50,'CA Standards and Followers'!$A$14:$A$73,0))&lt;=AE$1),INDEX('CA Standards and Followers'!$3:$3,MATCH(AE$1,'CA Standards and Followers'!$1:$1,0)),IF(AND(INDEX('CA Standards and Followers'!$D$14:$D$73,MATCH($A50,'CA Standards and Followers'!$A$14:$A$73,0))=1,INDEX('CA Standards and Followers'!$G$14:$G$73,MATCH($A50,'CA Standards and Followers'!$A$14:$A$73,0))&lt;=AE$1),INDEX('CA Standards and Followers'!$2:$2,MATCH(AE$1,'CA Standards and Followers'!$1:$1,0)),0)))</f>
        <v>0</v>
      </c>
      <c r="AF50">
        <f>IF('CA Standards and Followers'!$B62=1,'EPA LDV Rules'!Y$8,IF(AND(INDEX('CA Standards and Followers'!$E$14:$E$73,MATCH($A50,'CA Standards and Followers'!$A$14:$A$73,0))=1,INDEX('CA Standards and Followers'!$H$14:$H$73,MATCH($A50,'CA Standards and Followers'!$A$14:$A$73,0))&lt;=AF$1),INDEX('CA Standards and Followers'!$3:$3,MATCH(AF$1,'CA Standards and Followers'!$1:$1,0)),IF(AND(INDEX('CA Standards and Followers'!$D$14:$D$73,MATCH($A50,'CA Standards and Followers'!$A$14:$A$73,0))=1,INDEX('CA Standards and Followers'!$G$14:$G$73,MATCH($A50,'CA Standards and Followers'!$A$14:$A$73,0))&lt;=AF$1),INDEX('CA Standards and Followers'!$2:$2,MATCH(AF$1,'CA Standards and Followers'!$1:$1,0)),0)))</f>
        <v>0</v>
      </c>
    </row>
    <row r="51" spans="1:32" x14ac:dyDescent="0.75">
      <c r="A51" t="s">
        <v>1411</v>
      </c>
      <c r="B51">
        <f>IF(AND(INDEX('CA Standards and Followers'!$E$14:$E$73,MATCH($A51,'CA Standards and Followers'!$A$14:$A$73,0))=1,INDEX('CA Standards and Followers'!$H$14:$H$73,MATCH($A51,'CA Standards and Followers'!$A$14:$A$73,0))&lt;=B$1),INDEX('CA Standards and Followers'!$3:$3,MATCH(B$1,'CA Standards and Followers'!$1:$1,0)),IF(AND(INDEX('CA Standards and Followers'!$D$14:$D$73,MATCH($A51,'CA Standards and Followers'!$A$14:$A$73,0))=1,INDEX('CA Standards and Followers'!$G$14:$G$73,MATCH($A51,'CA Standards and Followers'!$A$14:$A$73,0))&lt;=B$1),INDEX('CA Standards and Followers'!$2:$2,MATCH(B$1,'CA Standards and Followers'!$1:$1,0)),0))</f>
        <v>0</v>
      </c>
      <c r="C51">
        <f>IF(AND(INDEX('CA Standards and Followers'!$E$14:$E$73,MATCH($A51,'CA Standards and Followers'!$A$14:$A$73,0))=1,INDEX('CA Standards and Followers'!$H$14:$H$73,MATCH($A51,'CA Standards and Followers'!$A$14:$A$73,0))&lt;=C$1),INDEX('CA Standards and Followers'!$3:$3,MATCH(C$1,'CA Standards and Followers'!$1:$1,0)),IF(AND(INDEX('CA Standards and Followers'!$D$14:$D$73,MATCH($A51,'CA Standards and Followers'!$A$14:$A$73,0))=1,INDEX('CA Standards and Followers'!$G$14:$G$73,MATCH($A51,'CA Standards and Followers'!$A$14:$A$73,0))&lt;=C$1),INDEX('CA Standards and Followers'!$2:$2,MATCH(C$1,'CA Standards and Followers'!$1:$1,0)),0))</f>
        <v>0</v>
      </c>
      <c r="D51">
        <f>IF(AND(INDEX('CA Standards and Followers'!$E$14:$E$73,MATCH($A51,'CA Standards and Followers'!$A$14:$A$73,0))=1,INDEX('CA Standards and Followers'!$H$14:$H$73,MATCH($A51,'CA Standards and Followers'!$A$14:$A$73,0))&lt;=D$1),INDEX('CA Standards and Followers'!$3:$3,MATCH(D$1,'CA Standards and Followers'!$1:$1,0)),IF(AND(INDEX('CA Standards and Followers'!$D$14:$D$73,MATCH($A51,'CA Standards and Followers'!$A$14:$A$73,0))=1,INDEX('CA Standards and Followers'!$G$14:$G$73,MATCH($A51,'CA Standards and Followers'!$A$14:$A$73,0))&lt;=D$1),INDEX('CA Standards and Followers'!$2:$2,MATCH(D$1,'CA Standards and Followers'!$1:$1,0)),0))</f>
        <v>0</v>
      </c>
      <c r="E51">
        <f>IF(AND(INDEX('CA Standards and Followers'!$E$14:$E$73,MATCH($A51,'CA Standards and Followers'!$A$14:$A$73,0))=1,INDEX('CA Standards and Followers'!$H$14:$H$73,MATCH($A51,'CA Standards and Followers'!$A$14:$A$73,0))&lt;=E$1),INDEX('CA Standards and Followers'!$3:$3,MATCH(E$1,'CA Standards and Followers'!$1:$1,0)),IF(AND(INDEX('CA Standards and Followers'!$D$14:$D$73,MATCH($A51,'CA Standards and Followers'!$A$14:$A$73,0))=1,INDEX('CA Standards and Followers'!$G$14:$G$73,MATCH($A51,'CA Standards and Followers'!$A$14:$A$73,0))&lt;=E$1),INDEX('CA Standards and Followers'!$2:$2,MATCH(E$1,'CA Standards and Followers'!$1:$1,0)),0))</f>
        <v>0</v>
      </c>
      <c r="F51">
        <f>IF(AND(INDEX('CA Standards and Followers'!$E$14:$E$73,MATCH($A51,'CA Standards and Followers'!$A$14:$A$73,0))=1,INDEX('CA Standards and Followers'!$H$14:$H$73,MATCH($A51,'CA Standards and Followers'!$A$14:$A$73,0))&lt;=F$1),INDEX('CA Standards and Followers'!$3:$3,MATCH(F$1,'CA Standards and Followers'!$1:$1,0)),IF(AND(INDEX('CA Standards and Followers'!$D$14:$D$73,MATCH($A51,'CA Standards and Followers'!$A$14:$A$73,0))=1,INDEX('CA Standards and Followers'!$G$14:$G$73,MATCH($A51,'CA Standards and Followers'!$A$14:$A$73,0))&lt;=F$1),INDEX('CA Standards and Followers'!$2:$2,MATCH(F$1,'CA Standards and Followers'!$1:$1,0)),0))</f>
        <v>0</v>
      </c>
      <c r="G51">
        <f>IF(AND(INDEX('CA Standards and Followers'!$E$14:$E$73,MATCH($A51,'CA Standards and Followers'!$A$14:$A$73,0))=1,INDEX('CA Standards and Followers'!$H$14:$H$73,MATCH($A51,'CA Standards and Followers'!$A$14:$A$73,0))&lt;=G$1),INDEX('CA Standards and Followers'!$3:$3,MATCH(G$1,'CA Standards and Followers'!$1:$1,0)),IF(AND(INDEX('CA Standards and Followers'!$D$14:$D$73,MATCH($A51,'CA Standards and Followers'!$A$14:$A$73,0))=1,INDEX('CA Standards and Followers'!$G$14:$G$73,MATCH($A51,'CA Standards and Followers'!$A$14:$A$73,0))&lt;=G$1),INDEX('CA Standards and Followers'!$2:$2,MATCH(G$1,'CA Standards and Followers'!$1:$1,0)),0))</f>
        <v>0</v>
      </c>
      <c r="H51">
        <f>IF(AND(INDEX('CA Standards and Followers'!$E$14:$E$73,MATCH($A51,'CA Standards and Followers'!$A$14:$A$73,0))=1,INDEX('CA Standards and Followers'!$H$14:$H$73,MATCH($A51,'CA Standards and Followers'!$A$14:$A$73,0))&lt;=H$1),INDEX('CA Standards and Followers'!$3:$3,MATCH(H$1,'CA Standards and Followers'!$1:$1,0)),IF(AND(INDEX('CA Standards and Followers'!$D$14:$D$73,MATCH($A51,'CA Standards and Followers'!$A$14:$A$73,0))=1,INDEX('CA Standards and Followers'!$G$14:$G$73,MATCH($A51,'CA Standards and Followers'!$A$14:$A$73,0))&lt;=H$1),INDEX('CA Standards and Followers'!$2:$2,MATCH(H$1,'CA Standards and Followers'!$1:$1,0)),0))</f>
        <v>0</v>
      </c>
      <c r="I51">
        <f>IF('CA Standards and Followers'!$B63=1,'EPA LDV Rules'!B$8,IF(AND(INDEX('CA Standards and Followers'!$E$14:$E$73,MATCH($A51,'CA Standards and Followers'!$A$14:$A$73,0))=1,INDEX('CA Standards and Followers'!$H$14:$H$73,MATCH($A51,'CA Standards and Followers'!$A$14:$A$73,0))&lt;=I$1),INDEX('CA Standards and Followers'!$3:$3,MATCH(I$1,'CA Standards and Followers'!$1:$1,0)),IF(AND(INDEX('CA Standards and Followers'!$D$14:$D$73,MATCH($A51,'CA Standards and Followers'!$A$14:$A$73,0))=1,INDEX('CA Standards and Followers'!$G$14:$G$73,MATCH($A51,'CA Standards and Followers'!$A$14:$A$73,0))&lt;=I$1),INDEX('CA Standards and Followers'!$2:$2,MATCH(I$1,'CA Standards and Followers'!$1:$1,0)),0)))</f>
        <v>0.26200000000000001</v>
      </c>
      <c r="J51">
        <f>IF('CA Standards and Followers'!$B63=1,'EPA LDV Rules'!C$8,IF(AND(INDEX('CA Standards and Followers'!$E$14:$E$73,MATCH($A51,'CA Standards and Followers'!$A$14:$A$73,0))=1,INDEX('CA Standards and Followers'!$H$14:$H$73,MATCH($A51,'CA Standards and Followers'!$A$14:$A$73,0))&lt;=J$1),INDEX('CA Standards and Followers'!$3:$3,MATCH(J$1,'CA Standards and Followers'!$1:$1,0)),IF(AND(INDEX('CA Standards and Followers'!$D$14:$D$73,MATCH($A51,'CA Standards and Followers'!$A$14:$A$73,0))=1,INDEX('CA Standards and Followers'!$G$14:$G$73,MATCH($A51,'CA Standards and Followers'!$A$14:$A$73,0))&lt;=J$1),INDEX('CA Standards and Followers'!$2:$2,MATCH(J$1,'CA Standards and Followers'!$1:$1,0)),0)))</f>
        <v>0.3</v>
      </c>
      <c r="K51">
        <f>IF('CA Standards and Followers'!$B63=1,'EPA LDV Rules'!D$8,IF(AND(INDEX('CA Standards and Followers'!$E$14:$E$73,MATCH($A51,'CA Standards and Followers'!$A$14:$A$73,0))=1,INDEX('CA Standards and Followers'!$H$14:$H$73,MATCH($A51,'CA Standards and Followers'!$A$14:$A$73,0))&lt;=K$1),INDEX('CA Standards and Followers'!$3:$3,MATCH(K$1,'CA Standards and Followers'!$1:$1,0)),IF(AND(INDEX('CA Standards and Followers'!$D$14:$D$73,MATCH($A51,'CA Standards and Followers'!$A$14:$A$73,0))=1,INDEX('CA Standards and Followers'!$G$14:$G$73,MATCH($A51,'CA Standards and Followers'!$A$14:$A$73,0))&lt;=K$1),INDEX('CA Standards and Followers'!$2:$2,MATCH(K$1,'CA Standards and Followers'!$1:$1,0)),0)))</f>
        <v>0.39600000000000002</v>
      </c>
      <c r="L51">
        <f>IF('CA Standards and Followers'!$B63=1,'EPA LDV Rules'!E$8,IF(AND(INDEX('CA Standards and Followers'!$E$14:$E$73,MATCH($A51,'CA Standards and Followers'!$A$14:$A$73,0))=1,INDEX('CA Standards and Followers'!$H$14:$H$73,MATCH($A51,'CA Standards and Followers'!$A$14:$A$73,0))&lt;=L$1),INDEX('CA Standards and Followers'!$3:$3,MATCH(L$1,'CA Standards and Followers'!$1:$1,0)),IF(AND(INDEX('CA Standards and Followers'!$D$14:$D$73,MATCH($A51,'CA Standards and Followers'!$A$14:$A$73,0))=1,INDEX('CA Standards and Followers'!$G$14:$G$73,MATCH($A51,'CA Standards and Followers'!$A$14:$A$73,0))&lt;=L$1),INDEX('CA Standards and Followers'!$2:$2,MATCH(L$1,'CA Standards and Followers'!$1:$1,0)),0)))</f>
        <v>0.45500000000000002</v>
      </c>
      <c r="M51">
        <f>IF('CA Standards and Followers'!$B63=1,'EPA LDV Rules'!F$8,IF(AND(INDEX('CA Standards and Followers'!$E$14:$E$73,MATCH($A51,'CA Standards and Followers'!$A$14:$A$73,0))=1,INDEX('CA Standards and Followers'!$H$14:$H$73,MATCH($A51,'CA Standards and Followers'!$A$14:$A$73,0))&lt;=M$1),INDEX('CA Standards and Followers'!$3:$3,MATCH(M$1,'CA Standards and Followers'!$1:$1,0)),IF(AND(INDEX('CA Standards and Followers'!$D$14:$D$73,MATCH($A51,'CA Standards and Followers'!$A$14:$A$73,0))=1,INDEX('CA Standards and Followers'!$G$14:$G$73,MATCH($A51,'CA Standards and Followers'!$A$14:$A$73,0))&lt;=M$1),INDEX('CA Standards and Followers'!$2:$2,MATCH(M$1,'CA Standards and Followers'!$1:$1,0)),0)))</f>
        <v>0.53</v>
      </c>
      <c r="N51">
        <f>IF('CA Standards and Followers'!$B63=1,'EPA LDV Rules'!G$8,IF(AND(INDEX('CA Standards and Followers'!$E$14:$E$73,MATCH($A51,'CA Standards and Followers'!$A$14:$A$73,0))=1,INDEX('CA Standards and Followers'!$H$14:$H$73,MATCH($A51,'CA Standards and Followers'!$A$14:$A$73,0))&lt;=N$1),INDEX('CA Standards and Followers'!$3:$3,MATCH(N$1,'CA Standards and Followers'!$1:$1,0)),IF(AND(INDEX('CA Standards and Followers'!$D$14:$D$73,MATCH($A51,'CA Standards and Followers'!$A$14:$A$73,0))=1,INDEX('CA Standards and Followers'!$G$14:$G$73,MATCH($A51,'CA Standards and Followers'!$A$14:$A$73,0))&lt;=N$1),INDEX('CA Standards and Followers'!$2:$2,MATCH(N$1,'CA Standards and Followers'!$1:$1,0)),0)))</f>
        <v>0.61</v>
      </c>
      <c r="O51">
        <f>IF('CA Standards and Followers'!$B63=1,'EPA LDV Rules'!H$8,IF(AND(INDEX('CA Standards and Followers'!$E$14:$E$73,MATCH($A51,'CA Standards and Followers'!$A$14:$A$73,0))=1,INDEX('CA Standards and Followers'!$H$14:$H$73,MATCH($A51,'CA Standards and Followers'!$A$14:$A$73,0))&lt;=O$1),INDEX('CA Standards and Followers'!$3:$3,MATCH(O$1,'CA Standards and Followers'!$1:$1,0)),IF(AND(INDEX('CA Standards and Followers'!$D$14:$D$73,MATCH($A51,'CA Standards and Followers'!$A$14:$A$73,0))=1,INDEX('CA Standards and Followers'!$G$14:$G$73,MATCH($A51,'CA Standards and Followers'!$A$14:$A$73,0))&lt;=O$1),INDEX('CA Standards and Followers'!$2:$2,MATCH(O$1,'CA Standards and Followers'!$1:$1,0)),0)))</f>
        <v>0.57999999999999996</v>
      </c>
      <c r="P51">
        <f>IF('CA Standards and Followers'!$B63=1,'EPA LDV Rules'!I$8,IF(AND(INDEX('CA Standards and Followers'!$E$14:$E$73,MATCH($A51,'CA Standards and Followers'!$A$14:$A$73,0))=1,INDEX('CA Standards and Followers'!$H$14:$H$73,MATCH($A51,'CA Standards and Followers'!$A$14:$A$73,0))&lt;=P$1),INDEX('CA Standards and Followers'!$3:$3,MATCH(P$1,'CA Standards and Followers'!$1:$1,0)),IF(AND(INDEX('CA Standards and Followers'!$D$14:$D$73,MATCH($A51,'CA Standards and Followers'!$A$14:$A$73,0))=1,INDEX('CA Standards and Followers'!$G$14:$G$73,MATCH($A51,'CA Standards and Followers'!$A$14:$A$73,0))&lt;=P$1),INDEX('CA Standards and Followers'!$2:$2,MATCH(P$1,'CA Standards and Followers'!$1:$1,0)),0)))</f>
        <v>0.55000000000000004</v>
      </c>
      <c r="Q51">
        <f>IF('CA Standards and Followers'!$B63=1,'EPA LDV Rules'!J$8,IF(AND(INDEX('CA Standards and Followers'!$E$14:$E$73,MATCH($A51,'CA Standards and Followers'!$A$14:$A$73,0))=1,INDEX('CA Standards and Followers'!$H$14:$H$73,MATCH($A51,'CA Standards and Followers'!$A$14:$A$73,0))&lt;=Q$1),INDEX('CA Standards and Followers'!$3:$3,MATCH(Q$1,'CA Standards and Followers'!$1:$1,0)),IF(AND(INDEX('CA Standards and Followers'!$D$14:$D$73,MATCH($A51,'CA Standards and Followers'!$A$14:$A$73,0))=1,INDEX('CA Standards and Followers'!$G$14:$G$73,MATCH($A51,'CA Standards and Followers'!$A$14:$A$73,0))&lt;=Q$1),INDEX('CA Standards and Followers'!$2:$2,MATCH(Q$1,'CA Standards and Followers'!$1:$1,0)),0)))</f>
        <v>0</v>
      </c>
      <c r="R51">
        <f>IF('CA Standards and Followers'!$B63=1,'EPA LDV Rules'!K$8,IF(AND(INDEX('CA Standards and Followers'!$E$14:$E$73,MATCH($A51,'CA Standards and Followers'!$A$14:$A$73,0))=1,INDEX('CA Standards and Followers'!$H$14:$H$73,MATCH($A51,'CA Standards and Followers'!$A$14:$A$73,0))&lt;=R$1),INDEX('CA Standards and Followers'!$3:$3,MATCH(R$1,'CA Standards and Followers'!$1:$1,0)),IF(AND(INDEX('CA Standards and Followers'!$D$14:$D$73,MATCH($A51,'CA Standards and Followers'!$A$14:$A$73,0))=1,INDEX('CA Standards and Followers'!$G$14:$G$73,MATCH($A51,'CA Standards and Followers'!$A$14:$A$73,0))&lt;=R$1),INDEX('CA Standards and Followers'!$2:$2,MATCH(R$1,'CA Standards and Followers'!$1:$1,0)),0)))</f>
        <v>0</v>
      </c>
      <c r="S51">
        <f>IF('CA Standards and Followers'!$B63=1,'EPA LDV Rules'!L$8,IF(AND(INDEX('CA Standards and Followers'!$E$14:$E$73,MATCH($A51,'CA Standards and Followers'!$A$14:$A$73,0))=1,INDEX('CA Standards and Followers'!$H$14:$H$73,MATCH($A51,'CA Standards and Followers'!$A$14:$A$73,0))&lt;=S$1),INDEX('CA Standards and Followers'!$3:$3,MATCH(S$1,'CA Standards and Followers'!$1:$1,0)),IF(AND(INDEX('CA Standards and Followers'!$D$14:$D$73,MATCH($A51,'CA Standards and Followers'!$A$14:$A$73,0))=1,INDEX('CA Standards and Followers'!$G$14:$G$73,MATCH($A51,'CA Standards and Followers'!$A$14:$A$73,0))&lt;=S$1),INDEX('CA Standards and Followers'!$2:$2,MATCH(S$1,'CA Standards and Followers'!$1:$1,0)),0)))</f>
        <v>0</v>
      </c>
      <c r="T51">
        <f>IF('CA Standards and Followers'!$B63=1,'EPA LDV Rules'!M$8,IF(AND(INDEX('CA Standards and Followers'!$E$14:$E$73,MATCH($A51,'CA Standards and Followers'!$A$14:$A$73,0))=1,INDEX('CA Standards and Followers'!$H$14:$H$73,MATCH($A51,'CA Standards and Followers'!$A$14:$A$73,0))&lt;=T$1),INDEX('CA Standards and Followers'!$3:$3,MATCH(T$1,'CA Standards and Followers'!$1:$1,0)),IF(AND(INDEX('CA Standards and Followers'!$D$14:$D$73,MATCH($A51,'CA Standards and Followers'!$A$14:$A$73,0))=1,INDEX('CA Standards and Followers'!$G$14:$G$73,MATCH($A51,'CA Standards and Followers'!$A$14:$A$73,0))&lt;=T$1),INDEX('CA Standards and Followers'!$2:$2,MATCH(T$1,'CA Standards and Followers'!$1:$1,0)),0)))</f>
        <v>0</v>
      </c>
      <c r="U51">
        <f>IF('CA Standards and Followers'!$B63=1,'EPA LDV Rules'!N$8,IF(AND(INDEX('CA Standards and Followers'!$E$14:$E$73,MATCH($A51,'CA Standards and Followers'!$A$14:$A$73,0))=1,INDEX('CA Standards and Followers'!$H$14:$H$73,MATCH($A51,'CA Standards and Followers'!$A$14:$A$73,0))&lt;=U$1),INDEX('CA Standards and Followers'!$3:$3,MATCH(U$1,'CA Standards and Followers'!$1:$1,0)),IF(AND(INDEX('CA Standards and Followers'!$D$14:$D$73,MATCH($A51,'CA Standards and Followers'!$A$14:$A$73,0))=1,INDEX('CA Standards and Followers'!$G$14:$G$73,MATCH($A51,'CA Standards and Followers'!$A$14:$A$73,0))&lt;=U$1),INDEX('CA Standards and Followers'!$2:$2,MATCH(U$1,'CA Standards and Followers'!$1:$1,0)),0)))</f>
        <v>0</v>
      </c>
      <c r="V51">
        <f>IF('CA Standards and Followers'!$B63=1,'EPA LDV Rules'!O$8,IF(AND(INDEX('CA Standards and Followers'!$E$14:$E$73,MATCH($A51,'CA Standards and Followers'!$A$14:$A$73,0))=1,INDEX('CA Standards and Followers'!$H$14:$H$73,MATCH($A51,'CA Standards and Followers'!$A$14:$A$73,0))&lt;=V$1),INDEX('CA Standards and Followers'!$3:$3,MATCH(V$1,'CA Standards and Followers'!$1:$1,0)),IF(AND(INDEX('CA Standards and Followers'!$D$14:$D$73,MATCH($A51,'CA Standards and Followers'!$A$14:$A$73,0))=1,INDEX('CA Standards and Followers'!$G$14:$G$73,MATCH($A51,'CA Standards and Followers'!$A$14:$A$73,0))&lt;=V$1),INDEX('CA Standards and Followers'!$2:$2,MATCH(V$1,'CA Standards and Followers'!$1:$1,0)),0)))</f>
        <v>0</v>
      </c>
      <c r="W51">
        <f>IF('CA Standards and Followers'!$B63=1,'EPA LDV Rules'!P$8,IF(AND(INDEX('CA Standards and Followers'!$E$14:$E$73,MATCH($A51,'CA Standards and Followers'!$A$14:$A$73,0))=1,INDEX('CA Standards and Followers'!$H$14:$H$73,MATCH($A51,'CA Standards and Followers'!$A$14:$A$73,0))&lt;=W$1),INDEX('CA Standards and Followers'!$3:$3,MATCH(W$1,'CA Standards and Followers'!$1:$1,0)),IF(AND(INDEX('CA Standards and Followers'!$D$14:$D$73,MATCH($A51,'CA Standards and Followers'!$A$14:$A$73,0))=1,INDEX('CA Standards and Followers'!$G$14:$G$73,MATCH($A51,'CA Standards and Followers'!$A$14:$A$73,0))&lt;=W$1),INDEX('CA Standards and Followers'!$2:$2,MATCH(W$1,'CA Standards and Followers'!$1:$1,0)),0)))</f>
        <v>0</v>
      </c>
      <c r="X51">
        <f>IF('CA Standards and Followers'!$B63=1,'EPA LDV Rules'!Q$8,IF(AND(INDEX('CA Standards and Followers'!$E$14:$E$73,MATCH($A51,'CA Standards and Followers'!$A$14:$A$73,0))=1,INDEX('CA Standards and Followers'!$H$14:$H$73,MATCH($A51,'CA Standards and Followers'!$A$14:$A$73,0))&lt;=X$1),INDEX('CA Standards and Followers'!$3:$3,MATCH(X$1,'CA Standards and Followers'!$1:$1,0)),IF(AND(INDEX('CA Standards and Followers'!$D$14:$D$73,MATCH($A51,'CA Standards and Followers'!$A$14:$A$73,0))=1,INDEX('CA Standards and Followers'!$G$14:$G$73,MATCH($A51,'CA Standards and Followers'!$A$14:$A$73,0))&lt;=X$1),INDEX('CA Standards and Followers'!$2:$2,MATCH(X$1,'CA Standards and Followers'!$1:$1,0)),0)))</f>
        <v>0</v>
      </c>
      <c r="Y51">
        <f>IF('CA Standards and Followers'!$B63=1,'EPA LDV Rules'!R$8,IF(AND(INDEX('CA Standards and Followers'!$E$14:$E$73,MATCH($A51,'CA Standards and Followers'!$A$14:$A$73,0))=1,INDEX('CA Standards and Followers'!$H$14:$H$73,MATCH($A51,'CA Standards and Followers'!$A$14:$A$73,0))&lt;=Y$1),INDEX('CA Standards and Followers'!$3:$3,MATCH(Y$1,'CA Standards and Followers'!$1:$1,0)),IF(AND(INDEX('CA Standards and Followers'!$D$14:$D$73,MATCH($A51,'CA Standards and Followers'!$A$14:$A$73,0))=1,INDEX('CA Standards and Followers'!$G$14:$G$73,MATCH($A51,'CA Standards and Followers'!$A$14:$A$73,0))&lt;=Y$1),INDEX('CA Standards and Followers'!$2:$2,MATCH(Y$1,'CA Standards and Followers'!$1:$1,0)),0)))</f>
        <v>0</v>
      </c>
      <c r="Z51">
        <f>IF('CA Standards and Followers'!$B63=1,'EPA LDV Rules'!S$8,IF(AND(INDEX('CA Standards and Followers'!$E$14:$E$73,MATCH($A51,'CA Standards and Followers'!$A$14:$A$73,0))=1,INDEX('CA Standards and Followers'!$H$14:$H$73,MATCH($A51,'CA Standards and Followers'!$A$14:$A$73,0))&lt;=Z$1),INDEX('CA Standards and Followers'!$3:$3,MATCH(Z$1,'CA Standards and Followers'!$1:$1,0)),IF(AND(INDEX('CA Standards and Followers'!$D$14:$D$73,MATCH($A51,'CA Standards and Followers'!$A$14:$A$73,0))=1,INDEX('CA Standards and Followers'!$G$14:$G$73,MATCH($A51,'CA Standards and Followers'!$A$14:$A$73,0))&lt;=Z$1),INDEX('CA Standards and Followers'!$2:$2,MATCH(Z$1,'CA Standards and Followers'!$1:$1,0)),0)))</f>
        <v>0</v>
      </c>
      <c r="AA51">
        <f>IF('CA Standards and Followers'!$B63=1,'EPA LDV Rules'!T$8,IF(AND(INDEX('CA Standards and Followers'!$E$14:$E$73,MATCH($A51,'CA Standards and Followers'!$A$14:$A$73,0))=1,INDEX('CA Standards and Followers'!$H$14:$H$73,MATCH($A51,'CA Standards and Followers'!$A$14:$A$73,0))&lt;=AA$1),INDEX('CA Standards and Followers'!$3:$3,MATCH(AA$1,'CA Standards and Followers'!$1:$1,0)),IF(AND(INDEX('CA Standards and Followers'!$D$14:$D$73,MATCH($A51,'CA Standards and Followers'!$A$14:$A$73,0))=1,INDEX('CA Standards and Followers'!$G$14:$G$73,MATCH($A51,'CA Standards and Followers'!$A$14:$A$73,0))&lt;=AA$1),INDEX('CA Standards and Followers'!$2:$2,MATCH(AA$1,'CA Standards and Followers'!$1:$1,0)),0)))</f>
        <v>0</v>
      </c>
      <c r="AB51">
        <f>IF('CA Standards and Followers'!$B63=1,'EPA LDV Rules'!U$8,IF(AND(INDEX('CA Standards and Followers'!$E$14:$E$73,MATCH($A51,'CA Standards and Followers'!$A$14:$A$73,0))=1,INDEX('CA Standards and Followers'!$H$14:$H$73,MATCH($A51,'CA Standards and Followers'!$A$14:$A$73,0))&lt;=AB$1),INDEX('CA Standards and Followers'!$3:$3,MATCH(AB$1,'CA Standards and Followers'!$1:$1,0)),IF(AND(INDEX('CA Standards and Followers'!$D$14:$D$73,MATCH($A51,'CA Standards and Followers'!$A$14:$A$73,0))=1,INDEX('CA Standards and Followers'!$G$14:$G$73,MATCH($A51,'CA Standards and Followers'!$A$14:$A$73,0))&lt;=AB$1),INDEX('CA Standards and Followers'!$2:$2,MATCH(AB$1,'CA Standards and Followers'!$1:$1,0)),0)))</f>
        <v>0</v>
      </c>
      <c r="AC51">
        <f>IF('CA Standards and Followers'!$B63=1,'EPA LDV Rules'!V$8,IF(AND(INDEX('CA Standards and Followers'!$E$14:$E$73,MATCH($A51,'CA Standards and Followers'!$A$14:$A$73,0))=1,INDEX('CA Standards and Followers'!$H$14:$H$73,MATCH($A51,'CA Standards and Followers'!$A$14:$A$73,0))&lt;=AC$1),INDEX('CA Standards and Followers'!$3:$3,MATCH(AC$1,'CA Standards and Followers'!$1:$1,0)),IF(AND(INDEX('CA Standards and Followers'!$D$14:$D$73,MATCH($A51,'CA Standards and Followers'!$A$14:$A$73,0))=1,INDEX('CA Standards and Followers'!$G$14:$G$73,MATCH($A51,'CA Standards and Followers'!$A$14:$A$73,0))&lt;=AC$1),INDEX('CA Standards and Followers'!$2:$2,MATCH(AC$1,'CA Standards and Followers'!$1:$1,0)),0)))</f>
        <v>0</v>
      </c>
      <c r="AD51">
        <f>IF('CA Standards and Followers'!$B63=1,'EPA LDV Rules'!W$8,IF(AND(INDEX('CA Standards and Followers'!$E$14:$E$73,MATCH($A51,'CA Standards and Followers'!$A$14:$A$73,0))=1,INDEX('CA Standards and Followers'!$H$14:$H$73,MATCH($A51,'CA Standards and Followers'!$A$14:$A$73,0))&lt;=AD$1),INDEX('CA Standards and Followers'!$3:$3,MATCH(AD$1,'CA Standards and Followers'!$1:$1,0)),IF(AND(INDEX('CA Standards and Followers'!$D$14:$D$73,MATCH($A51,'CA Standards and Followers'!$A$14:$A$73,0))=1,INDEX('CA Standards and Followers'!$G$14:$G$73,MATCH($A51,'CA Standards and Followers'!$A$14:$A$73,0))&lt;=AD$1),INDEX('CA Standards and Followers'!$2:$2,MATCH(AD$1,'CA Standards and Followers'!$1:$1,0)),0)))</f>
        <v>0</v>
      </c>
      <c r="AE51">
        <f>IF('CA Standards and Followers'!$B63=1,'EPA LDV Rules'!X$8,IF(AND(INDEX('CA Standards and Followers'!$E$14:$E$73,MATCH($A51,'CA Standards and Followers'!$A$14:$A$73,0))=1,INDEX('CA Standards and Followers'!$H$14:$H$73,MATCH($A51,'CA Standards and Followers'!$A$14:$A$73,0))&lt;=AE$1),INDEX('CA Standards and Followers'!$3:$3,MATCH(AE$1,'CA Standards and Followers'!$1:$1,0)),IF(AND(INDEX('CA Standards and Followers'!$D$14:$D$73,MATCH($A51,'CA Standards and Followers'!$A$14:$A$73,0))=1,INDEX('CA Standards and Followers'!$G$14:$G$73,MATCH($A51,'CA Standards and Followers'!$A$14:$A$73,0))&lt;=AE$1),INDEX('CA Standards and Followers'!$2:$2,MATCH(AE$1,'CA Standards and Followers'!$1:$1,0)),0)))</f>
        <v>0</v>
      </c>
      <c r="AF51">
        <f>IF('CA Standards and Followers'!$B63=1,'EPA LDV Rules'!Y$8,IF(AND(INDEX('CA Standards and Followers'!$E$14:$E$73,MATCH($A51,'CA Standards and Followers'!$A$14:$A$73,0))=1,INDEX('CA Standards and Followers'!$H$14:$H$73,MATCH($A51,'CA Standards and Followers'!$A$14:$A$73,0))&lt;=AF$1),INDEX('CA Standards and Followers'!$3:$3,MATCH(AF$1,'CA Standards and Followers'!$1:$1,0)),IF(AND(INDEX('CA Standards and Followers'!$D$14:$D$73,MATCH($A51,'CA Standards and Followers'!$A$14:$A$73,0))=1,INDEX('CA Standards and Followers'!$G$14:$G$73,MATCH($A51,'CA Standards and Followers'!$A$14:$A$73,0))&lt;=AF$1),INDEX('CA Standards and Followers'!$2:$2,MATCH(AF$1,'CA Standards and Followers'!$1:$1,0)),0)))</f>
        <v>0</v>
      </c>
    </row>
    <row r="52" spans="1:32" x14ac:dyDescent="0.75">
      <c r="A52" t="s">
        <v>1413</v>
      </c>
      <c r="B52">
        <f>IF(AND(INDEX('CA Standards and Followers'!$E$14:$E$73,MATCH($A52,'CA Standards and Followers'!$A$14:$A$73,0))=1,INDEX('CA Standards and Followers'!$H$14:$H$73,MATCH($A52,'CA Standards and Followers'!$A$14:$A$73,0))&lt;=B$1),INDEX('CA Standards and Followers'!$3:$3,MATCH(B$1,'CA Standards and Followers'!$1:$1,0)),IF(AND(INDEX('CA Standards and Followers'!$D$14:$D$73,MATCH($A52,'CA Standards and Followers'!$A$14:$A$73,0))=1,INDEX('CA Standards and Followers'!$G$14:$G$73,MATCH($A52,'CA Standards and Followers'!$A$14:$A$73,0))&lt;=B$1),INDEX('CA Standards and Followers'!$2:$2,MATCH(B$1,'CA Standards and Followers'!$1:$1,0)),0))</f>
        <v>0</v>
      </c>
      <c r="C52">
        <f>IF(AND(INDEX('CA Standards and Followers'!$E$14:$E$73,MATCH($A52,'CA Standards and Followers'!$A$14:$A$73,0))=1,INDEX('CA Standards and Followers'!$H$14:$H$73,MATCH($A52,'CA Standards and Followers'!$A$14:$A$73,0))&lt;=C$1),INDEX('CA Standards and Followers'!$3:$3,MATCH(C$1,'CA Standards and Followers'!$1:$1,0)),IF(AND(INDEX('CA Standards and Followers'!$D$14:$D$73,MATCH($A52,'CA Standards and Followers'!$A$14:$A$73,0))=1,INDEX('CA Standards and Followers'!$G$14:$G$73,MATCH($A52,'CA Standards and Followers'!$A$14:$A$73,0))&lt;=C$1),INDEX('CA Standards and Followers'!$2:$2,MATCH(C$1,'CA Standards and Followers'!$1:$1,0)),0))</f>
        <v>0</v>
      </c>
      <c r="D52">
        <f>IF(AND(INDEX('CA Standards and Followers'!$E$14:$E$73,MATCH($A52,'CA Standards and Followers'!$A$14:$A$73,0))=1,INDEX('CA Standards and Followers'!$H$14:$H$73,MATCH($A52,'CA Standards and Followers'!$A$14:$A$73,0))&lt;=D$1),INDEX('CA Standards and Followers'!$3:$3,MATCH(D$1,'CA Standards and Followers'!$1:$1,0)),IF(AND(INDEX('CA Standards and Followers'!$D$14:$D$73,MATCH($A52,'CA Standards and Followers'!$A$14:$A$73,0))=1,INDEX('CA Standards and Followers'!$G$14:$G$73,MATCH($A52,'CA Standards and Followers'!$A$14:$A$73,0))&lt;=D$1),INDEX('CA Standards and Followers'!$2:$2,MATCH(D$1,'CA Standards and Followers'!$1:$1,0)),0))</f>
        <v>0</v>
      </c>
      <c r="E52">
        <f>IF(AND(INDEX('CA Standards and Followers'!$E$14:$E$73,MATCH($A52,'CA Standards and Followers'!$A$14:$A$73,0))=1,INDEX('CA Standards and Followers'!$H$14:$H$73,MATCH($A52,'CA Standards and Followers'!$A$14:$A$73,0))&lt;=E$1),INDEX('CA Standards and Followers'!$3:$3,MATCH(E$1,'CA Standards and Followers'!$1:$1,0)),IF(AND(INDEX('CA Standards and Followers'!$D$14:$D$73,MATCH($A52,'CA Standards and Followers'!$A$14:$A$73,0))=1,INDEX('CA Standards and Followers'!$G$14:$G$73,MATCH($A52,'CA Standards and Followers'!$A$14:$A$73,0))&lt;=E$1),INDEX('CA Standards and Followers'!$2:$2,MATCH(E$1,'CA Standards and Followers'!$1:$1,0)),0))</f>
        <v>0</v>
      </c>
      <c r="F52">
        <f>IF(AND(INDEX('CA Standards and Followers'!$E$14:$E$73,MATCH($A52,'CA Standards and Followers'!$A$14:$A$73,0))=1,INDEX('CA Standards and Followers'!$H$14:$H$73,MATCH($A52,'CA Standards and Followers'!$A$14:$A$73,0))&lt;=F$1),INDEX('CA Standards and Followers'!$3:$3,MATCH(F$1,'CA Standards and Followers'!$1:$1,0)),IF(AND(INDEX('CA Standards and Followers'!$D$14:$D$73,MATCH($A52,'CA Standards and Followers'!$A$14:$A$73,0))=1,INDEX('CA Standards and Followers'!$G$14:$G$73,MATCH($A52,'CA Standards and Followers'!$A$14:$A$73,0))&lt;=F$1),INDEX('CA Standards and Followers'!$2:$2,MATCH(F$1,'CA Standards and Followers'!$1:$1,0)),0))</f>
        <v>0</v>
      </c>
      <c r="G52">
        <f>IF(AND(INDEX('CA Standards and Followers'!$E$14:$E$73,MATCH($A52,'CA Standards and Followers'!$A$14:$A$73,0))=1,INDEX('CA Standards and Followers'!$H$14:$H$73,MATCH($A52,'CA Standards and Followers'!$A$14:$A$73,0))&lt;=G$1),INDEX('CA Standards and Followers'!$3:$3,MATCH(G$1,'CA Standards and Followers'!$1:$1,0)),IF(AND(INDEX('CA Standards and Followers'!$D$14:$D$73,MATCH($A52,'CA Standards and Followers'!$A$14:$A$73,0))=1,INDEX('CA Standards and Followers'!$G$14:$G$73,MATCH($A52,'CA Standards and Followers'!$A$14:$A$73,0))&lt;=G$1),INDEX('CA Standards and Followers'!$2:$2,MATCH(G$1,'CA Standards and Followers'!$1:$1,0)),0))</f>
        <v>0</v>
      </c>
      <c r="H52">
        <f>IF(AND(INDEX('CA Standards and Followers'!$E$14:$E$73,MATCH($A52,'CA Standards and Followers'!$A$14:$A$73,0))=1,INDEX('CA Standards and Followers'!$H$14:$H$73,MATCH($A52,'CA Standards and Followers'!$A$14:$A$73,0))&lt;=H$1),INDEX('CA Standards and Followers'!$3:$3,MATCH(H$1,'CA Standards and Followers'!$1:$1,0)),IF(AND(INDEX('CA Standards and Followers'!$D$14:$D$73,MATCH($A52,'CA Standards and Followers'!$A$14:$A$73,0))=1,INDEX('CA Standards and Followers'!$G$14:$G$73,MATCH($A52,'CA Standards and Followers'!$A$14:$A$73,0))&lt;=H$1),INDEX('CA Standards and Followers'!$2:$2,MATCH(H$1,'CA Standards and Followers'!$1:$1,0)),0))</f>
        <v>0</v>
      </c>
      <c r="I52">
        <f>IF('CA Standards and Followers'!$B64=1,'EPA LDV Rules'!B$8,IF(AND(INDEX('CA Standards and Followers'!$E$14:$E$73,MATCH($A52,'CA Standards and Followers'!$A$14:$A$73,0))=1,INDEX('CA Standards and Followers'!$H$14:$H$73,MATCH($A52,'CA Standards and Followers'!$A$14:$A$73,0))&lt;=I$1),INDEX('CA Standards and Followers'!$3:$3,MATCH(I$1,'CA Standards and Followers'!$1:$1,0)),IF(AND(INDEX('CA Standards and Followers'!$D$14:$D$73,MATCH($A52,'CA Standards and Followers'!$A$14:$A$73,0))=1,INDEX('CA Standards and Followers'!$G$14:$G$73,MATCH($A52,'CA Standards and Followers'!$A$14:$A$73,0))&lt;=I$1),INDEX('CA Standards and Followers'!$2:$2,MATCH(I$1,'CA Standards and Followers'!$1:$1,0)),0)))</f>
        <v>0.26200000000000001</v>
      </c>
      <c r="J52">
        <f>IF('CA Standards and Followers'!$B64=1,'EPA LDV Rules'!C$8,IF(AND(INDEX('CA Standards and Followers'!$E$14:$E$73,MATCH($A52,'CA Standards and Followers'!$A$14:$A$73,0))=1,INDEX('CA Standards and Followers'!$H$14:$H$73,MATCH($A52,'CA Standards and Followers'!$A$14:$A$73,0))&lt;=J$1),INDEX('CA Standards and Followers'!$3:$3,MATCH(J$1,'CA Standards and Followers'!$1:$1,0)),IF(AND(INDEX('CA Standards and Followers'!$D$14:$D$73,MATCH($A52,'CA Standards and Followers'!$A$14:$A$73,0))=1,INDEX('CA Standards and Followers'!$G$14:$G$73,MATCH($A52,'CA Standards and Followers'!$A$14:$A$73,0))&lt;=J$1),INDEX('CA Standards and Followers'!$2:$2,MATCH(J$1,'CA Standards and Followers'!$1:$1,0)),0)))</f>
        <v>0.3</v>
      </c>
      <c r="K52">
        <f>IF('CA Standards and Followers'!$B64=1,'EPA LDV Rules'!D$8,IF(AND(INDEX('CA Standards and Followers'!$E$14:$E$73,MATCH($A52,'CA Standards and Followers'!$A$14:$A$73,0))=1,INDEX('CA Standards and Followers'!$H$14:$H$73,MATCH($A52,'CA Standards and Followers'!$A$14:$A$73,0))&lt;=K$1),INDEX('CA Standards and Followers'!$3:$3,MATCH(K$1,'CA Standards and Followers'!$1:$1,0)),IF(AND(INDEX('CA Standards and Followers'!$D$14:$D$73,MATCH($A52,'CA Standards and Followers'!$A$14:$A$73,0))=1,INDEX('CA Standards and Followers'!$G$14:$G$73,MATCH($A52,'CA Standards and Followers'!$A$14:$A$73,0))&lt;=K$1),INDEX('CA Standards and Followers'!$2:$2,MATCH(K$1,'CA Standards and Followers'!$1:$1,0)),0)))</f>
        <v>0.39600000000000002</v>
      </c>
      <c r="L52">
        <f>IF('CA Standards and Followers'!$B64=1,'EPA LDV Rules'!E$8,IF(AND(INDEX('CA Standards and Followers'!$E$14:$E$73,MATCH($A52,'CA Standards and Followers'!$A$14:$A$73,0))=1,INDEX('CA Standards and Followers'!$H$14:$H$73,MATCH($A52,'CA Standards and Followers'!$A$14:$A$73,0))&lt;=L$1),INDEX('CA Standards and Followers'!$3:$3,MATCH(L$1,'CA Standards and Followers'!$1:$1,0)),IF(AND(INDEX('CA Standards and Followers'!$D$14:$D$73,MATCH($A52,'CA Standards and Followers'!$A$14:$A$73,0))=1,INDEX('CA Standards and Followers'!$G$14:$G$73,MATCH($A52,'CA Standards and Followers'!$A$14:$A$73,0))&lt;=L$1),INDEX('CA Standards and Followers'!$2:$2,MATCH(L$1,'CA Standards and Followers'!$1:$1,0)),0)))</f>
        <v>0.45500000000000002</v>
      </c>
      <c r="M52">
        <f>IF('CA Standards and Followers'!$B64=1,'EPA LDV Rules'!F$8,IF(AND(INDEX('CA Standards and Followers'!$E$14:$E$73,MATCH($A52,'CA Standards and Followers'!$A$14:$A$73,0))=1,INDEX('CA Standards and Followers'!$H$14:$H$73,MATCH($A52,'CA Standards and Followers'!$A$14:$A$73,0))&lt;=M$1),INDEX('CA Standards and Followers'!$3:$3,MATCH(M$1,'CA Standards and Followers'!$1:$1,0)),IF(AND(INDEX('CA Standards and Followers'!$D$14:$D$73,MATCH($A52,'CA Standards and Followers'!$A$14:$A$73,0))=1,INDEX('CA Standards and Followers'!$G$14:$G$73,MATCH($A52,'CA Standards and Followers'!$A$14:$A$73,0))&lt;=M$1),INDEX('CA Standards and Followers'!$2:$2,MATCH(M$1,'CA Standards and Followers'!$1:$1,0)),0)))</f>
        <v>0.53</v>
      </c>
      <c r="N52">
        <f>IF('CA Standards and Followers'!$B64=1,'EPA LDV Rules'!G$8,IF(AND(INDEX('CA Standards and Followers'!$E$14:$E$73,MATCH($A52,'CA Standards and Followers'!$A$14:$A$73,0))=1,INDEX('CA Standards and Followers'!$H$14:$H$73,MATCH($A52,'CA Standards and Followers'!$A$14:$A$73,0))&lt;=N$1),INDEX('CA Standards and Followers'!$3:$3,MATCH(N$1,'CA Standards and Followers'!$1:$1,0)),IF(AND(INDEX('CA Standards and Followers'!$D$14:$D$73,MATCH($A52,'CA Standards and Followers'!$A$14:$A$73,0))=1,INDEX('CA Standards and Followers'!$G$14:$G$73,MATCH($A52,'CA Standards and Followers'!$A$14:$A$73,0))&lt;=N$1),INDEX('CA Standards and Followers'!$2:$2,MATCH(N$1,'CA Standards and Followers'!$1:$1,0)),0)))</f>
        <v>0.61</v>
      </c>
      <c r="O52">
        <f>IF('CA Standards and Followers'!$B64=1,'EPA LDV Rules'!H$8,IF(AND(INDEX('CA Standards and Followers'!$E$14:$E$73,MATCH($A52,'CA Standards and Followers'!$A$14:$A$73,0))=1,INDEX('CA Standards and Followers'!$H$14:$H$73,MATCH($A52,'CA Standards and Followers'!$A$14:$A$73,0))&lt;=O$1),INDEX('CA Standards and Followers'!$3:$3,MATCH(O$1,'CA Standards and Followers'!$1:$1,0)),IF(AND(INDEX('CA Standards and Followers'!$D$14:$D$73,MATCH($A52,'CA Standards and Followers'!$A$14:$A$73,0))=1,INDEX('CA Standards and Followers'!$G$14:$G$73,MATCH($A52,'CA Standards and Followers'!$A$14:$A$73,0))&lt;=O$1),INDEX('CA Standards and Followers'!$2:$2,MATCH(O$1,'CA Standards and Followers'!$1:$1,0)),0)))</f>
        <v>0.57999999999999996</v>
      </c>
      <c r="P52">
        <f>IF('CA Standards and Followers'!$B64=1,'EPA LDV Rules'!I$8,IF(AND(INDEX('CA Standards and Followers'!$E$14:$E$73,MATCH($A52,'CA Standards and Followers'!$A$14:$A$73,0))=1,INDEX('CA Standards and Followers'!$H$14:$H$73,MATCH($A52,'CA Standards and Followers'!$A$14:$A$73,0))&lt;=P$1),INDEX('CA Standards and Followers'!$3:$3,MATCH(P$1,'CA Standards and Followers'!$1:$1,0)),IF(AND(INDEX('CA Standards and Followers'!$D$14:$D$73,MATCH($A52,'CA Standards and Followers'!$A$14:$A$73,0))=1,INDEX('CA Standards and Followers'!$G$14:$G$73,MATCH($A52,'CA Standards and Followers'!$A$14:$A$73,0))&lt;=P$1),INDEX('CA Standards and Followers'!$2:$2,MATCH(P$1,'CA Standards and Followers'!$1:$1,0)),0)))</f>
        <v>0.55000000000000004</v>
      </c>
      <c r="Q52">
        <f>IF('CA Standards and Followers'!$B64=1,'EPA LDV Rules'!J$8,IF(AND(INDEX('CA Standards and Followers'!$E$14:$E$73,MATCH($A52,'CA Standards and Followers'!$A$14:$A$73,0))=1,INDEX('CA Standards and Followers'!$H$14:$H$73,MATCH($A52,'CA Standards and Followers'!$A$14:$A$73,0))&lt;=Q$1),INDEX('CA Standards and Followers'!$3:$3,MATCH(Q$1,'CA Standards and Followers'!$1:$1,0)),IF(AND(INDEX('CA Standards and Followers'!$D$14:$D$73,MATCH($A52,'CA Standards and Followers'!$A$14:$A$73,0))=1,INDEX('CA Standards and Followers'!$G$14:$G$73,MATCH($A52,'CA Standards and Followers'!$A$14:$A$73,0))&lt;=Q$1),INDEX('CA Standards and Followers'!$2:$2,MATCH(Q$1,'CA Standards and Followers'!$1:$1,0)),0)))</f>
        <v>0</v>
      </c>
      <c r="R52">
        <f>IF('CA Standards and Followers'!$B64=1,'EPA LDV Rules'!K$8,IF(AND(INDEX('CA Standards and Followers'!$E$14:$E$73,MATCH($A52,'CA Standards and Followers'!$A$14:$A$73,0))=1,INDEX('CA Standards and Followers'!$H$14:$H$73,MATCH($A52,'CA Standards and Followers'!$A$14:$A$73,0))&lt;=R$1),INDEX('CA Standards and Followers'!$3:$3,MATCH(R$1,'CA Standards and Followers'!$1:$1,0)),IF(AND(INDEX('CA Standards and Followers'!$D$14:$D$73,MATCH($A52,'CA Standards and Followers'!$A$14:$A$73,0))=1,INDEX('CA Standards and Followers'!$G$14:$G$73,MATCH($A52,'CA Standards and Followers'!$A$14:$A$73,0))&lt;=R$1),INDEX('CA Standards and Followers'!$2:$2,MATCH(R$1,'CA Standards and Followers'!$1:$1,0)),0)))</f>
        <v>0</v>
      </c>
      <c r="S52">
        <f>IF('CA Standards and Followers'!$B64=1,'EPA LDV Rules'!L$8,IF(AND(INDEX('CA Standards and Followers'!$E$14:$E$73,MATCH($A52,'CA Standards and Followers'!$A$14:$A$73,0))=1,INDEX('CA Standards and Followers'!$H$14:$H$73,MATCH($A52,'CA Standards and Followers'!$A$14:$A$73,0))&lt;=S$1),INDEX('CA Standards and Followers'!$3:$3,MATCH(S$1,'CA Standards and Followers'!$1:$1,0)),IF(AND(INDEX('CA Standards and Followers'!$D$14:$D$73,MATCH($A52,'CA Standards and Followers'!$A$14:$A$73,0))=1,INDEX('CA Standards and Followers'!$G$14:$G$73,MATCH($A52,'CA Standards and Followers'!$A$14:$A$73,0))&lt;=S$1),INDEX('CA Standards and Followers'!$2:$2,MATCH(S$1,'CA Standards and Followers'!$1:$1,0)),0)))</f>
        <v>0</v>
      </c>
      <c r="T52">
        <f>IF('CA Standards and Followers'!$B64=1,'EPA LDV Rules'!M$8,IF(AND(INDEX('CA Standards and Followers'!$E$14:$E$73,MATCH($A52,'CA Standards and Followers'!$A$14:$A$73,0))=1,INDEX('CA Standards and Followers'!$H$14:$H$73,MATCH($A52,'CA Standards and Followers'!$A$14:$A$73,0))&lt;=T$1),INDEX('CA Standards and Followers'!$3:$3,MATCH(T$1,'CA Standards and Followers'!$1:$1,0)),IF(AND(INDEX('CA Standards and Followers'!$D$14:$D$73,MATCH($A52,'CA Standards and Followers'!$A$14:$A$73,0))=1,INDEX('CA Standards and Followers'!$G$14:$G$73,MATCH($A52,'CA Standards and Followers'!$A$14:$A$73,0))&lt;=T$1),INDEX('CA Standards and Followers'!$2:$2,MATCH(T$1,'CA Standards and Followers'!$1:$1,0)),0)))</f>
        <v>0</v>
      </c>
      <c r="U52">
        <f>IF('CA Standards and Followers'!$B64=1,'EPA LDV Rules'!N$8,IF(AND(INDEX('CA Standards and Followers'!$E$14:$E$73,MATCH($A52,'CA Standards and Followers'!$A$14:$A$73,0))=1,INDEX('CA Standards and Followers'!$H$14:$H$73,MATCH($A52,'CA Standards and Followers'!$A$14:$A$73,0))&lt;=U$1),INDEX('CA Standards and Followers'!$3:$3,MATCH(U$1,'CA Standards and Followers'!$1:$1,0)),IF(AND(INDEX('CA Standards and Followers'!$D$14:$D$73,MATCH($A52,'CA Standards and Followers'!$A$14:$A$73,0))=1,INDEX('CA Standards and Followers'!$G$14:$G$73,MATCH($A52,'CA Standards and Followers'!$A$14:$A$73,0))&lt;=U$1),INDEX('CA Standards and Followers'!$2:$2,MATCH(U$1,'CA Standards and Followers'!$1:$1,0)),0)))</f>
        <v>0</v>
      </c>
      <c r="V52">
        <f>IF('CA Standards and Followers'!$B64=1,'EPA LDV Rules'!O$8,IF(AND(INDEX('CA Standards and Followers'!$E$14:$E$73,MATCH($A52,'CA Standards and Followers'!$A$14:$A$73,0))=1,INDEX('CA Standards and Followers'!$H$14:$H$73,MATCH($A52,'CA Standards and Followers'!$A$14:$A$73,0))&lt;=V$1),INDEX('CA Standards and Followers'!$3:$3,MATCH(V$1,'CA Standards and Followers'!$1:$1,0)),IF(AND(INDEX('CA Standards and Followers'!$D$14:$D$73,MATCH($A52,'CA Standards and Followers'!$A$14:$A$73,0))=1,INDEX('CA Standards and Followers'!$G$14:$G$73,MATCH($A52,'CA Standards and Followers'!$A$14:$A$73,0))&lt;=V$1),INDEX('CA Standards and Followers'!$2:$2,MATCH(V$1,'CA Standards and Followers'!$1:$1,0)),0)))</f>
        <v>0</v>
      </c>
      <c r="W52">
        <f>IF('CA Standards and Followers'!$B64=1,'EPA LDV Rules'!P$8,IF(AND(INDEX('CA Standards and Followers'!$E$14:$E$73,MATCH($A52,'CA Standards and Followers'!$A$14:$A$73,0))=1,INDEX('CA Standards and Followers'!$H$14:$H$73,MATCH($A52,'CA Standards and Followers'!$A$14:$A$73,0))&lt;=W$1),INDEX('CA Standards and Followers'!$3:$3,MATCH(W$1,'CA Standards and Followers'!$1:$1,0)),IF(AND(INDEX('CA Standards and Followers'!$D$14:$D$73,MATCH($A52,'CA Standards and Followers'!$A$14:$A$73,0))=1,INDEX('CA Standards and Followers'!$G$14:$G$73,MATCH($A52,'CA Standards and Followers'!$A$14:$A$73,0))&lt;=W$1),INDEX('CA Standards and Followers'!$2:$2,MATCH(W$1,'CA Standards and Followers'!$1:$1,0)),0)))</f>
        <v>0</v>
      </c>
      <c r="X52">
        <f>IF('CA Standards and Followers'!$B64=1,'EPA LDV Rules'!Q$8,IF(AND(INDEX('CA Standards and Followers'!$E$14:$E$73,MATCH($A52,'CA Standards and Followers'!$A$14:$A$73,0))=1,INDEX('CA Standards and Followers'!$H$14:$H$73,MATCH($A52,'CA Standards and Followers'!$A$14:$A$73,0))&lt;=X$1),INDEX('CA Standards and Followers'!$3:$3,MATCH(X$1,'CA Standards and Followers'!$1:$1,0)),IF(AND(INDEX('CA Standards and Followers'!$D$14:$D$73,MATCH($A52,'CA Standards and Followers'!$A$14:$A$73,0))=1,INDEX('CA Standards and Followers'!$G$14:$G$73,MATCH($A52,'CA Standards and Followers'!$A$14:$A$73,0))&lt;=X$1),INDEX('CA Standards and Followers'!$2:$2,MATCH(X$1,'CA Standards and Followers'!$1:$1,0)),0)))</f>
        <v>0</v>
      </c>
      <c r="Y52">
        <f>IF('CA Standards and Followers'!$B64=1,'EPA LDV Rules'!R$8,IF(AND(INDEX('CA Standards and Followers'!$E$14:$E$73,MATCH($A52,'CA Standards and Followers'!$A$14:$A$73,0))=1,INDEX('CA Standards and Followers'!$H$14:$H$73,MATCH($A52,'CA Standards and Followers'!$A$14:$A$73,0))&lt;=Y$1),INDEX('CA Standards and Followers'!$3:$3,MATCH(Y$1,'CA Standards and Followers'!$1:$1,0)),IF(AND(INDEX('CA Standards and Followers'!$D$14:$D$73,MATCH($A52,'CA Standards and Followers'!$A$14:$A$73,0))=1,INDEX('CA Standards and Followers'!$G$14:$G$73,MATCH($A52,'CA Standards and Followers'!$A$14:$A$73,0))&lt;=Y$1),INDEX('CA Standards and Followers'!$2:$2,MATCH(Y$1,'CA Standards and Followers'!$1:$1,0)),0)))</f>
        <v>0</v>
      </c>
      <c r="Z52">
        <f>IF('CA Standards and Followers'!$B64=1,'EPA LDV Rules'!S$8,IF(AND(INDEX('CA Standards and Followers'!$E$14:$E$73,MATCH($A52,'CA Standards and Followers'!$A$14:$A$73,0))=1,INDEX('CA Standards and Followers'!$H$14:$H$73,MATCH($A52,'CA Standards and Followers'!$A$14:$A$73,0))&lt;=Z$1),INDEX('CA Standards and Followers'!$3:$3,MATCH(Z$1,'CA Standards and Followers'!$1:$1,0)),IF(AND(INDEX('CA Standards and Followers'!$D$14:$D$73,MATCH($A52,'CA Standards and Followers'!$A$14:$A$73,0))=1,INDEX('CA Standards and Followers'!$G$14:$G$73,MATCH($A52,'CA Standards and Followers'!$A$14:$A$73,0))&lt;=Z$1),INDEX('CA Standards and Followers'!$2:$2,MATCH(Z$1,'CA Standards and Followers'!$1:$1,0)),0)))</f>
        <v>0</v>
      </c>
      <c r="AA52">
        <f>IF('CA Standards and Followers'!$B64=1,'EPA LDV Rules'!T$8,IF(AND(INDEX('CA Standards and Followers'!$E$14:$E$73,MATCH($A52,'CA Standards and Followers'!$A$14:$A$73,0))=1,INDEX('CA Standards and Followers'!$H$14:$H$73,MATCH($A52,'CA Standards and Followers'!$A$14:$A$73,0))&lt;=AA$1),INDEX('CA Standards and Followers'!$3:$3,MATCH(AA$1,'CA Standards and Followers'!$1:$1,0)),IF(AND(INDEX('CA Standards and Followers'!$D$14:$D$73,MATCH($A52,'CA Standards and Followers'!$A$14:$A$73,0))=1,INDEX('CA Standards and Followers'!$G$14:$G$73,MATCH($A52,'CA Standards and Followers'!$A$14:$A$73,0))&lt;=AA$1),INDEX('CA Standards and Followers'!$2:$2,MATCH(AA$1,'CA Standards and Followers'!$1:$1,0)),0)))</f>
        <v>0</v>
      </c>
      <c r="AB52">
        <f>IF('CA Standards and Followers'!$B64=1,'EPA LDV Rules'!U$8,IF(AND(INDEX('CA Standards and Followers'!$E$14:$E$73,MATCH($A52,'CA Standards and Followers'!$A$14:$A$73,0))=1,INDEX('CA Standards and Followers'!$H$14:$H$73,MATCH($A52,'CA Standards and Followers'!$A$14:$A$73,0))&lt;=AB$1),INDEX('CA Standards and Followers'!$3:$3,MATCH(AB$1,'CA Standards and Followers'!$1:$1,0)),IF(AND(INDEX('CA Standards and Followers'!$D$14:$D$73,MATCH($A52,'CA Standards and Followers'!$A$14:$A$73,0))=1,INDEX('CA Standards and Followers'!$G$14:$G$73,MATCH($A52,'CA Standards and Followers'!$A$14:$A$73,0))&lt;=AB$1),INDEX('CA Standards and Followers'!$2:$2,MATCH(AB$1,'CA Standards and Followers'!$1:$1,0)),0)))</f>
        <v>0</v>
      </c>
      <c r="AC52">
        <f>IF('CA Standards and Followers'!$B64=1,'EPA LDV Rules'!V$8,IF(AND(INDEX('CA Standards and Followers'!$E$14:$E$73,MATCH($A52,'CA Standards and Followers'!$A$14:$A$73,0))=1,INDEX('CA Standards and Followers'!$H$14:$H$73,MATCH($A52,'CA Standards and Followers'!$A$14:$A$73,0))&lt;=AC$1),INDEX('CA Standards and Followers'!$3:$3,MATCH(AC$1,'CA Standards and Followers'!$1:$1,0)),IF(AND(INDEX('CA Standards and Followers'!$D$14:$D$73,MATCH($A52,'CA Standards and Followers'!$A$14:$A$73,0))=1,INDEX('CA Standards and Followers'!$G$14:$G$73,MATCH($A52,'CA Standards and Followers'!$A$14:$A$73,0))&lt;=AC$1),INDEX('CA Standards and Followers'!$2:$2,MATCH(AC$1,'CA Standards and Followers'!$1:$1,0)),0)))</f>
        <v>0</v>
      </c>
      <c r="AD52">
        <f>IF('CA Standards and Followers'!$B64=1,'EPA LDV Rules'!W$8,IF(AND(INDEX('CA Standards and Followers'!$E$14:$E$73,MATCH($A52,'CA Standards and Followers'!$A$14:$A$73,0))=1,INDEX('CA Standards and Followers'!$H$14:$H$73,MATCH($A52,'CA Standards and Followers'!$A$14:$A$73,0))&lt;=AD$1),INDEX('CA Standards and Followers'!$3:$3,MATCH(AD$1,'CA Standards and Followers'!$1:$1,0)),IF(AND(INDEX('CA Standards and Followers'!$D$14:$D$73,MATCH($A52,'CA Standards and Followers'!$A$14:$A$73,0))=1,INDEX('CA Standards and Followers'!$G$14:$G$73,MATCH($A52,'CA Standards and Followers'!$A$14:$A$73,0))&lt;=AD$1),INDEX('CA Standards and Followers'!$2:$2,MATCH(AD$1,'CA Standards and Followers'!$1:$1,0)),0)))</f>
        <v>0</v>
      </c>
      <c r="AE52">
        <f>IF('CA Standards and Followers'!$B64=1,'EPA LDV Rules'!X$8,IF(AND(INDEX('CA Standards and Followers'!$E$14:$E$73,MATCH($A52,'CA Standards and Followers'!$A$14:$A$73,0))=1,INDEX('CA Standards and Followers'!$H$14:$H$73,MATCH($A52,'CA Standards and Followers'!$A$14:$A$73,0))&lt;=AE$1),INDEX('CA Standards and Followers'!$3:$3,MATCH(AE$1,'CA Standards and Followers'!$1:$1,0)),IF(AND(INDEX('CA Standards and Followers'!$D$14:$D$73,MATCH($A52,'CA Standards and Followers'!$A$14:$A$73,0))=1,INDEX('CA Standards and Followers'!$G$14:$G$73,MATCH($A52,'CA Standards and Followers'!$A$14:$A$73,0))&lt;=AE$1),INDEX('CA Standards and Followers'!$2:$2,MATCH(AE$1,'CA Standards and Followers'!$1:$1,0)),0)))</f>
        <v>0</v>
      </c>
      <c r="AF52">
        <f>IF('CA Standards and Followers'!$B64=1,'EPA LDV Rules'!Y$8,IF(AND(INDEX('CA Standards and Followers'!$E$14:$E$73,MATCH($A52,'CA Standards and Followers'!$A$14:$A$73,0))=1,INDEX('CA Standards and Followers'!$H$14:$H$73,MATCH($A52,'CA Standards and Followers'!$A$14:$A$73,0))&lt;=AF$1),INDEX('CA Standards and Followers'!$3:$3,MATCH(AF$1,'CA Standards and Followers'!$1:$1,0)),IF(AND(INDEX('CA Standards and Followers'!$D$14:$D$73,MATCH($A52,'CA Standards and Followers'!$A$14:$A$73,0))=1,INDEX('CA Standards and Followers'!$G$14:$G$73,MATCH($A52,'CA Standards and Followers'!$A$14:$A$73,0))&lt;=AF$1),INDEX('CA Standards and Followers'!$2:$2,MATCH(AF$1,'CA Standards and Followers'!$1:$1,0)),0)))</f>
        <v>0</v>
      </c>
    </row>
    <row r="53" spans="1:32" x14ac:dyDescent="0.75">
      <c r="A53" t="s">
        <v>28</v>
      </c>
      <c r="B53">
        <f>IF(AND(INDEX('CA Standards and Followers'!$E$14:$E$73,MATCH($A53,'CA Standards and Followers'!$A$14:$A$73,0))=1,INDEX('CA Standards and Followers'!$H$14:$H$73,MATCH($A53,'CA Standards and Followers'!$A$14:$A$73,0))&lt;=B$1),INDEX('CA Standards and Followers'!$3:$3,MATCH(B$1,'CA Standards and Followers'!$1:$1,0)),IF(AND(INDEX('CA Standards and Followers'!$D$14:$D$73,MATCH($A53,'CA Standards and Followers'!$A$14:$A$73,0))=1,INDEX('CA Standards and Followers'!$G$14:$G$73,MATCH($A53,'CA Standards and Followers'!$A$14:$A$73,0))&lt;=B$1),INDEX('CA Standards and Followers'!$2:$2,MATCH(B$1,'CA Standards and Followers'!$1:$1,0)),0))</f>
        <v>0</v>
      </c>
      <c r="C53">
        <f>IF(AND(INDEX('CA Standards and Followers'!$E$14:$E$73,MATCH($A53,'CA Standards and Followers'!$A$14:$A$73,0))=1,INDEX('CA Standards and Followers'!$H$14:$H$73,MATCH($A53,'CA Standards and Followers'!$A$14:$A$73,0))&lt;=C$1),INDEX('CA Standards and Followers'!$3:$3,MATCH(C$1,'CA Standards and Followers'!$1:$1,0)),IF(AND(INDEX('CA Standards and Followers'!$D$14:$D$73,MATCH($A53,'CA Standards and Followers'!$A$14:$A$73,0))=1,INDEX('CA Standards and Followers'!$G$14:$G$73,MATCH($A53,'CA Standards and Followers'!$A$14:$A$73,0))&lt;=C$1),INDEX('CA Standards and Followers'!$2:$2,MATCH(C$1,'CA Standards and Followers'!$1:$1,0)),0))</f>
        <v>0</v>
      </c>
      <c r="D53">
        <f>IF(AND(INDEX('CA Standards and Followers'!$E$14:$E$73,MATCH($A53,'CA Standards and Followers'!$A$14:$A$73,0))=1,INDEX('CA Standards and Followers'!$H$14:$H$73,MATCH($A53,'CA Standards and Followers'!$A$14:$A$73,0))&lt;=D$1),INDEX('CA Standards and Followers'!$3:$3,MATCH(D$1,'CA Standards and Followers'!$1:$1,0)),IF(AND(INDEX('CA Standards and Followers'!$D$14:$D$73,MATCH($A53,'CA Standards and Followers'!$A$14:$A$73,0))=1,INDEX('CA Standards and Followers'!$G$14:$G$73,MATCH($A53,'CA Standards and Followers'!$A$14:$A$73,0))&lt;=D$1),INDEX('CA Standards and Followers'!$2:$2,MATCH(D$1,'CA Standards and Followers'!$1:$1,0)),0))</f>
        <v>0</v>
      </c>
      <c r="E53">
        <f>IF(AND(INDEX('CA Standards and Followers'!$E$14:$E$73,MATCH($A53,'CA Standards and Followers'!$A$14:$A$73,0))=1,INDEX('CA Standards and Followers'!$H$14:$H$73,MATCH($A53,'CA Standards and Followers'!$A$14:$A$73,0))&lt;=E$1),INDEX('CA Standards and Followers'!$3:$3,MATCH(E$1,'CA Standards and Followers'!$1:$1,0)),IF(AND(INDEX('CA Standards and Followers'!$D$14:$D$73,MATCH($A53,'CA Standards and Followers'!$A$14:$A$73,0))=1,INDEX('CA Standards and Followers'!$G$14:$G$73,MATCH($A53,'CA Standards and Followers'!$A$14:$A$73,0))&lt;=E$1),INDEX('CA Standards and Followers'!$2:$2,MATCH(E$1,'CA Standards and Followers'!$1:$1,0)),0))</f>
        <v>0</v>
      </c>
      <c r="F53">
        <f>IF(AND(INDEX('CA Standards and Followers'!$E$14:$E$73,MATCH($A53,'CA Standards and Followers'!$A$14:$A$73,0))=1,INDEX('CA Standards and Followers'!$H$14:$H$73,MATCH($A53,'CA Standards and Followers'!$A$14:$A$73,0))&lt;=F$1),INDEX('CA Standards and Followers'!$3:$3,MATCH(F$1,'CA Standards and Followers'!$1:$1,0)),IF(AND(INDEX('CA Standards and Followers'!$D$14:$D$73,MATCH($A53,'CA Standards and Followers'!$A$14:$A$73,0))=1,INDEX('CA Standards and Followers'!$G$14:$G$73,MATCH($A53,'CA Standards and Followers'!$A$14:$A$73,0))&lt;=F$1),INDEX('CA Standards and Followers'!$2:$2,MATCH(F$1,'CA Standards and Followers'!$1:$1,0)),0))</f>
        <v>0</v>
      </c>
      <c r="G53">
        <f>IF(AND(INDEX('CA Standards and Followers'!$E$14:$E$73,MATCH($A53,'CA Standards and Followers'!$A$14:$A$73,0))=1,INDEX('CA Standards and Followers'!$H$14:$H$73,MATCH($A53,'CA Standards and Followers'!$A$14:$A$73,0))&lt;=G$1),INDEX('CA Standards and Followers'!$3:$3,MATCH(G$1,'CA Standards and Followers'!$1:$1,0)),IF(AND(INDEX('CA Standards and Followers'!$D$14:$D$73,MATCH($A53,'CA Standards and Followers'!$A$14:$A$73,0))=1,INDEX('CA Standards and Followers'!$G$14:$G$73,MATCH($A53,'CA Standards and Followers'!$A$14:$A$73,0))&lt;=G$1),INDEX('CA Standards and Followers'!$2:$2,MATCH(G$1,'CA Standards and Followers'!$1:$1,0)),0))</f>
        <v>0</v>
      </c>
      <c r="H53">
        <f>IF(AND(INDEX('CA Standards and Followers'!$E$14:$E$73,MATCH($A53,'CA Standards and Followers'!$A$14:$A$73,0))=1,INDEX('CA Standards and Followers'!$H$14:$H$73,MATCH($A53,'CA Standards and Followers'!$A$14:$A$73,0))&lt;=H$1),INDEX('CA Standards and Followers'!$3:$3,MATCH(H$1,'CA Standards and Followers'!$1:$1,0)),IF(AND(INDEX('CA Standards and Followers'!$D$14:$D$73,MATCH($A53,'CA Standards and Followers'!$A$14:$A$73,0))=1,INDEX('CA Standards and Followers'!$G$14:$G$73,MATCH($A53,'CA Standards and Followers'!$A$14:$A$73,0))&lt;=H$1),INDEX('CA Standards and Followers'!$2:$2,MATCH(H$1,'CA Standards and Followers'!$1:$1,0)),0))</f>
        <v>0</v>
      </c>
      <c r="I53">
        <f>IF('CA Standards and Followers'!$B65=1,'EPA LDV Rules'!B$8,IF(AND(INDEX('CA Standards and Followers'!$E$14:$E$73,MATCH($A53,'CA Standards and Followers'!$A$14:$A$73,0))=1,INDEX('CA Standards and Followers'!$H$14:$H$73,MATCH($A53,'CA Standards and Followers'!$A$14:$A$73,0))&lt;=I$1),INDEX('CA Standards and Followers'!$3:$3,MATCH(I$1,'CA Standards and Followers'!$1:$1,0)),IF(AND(INDEX('CA Standards and Followers'!$D$14:$D$73,MATCH($A53,'CA Standards and Followers'!$A$14:$A$73,0))=1,INDEX('CA Standards and Followers'!$G$14:$G$73,MATCH($A53,'CA Standards and Followers'!$A$14:$A$73,0))&lt;=I$1),INDEX('CA Standards and Followers'!$2:$2,MATCH(I$1,'CA Standards and Followers'!$1:$1,0)),0)))</f>
        <v>0.26200000000000001</v>
      </c>
      <c r="J53">
        <f>IF('CA Standards and Followers'!$B65=1,'EPA LDV Rules'!C$8,IF(AND(INDEX('CA Standards and Followers'!$E$14:$E$73,MATCH($A53,'CA Standards and Followers'!$A$14:$A$73,0))=1,INDEX('CA Standards and Followers'!$H$14:$H$73,MATCH($A53,'CA Standards and Followers'!$A$14:$A$73,0))&lt;=J$1),INDEX('CA Standards and Followers'!$3:$3,MATCH(J$1,'CA Standards and Followers'!$1:$1,0)),IF(AND(INDEX('CA Standards and Followers'!$D$14:$D$73,MATCH($A53,'CA Standards and Followers'!$A$14:$A$73,0))=1,INDEX('CA Standards and Followers'!$G$14:$G$73,MATCH($A53,'CA Standards and Followers'!$A$14:$A$73,0))&lt;=J$1),INDEX('CA Standards and Followers'!$2:$2,MATCH(J$1,'CA Standards and Followers'!$1:$1,0)),0)))</f>
        <v>0.3</v>
      </c>
      <c r="K53">
        <f>IF('CA Standards and Followers'!$B65=1,'EPA LDV Rules'!D$8,IF(AND(INDEX('CA Standards and Followers'!$E$14:$E$73,MATCH($A53,'CA Standards and Followers'!$A$14:$A$73,0))=1,INDEX('CA Standards and Followers'!$H$14:$H$73,MATCH($A53,'CA Standards and Followers'!$A$14:$A$73,0))&lt;=K$1),INDEX('CA Standards and Followers'!$3:$3,MATCH(K$1,'CA Standards and Followers'!$1:$1,0)),IF(AND(INDEX('CA Standards and Followers'!$D$14:$D$73,MATCH($A53,'CA Standards and Followers'!$A$14:$A$73,0))=1,INDEX('CA Standards and Followers'!$G$14:$G$73,MATCH($A53,'CA Standards and Followers'!$A$14:$A$73,0))&lt;=K$1),INDEX('CA Standards and Followers'!$2:$2,MATCH(K$1,'CA Standards and Followers'!$1:$1,0)),0)))</f>
        <v>0.39600000000000002</v>
      </c>
      <c r="L53">
        <f>IF('CA Standards and Followers'!$B65=1,'EPA LDV Rules'!E$8,IF(AND(INDEX('CA Standards and Followers'!$E$14:$E$73,MATCH($A53,'CA Standards and Followers'!$A$14:$A$73,0))=1,INDEX('CA Standards and Followers'!$H$14:$H$73,MATCH($A53,'CA Standards and Followers'!$A$14:$A$73,0))&lt;=L$1),INDEX('CA Standards and Followers'!$3:$3,MATCH(L$1,'CA Standards and Followers'!$1:$1,0)),IF(AND(INDEX('CA Standards and Followers'!$D$14:$D$73,MATCH($A53,'CA Standards and Followers'!$A$14:$A$73,0))=1,INDEX('CA Standards and Followers'!$G$14:$G$73,MATCH($A53,'CA Standards and Followers'!$A$14:$A$73,0))&lt;=L$1),INDEX('CA Standards and Followers'!$2:$2,MATCH(L$1,'CA Standards and Followers'!$1:$1,0)),0)))</f>
        <v>0.45500000000000002</v>
      </c>
      <c r="M53">
        <f>IF('CA Standards and Followers'!$B65=1,'EPA LDV Rules'!F$8,IF(AND(INDEX('CA Standards and Followers'!$E$14:$E$73,MATCH($A53,'CA Standards and Followers'!$A$14:$A$73,0))=1,INDEX('CA Standards and Followers'!$H$14:$H$73,MATCH($A53,'CA Standards and Followers'!$A$14:$A$73,0))&lt;=M$1),INDEX('CA Standards and Followers'!$3:$3,MATCH(M$1,'CA Standards and Followers'!$1:$1,0)),IF(AND(INDEX('CA Standards and Followers'!$D$14:$D$73,MATCH($A53,'CA Standards and Followers'!$A$14:$A$73,0))=1,INDEX('CA Standards and Followers'!$G$14:$G$73,MATCH($A53,'CA Standards and Followers'!$A$14:$A$73,0))&lt;=M$1),INDEX('CA Standards and Followers'!$2:$2,MATCH(M$1,'CA Standards and Followers'!$1:$1,0)),0)))</f>
        <v>0.53</v>
      </c>
      <c r="N53">
        <f>IF('CA Standards and Followers'!$B65=1,'EPA LDV Rules'!G$8,IF(AND(INDEX('CA Standards and Followers'!$E$14:$E$73,MATCH($A53,'CA Standards and Followers'!$A$14:$A$73,0))=1,INDEX('CA Standards and Followers'!$H$14:$H$73,MATCH($A53,'CA Standards and Followers'!$A$14:$A$73,0))&lt;=N$1),INDEX('CA Standards and Followers'!$3:$3,MATCH(N$1,'CA Standards and Followers'!$1:$1,0)),IF(AND(INDEX('CA Standards and Followers'!$D$14:$D$73,MATCH($A53,'CA Standards and Followers'!$A$14:$A$73,0))=1,INDEX('CA Standards and Followers'!$G$14:$G$73,MATCH($A53,'CA Standards and Followers'!$A$14:$A$73,0))&lt;=N$1),INDEX('CA Standards and Followers'!$2:$2,MATCH(N$1,'CA Standards and Followers'!$1:$1,0)),0)))</f>
        <v>0.61</v>
      </c>
      <c r="O53">
        <f>IF('CA Standards and Followers'!$B65=1,'EPA LDV Rules'!H$8,IF(AND(INDEX('CA Standards and Followers'!$E$14:$E$73,MATCH($A53,'CA Standards and Followers'!$A$14:$A$73,0))=1,INDEX('CA Standards and Followers'!$H$14:$H$73,MATCH($A53,'CA Standards and Followers'!$A$14:$A$73,0))&lt;=O$1),INDEX('CA Standards and Followers'!$3:$3,MATCH(O$1,'CA Standards and Followers'!$1:$1,0)),IF(AND(INDEX('CA Standards and Followers'!$D$14:$D$73,MATCH($A53,'CA Standards and Followers'!$A$14:$A$73,0))=1,INDEX('CA Standards and Followers'!$G$14:$G$73,MATCH($A53,'CA Standards and Followers'!$A$14:$A$73,0))&lt;=O$1),INDEX('CA Standards and Followers'!$2:$2,MATCH(O$1,'CA Standards and Followers'!$1:$1,0)),0)))</f>
        <v>0.57999999999999996</v>
      </c>
      <c r="P53">
        <f>IF('CA Standards and Followers'!$B65=1,'EPA LDV Rules'!I$8,IF(AND(INDEX('CA Standards and Followers'!$E$14:$E$73,MATCH($A53,'CA Standards and Followers'!$A$14:$A$73,0))=1,INDEX('CA Standards and Followers'!$H$14:$H$73,MATCH($A53,'CA Standards and Followers'!$A$14:$A$73,0))&lt;=P$1),INDEX('CA Standards and Followers'!$3:$3,MATCH(P$1,'CA Standards and Followers'!$1:$1,0)),IF(AND(INDEX('CA Standards and Followers'!$D$14:$D$73,MATCH($A53,'CA Standards and Followers'!$A$14:$A$73,0))=1,INDEX('CA Standards and Followers'!$G$14:$G$73,MATCH($A53,'CA Standards and Followers'!$A$14:$A$73,0))&lt;=P$1),INDEX('CA Standards and Followers'!$2:$2,MATCH(P$1,'CA Standards and Followers'!$1:$1,0)),0)))</f>
        <v>0.55000000000000004</v>
      </c>
      <c r="Q53">
        <f>IF('CA Standards and Followers'!$B65=1,'EPA LDV Rules'!J$8,IF(AND(INDEX('CA Standards and Followers'!$E$14:$E$73,MATCH($A53,'CA Standards and Followers'!$A$14:$A$73,0))=1,INDEX('CA Standards and Followers'!$H$14:$H$73,MATCH($A53,'CA Standards and Followers'!$A$14:$A$73,0))&lt;=Q$1),INDEX('CA Standards and Followers'!$3:$3,MATCH(Q$1,'CA Standards and Followers'!$1:$1,0)),IF(AND(INDEX('CA Standards and Followers'!$D$14:$D$73,MATCH($A53,'CA Standards and Followers'!$A$14:$A$73,0))=1,INDEX('CA Standards and Followers'!$G$14:$G$73,MATCH($A53,'CA Standards and Followers'!$A$14:$A$73,0))&lt;=Q$1),INDEX('CA Standards and Followers'!$2:$2,MATCH(Q$1,'CA Standards and Followers'!$1:$1,0)),0)))</f>
        <v>0</v>
      </c>
      <c r="R53">
        <f>IF('CA Standards and Followers'!$B65=1,'EPA LDV Rules'!K$8,IF(AND(INDEX('CA Standards and Followers'!$E$14:$E$73,MATCH($A53,'CA Standards and Followers'!$A$14:$A$73,0))=1,INDEX('CA Standards and Followers'!$H$14:$H$73,MATCH($A53,'CA Standards and Followers'!$A$14:$A$73,0))&lt;=R$1),INDEX('CA Standards and Followers'!$3:$3,MATCH(R$1,'CA Standards and Followers'!$1:$1,0)),IF(AND(INDEX('CA Standards and Followers'!$D$14:$D$73,MATCH($A53,'CA Standards and Followers'!$A$14:$A$73,0))=1,INDEX('CA Standards and Followers'!$G$14:$G$73,MATCH($A53,'CA Standards and Followers'!$A$14:$A$73,0))&lt;=R$1),INDEX('CA Standards and Followers'!$2:$2,MATCH(R$1,'CA Standards and Followers'!$1:$1,0)),0)))</f>
        <v>0</v>
      </c>
      <c r="S53">
        <f>IF('CA Standards and Followers'!$B65=1,'EPA LDV Rules'!L$8,IF(AND(INDEX('CA Standards and Followers'!$E$14:$E$73,MATCH($A53,'CA Standards and Followers'!$A$14:$A$73,0))=1,INDEX('CA Standards and Followers'!$H$14:$H$73,MATCH($A53,'CA Standards and Followers'!$A$14:$A$73,0))&lt;=S$1),INDEX('CA Standards and Followers'!$3:$3,MATCH(S$1,'CA Standards and Followers'!$1:$1,0)),IF(AND(INDEX('CA Standards and Followers'!$D$14:$D$73,MATCH($A53,'CA Standards and Followers'!$A$14:$A$73,0))=1,INDEX('CA Standards and Followers'!$G$14:$G$73,MATCH($A53,'CA Standards and Followers'!$A$14:$A$73,0))&lt;=S$1),INDEX('CA Standards and Followers'!$2:$2,MATCH(S$1,'CA Standards and Followers'!$1:$1,0)),0)))</f>
        <v>0</v>
      </c>
      <c r="T53">
        <f>IF('CA Standards and Followers'!$B65=1,'EPA LDV Rules'!M$8,IF(AND(INDEX('CA Standards and Followers'!$E$14:$E$73,MATCH($A53,'CA Standards and Followers'!$A$14:$A$73,0))=1,INDEX('CA Standards and Followers'!$H$14:$H$73,MATCH($A53,'CA Standards and Followers'!$A$14:$A$73,0))&lt;=T$1),INDEX('CA Standards and Followers'!$3:$3,MATCH(T$1,'CA Standards and Followers'!$1:$1,0)),IF(AND(INDEX('CA Standards and Followers'!$D$14:$D$73,MATCH($A53,'CA Standards and Followers'!$A$14:$A$73,0))=1,INDEX('CA Standards and Followers'!$G$14:$G$73,MATCH($A53,'CA Standards and Followers'!$A$14:$A$73,0))&lt;=T$1),INDEX('CA Standards and Followers'!$2:$2,MATCH(T$1,'CA Standards and Followers'!$1:$1,0)),0)))</f>
        <v>0</v>
      </c>
      <c r="U53">
        <f>IF('CA Standards and Followers'!$B65=1,'EPA LDV Rules'!N$8,IF(AND(INDEX('CA Standards and Followers'!$E$14:$E$73,MATCH($A53,'CA Standards and Followers'!$A$14:$A$73,0))=1,INDEX('CA Standards and Followers'!$H$14:$H$73,MATCH($A53,'CA Standards and Followers'!$A$14:$A$73,0))&lt;=U$1),INDEX('CA Standards and Followers'!$3:$3,MATCH(U$1,'CA Standards and Followers'!$1:$1,0)),IF(AND(INDEX('CA Standards and Followers'!$D$14:$D$73,MATCH($A53,'CA Standards and Followers'!$A$14:$A$73,0))=1,INDEX('CA Standards and Followers'!$G$14:$G$73,MATCH($A53,'CA Standards and Followers'!$A$14:$A$73,0))&lt;=U$1),INDEX('CA Standards and Followers'!$2:$2,MATCH(U$1,'CA Standards and Followers'!$1:$1,0)),0)))</f>
        <v>0</v>
      </c>
      <c r="V53">
        <f>IF('CA Standards and Followers'!$B65=1,'EPA LDV Rules'!O$8,IF(AND(INDEX('CA Standards and Followers'!$E$14:$E$73,MATCH($A53,'CA Standards and Followers'!$A$14:$A$73,0))=1,INDEX('CA Standards and Followers'!$H$14:$H$73,MATCH($A53,'CA Standards and Followers'!$A$14:$A$73,0))&lt;=V$1),INDEX('CA Standards and Followers'!$3:$3,MATCH(V$1,'CA Standards and Followers'!$1:$1,0)),IF(AND(INDEX('CA Standards and Followers'!$D$14:$D$73,MATCH($A53,'CA Standards and Followers'!$A$14:$A$73,0))=1,INDEX('CA Standards and Followers'!$G$14:$G$73,MATCH($A53,'CA Standards and Followers'!$A$14:$A$73,0))&lt;=V$1),INDEX('CA Standards and Followers'!$2:$2,MATCH(V$1,'CA Standards and Followers'!$1:$1,0)),0)))</f>
        <v>0</v>
      </c>
      <c r="W53">
        <f>IF('CA Standards and Followers'!$B65=1,'EPA LDV Rules'!P$8,IF(AND(INDEX('CA Standards and Followers'!$E$14:$E$73,MATCH($A53,'CA Standards and Followers'!$A$14:$A$73,0))=1,INDEX('CA Standards and Followers'!$H$14:$H$73,MATCH($A53,'CA Standards and Followers'!$A$14:$A$73,0))&lt;=W$1),INDEX('CA Standards and Followers'!$3:$3,MATCH(W$1,'CA Standards and Followers'!$1:$1,0)),IF(AND(INDEX('CA Standards and Followers'!$D$14:$D$73,MATCH($A53,'CA Standards and Followers'!$A$14:$A$73,0))=1,INDEX('CA Standards and Followers'!$G$14:$G$73,MATCH($A53,'CA Standards and Followers'!$A$14:$A$73,0))&lt;=W$1),INDEX('CA Standards and Followers'!$2:$2,MATCH(W$1,'CA Standards and Followers'!$1:$1,0)),0)))</f>
        <v>0</v>
      </c>
      <c r="X53">
        <f>IF('CA Standards and Followers'!$B65=1,'EPA LDV Rules'!Q$8,IF(AND(INDEX('CA Standards and Followers'!$E$14:$E$73,MATCH($A53,'CA Standards and Followers'!$A$14:$A$73,0))=1,INDEX('CA Standards and Followers'!$H$14:$H$73,MATCH($A53,'CA Standards and Followers'!$A$14:$A$73,0))&lt;=X$1),INDEX('CA Standards and Followers'!$3:$3,MATCH(X$1,'CA Standards and Followers'!$1:$1,0)),IF(AND(INDEX('CA Standards and Followers'!$D$14:$D$73,MATCH($A53,'CA Standards and Followers'!$A$14:$A$73,0))=1,INDEX('CA Standards and Followers'!$G$14:$G$73,MATCH($A53,'CA Standards and Followers'!$A$14:$A$73,0))&lt;=X$1),INDEX('CA Standards and Followers'!$2:$2,MATCH(X$1,'CA Standards and Followers'!$1:$1,0)),0)))</f>
        <v>0</v>
      </c>
      <c r="Y53">
        <f>IF('CA Standards and Followers'!$B65=1,'EPA LDV Rules'!R$8,IF(AND(INDEX('CA Standards and Followers'!$E$14:$E$73,MATCH($A53,'CA Standards and Followers'!$A$14:$A$73,0))=1,INDEX('CA Standards and Followers'!$H$14:$H$73,MATCH($A53,'CA Standards and Followers'!$A$14:$A$73,0))&lt;=Y$1),INDEX('CA Standards and Followers'!$3:$3,MATCH(Y$1,'CA Standards and Followers'!$1:$1,0)),IF(AND(INDEX('CA Standards and Followers'!$D$14:$D$73,MATCH($A53,'CA Standards and Followers'!$A$14:$A$73,0))=1,INDEX('CA Standards and Followers'!$G$14:$G$73,MATCH($A53,'CA Standards and Followers'!$A$14:$A$73,0))&lt;=Y$1),INDEX('CA Standards and Followers'!$2:$2,MATCH(Y$1,'CA Standards and Followers'!$1:$1,0)),0)))</f>
        <v>0</v>
      </c>
      <c r="Z53">
        <f>IF('CA Standards and Followers'!$B65=1,'EPA LDV Rules'!S$8,IF(AND(INDEX('CA Standards and Followers'!$E$14:$E$73,MATCH($A53,'CA Standards and Followers'!$A$14:$A$73,0))=1,INDEX('CA Standards and Followers'!$H$14:$H$73,MATCH($A53,'CA Standards and Followers'!$A$14:$A$73,0))&lt;=Z$1),INDEX('CA Standards and Followers'!$3:$3,MATCH(Z$1,'CA Standards and Followers'!$1:$1,0)),IF(AND(INDEX('CA Standards and Followers'!$D$14:$D$73,MATCH($A53,'CA Standards and Followers'!$A$14:$A$73,0))=1,INDEX('CA Standards and Followers'!$G$14:$G$73,MATCH($A53,'CA Standards and Followers'!$A$14:$A$73,0))&lt;=Z$1),INDEX('CA Standards and Followers'!$2:$2,MATCH(Z$1,'CA Standards and Followers'!$1:$1,0)),0)))</f>
        <v>0</v>
      </c>
      <c r="AA53">
        <f>IF('CA Standards and Followers'!$B65=1,'EPA LDV Rules'!T$8,IF(AND(INDEX('CA Standards and Followers'!$E$14:$E$73,MATCH($A53,'CA Standards and Followers'!$A$14:$A$73,0))=1,INDEX('CA Standards and Followers'!$H$14:$H$73,MATCH($A53,'CA Standards and Followers'!$A$14:$A$73,0))&lt;=AA$1),INDEX('CA Standards and Followers'!$3:$3,MATCH(AA$1,'CA Standards and Followers'!$1:$1,0)),IF(AND(INDEX('CA Standards and Followers'!$D$14:$D$73,MATCH($A53,'CA Standards and Followers'!$A$14:$A$73,0))=1,INDEX('CA Standards and Followers'!$G$14:$G$73,MATCH($A53,'CA Standards and Followers'!$A$14:$A$73,0))&lt;=AA$1),INDEX('CA Standards and Followers'!$2:$2,MATCH(AA$1,'CA Standards and Followers'!$1:$1,0)),0)))</f>
        <v>0</v>
      </c>
      <c r="AB53">
        <f>IF('CA Standards and Followers'!$B65=1,'EPA LDV Rules'!U$8,IF(AND(INDEX('CA Standards and Followers'!$E$14:$E$73,MATCH($A53,'CA Standards and Followers'!$A$14:$A$73,0))=1,INDEX('CA Standards and Followers'!$H$14:$H$73,MATCH($A53,'CA Standards and Followers'!$A$14:$A$73,0))&lt;=AB$1),INDEX('CA Standards and Followers'!$3:$3,MATCH(AB$1,'CA Standards and Followers'!$1:$1,0)),IF(AND(INDEX('CA Standards and Followers'!$D$14:$D$73,MATCH($A53,'CA Standards and Followers'!$A$14:$A$73,0))=1,INDEX('CA Standards and Followers'!$G$14:$G$73,MATCH($A53,'CA Standards and Followers'!$A$14:$A$73,0))&lt;=AB$1),INDEX('CA Standards and Followers'!$2:$2,MATCH(AB$1,'CA Standards and Followers'!$1:$1,0)),0)))</f>
        <v>0</v>
      </c>
      <c r="AC53">
        <f>IF('CA Standards and Followers'!$B65=1,'EPA LDV Rules'!V$8,IF(AND(INDEX('CA Standards and Followers'!$E$14:$E$73,MATCH($A53,'CA Standards and Followers'!$A$14:$A$73,0))=1,INDEX('CA Standards and Followers'!$H$14:$H$73,MATCH($A53,'CA Standards and Followers'!$A$14:$A$73,0))&lt;=AC$1),INDEX('CA Standards and Followers'!$3:$3,MATCH(AC$1,'CA Standards and Followers'!$1:$1,0)),IF(AND(INDEX('CA Standards and Followers'!$D$14:$D$73,MATCH($A53,'CA Standards and Followers'!$A$14:$A$73,0))=1,INDEX('CA Standards and Followers'!$G$14:$G$73,MATCH($A53,'CA Standards and Followers'!$A$14:$A$73,0))&lt;=AC$1),INDEX('CA Standards and Followers'!$2:$2,MATCH(AC$1,'CA Standards and Followers'!$1:$1,0)),0)))</f>
        <v>0</v>
      </c>
      <c r="AD53">
        <f>IF('CA Standards and Followers'!$B65=1,'EPA LDV Rules'!W$8,IF(AND(INDEX('CA Standards and Followers'!$E$14:$E$73,MATCH($A53,'CA Standards and Followers'!$A$14:$A$73,0))=1,INDEX('CA Standards and Followers'!$H$14:$H$73,MATCH($A53,'CA Standards and Followers'!$A$14:$A$73,0))&lt;=AD$1),INDEX('CA Standards and Followers'!$3:$3,MATCH(AD$1,'CA Standards and Followers'!$1:$1,0)),IF(AND(INDEX('CA Standards and Followers'!$D$14:$D$73,MATCH($A53,'CA Standards and Followers'!$A$14:$A$73,0))=1,INDEX('CA Standards and Followers'!$G$14:$G$73,MATCH($A53,'CA Standards and Followers'!$A$14:$A$73,0))&lt;=AD$1),INDEX('CA Standards and Followers'!$2:$2,MATCH(AD$1,'CA Standards and Followers'!$1:$1,0)),0)))</f>
        <v>0</v>
      </c>
      <c r="AE53">
        <f>IF('CA Standards and Followers'!$B65=1,'EPA LDV Rules'!X$8,IF(AND(INDEX('CA Standards and Followers'!$E$14:$E$73,MATCH($A53,'CA Standards and Followers'!$A$14:$A$73,0))=1,INDEX('CA Standards and Followers'!$H$14:$H$73,MATCH($A53,'CA Standards and Followers'!$A$14:$A$73,0))&lt;=AE$1),INDEX('CA Standards and Followers'!$3:$3,MATCH(AE$1,'CA Standards and Followers'!$1:$1,0)),IF(AND(INDEX('CA Standards and Followers'!$D$14:$D$73,MATCH($A53,'CA Standards and Followers'!$A$14:$A$73,0))=1,INDEX('CA Standards and Followers'!$G$14:$G$73,MATCH($A53,'CA Standards and Followers'!$A$14:$A$73,0))&lt;=AE$1),INDEX('CA Standards and Followers'!$2:$2,MATCH(AE$1,'CA Standards and Followers'!$1:$1,0)),0)))</f>
        <v>0</v>
      </c>
      <c r="AF53">
        <f>IF('CA Standards and Followers'!$B65=1,'EPA LDV Rules'!Y$8,IF(AND(INDEX('CA Standards and Followers'!$E$14:$E$73,MATCH($A53,'CA Standards and Followers'!$A$14:$A$73,0))=1,INDEX('CA Standards and Followers'!$H$14:$H$73,MATCH($A53,'CA Standards and Followers'!$A$14:$A$73,0))&lt;=AF$1),INDEX('CA Standards and Followers'!$3:$3,MATCH(AF$1,'CA Standards and Followers'!$1:$1,0)),IF(AND(INDEX('CA Standards and Followers'!$D$14:$D$73,MATCH($A53,'CA Standards and Followers'!$A$14:$A$73,0))=1,INDEX('CA Standards and Followers'!$G$14:$G$73,MATCH($A53,'CA Standards and Followers'!$A$14:$A$73,0))&lt;=AF$1),INDEX('CA Standards and Followers'!$2:$2,MATCH(AF$1,'CA Standards and Followers'!$1:$1,0)),0)))</f>
        <v>0</v>
      </c>
    </row>
    <row r="54" spans="1:32" x14ac:dyDescent="0.75">
      <c r="A54" t="s">
        <v>29</v>
      </c>
      <c r="B54">
        <f>IF(AND(INDEX('CA Standards and Followers'!$E$14:$E$73,MATCH($A54,'CA Standards and Followers'!$A$14:$A$73,0))=1,INDEX('CA Standards and Followers'!$H$14:$H$73,MATCH($A54,'CA Standards and Followers'!$A$14:$A$73,0))&lt;=B$1),INDEX('CA Standards and Followers'!$3:$3,MATCH(B$1,'CA Standards and Followers'!$1:$1,0)),IF(AND(INDEX('CA Standards and Followers'!$D$14:$D$73,MATCH($A54,'CA Standards and Followers'!$A$14:$A$73,0))=1,INDEX('CA Standards and Followers'!$G$14:$G$73,MATCH($A54,'CA Standards and Followers'!$A$14:$A$73,0))&lt;=B$1),INDEX('CA Standards and Followers'!$2:$2,MATCH(B$1,'CA Standards and Followers'!$1:$1,0)),0))</f>
        <v>0</v>
      </c>
      <c r="C54">
        <f>IF(AND(INDEX('CA Standards and Followers'!$E$14:$E$73,MATCH($A54,'CA Standards and Followers'!$A$14:$A$73,0))=1,INDEX('CA Standards and Followers'!$H$14:$H$73,MATCH($A54,'CA Standards and Followers'!$A$14:$A$73,0))&lt;=C$1),INDEX('CA Standards and Followers'!$3:$3,MATCH(C$1,'CA Standards and Followers'!$1:$1,0)),IF(AND(INDEX('CA Standards and Followers'!$D$14:$D$73,MATCH($A54,'CA Standards and Followers'!$A$14:$A$73,0))=1,INDEX('CA Standards and Followers'!$G$14:$G$73,MATCH($A54,'CA Standards and Followers'!$A$14:$A$73,0))&lt;=C$1),INDEX('CA Standards and Followers'!$2:$2,MATCH(C$1,'CA Standards and Followers'!$1:$1,0)),0))</f>
        <v>0</v>
      </c>
      <c r="D54">
        <f>IF(AND(INDEX('CA Standards and Followers'!$E$14:$E$73,MATCH($A54,'CA Standards and Followers'!$A$14:$A$73,0))=1,INDEX('CA Standards and Followers'!$H$14:$H$73,MATCH($A54,'CA Standards and Followers'!$A$14:$A$73,0))&lt;=D$1),INDEX('CA Standards and Followers'!$3:$3,MATCH(D$1,'CA Standards and Followers'!$1:$1,0)),IF(AND(INDEX('CA Standards and Followers'!$D$14:$D$73,MATCH($A54,'CA Standards and Followers'!$A$14:$A$73,0))=1,INDEX('CA Standards and Followers'!$G$14:$G$73,MATCH($A54,'CA Standards and Followers'!$A$14:$A$73,0))&lt;=D$1),INDEX('CA Standards and Followers'!$2:$2,MATCH(D$1,'CA Standards and Followers'!$1:$1,0)),0))</f>
        <v>0</v>
      </c>
      <c r="E54">
        <f>IF(AND(INDEX('CA Standards and Followers'!$E$14:$E$73,MATCH($A54,'CA Standards and Followers'!$A$14:$A$73,0))=1,INDEX('CA Standards and Followers'!$H$14:$H$73,MATCH($A54,'CA Standards and Followers'!$A$14:$A$73,0))&lt;=E$1),INDEX('CA Standards and Followers'!$3:$3,MATCH(E$1,'CA Standards and Followers'!$1:$1,0)),IF(AND(INDEX('CA Standards and Followers'!$D$14:$D$73,MATCH($A54,'CA Standards and Followers'!$A$14:$A$73,0))=1,INDEX('CA Standards and Followers'!$G$14:$G$73,MATCH($A54,'CA Standards and Followers'!$A$14:$A$73,0))&lt;=E$1),INDEX('CA Standards and Followers'!$2:$2,MATCH(E$1,'CA Standards and Followers'!$1:$1,0)),0))</f>
        <v>0</v>
      </c>
      <c r="F54">
        <f>IF(AND(INDEX('CA Standards and Followers'!$E$14:$E$73,MATCH($A54,'CA Standards and Followers'!$A$14:$A$73,0))=1,INDEX('CA Standards and Followers'!$H$14:$H$73,MATCH($A54,'CA Standards and Followers'!$A$14:$A$73,0))&lt;=F$1),INDEX('CA Standards and Followers'!$3:$3,MATCH(F$1,'CA Standards and Followers'!$1:$1,0)),IF(AND(INDEX('CA Standards and Followers'!$D$14:$D$73,MATCH($A54,'CA Standards and Followers'!$A$14:$A$73,0))=1,INDEX('CA Standards and Followers'!$G$14:$G$73,MATCH($A54,'CA Standards and Followers'!$A$14:$A$73,0))&lt;=F$1),INDEX('CA Standards and Followers'!$2:$2,MATCH(F$1,'CA Standards and Followers'!$1:$1,0)),0))</f>
        <v>0</v>
      </c>
      <c r="G54">
        <f>IF(AND(INDEX('CA Standards and Followers'!$E$14:$E$73,MATCH($A54,'CA Standards and Followers'!$A$14:$A$73,0))=1,INDEX('CA Standards and Followers'!$H$14:$H$73,MATCH($A54,'CA Standards and Followers'!$A$14:$A$73,0))&lt;=G$1),INDEX('CA Standards and Followers'!$3:$3,MATCH(G$1,'CA Standards and Followers'!$1:$1,0)),IF(AND(INDEX('CA Standards and Followers'!$D$14:$D$73,MATCH($A54,'CA Standards and Followers'!$A$14:$A$73,0))=1,INDEX('CA Standards and Followers'!$G$14:$G$73,MATCH($A54,'CA Standards and Followers'!$A$14:$A$73,0))&lt;=G$1),INDEX('CA Standards and Followers'!$2:$2,MATCH(G$1,'CA Standards and Followers'!$1:$1,0)),0))</f>
        <v>0</v>
      </c>
      <c r="H54">
        <f>IF(AND(INDEX('CA Standards and Followers'!$E$14:$E$73,MATCH($A54,'CA Standards and Followers'!$A$14:$A$73,0))=1,INDEX('CA Standards and Followers'!$H$14:$H$73,MATCH($A54,'CA Standards and Followers'!$A$14:$A$73,0))&lt;=H$1),INDEX('CA Standards and Followers'!$3:$3,MATCH(H$1,'CA Standards and Followers'!$1:$1,0)),IF(AND(INDEX('CA Standards and Followers'!$D$14:$D$73,MATCH($A54,'CA Standards and Followers'!$A$14:$A$73,0))=1,INDEX('CA Standards and Followers'!$G$14:$G$73,MATCH($A54,'CA Standards and Followers'!$A$14:$A$73,0))&lt;=H$1),INDEX('CA Standards and Followers'!$2:$2,MATCH(H$1,'CA Standards and Followers'!$1:$1,0)),0))</f>
        <v>0</v>
      </c>
      <c r="I54">
        <f>IF('CA Standards and Followers'!$B66=1,'EPA LDV Rules'!B$8,IF(AND(INDEX('CA Standards and Followers'!$E$14:$E$73,MATCH($A54,'CA Standards and Followers'!$A$14:$A$73,0))=1,INDEX('CA Standards and Followers'!$H$14:$H$73,MATCH($A54,'CA Standards and Followers'!$A$14:$A$73,0))&lt;=I$1),INDEX('CA Standards and Followers'!$3:$3,MATCH(I$1,'CA Standards and Followers'!$1:$1,0)),IF(AND(INDEX('CA Standards and Followers'!$D$14:$D$73,MATCH($A54,'CA Standards and Followers'!$A$14:$A$73,0))=1,INDEX('CA Standards and Followers'!$G$14:$G$73,MATCH($A54,'CA Standards and Followers'!$A$14:$A$73,0))&lt;=I$1),INDEX('CA Standards and Followers'!$2:$2,MATCH(I$1,'CA Standards and Followers'!$1:$1,0)),0)))</f>
        <v>0.26200000000000001</v>
      </c>
      <c r="J54">
        <f>IF('CA Standards and Followers'!$B66=1,'EPA LDV Rules'!C$8,IF(AND(INDEX('CA Standards and Followers'!$E$14:$E$73,MATCH($A54,'CA Standards and Followers'!$A$14:$A$73,0))=1,INDEX('CA Standards and Followers'!$H$14:$H$73,MATCH($A54,'CA Standards and Followers'!$A$14:$A$73,0))&lt;=J$1),INDEX('CA Standards and Followers'!$3:$3,MATCH(J$1,'CA Standards and Followers'!$1:$1,0)),IF(AND(INDEX('CA Standards and Followers'!$D$14:$D$73,MATCH($A54,'CA Standards and Followers'!$A$14:$A$73,0))=1,INDEX('CA Standards and Followers'!$G$14:$G$73,MATCH($A54,'CA Standards and Followers'!$A$14:$A$73,0))&lt;=J$1),INDEX('CA Standards and Followers'!$2:$2,MATCH(J$1,'CA Standards and Followers'!$1:$1,0)),0)))</f>
        <v>0.3</v>
      </c>
      <c r="K54">
        <f>IF('CA Standards and Followers'!$B66=1,'EPA LDV Rules'!D$8,IF(AND(INDEX('CA Standards and Followers'!$E$14:$E$73,MATCH($A54,'CA Standards and Followers'!$A$14:$A$73,0))=1,INDEX('CA Standards and Followers'!$H$14:$H$73,MATCH($A54,'CA Standards and Followers'!$A$14:$A$73,0))&lt;=K$1),INDEX('CA Standards and Followers'!$3:$3,MATCH(K$1,'CA Standards and Followers'!$1:$1,0)),IF(AND(INDEX('CA Standards and Followers'!$D$14:$D$73,MATCH($A54,'CA Standards and Followers'!$A$14:$A$73,0))=1,INDEX('CA Standards and Followers'!$G$14:$G$73,MATCH($A54,'CA Standards and Followers'!$A$14:$A$73,0))&lt;=K$1),INDEX('CA Standards and Followers'!$2:$2,MATCH(K$1,'CA Standards and Followers'!$1:$1,0)),0)))</f>
        <v>0.39600000000000002</v>
      </c>
      <c r="L54">
        <f>IF('CA Standards and Followers'!$B66=1,'EPA LDV Rules'!E$8,IF(AND(INDEX('CA Standards and Followers'!$E$14:$E$73,MATCH($A54,'CA Standards and Followers'!$A$14:$A$73,0))=1,INDEX('CA Standards and Followers'!$H$14:$H$73,MATCH($A54,'CA Standards and Followers'!$A$14:$A$73,0))&lt;=L$1),INDEX('CA Standards and Followers'!$3:$3,MATCH(L$1,'CA Standards and Followers'!$1:$1,0)),IF(AND(INDEX('CA Standards and Followers'!$D$14:$D$73,MATCH($A54,'CA Standards and Followers'!$A$14:$A$73,0))=1,INDEX('CA Standards and Followers'!$G$14:$G$73,MATCH($A54,'CA Standards and Followers'!$A$14:$A$73,0))&lt;=L$1),INDEX('CA Standards and Followers'!$2:$2,MATCH(L$1,'CA Standards and Followers'!$1:$1,0)),0)))</f>
        <v>0.45500000000000002</v>
      </c>
      <c r="M54">
        <f>IF('CA Standards and Followers'!$B66=1,'EPA LDV Rules'!F$8,IF(AND(INDEX('CA Standards and Followers'!$E$14:$E$73,MATCH($A54,'CA Standards and Followers'!$A$14:$A$73,0))=1,INDEX('CA Standards and Followers'!$H$14:$H$73,MATCH($A54,'CA Standards and Followers'!$A$14:$A$73,0))&lt;=M$1),INDEX('CA Standards and Followers'!$3:$3,MATCH(M$1,'CA Standards and Followers'!$1:$1,0)),IF(AND(INDEX('CA Standards and Followers'!$D$14:$D$73,MATCH($A54,'CA Standards and Followers'!$A$14:$A$73,0))=1,INDEX('CA Standards and Followers'!$G$14:$G$73,MATCH($A54,'CA Standards and Followers'!$A$14:$A$73,0))&lt;=M$1),INDEX('CA Standards and Followers'!$2:$2,MATCH(M$1,'CA Standards and Followers'!$1:$1,0)),0)))</f>
        <v>0.53</v>
      </c>
      <c r="N54">
        <f>IF('CA Standards and Followers'!$B66=1,'EPA LDV Rules'!G$8,IF(AND(INDEX('CA Standards and Followers'!$E$14:$E$73,MATCH($A54,'CA Standards and Followers'!$A$14:$A$73,0))=1,INDEX('CA Standards and Followers'!$H$14:$H$73,MATCH($A54,'CA Standards and Followers'!$A$14:$A$73,0))&lt;=N$1),INDEX('CA Standards and Followers'!$3:$3,MATCH(N$1,'CA Standards and Followers'!$1:$1,0)),IF(AND(INDEX('CA Standards and Followers'!$D$14:$D$73,MATCH($A54,'CA Standards and Followers'!$A$14:$A$73,0))=1,INDEX('CA Standards and Followers'!$G$14:$G$73,MATCH($A54,'CA Standards and Followers'!$A$14:$A$73,0))&lt;=N$1),INDEX('CA Standards and Followers'!$2:$2,MATCH(N$1,'CA Standards and Followers'!$1:$1,0)),0)))</f>
        <v>0.61</v>
      </c>
      <c r="O54">
        <f>IF('CA Standards and Followers'!$B66=1,'EPA LDV Rules'!H$8,IF(AND(INDEX('CA Standards and Followers'!$E$14:$E$73,MATCH($A54,'CA Standards and Followers'!$A$14:$A$73,0))=1,INDEX('CA Standards and Followers'!$H$14:$H$73,MATCH($A54,'CA Standards and Followers'!$A$14:$A$73,0))&lt;=O$1),INDEX('CA Standards and Followers'!$3:$3,MATCH(O$1,'CA Standards and Followers'!$1:$1,0)),IF(AND(INDEX('CA Standards and Followers'!$D$14:$D$73,MATCH($A54,'CA Standards and Followers'!$A$14:$A$73,0))=1,INDEX('CA Standards and Followers'!$G$14:$G$73,MATCH($A54,'CA Standards and Followers'!$A$14:$A$73,0))&lt;=O$1),INDEX('CA Standards and Followers'!$2:$2,MATCH(O$1,'CA Standards and Followers'!$1:$1,0)),0)))</f>
        <v>0.57999999999999996</v>
      </c>
      <c r="P54">
        <f>IF('CA Standards and Followers'!$B66=1,'EPA LDV Rules'!I$8,IF(AND(INDEX('CA Standards and Followers'!$E$14:$E$73,MATCH($A54,'CA Standards and Followers'!$A$14:$A$73,0))=1,INDEX('CA Standards and Followers'!$H$14:$H$73,MATCH($A54,'CA Standards and Followers'!$A$14:$A$73,0))&lt;=P$1),INDEX('CA Standards and Followers'!$3:$3,MATCH(P$1,'CA Standards and Followers'!$1:$1,0)),IF(AND(INDEX('CA Standards and Followers'!$D$14:$D$73,MATCH($A54,'CA Standards and Followers'!$A$14:$A$73,0))=1,INDEX('CA Standards and Followers'!$G$14:$G$73,MATCH($A54,'CA Standards and Followers'!$A$14:$A$73,0))&lt;=P$1),INDEX('CA Standards and Followers'!$2:$2,MATCH(P$1,'CA Standards and Followers'!$1:$1,0)),0)))</f>
        <v>0.55000000000000004</v>
      </c>
      <c r="Q54">
        <f>IF('CA Standards and Followers'!$B66=1,'EPA LDV Rules'!J$8,IF(AND(INDEX('CA Standards and Followers'!$E$14:$E$73,MATCH($A54,'CA Standards and Followers'!$A$14:$A$73,0))=1,INDEX('CA Standards and Followers'!$H$14:$H$73,MATCH($A54,'CA Standards and Followers'!$A$14:$A$73,0))&lt;=Q$1),INDEX('CA Standards and Followers'!$3:$3,MATCH(Q$1,'CA Standards and Followers'!$1:$1,0)),IF(AND(INDEX('CA Standards and Followers'!$D$14:$D$73,MATCH($A54,'CA Standards and Followers'!$A$14:$A$73,0))=1,INDEX('CA Standards and Followers'!$G$14:$G$73,MATCH($A54,'CA Standards and Followers'!$A$14:$A$73,0))&lt;=Q$1),INDEX('CA Standards and Followers'!$2:$2,MATCH(Q$1,'CA Standards and Followers'!$1:$1,0)),0)))</f>
        <v>0</v>
      </c>
      <c r="R54">
        <f>IF('CA Standards and Followers'!$B66=1,'EPA LDV Rules'!K$8,IF(AND(INDEX('CA Standards and Followers'!$E$14:$E$73,MATCH($A54,'CA Standards and Followers'!$A$14:$A$73,0))=1,INDEX('CA Standards and Followers'!$H$14:$H$73,MATCH($A54,'CA Standards and Followers'!$A$14:$A$73,0))&lt;=R$1),INDEX('CA Standards and Followers'!$3:$3,MATCH(R$1,'CA Standards and Followers'!$1:$1,0)),IF(AND(INDEX('CA Standards and Followers'!$D$14:$D$73,MATCH($A54,'CA Standards and Followers'!$A$14:$A$73,0))=1,INDEX('CA Standards and Followers'!$G$14:$G$73,MATCH($A54,'CA Standards and Followers'!$A$14:$A$73,0))&lt;=R$1),INDEX('CA Standards and Followers'!$2:$2,MATCH(R$1,'CA Standards and Followers'!$1:$1,0)),0)))</f>
        <v>0</v>
      </c>
      <c r="S54">
        <f>IF('CA Standards and Followers'!$B66=1,'EPA LDV Rules'!L$8,IF(AND(INDEX('CA Standards and Followers'!$E$14:$E$73,MATCH($A54,'CA Standards and Followers'!$A$14:$A$73,0))=1,INDEX('CA Standards and Followers'!$H$14:$H$73,MATCH($A54,'CA Standards and Followers'!$A$14:$A$73,0))&lt;=S$1),INDEX('CA Standards and Followers'!$3:$3,MATCH(S$1,'CA Standards and Followers'!$1:$1,0)),IF(AND(INDEX('CA Standards and Followers'!$D$14:$D$73,MATCH($A54,'CA Standards and Followers'!$A$14:$A$73,0))=1,INDEX('CA Standards and Followers'!$G$14:$G$73,MATCH($A54,'CA Standards and Followers'!$A$14:$A$73,0))&lt;=S$1),INDEX('CA Standards and Followers'!$2:$2,MATCH(S$1,'CA Standards and Followers'!$1:$1,0)),0)))</f>
        <v>0</v>
      </c>
      <c r="T54">
        <f>IF('CA Standards and Followers'!$B66=1,'EPA LDV Rules'!M$8,IF(AND(INDEX('CA Standards and Followers'!$E$14:$E$73,MATCH($A54,'CA Standards and Followers'!$A$14:$A$73,0))=1,INDEX('CA Standards and Followers'!$H$14:$H$73,MATCH($A54,'CA Standards and Followers'!$A$14:$A$73,0))&lt;=T$1),INDEX('CA Standards and Followers'!$3:$3,MATCH(T$1,'CA Standards and Followers'!$1:$1,0)),IF(AND(INDEX('CA Standards and Followers'!$D$14:$D$73,MATCH($A54,'CA Standards and Followers'!$A$14:$A$73,0))=1,INDEX('CA Standards and Followers'!$G$14:$G$73,MATCH($A54,'CA Standards and Followers'!$A$14:$A$73,0))&lt;=T$1),INDEX('CA Standards and Followers'!$2:$2,MATCH(T$1,'CA Standards and Followers'!$1:$1,0)),0)))</f>
        <v>0</v>
      </c>
      <c r="U54">
        <f>IF('CA Standards and Followers'!$B66=1,'EPA LDV Rules'!N$8,IF(AND(INDEX('CA Standards and Followers'!$E$14:$E$73,MATCH($A54,'CA Standards and Followers'!$A$14:$A$73,0))=1,INDEX('CA Standards and Followers'!$H$14:$H$73,MATCH($A54,'CA Standards and Followers'!$A$14:$A$73,0))&lt;=U$1),INDEX('CA Standards and Followers'!$3:$3,MATCH(U$1,'CA Standards and Followers'!$1:$1,0)),IF(AND(INDEX('CA Standards and Followers'!$D$14:$D$73,MATCH($A54,'CA Standards and Followers'!$A$14:$A$73,0))=1,INDEX('CA Standards and Followers'!$G$14:$G$73,MATCH($A54,'CA Standards and Followers'!$A$14:$A$73,0))&lt;=U$1),INDEX('CA Standards and Followers'!$2:$2,MATCH(U$1,'CA Standards and Followers'!$1:$1,0)),0)))</f>
        <v>0</v>
      </c>
      <c r="V54">
        <f>IF('CA Standards and Followers'!$B66=1,'EPA LDV Rules'!O$8,IF(AND(INDEX('CA Standards and Followers'!$E$14:$E$73,MATCH($A54,'CA Standards and Followers'!$A$14:$A$73,0))=1,INDEX('CA Standards and Followers'!$H$14:$H$73,MATCH($A54,'CA Standards and Followers'!$A$14:$A$73,0))&lt;=V$1),INDEX('CA Standards and Followers'!$3:$3,MATCH(V$1,'CA Standards and Followers'!$1:$1,0)),IF(AND(INDEX('CA Standards and Followers'!$D$14:$D$73,MATCH($A54,'CA Standards and Followers'!$A$14:$A$73,0))=1,INDEX('CA Standards and Followers'!$G$14:$G$73,MATCH($A54,'CA Standards and Followers'!$A$14:$A$73,0))&lt;=V$1),INDEX('CA Standards and Followers'!$2:$2,MATCH(V$1,'CA Standards and Followers'!$1:$1,0)),0)))</f>
        <v>0</v>
      </c>
      <c r="W54">
        <f>IF('CA Standards and Followers'!$B66=1,'EPA LDV Rules'!P$8,IF(AND(INDEX('CA Standards and Followers'!$E$14:$E$73,MATCH($A54,'CA Standards and Followers'!$A$14:$A$73,0))=1,INDEX('CA Standards and Followers'!$H$14:$H$73,MATCH($A54,'CA Standards and Followers'!$A$14:$A$73,0))&lt;=W$1),INDEX('CA Standards and Followers'!$3:$3,MATCH(W$1,'CA Standards and Followers'!$1:$1,0)),IF(AND(INDEX('CA Standards and Followers'!$D$14:$D$73,MATCH($A54,'CA Standards and Followers'!$A$14:$A$73,0))=1,INDEX('CA Standards and Followers'!$G$14:$G$73,MATCH($A54,'CA Standards and Followers'!$A$14:$A$73,0))&lt;=W$1),INDEX('CA Standards and Followers'!$2:$2,MATCH(W$1,'CA Standards and Followers'!$1:$1,0)),0)))</f>
        <v>0</v>
      </c>
      <c r="X54">
        <f>IF('CA Standards and Followers'!$B66=1,'EPA LDV Rules'!Q$8,IF(AND(INDEX('CA Standards and Followers'!$E$14:$E$73,MATCH($A54,'CA Standards and Followers'!$A$14:$A$73,0))=1,INDEX('CA Standards and Followers'!$H$14:$H$73,MATCH($A54,'CA Standards and Followers'!$A$14:$A$73,0))&lt;=X$1),INDEX('CA Standards and Followers'!$3:$3,MATCH(X$1,'CA Standards and Followers'!$1:$1,0)),IF(AND(INDEX('CA Standards and Followers'!$D$14:$D$73,MATCH($A54,'CA Standards and Followers'!$A$14:$A$73,0))=1,INDEX('CA Standards and Followers'!$G$14:$G$73,MATCH($A54,'CA Standards and Followers'!$A$14:$A$73,0))&lt;=X$1),INDEX('CA Standards and Followers'!$2:$2,MATCH(X$1,'CA Standards and Followers'!$1:$1,0)),0)))</f>
        <v>0</v>
      </c>
      <c r="Y54">
        <f>IF('CA Standards and Followers'!$B66=1,'EPA LDV Rules'!R$8,IF(AND(INDEX('CA Standards and Followers'!$E$14:$E$73,MATCH($A54,'CA Standards and Followers'!$A$14:$A$73,0))=1,INDEX('CA Standards and Followers'!$H$14:$H$73,MATCH($A54,'CA Standards and Followers'!$A$14:$A$73,0))&lt;=Y$1),INDEX('CA Standards and Followers'!$3:$3,MATCH(Y$1,'CA Standards and Followers'!$1:$1,0)),IF(AND(INDEX('CA Standards and Followers'!$D$14:$D$73,MATCH($A54,'CA Standards and Followers'!$A$14:$A$73,0))=1,INDEX('CA Standards and Followers'!$G$14:$G$73,MATCH($A54,'CA Standards and Followers'!$A$14:$A$73,0))&lt;=Y$1),INDEX('CA Standards and Followers'!$2:$2,MATCH(Y$1,'CA Standards and Followers'!$1:$1,0)),0)))</f>
        <v>0</v>
      </c>
      <c r="Z54">
        <f>IF('CA Standards and Followers'!$B66=1,'EPA LDV Rules'!S$8,IF(AND(INDEX('CA Standards and Followers'!$E$14:$E$73,MATCH($A54,'CA Standards and Followers'!$A$14:$A$73,0))=1,INDEX('CA Standards and Followers'!$H$14:$H$73,MATCH($A54,'CA Standards and Followers'!$A$14:$A$73,0))&lt;=Z$1),INDEX('CA Standards and Followers'!$3:$3,MATCH(Z$1,'CA Standards and Followers'!$1:$1,0)),IF(AND(INDEX('CA Standards and Followers'!$D$14:$D$73,MATCH($A54,'CA Standards and Followers'!$A$14:$A$73,0))=1,INDEX('CA Standards and Followers'!$G$14:$G$73,MATCH($A54,'CA Standards and Followers'!$A$14:$A$73,0))&lt;=Z$1),INDEX('CA Standards and Followers'!$2:$2,MATCH(Z$1,'CA Standards and Followers'!$1:$1,0)),0)))</f>
        <v>0</v>
      </c>
      <c r="AA54">
        <f>IF('CA Standards and Followers'!$B66=1,'EPA LDV Rules'!T$8,IF(AND(INDEX('CA Standards and Followers'!$E$14:$E$73,MATCH($A54,'CA Standards and Followers'!$A$14:$A$73,0))=1,INDEX('CA Standards and Followers'!$H$14:$H$73,MATCH($A54,'CA Standards and Followers'!$A$14:$A$73,0))&lt;=AA$1),INDEX('CA Standards and Followers'!$3:$3,MATCH(AA$1,'CA Standards and Followers'!$1:$1,0)),IF(AND(INDEX('CA Standards and Followers'!$D$14:$D$73,MATCH($A54,'CA Standards and Followers'!$A$14:$A$73,0))=1,INDEX('CA Standards and Followers'!$G$14:$G$73,MATCH($A54,'CA Standards and Followers'!$A$14:$A$73,0))&lt;=AA$1),INDEX('CA Standards and Followers'!$2:$2,MATCH(AA$1,'CA Standards and Followers'!$1:$1,0)),0)))</f>
        <v>0</v>
      </c>
      <c r="AB54">
        <f>IF('CA Standards and Followers'!$B66=1,'EPA LDV Rules'!U$8,IF(AND(INDEX('CA Standards and Followers'!$E$14:$E$73,MATCH($A54,'CA Standards and Followers'!$A$14:$A$73,0))=1,INDEX('CA Standards and Followers'!$H$14:$H$73,MATCH($A54,'CA Standards and Followers'!$A$14:$A$73,0))&lt;=AB$1),INDEX('CA Standards and Followers'!$3:$3,MATCH(AB$1,'CA Standards and Followers'!$1:$1,0)),IF(AND(INDEX('CA Standards and Followers'!$D$14:$D$73,MATCH($A54,'CA Standards and Followers'!$A$14:$A$73,0))=1,INDEX('CA Standards and Followers'!$G$14:$G$73,MATCH($A54,'CA Standards and Followers'!$A$14:$A$73,0))&lt;=AB$1),INDEX('CA Standards and Followers'!$2:$2,MATCH(AB$1,'CA Standards and Followers'!$1:$1,0)),0)))</f>
        <v>0</v>
      </c>
      <c r="AC54">
        <f>IF('CA Standards and Followers'!$B66=1,'EPA LDV Rules'!V$8,IF(AND(INDEX('CA Standards and Followers'!$E$14:$E$73,MATCH($A54,'CA Standards and Followers'!$A$14:$A$73,0))=1,INDEX('CA Standards and Followers'!$H$14:$H$73,MATCH($A54,'CA Standards and Followers'!$A$14:$A$73,0))&lt;=AC$1),INDEX('CA Standards and Followers'!$3:$3,MATCH(AC$1,'CA Standards and Followers'!$1:$1,0)),IF(AND(INDEX('CA Standards and Followers'!$D$14:$D$73,MATCH($A54,'CA Standards and Followers'!$A$14:$A$73,0))=1,INDEX('CA Standards and Followers'!$G$14:$G$73,MATCH($A54,'CA Standards and Followers'!$A$14:$A$73,0))&lt;=AC$1),INDEX('CA Standards and Followers'!$2:$2,MATCH(AC$1,'CA Standards and Followers'!$1:$1,0)),0)))</f>
        <v>0</v>
      </c>
      <c r="AD54">
        <f>IF('CA Standards and Followers'!$B66=1,'EPA LDV Rules'!W$8,IF(AND(INDEX('CA Standards and Followers'!$E$14:$E$73,MATCH($A54,'CA Standards and Followers'!$A$14:$A$73,0))=1,INDEX('CA Standards and Followers'!$H$14:$H$73,MATCH($A54,'CA Standards and Followers'!$A$14:$A$73,0))&lt;=AD$1),INDEX('CA Standards and Followers'!$3:$3,MATCH(AD$1,'CA Standards and Followers'!$1:$1,0)),IF(AND(INDEX('CA Standards and Followers'!$D$14:$D$73,MATCH($A54,'CA Standards and Followers'!$A$14:$A$73,0))=1,INDEX('CA Standards and Followers'!$G$14:$G$73,MATCH($A54,'CA Standards and Followers'!$A$14:$A$73,0))&lt;=AD$1),INDEX('CA Standards and Followers'!$2:$2,MATCH(AD$1,'CA Standards and Followers'!$1:$1,0)),0)))</f>
        <v>0</v>
      </c>
      <c r="AE54">
        <f>IF('CA Standards and Followers'!$B66=1,'EPA LDV Rules'!X$8,IF(AND(INDEX('CA Standards and Followers'!$E$14:$E$73,MATCH($A54,'CA Standards and Followers'!$A$14:$A$73,0))=1,INDEX('CA Standards and Followers'!$H$14:$H$73,MATCH($A54,'CA Standards and Followers'!$A$14:$A$73,0))&lt;=AE$1),INDEX('CA Standards and Followers'!$3:$3,MATCH(AE$1,'CA Standards and Followers'!$1:$1,0)),IF(AND(INDEX('CA Standards and Followers'!$D$14:$D$73,MATCH($A54,'CA Standards and Followers'!$A$14:$A$73,0))=1,INDEX('CA Standards and Followers'!$G$14:$G$73,MATCH($A54,'CA Standards and Followers'!$A$14:$A$73,0))&lt;=AE$1),INDEX('CA Standards and Followers'!$2:$2,MATCH(AE$1,'CA Standards and Followers'!$1:$1,0)),0)))</f>
        <v>0</v>
      </c>
      <c r="AF54">
        <f>IF('CA Standards and Followers'!$B66=1,'EPA LDV Rules'!Y$8,IF(AND(INDEX('CA Standards and Followers'!$E$14:$E$73,MATCH($A54,'CA Standards and Followers'!$A$14:$A$73,0))=1,INDEX('CA Standards and Followers'!$H$14:$H$73,MATCH($A54,'CA Standards and Followers'!$A$14:$A$73,0))&lt;=AF$1),INDEX('CA Standards and Followers'!$3:$3,MATCH(AF$1,'CA Standards and Followers'!$1:$1,0)),IF(AND(INDEX('CA Standards and Followers'!$D$14:$D$73,MATCH($A54,'CA Standards and Followers'!$A$14:$A$73,0))=1,INDEX('CA Standards and Followers'!$G$14:$G$73,MATCH($A54,'CA Standards and Followers'!$A$14:$A$73,0))&lt;=AF$1),INDEX('CA Standards and Followers'!$2:$2,MATCH(AF$1,'CA Standards and Followers'!$1:$1,0)),0)))</f>
        <v>0</v>
      </c>
    </row>
    <row r="55" spans="1:32" x14ac:dyDescent="0.75">
      <c r="A55" t="s">
        <v>30</v>
      </c>
      <c r="B55">
        <f>IF(AND(INDEX('CA Standards and Followers'!$E$14:$E$73,MATCH($A55,'CA Standards and Followers'!$A$14:$A$73,0))=1,INDEX('CA Standards and Followers'!$H$14:$H$73,MATCH($A55,'CA Standards and Followers'!$A$14:$A$73,0))&lt;=B$1),INDEX('CA Standards and Followers'!$3:$3,MATCH(B$1,'CA Standards and Followers'!$1:$1,0)),IF(AND(INDEX('CA Standards and Followers'!$D$14:$D$73,MATCH($A55,'CA Standards and Followers'!$A$14:$A$73,0))=1,INDEX('CA Standards and Followers'!$G$14:$G$73,MATCH($A55,'CA Standards and Followers'!$A$14:$A$73,0))&lt;=B$1),INDEX('CA Standards and Followers'!$2:$2,MATCH(B$1,'CA Standards and Followers'!$1:$1,0)),0))</f>
        <v>0</v>
      </c>
      <c r="C55">
        <f>IF(AND(INDEX('CA Standards and Followers'!$E$14:$E$73,MATCH($A55,'CA Standards and Followers'!$A$14:$A$73,0))=1,INDEX('CA Standards and Followers'!$H$14:$H$73,MATCH($A55,'CA Standards and Followers'!$A$14:$A$73,0))&lt;=C$1),INDEX('CA Standards and Followers'!$3:$3,MATCH(C$1,'CA Standards and Followers'!$1:$1,0)),IF(AND(INDEX('CA Standards and Followers'!$D$14:$D$73,MATCH($A55,'CA Standards and Followers'!$A$14:$A$73,0))=1,INDEX('CA Standards and Followers'!$G$14:$G$73,MATCH($A55,'CA Standards and Followers'!$A$14:$A$73,0))&lt;=C$1),INDEX('CA Standards and Followers'!$2:$2,MATCH(C$1,'CA Standards and Followers'!$1:$1,0)),0))</f>
        <v>0</v>
      </c>
      <c r="D55">
        <f>IF(AND(INDEX('CA Standards and Followers'!$E$14:$E$73,MATCH($A55,'CA Standards and Followers'!$A$14:$A$73,0))=1,INDEX('CA Standards and Followers'!$H$14:$H$73,MATCH($A55,'CA Standards and Followers'!$A$14:$A$73,0))&lt;=D$1),INDEX('CA Standards and Followers'!$3:$3,MATCH(D$1,'CA Standards and Followers'!$1:$1,0)),IF(AND(INDEX('CA Standards and Followers'!$D$14:$D$73,MATCH($A55,'CA Standards and Followers'!$A$14:$A$73,0))=1,INDEX('CA Standards and Followers'!$G$14:$G$73,MATCH($A55,'CA Standards and Followers'!$A$14:$A$73,0))&lt;=D$1),INDEX('CA Standards and Followers'!$2:$2,MATCH(D$1,'CA Standards and Followers'!$1:$1,0)),0))</f>
        <v>0</v>
      </c>
      <c r="E55">
        <f>IF(AND(INDEX('CA Standards and Followers'!$E$14:$E$73,MATCH($A55,'CA Standards and Followers'!$A$14:$A$73,0))=1,INDEX('CA Standards and Followers'!$H$14:$H$73,MATCH($A55,'CA Standards and Followers'!$A$14:$A$73,0))&lt;=E$1),INDEX('CA Standards and Followers'!$3:$3,MATCH(E$1,'CA Standards and Followers'!$1:$1,0)),IF(AND(INDEX('CA Standards and Followers'!$D$14:$D$73,MATCH($A55,'CA Standards and Followers'!$A$14:$A$73,0))=1,INDEX('CA Standards and Followers'!$G$14:$G$73,MATCH($A55,'CA Standards and Followers'!$A$14:$A$73,0))&lt;=E$1),INDEX('CA Standards and Followers'!$2:$2,MATCH(E$1,'CA Standards and Followers'!$1:$1,0)),0))</f>
        <v>0</v>
      </c>
      <c r="F55">
        <f>IF(AND(INDEX('CA Standards and Followers'!$E$14:$E$73,MATCH($A55,'CA Standards and Followers'!$A$14:$A$73,0))=1,INDEX('CA Standards and Followers'!$H$14:$H$73,MATCH($A55,'CA Standards and Followers'!$A$14:$A$73,0))&lt;=F$1),INDEX('CA Standards and Followers'!$3:$3,MATCH(F$1,'CA Standards and Followers'!$1:$1,0)),IF(AND(INDEX('CA Standards and Followers'!$D$14:$D$73,MATCH($A55,'CA Standards and Followers'!$A$14:$A$73,0))=1,INDEX('CA Standards and Followers'!$G$14:$G$73,MATCH($A55,'CA Standards and Followers'!$A$14:$A$73,0))&lt;=F$1),INDEX('CA Standards and Followers'!$2:$2,MATCH(F$1,'CA Standards and Followers'!$1:$1,0)),0))</f>
        <v>0</v>
      </c>
      <c r="G55">
        <f>IF(AND(INDEX('CA Standards and Followers'!$E$14:$E$73,MATCH($A55,'CA Standards and Followers'!$A$14:$A$73,0))=1,INDEX('CA Standards and Followers'!$H$14:$H$73,MATCH($A55,'CA Standards and Followers'!$A$14:$A$73,0))&lt;=G$1),INDEX('CA Standards and Followers'!$3:$3,MATCH(G$1,'CA Standards and Followers'!$1:$1,0)),IF(AND(INDEX('CA Standards and Followers'!$D$14:$D$73,MATCH($A55,'CA Standards and Followers'!$A$14:$A$73,0))=1,INDEX('CA Standards and Followers'!$G$14:$G$73,MATCH($A55,'CA Standards and Followers'!$A$14:$A$73,0))&lt;=G$1),INDEX('CA Standards and Followers'!$2:$2,MATCH(G$1,'CA Standards and Followers'!$1:$1,0)),0))</f>
        <v>0</v>
      </c>
      <c r="H55">
        <f>IF(AND(INDEX('CA Standards and Followers'!$E$14:$E$73,MATCH($A55,'CA Standards and Followers'!$A$14:$A$73,0))=1,INDEX('CA Standards and Followers'!$H$14:$H$73,MATCH($A55,'CA Standards and Followers'!$A$14:$A$73,0))&lt;=H$1),INDEX('CA Standards and Followers'!$3:$3,MATCH(H$1,'CA Standards and Followers'!$1:$1,0)),IF(AND(INDEX('CA Standards and Followers'!$D$14:$D$73,MATCH($A55,'CA Standards and Followers'!$A$14:$A$73,0))=1,INDEX('CA Standards and Followers'!$G$14:$G$73,MATCH($A55,'CA Standards and Followers'!$A$14:$A$73,0))&lt;=H$1),INDEX('CA Standards and Followers'!$2:$2,MATCH(H$1,'CA Standards and Followers'!$1:$1,0)),0))</f>
        <v>0</v>
      </c>
      <c r="I55">
        <f>IF('CA Standards and Followers'!$B67=1,'EPA LDV Rules'!B$8,IF(AND(INDEX('CA Standards and Followers'!$E$14:$E$73,MATCH($A55,'CA Standards and Followers'!$A$14:$A$73,0))=1,INDEX('CA Standards and Followers'!$H$14:$H$73,MATCH($A55,'CA Standards and Followers'!$A$14:$A$73,0))&lt;=I$1),INDEX('CA Standards and Followers'!$3:$3,MATCH(I$1,'CA Standards and Followers'!$1:$1,0)),IF(AND(INDEX('CA Standards and Followers'!$D$14:$D$73,MATCH($A55,'CA Standards and Followers'!$A$14:$A$73,0))=1,INDEX('CA Standards and Followers'!$G$14:$G$73,MATCH($A55,'CA Standards and Followers'!$A$14:$A$73,0))&lt;=I$1),INDEX('CA Standards and Followers'!$2:$2,MATCH(I$1,'CA Standards and Followers'!$1:$1,0)),0)))</f>
        <v>0.26200000000000001</v>
      </c>
      <c r="J55">
        <f>IF('CA Standards and Followers'!$B67=1,'EPA LDV Rules'!C$8,IF(AND(INDEX('CA Standards and Followers'!$E$14:$E$73,MATCH($A55,'CA Standards and Followers'!$A$14:$A$73,0))=1,INDEX('CA Standards and Followers'!$H$14:$H$73,MATCH($A55,'CA Standards and Followers'!$A$14:$A$73,0))&lt;=J$1),INDEX('CA Standards and Followers'!$3:$3,MATCH(J$1,'CA Standards and Followers'!$1:$1,0)),IF(AND(INDEX('CA Standards and Followers'!$D$14:$D$73,MATCH($A55,'CA Standards and Followers'!$A$14:$A$73,0))=1,INDEX('CA Standards and Followers'!$G$14:$G$73,MATCH($A55,'CA Standards and Followers'!$A$14:$A$73,0))&lt;=J$1),INDEX('CA Standards and Followers'!$2:$2,MATCH(J$1,'CA Standards and Followers'!$1:$1,0)),0)))</f>
        <v>0.3</v>
      </c>
      <c r="K55">
        <f>IF('CA Standards and Followers'!$B67=1,'EPA LDV Rules'!D$8,IF(AND(INDEX('CA Standards and Followers'!$E$14:$E$73,MATCH($A55,'CA Standards and Followers'!$A$14:$A$73,0))=1,INDEX('CA Standards and Followers'!$H$14:$H$73,MATCH($A55,'CA Standards and Followers'!$A$14:$A$73,0))&lt;=K$1),INDEX('CA Standards and Followers'!$3:$3,MATCH(K$1,'CA Standards and Followers'!$1:$1,0)),IF(AND(INDEX('CA Standards and Followers'!$D$14:$D$73,MATCH($A55,'CA Standards and Followers'!$A$14:$A$73,0))=1,INDEX('CA Standards and Followers'!$G$14:$G$73,MATCH($A55,'CA Standards and Followers'!$A$14:$A$73,0))&lt;=K$1),INDEX('CA Standards and Followers'!$2:$2,MATCH(K$1,'CA Standards and Followers'!$1:$1,0)),0)))</f>
        <v>0.39600000000000002</v>
      </c>
      <c r="L55">
        <f>IF('CA Standards and Followers'!$B67=1,'EPA LDV Rules'!E$8,IF(AND(INDEX('CA Standards and Followers'!$E$14:$E$73,MATCH($A55,'CA Standards and Followers'!$A$14:$A$73,0))=1,INDEX('CA Standards and Followers'!$H$14:$H$73,MATCH($A55,'CA Standards and Followers'!$A$14:$A$73,0))&lt;=L$1),INDEX('CA Standards and Followers'!$3:$3,MATCH(L$1,'CA Standards and Followers'!$1:$1,0)),IF(AND(INDEX('CA Standards and Followers'!$D$14:$D$73,MATCH($A55,'CA Standards and Followers'!$A$14:$A$73,0))=1,INDEX('CA Standards and Followers'!$G$14:$G$73,MATCH($A55,'CA Standards and Followers'!$A$14:$A$73,0))&lt;=L$1),INDEX('CA Standards and Followers'!$2:$2,MATCH(L$1,'CA Standards and Followers'!$1:$1,0)),0)))</f>
        <v>0.45500000000000002</v>
      </c>
      <c r="M55">
        <f>IF('CA Standards and Followers'!$B67=1,'EPA LDV Rules'!F$8,IF(AND(INDEX('CA Standards and Followers'!$E$14:$E$73,MATCH($A55,'CA Standards and Followers'!$A$14:$A$73,0))=1,INDEX('CA Standards and Followers'!$H$14:$H$73,MATCH($A55,'CA Standards and Followers'!$A$14:$A$73,0))&lt;=M$1),INDEX('CA Standards and Followers'!$3:$3,MATCH(M$1,'CA Standards and Followers'!$1:$1,0)),IF(AND(INDEX('CA Standards and Followers'!$D$14:$D$73,MATCH($A55,'CA Standards and Followers'!$A$14:$A$73,0))=1,INDEX('CA Standards and Followers'!$G$14:$G$73,MATCH($A55,'CA Standards and Followers'!$A$14:$A$73,0))&lt;=M$1),INDEX('CA Standards and Followers'!$2:$2,MATCH(M$1,'CA Standards and Followers'!$1:$1,0)),0)))</f>
        <v>0.53</v>
      </c>
      <c r="N55">
        <f>IF('CA Standards and Followers'!$B67=1,'EPA LDV Rules'!G$8,IF(AND(INDEX('CA Standards and Followers'!$E$14:$E$73,MATCH($A55,'CA Standards and Followers'!$A$14:$A$73,0))=1,INDEX('CA Standards and Followers'!$H$14:$H$73,MATCH($A55,'CA Standards and Followers'!$A$14:$A$73,0))&lt;=N$1),INDEX('CA Standards and Followers'!$3:$3,MATCH(N$1,'CA Standards and Followers'!$1:$1,0)),IF(AND(INDEX('CA Standards and Followers'!$D$14:$D$73,MATCH($A55,'CA Standards and Followers'!$A$14:$A$73,0))=1,INDEX('CA Standards and Followers'!$G$14:$G$73,MATCH($A55,'CA Standards and Followers'!$A$14:$A$73,0))&lt;=N$1),INDEX('CA Standards and Followers'!$2:$2,MATCH(N$1,'CA Standards and Followers'!$1:$1,0)),0)))</f>
        <v>0.61</v>
      </c>
      <c r="O55">
        <f>IF('CA Standards and Followers'!$B67=1,'EPA LDV Rules'!H$8,IF(AND(INDEX('CA Standards and Followers'!$E$14:$E$73,MATCH($A55,'CA Standards and Followers'!$A$14:$A$73,0))=1,INDEX('CA Standards and Followers'!$H$14:$H$73,MATCH($A55,'CA Standards and Followers'!$A$14:$A$73,0))&lt;=O$1),INDEX('CA Standards and Followers'!$3:$3,MATCH(O$1,'CA Standards and Followers'!$1:$1,0)),IF(AND(INDEX('CA Standards and Followers'!$D$14:$D$73,MATCH($A55,'CA Standards and Followers'!$A$14:$A$73,0))=1,INDEX('CA Standards and Followers'!$G$14:$G$73,MATCH($A55,'CA Standards and Followers'!$A$14:$A$73,0))&lt;=O$1),INDEX('CA Standards and Followers'!$2:$2,MATCH(O$1,'CA Standards and Followers'!$1:$1,0)),0)))</f>
        <v>0.57999999999999996</v>
      </c>
      <c r="P55">
        <f>IF('CA Standards and Followers'!$B67=1,'EPA LDV Rules'!I$8,IF(AND(INDEX('CA Standards and Followers'!$E$14:$E$73,MATCH($A55,'CA Standards and Followers'!$A$14:$A$73,0))=1,INDEX('CA Standards and Followers'!$H$14:$H$73,MATCH($A55,'CA Standards and Followers'!$A$14:$A$73,0))&lt;=P$1),INDEX('CA Standards and Followers'!$3:$3,MATCH(P$1,'CA Standards and Followers'!$1:$1,0)),IF(AND(INDEX('CA Standards and Followers'!$D$14:$D$73,MATCH($A55,'CA Standards and Followers'!$A$14:$A$73,0))=1,INDEX('CA Standards and Followers'!$G$14:$G$73,MATCH($A55,'CA Standards and Followers'!$A$14:$A$73,0))&lt;=P$1),INDEX('CA Standards and Followers'!$2:$2,MATCH(P$1,'CA Standards and Followers'!$1:$1,0)),0)))</f>
        <v>0.55000000000000004</v>
      </c>
      <c r="Q55">
        <f>IF('CA Standards and Followers'!$B67=1,'EPA LDV Rules'!J$8,IF(AND(INDEX('CA Standards and Followers'!$E$14:$E$73,MATCH($A55,'CA Standards and Followers'!$A$14:$A$73,0))=1,INDEX('CA Standards and Followers'!$H$14:$H$73,MATCH($A55,'CA Standards and Followers'!$A$14:$A$73,0))&lt;=Q$1),INDEX('CA Standards and Followers'!$3:$3,MATCH(Q$1,'CA Standards and Followers'!$1:$1,0)),IF(AND(INDEX('CA Standards and Followers'!$D$14:$D$73,MATCH($A55,'CA Standards and Followers'!$A$14:$A$73,0))=1,INDEX('CA Standards and Followers'!$G$14:$G$73,MATCH($A55,'CA Standards and Followers'!$A$14:$A$73,0))&lt;=Q$1),INDEX('CA Standards and Followers'!$2:$2,MATCH(Q$1,'CA Standards and Followers'!$1:$1,0)),0)))</f>
        <v>0</v>
      </c>
      <c r="R55">
        <f>IF('CA Standards and Followers'!$B67=1,'EPA LDV Rules'!K$8,IF(AND(INDEX('CA Standards and Followers'!$E$14:$E$73,MATCH($A55,'CA Standards and Followers'!$A$14:$A$73,0))=1,INDEX('CA Standards and Followers'!$H$14:$H$73,MATCH($A55,'CA Standards and Followers'!$A$14:$A$73,0))&lt;=R$1),INDEX('CA Standards and Followers'!$3:$3,MATCH(R$1,'CA Standards and Followers'!$1:$1,0)),IF(AND(INDEX('CA Standards and Followers'!$D$14:$D$73,MATCH($A55,'CA Standards and Followers'!$A$14:$A$73,0))=1,INDEX('CA Standards and Followers'!$G$14:$G$73,MATCH($A55,'CA Standards and Followers'!$A$14:$A$73,0))&lt;=R$1),INDEX('CA Standards and Followers'!$2:$2,MATCH(R$1,'CA Standards and Followers'!$1:$1,0)),0)))</f>
        <v>0</v>
      </c>
      <c r="S55">
        <f>IF('CA Standards and Followers'!$B67=1,'EPA LDV Rules'!L$8,IF(AND(INDEX('CA Standards and Followers'!$E$14:$E$73,MATCH($A55,'CA Standards and Followers'!$A$14:$A$73,0))=1,INDEX('CA Standards and Followers'!$H$14:$H$73,MATCH($A55,'CA Standards and Followers'!$A$14:$A$73,0))&lt;=S$1),INDEX('CA Standards and Followers'!$3:$3,MATCH(S$1,'CA Standards and Followers'!$1:$1,0)),IF(AND(INDEX('CA Standards and Followers'!$D$14:$D$73,MATCH($A55,'CA Standards and Followers'!$A$14:$A$73,0))=1,INDEX('CA Standards and Followers'!$G$14:$G$73,MATCH($A55,'CA Standards and Followers'!$A$14:$A$73,0))&lt;=S$1),INDEX('CA Standards and Followers'!$2:$2,MATCH(S$1,'CA Standards and Followers'!$1:$1,0)),0)))</f>
        <v>0</v>
      </c>
      <c r="T55">
        <f>IF('CA Standards and Followers'!$B67=1,'EPA LDV Rules'!M$8,IF(AND(INDEX('CA Standards and Followers'!$E$14:$E$73,MATCH($A55,'CA Standards and Followers'!$A$14:$A$73,0))=1,INDEX('CA Standards and Followers'!$H$14:$H$73,MATCH($A55,'CA Standards and Followers'!$A$14:$A$73,0))&lt;=T$1),INDEX('CA Standards and Followers'!$3:$3,MATCH(T$1,'CA Standards and Followers'!$1:$1,0)),IF(AND(INDEX('CA Standards and Followers'!$D$14:$D$73,MATCH($A55,'CA Standards and Followers'!$A$14:$A$73,0))=1,INDEX('CA Standards and Followers'!$G$14:$G$73,MATCH($A55,'CA Standards and Followers'!$A$14:$A$73,0))&lt;=T$1),INDEX('CA Standards and Followers'!$2:$2,MATCH(T$1,'CA Standards and Followers'!$1:$1,0)),0)))</f>
        <v>0</v>
      </c>
      <c r="U55">
        <f>IF('CA Standards and Followers'!$B67=1,'EPA LDV Rules'!N$8,IF(AND(INDEX('CA Standards and Followers'!$E$14:$E$73,MATCH($A55,'CA Standards and Followers'!$A$14:$A$73,0))=1,INDEX('CA Standards and Followers'!$H$14:$H$73,MATCH($A55,'CA Standards and Followers'!$A$14:$A$73,0))&lt;=U$1),INDEX('CA Standards and Followers'!$3:$3,MATCH(U$1,'CA Standards and Followers'!$1:$1,0)),IF(AND(INDEX('CA Standards and Followers'!$D$14:$D$73,MATCH($A55,'CA Standards and Followers'!$A$14:$A$73,0))=1,INDEX('CA Standards and Followers'!$G$14:$G$73,MATCH($A55,'CA Standards and Followers'!$A$14:$A$73,0))&lt;=U$1),INDEX('CA Standards and Followers'!$2:$2,MATCH(U$1,'CA Standards and Followers'!$1:$1,0)),0)))</f>
        <v>0</v>
      </c>
      <c r="V55">
        <f>IF('CA Standards and Followers'!$B67=1,'EPA LDV Rules'!O$8,IF(AND(INDEX('CA Standards and Followers'!$E$14:$E$73,MATCH($A55,'CA Standards and Followers'!$A$14:$A$73,0))=1,INDEX('CA Standards and Followers'!$H$14:$H$73,MATCH($A55,'CA Standards and Followers'!$A$14:$A$73,0))&lt;=V$1),INDEX('CA Standards and Followers'!$3:$3,MATCH(V$1,'CA Standards and Followers'!$1:$1,0)),IF(AND(INDEX('CA Standards and Followers'!$D$14:$D$73,MATCH($A55,'CA Standards and Followers'!$A$14:$A$73,0))=1,INDEX('CA Standards and Followers'!$G$14:$G$73,MATCH($A55,'CA Standards and Followers'!$A$14:$A$73,0))&lt;=V$1),INDEX('CA Standards and Followers'!$2:$2,MATCH(V$1,'CA Standards and Followers'!$1:$1,0)),0)))</f>
        <v>0</v>
      </c>
      <c r="W55">
        <f>IF('CA Standards and Followers'!$B67=1,'EPA LDV Rules'!P$8,IF(AND(INDEX('CA Standards and Followers'!$E$14:$E$73,MATCH($A55,'CA Standards and Followers'!$A$14:$A$73,0))=1,INDEX('CA Standards and Followers'!$H$14:$H$73,MATCH($A55,'CA Standards and Followers'!$A$14:$A$73,0))&lt;=W$1),INDEX('CA Standards and Followers'!$3:$3,MATCH(W$1,'CA Standards and Followers'!$1:$1,0)),IF(AND(INDEX('CA Standards and Followers'!$D$14:$D$73,MATCH($A55,'CA Standards and Followers'!$A$14:$A$73,0))=1,INDEX('CA Standards and Followers'!$G$14:$G$73,MATCH($A55,'CA Standards and Followers'!$A$14:$A$73,0))&lt;=W$1),INDEX('CA Standards and Followers'!$2:$2,MATCH(W$1,'CA Standards and Followers'!$1:$1,0)),0)))</f>
        <v>0</v>
      </c>
      <c r="X55">
        <f>IF('CA Standards and Followers'!$B67=1,'EPA LDV Rules'!Q$8,IF(AND(INDEX('CA Standards and Followers'!$E$14:$E$73,MATCH($A55,'CA Standards and Followers'!$A$14:$A$73,0))=1,INDEX('CA Standards and Followers'!$H$14:$H$73,MATCH($A55,'CA Standards and Followers'!$A$14:$A$73,0))&lt;=X$1),INDEX('CA Standards and Followers'!$3:$3,MATCH(X$1,'CA Standards and Followers'!$1:$1,0)),IF(AND(INDEX('CA Standards and Followers'!$D$14:$D$73,MATCH($A55,'CA Standards and Followers'!$A$14:$A$73,0))=1,INDEX('CA Standards and Followers'!$G$14:$G$73,MATCH($A55,'CA Standards and Followers'!$A$14:$A$73,0))&lt;=X$1),INDEX('CA Standards and Followers'!$2:$2,MATCH(X$1,'CA Standards and Followers'!$1:$1,0)),0)))</f>
        <v>0</v>
      </c>
      <c r="Y55">
        <f>IF('CA Standards and Followers'!$B67=1,'EPA LDV Rules'!R$8,IF(AND(INDEX('CA Standards and Followers'!$E$14:$E$73,MATCH($A55,'CA Standards and Followers'!$A$14:$A$73,0))=1,INDEX('CA Standards and Followers'!$H$14:$H$73,MATCH($A55,'CA Standards and Followers'!$A$14:$A$73,0))&lt;=Y$1),INDEX('CA Standards and Followers'!$3:$3,MATCH(Y$1,'CA Standards and Followers'!$1:$1,0)),IF(AND(INDEX('CA Standards and Followers'!$D$14:$D$73,MATCH($A55,'CA Standards and Followers'!$A$14:$A$73,0))=1,INDEX('CA Standards and Followers'!$G$14:$G$73,MATCH($A55,'CA Standards and Followers'!$A$14:$A$73,0))&lt;=Y$1),INDEX('CA Standards and Followers'!$2:$2,MATCH(Y$1,'CA Standards and Followers'!$1:$1,0)),0)))</f>
        <v>0</v>
      </c>
      <c r="Z55">
        <f>IF('CA Standards and Followers'!$B67=1,'EPA LDV Rules'!S$8,IF(AND(INDEX('CA Standards and Followers'!$E$14:$E$73,MATCH($A55,'CA Standards and Followers'!$A$14:$A$73,0))=1,INDEX('CA Standards and Followers'!$H$14:$H$73,MATCH($A55,'CA Standards and Followers'!$A$14:$A$73,0))&lt;=Z$1),INDEX('CA Standards and Followers'!$3:$3,MATCH(Z$1,'CA Standards and Followers'!$1:$1,0)),IF(AND(INDEX('CA Standards and Followers'!$D$14:$D$73,MATCH($A55,'CA Standards and Followers'!$A$14:$A$73,0))=1,INDEX('CA Standards and Followers'!$G$14:$G$73,MATCH($A55,'CA Standards and Followers'!$A$14:$A$73,0))&lt;=Z$1),INDEX('CA Standards and Followers'!$2:$2,MATCH(Z$1,'CA Standards and Followers'!$1:$1,0)),0)))</f>
        <v>0</v>
      </c>
      <c r="AA55">
        <f>IF('CA Standards and Followers'!$B67=1,'EPA LDV Rules'!T$8,IF(AND(INDEX('CA Standards and Followers'!$E$14:$E$73,MATCH($A55,'CA Standards and Followers'!$A$14:$A$73,0))=1,INDEX('CA Standards and Followers'!$H$14:$H$73,MATCH($A55,'CA Standards and Followers'!$A$14:$A$73,0))&lt;=AA$1),INDEX('CA Standards and Followers'!$3:$3,MATCH(AA$1,'CA Standards and Followers'!$1:$1,0)),IF(AND(INDEX('CA Standards and Followers'!$D$14:$D$73,MATCH($A55,'CA Standards and Followers'!$A$14:$A$73,0))=1,INDEX('CA Standards and Followers'!$G$14:$G$73,MATCH($A55,'CA Standards and Followers'!$A$14:$A$73,0))&lt;=AA$1),INDEX('CA Standards and Followers'!$2:$2,MATCH(AA$1,'CA Standards and Followers'!$1:$1,0)),0)))</f>
        <v>0</v>
      </c>
      <c r="AB55">
        <f>IF('CA Standards and Followers'!$B67=1,'EPA LDV Rules'!U$8,IF(AND(INDEX('CA Standards and Followers'!$E$14:$E$73,MATCH($A55,'CA Standards and Followers'!$A$14:$A$73,0))=1,INDEX('CA Standards and Followers'!$H$14:$H$73,MATCH($A55,'CA Standards and Followers'!$A$14:$A$73,0))&lt;=AB$1),INDEX('CA Standards and Followers'!$3:$3,MATCH(AB$1,'CA Standards and Followers'!$1:$1,0)),IF(AND(INDEX('CA Standards and Followers'!$D$14:$D$73,MATCH($A55,'CA Standards and Followers'!$A$14:$A$73,0))=1,INDEX('CA Standards and Followers'!$G$14:$G$73,MATCH($A55,'CA Standards and Followers'!$A$14:$A$73,0))&lt;=AB$1),INDEX('CA Standards and Followers'!$2:$2,MATCH(AB$1,'CA Standards and Followers'!$1:$1,0)),0)))</f>
        <v>0</v>
      </c>
      <c r="AC55">
        <f>IF('CA Standards and Followers'!$B67=1,'EPA LDV Rules'!V$8,IF(AND(INDEX('CA Standards and Followers'!$E$14:$E$73,MATCH($A55,'CA Standards and Followers'!$A$14:$A$73,0))=1,INDEX('CA Standards and Followers'!$H$14:$H$73,MATCH($A55,'CA Standards and Followers'!$A$14:$A$73,0))&lt;=AC$1),INDEX('CA Standards and Followers'!$3:$3,MATCH(AC$1,'CA Standards and Followers'!$1:$1,0)),IF(AND(INDEX('CA Standards and Followers'!$D$14:$D$73,MATCH($A55,'CA Standards and Followers'!$A$14:$A$73,0))=1,INDEX('CA Standards and Followers'!$G$14:$G$73,MATCH($A55,'CA Standards and Followers'!$A$14:$A$73,0))&lt;=AC$1),INDEX('CA Standards and Followers'!$2:$2,MATCH(AC$1,'CA Standards and Followers'!$1:$1,0)),0)))</f>
        <v>0</v>
      </c>
      <c r="AD55">
        <f>IF('CA Standards and Followers'!$B67=1,'EPA LDV Rules'!W$8,IF(AND(INDEX('CA Standards and Followers'!$E$14:$E$73,MATCH($A55,'CA Standards and Followers'!$A$14:$A$73,0))=1,INDEX('CA Standards and Followers'!$H$14:$H$73,MATCH($A55,'CA Standards and Followers'!$A$14:$A$73,0))&lt;=AD$1),INDEX('CA Standards and Followers'!$3:$3,MATCH(AD$1,'CA Standards and Followers'!$1:$1,0)),IF(AND(INDEX('CA Standards and Followers'!$D$14:$D$73,MATCH($A55,'CA Standards and Followers'!$A$14:$A$73,0))=1,INDEX('CA Standards and Followers'!$G$14:$G$73,MATCH($A55,'CA Standards and Followers'!$A$14:$A$73,0))&lt;=AD$1),INDEX('CA Standards and Followers'!$2:$2,MATCH(AD$1,'CA Standards and Followers'!$1:$1,0)),0)))</f>
        <v>0</v>
      </c>
      <c r="AE55">
        <f>IF('CA Standards and Followers'!$B67=1,'EPA LDV Rules'!X$8,IF(AND(INDEX('CA Standards and Followers'!$E$14:$E$73,MATCH($A55,'CA Standards and Followers'!$A$14:$A$73,0))=1,INDEX('CA Standards and Followers'!$H$14:$H$73,MATCH($A55,'CA Standards and Followers'!$A$14:$A$73,0))&lt;=AE$1),INDEX('CA Standards and Followers'!$3:$3,MATCH(AE$1,'CA Standards and Followers'!$1:$1,0)),IF(AND(INDEX('CA Standards and Followers'!$D$14:$D$73,MATCH($A55,'CA Standards and Followers'!$A$14:$A$73,0))=1,INDEX('CA Standards and Followers'!$G$14:$G$73,MATCH($A55,'CA Standards and Followers'!$A$14:$A$73,0))&lt;=AE$1),INDEX('CA Standards and Followers'!$2:$2,MATCH(AE$1,'CA Standards and Followers'!$1:$1,0)),0)))</f>
        <v>0</v>
      </c>
      <c r="AF55">
        <f>IF('CA Standards and Followers'!$B67=1,'EPA LDV Rules'!Y$8,IF(AND(INDEX('CA Standards and Followers'!$E$14:$E$73,MATCH($A55,'CA Standards and Followers'!$A$14:$A$73,0))=1,INDEX('CA Standards and Followers'!$H$14:$H$73,MATCH($A55,'CA Standards and Followers'!$A$14:$A$73,0))&lt;=AF$1),INDEX('CA Standards and Followers'!$3:$3,MATCH(AF$1,'CA Standards and Followers'!$1:$1,0)),IF(AND(INDEX('CA Standards and Followers'!$D$14:$D$73,MATCH($A55,'CA Standards and Followers'!$A$14:$A$73,0))=1,INDEX('CA Standards and Followers'!$G$14:$G$73,MATCH($A55,'CA Standards and Followers'!$A$14:$A$73,0))&lt;=AF$1),INDEX('CA Standards and Followers'!$2:$2,MATCH(AF$1,'CA Standards and Followers'!$1:$1,0)),0)))</f>
        <v>0</v>
      </c>
    </row>
    <row r="56" spans="1:32" x14ac:dyDescent="0.75">
      <c r="A56" t="s">
        <v>31</v>
      </c>
      <c r="B56">
        <f>IF(AND(INDEX('CA Standards and Followers'!$E$14:$E$73,MATCH($A56,'CA Standards and Followers'!$A$14:$A$73,0))=1,INDEX('CA Standards and Followers'!$H$14:$H$73,MATCH($A56,'CA Standards and Followers'!$A$14:$A$73,0))&lt;=B$1),INDEX('CA Standards and Followers'!$3:$3,MATCH(B$1,'CA Standards and Followers'!$1:$1,0)),IF(AND(INDEX('CA Standards and Followers'!$D$14:$D$73,MATCH($A56,'CA Standards and Followers'!$A$14:$A$73,0))=1,INDEX('CA Standards and Followers'!$G$14:$G$73,MATCH($A56,'CA Standards and Followers'!$A$14:$A$73,0))&lt;=B$1),INDEX('CA Standards and Followers'!$2:$2,MATCH(B$1,'CA Standards and Followers'!$1:$1,0)),0))</f>
        <v>0</v>
      </c>
      <c r="C56">
        <f>IF(AND(INDEX('CA Standards and Followers'!$E$14:$E$73,MATCH($A56,'CA Standards and Followers'!$A$14:$A$73,0))=1,INDEX('CA Standards and Followers'!$H$14:$H$73,MATCH($A56,'CA Standards and Followers'!$A$14:$A$73,0))&lt;=C$1),INDEX('CA Standards and Followers'!$3:$3,MATCH(C$1,'CA Standards and Followers'!$1:$1,0)),IF(AND(INDEX('CA Standards and Followers'!$D$14:$D$73,MATCH($A56,'CA Standards and Followers'!$A$14:$A$73,0))=1,INDEX('CA Standards and Followers'!$G$14:$G$73,MATCH($A56,'CA Standards and Followers'!$A$14:$A$73,0))&lt;=C$1),INDEX('CA Standards and Followers'!$2:$2,MATCH(C$1,'CA Standards and Followers'!$1:$1,0)),0))</f>
        <v>0</v>
      </c>
      <c r="D56">
        <f>IF(AND(INDEX('CA Standards and Followers'!$E$14:$E$73,MATCH($A56,'CA Standards and Followers'!$A$14:$A$73,0))=1,INDEX('CA Standards and Followers'!$H$14:$H$73,MATCH($A56,'CA Standards and Followers'!$A$14:$A$73,0))&lt;=D$1),INDEX('CA Standards and Followers'!$3:$3,MATCH(D$1,'CA Standards and Followers'!$1:$1,0)),IF(AND(INDEX('CA Standards and Followers'!$D$14:$D$73,MATCH($A56,'CA Standards and Followers'!$A$14:$A$73,0))=1,INDEX('CA Standards and Followers'!$G$14:$G$73,MATCH($A56,'CA Standards and Followers'!$A$14:$A$73,0))&lt;=D$1),INDEX('CA Standards and Followers'!$2:$2,MATCH(D$1,'CA Standards and Followers'!$1:$1,0)),0))</f>
        <v>0</v>
      </c>
      <c r="E56">
        <f>IF(AND(INDEX('CA Standards and Followers'!$E$14:$E$73,MATCH($A56,'CA Standards and Followers'!$A$14:$A$73,0))=1,INDEX('CA Standards and Followers'!$H$14:$H$73,MATCH($A56,'CA Standards and Followers'!$A$14:$A$73,0))&lt;=E$1),INDEX('CA Standards and Followers'!$3:$3,MATCH(E$1,'CA Standards and Followers'!$1:$1,0)),IF(AND(INDEX('CA Standards and Followers'!$D$14:$D$73,MATCH($A56,'CA Standards and Followers'!$A$14:$A$73,0))=1,INDEX('CA Standards and Followers'!$G$14:$G$73,MATCH($A56,'CA Standards and Followers'!$A$14:$A$73,0))&lt;=E$1),INDEX('CA Standards and Followers'!$2:$2,MATCH(E$1,'CA Standards and Followers'!$1:$1,0)),0))</f>
        <v>0</v>
      </c>
      <c r="F56">
        <f>IF(AND(INDEX('CA Standards and Followers'!$E$14:$E$73,MATCH($A56,'CA Standards and Followers'!$A$14:$A$73,0))=1,INDEX('CA Standards and Followers'!$H$14:$H$73,MATCH($A56,'CA Standards and Followers'!$A$14:$A$73,0))&lt;=F$1),INDEX('CA Standards and Followers'!$3:$3,MATCH(F$1,'CA Standards and Followers'!$1:$1,0)),IF(AND(INDEX('CA Standards and Followers'!$D$14:$D$73,MATCH($A56,'CA Standards and Followers'!$A$14:$A$73,0))=1,INDEX('CA Standards and Followers'!$G$14:$G$73,MATCH($A56,'CA Standards and Followers'!$A$14:$A$73,0))&lt;=F$1),INDEX('CA Standards and Followers'!$2:$2,MATCH(F$1,'CA Standards and Followers'!$1:$1,0)),0))</f>
        <v>0</v>
      </c>
      <c r="G56">
        <f>IF(AND(INDEX('CA Standards and Followers'!$E$14:$E$73,MATCH($A56,'CA Standards and Followers'!$A$14:$A$73,0))=1,INDEX('CA Standards and Followers'!$H$14:$H$73,MATCH($A56,'CA Standards and Followers'!$A$14:$A$73,0))&lt;=G$1),INDEX('CA Standards and Followers'!$3:$3,MATCH(G$1,'CA Standards and Followers'!$1:$1,0)),IF(AND(INDEX('CA Standards and Followers'!$D$14:$D$73,MATCH($A56,'CA Standards and Followers'!$A$14:$A$73,0))=1,INDEX('CA Standards and Followers'!$G$14:$G$73,MATCH($A56,'CA Standards and Followers'!$A$14:$A$73,0))&lt;=G$1),INDEX('CA Standards and Followers'!$2:$2,MATCH(G$1,'CA Standards and Followers'!$1:$1,0)),0))</f>
        <v>0</v>
      </c>
      <c r="H56">
        <f>IF(AND(INDEX('CA Standards and Followers'!$E$14:$E$73,MATCH($A56,'CA Standards and Followers'!$A$14:$A$73,0))=1,INDEX('CA Standards and Followers'!$H$14:$H$73,MATCH($A56,'CA Standards and Followers'!$A$14:$A$73,0))&lt;=H$1),INDEX('CA Standards and Followers'!$3:$3,MATCH(H$1,'CA Standards and Followers'!$1:$1,0)),IF(AND(INDEX('CA Standards and Followers'!$D$14:$D$73,MATCH($A56,'CA Standards and Followers'!$A$14:$A$73,0))=1,INDEX('CA Standards and Followers'!$G$14:$G$73,MATCH($A56,'CA Standards and Followers'!$A$14:$A$73,0))&lt;=H$1),INDEX('CA Standards and Followers'!$2:$2,MATCH(H$1,'CA Standards and Followers'!$1:$1,0)),0))</f>
        <v>0</v>
      </c>
      <c r="I56">
        <f>IF('CA Standards and Followers'!$B68=1,'EPA LDV Rules'!B$8,IF(AND(INDEX('CA Standards and Followers'!$E$14:$E$73,MATCH($A56,'CA Standards and Followers'!$A$14:$A$73,0))=1,INDEX('CA Standards and Followers'!$H$14:$H$73,MATCH($A56,'CA Standards and Followers'!$A$14:$A$73,0))&lt;=I$1),INDEX('CA Standards and Followers'!$3:$3,MATCH(I$1,'CA Standards and Followers'!$1:$1,0)),IF(AND(INDEX('CA Standards and Followers'!$D$14:$D$73,MATCH($A56,'CA Standards and Followers'!$A$14:$A$73,0))=1,INDEX('CA Standards and Followers'!$G$14:$G$73,MATCH($A56,'CA Standards and Followers'!$A$14:$A$73,0))&lt;=I$1),INDEX('CA Standards and Followers'!$2:$2,MATCH(I$1,'CA Standards and Followers'!$1:$1,0)),0)))</f>
        <v>0.26200000000000001</v>
      </c>
      <c r="J56">
        <f>IF('CA Standards and Followers'!$B68=1,'EPA LDV Rules'!C$8,IF(AND(INDEX('CA Standards and Followers'!$E$14:$E$73,MATCH($A56,'CA Standards and Followers'!$A$14:$A$73,0))=1,INDEX('CA Standards and Followers'!$H$14:$H$73,MATCH($A56,'CA Standards and Followers'!$A$14:$A$73,0))&lt;=J$1),INDEX('CA Standards and Followers'!$3:$3,MATCH(J$1,'CA Standards and Followers'!$1:$1,0)),IF(AND(INDEX('CA Standards and Followers'!$D$14:$D$73,MATCH($A56,'CA Standards and Followers'!$A$14:$A$73,0))=1,INDEX('CA Standards and Followers'!$G$14:$G$73,MATCH($A56,'CA Standards and Followers'!$A$14:$A$73,0))&lt;=J$1),INDEX('CA Standards and Followers'!$2:$2,MATCH(J$1,'CA Standards and Followers'!$1:$1,0)),0)))</f>
        <v>0.3</v>
      </c>
      <c r="K56">
        <f>IF('CA Standards and Followers'!$B68=1,'EPA LDV Rules'!D$8,IF(AND(INDEX('CA Standards and Followers'!$E$14:$E$73,MATCH($A56,'CA Standards and Followers'!$A$14:$A$73,0))=1,INDEX('CA Standards and Followers'!$H$14:$H$73,MATCH($A56,'CA Standards and Followers'!$A$14:$A$73,0))&lt;=K$1),INDEX('CA Standards and Followers'!$3:$3,MATCH(K$1,'CA Standards and Followers'!$1:$1,0)),IF(AND(INDEX('CA Standards and Followers'!$D$14:$D$73,MATCH($A56,'CA Standards and Followers'!$A$14:$A$73,0))=1,INDEX('CA Standards and Followers'!$G$14:$G$73,MATCH($A56,'CA Standards and Followers'!$A$14:$A$73,0))&lt;=K$1),INDEX('CA Standards and Followers'!$2:$2,MATCH(K$1,'CA Standards and Followers'!$1:$1,0)),0)))</f>
        <v>0.39600000000000002</v>
      </c>
      <c r="L56">
        <f>IF('CA Standards and Followers'!$B68=1,'EPA LDV Rules'!E$8,IF(AND(INDEX('CA Standards and Followers'!$E$14:$E$73,MATCH($A56,'CA Standards and Followers'!$A$14:$A$73,0))=1,INDEX('CA Standards and Followers'!$H$14:$H$73,MATCH($A56,'CA Standards and Followers'!$A$14:$A$73,0))&lt;=L$1),INDEX('CA Standards and Followers'!$3:$3,MATCH(L$1,'CA Standards and Followers'!$1:$1,0)),IF(AND(INDEX('CA Standards and Followers'!$D$14:$D$73,MATCH($A56,'CA Standards and Followers'!$A$14:$A$73,0))=1,INDEX('CA Standards and Followers'!$G$14:$G$73,MATCH($A56,'CA Standards and Followers'!$A$14:$A$73,0))&lt;=L$1),INDEX('CA Standards and Followers'!$2:$2,MATCH(L$1,'CA Standards and Followers'!$1:$1,0)),0)))</f>
        <v>0.45500000000000002</v>
      </c>
      <c r="M56">
        <f>IF('CA Standards and Followers'!$B68=1,'EPA LDV Rules'!F$8,IF(AND(INDEX('CA Standards and Followers'!$E$14:$E$73,MATCH($A56,'CA Standards and Followers'!$A$14:$A$73,0))=1,INDEX('CA Standards and Followers'!$H$14:$H$73,MATCH($A56,'CA Standards and Followers'!$A$14:$A$73,0))&lt;=M$1),INDEX('CA Standards and Followers'!$3:$3,MATCH(M$1,'CA Standards and Followers'!$1:$1,0)),IF(AND(INDEX('CA Standards and Followers'!$D$14:$D$73,MATCH($A56,'CA Standards and Followers'!$A$14:$A$73,0))=1,INDEX('CA Standards and Followers'!$G$14:$G$73,MATCH($A56,'CA Standards and Followers'!$A$14:$A$73,0))&lt;=M$1),INDEX('CA Standards and Followers'!$2:$2,MATCH(M$1,'CA Standards and Followers'!$1:$1,0)),0)))</f>
        <v>0.53</v>
      </c>
      <c r="N56">
        <f>IF('CA Standards and Followers'!$B68=1,'EPA LDV Rules'!G$8,IF(AND(INDEX('CA Standards and Followers'!$E$14:$E$73,MATCH($A56,'CA Standards and Followers'!$A$14:$A$73,0))=1,INDEX('CA Standards and Followers'!$H$14:$H$73,MATCH($A56,'CA Standards and Followers'!$A$14:$A$73,0))&lt;=N$1),INDEX('CA Standards and Followers'!$3:$3,MATCH(N$1,'CA Standards and Followers'!$1:$1,0)),IF(AND(INDEX('CA Standards and Followers'!$D$14:$D$73,MATCH($A56,'CA Standards and Followers'!$A$14:$A$73,0))=1,INDEX('CA Standards and Followers'!$G$14:$G$73,MATCH($A56,'CA Standards and Followers'!$A$14:$A$73,0))&lt;=N$1),INDEX('CA Standards and Followers'!$2:$2,MATCH(N$1,'CA Standards and Followers'!$1:$1,0)),0)))</f>
        <v>0.61</v>
      </c>
      <c r="O56">
        <f>IF('CA Standards and Followers'!$B68=1,'EPA LDV Rules'!H$8,IF(AND(INDEX('CA Standards and Followers'!$E$14:$E$73,MATCH($A56,'CA Standards and Followers'!$A$14:$A$73,0))=1,INDEX('CA Standards and Followers'!$H$14:$H$73,MATCH($A56,'CA Standards and Followers'!$A$14:$A$73,0))&lt;=O$1),INDEX('CA Standards and Followers'!$3:$3,MATCH(O$1,'CA Standards and Followers'!$1:$1,0)),IF(AND(INDEX('CA Standards and Followers'!$D$14:$D$73,MATCH($A56,'CA Standards and Followers'!$A$14:$A$73,0))=1,INDEX('CA Standards and Followers'!$G$14:$G$73,MATCH($A56,'CA Standards and Followers'!$A$14:$A$73,0))&lt;=O$1),INDEX('CA Standards and Followers'!$2:$2,MATCH(O$1,'CA Standards and Followers'!$1:$1,0)),0)))</f>
        <v>0.57999999999999996</v>
      </c>
      <c r="P56">
        <f>IF('CA Standards and Followers'!$B68=1,'EPA LDV Rules'!I$8,IF(AND(INDEX('CA Standards and Followers'!$E$14:$E$73,MATCH($A56,'CA Standards and Followers'!$A$14:$A$73,0))=1,INDEX('CA Standards and Followers'!$H$14:$H$73,MATCH($A56,'CA Standards and Followers'!$A$14:$A$73,0))&lt;=P$1),INDEX('CA Standards and Followers'!$3:$3,MATCH(P$1,'CA Standards and Followers'!$1:$1,0)),IF(AND(INDEX('CA Standards and Followers'!$D$14:$D$73,MATCH($A56,'CA Standards and Followers'!$A$14:$A$73,0))=1,INDEX('CA Standards and Followers'!$G$14:$G$73,MATCH($A56,'CA Standards and Followers'!$A$14:$A$73,0))&lt;=P$1),INDEX('CA Standards and Followers'!$2:$2,MATCH(P$1,'CA Standards and Followers'!$1:$1,0)),0)))</f>
        <v>0.55000000000000004</v>
      </c>
      <c r="Q56">
        <f>IF('CA Standards and Followers'!$B68=1,'EPA LDV Rules'!J$8,IF(AND(INDEX('CA Standards and Followers'!$E$14:$E$73,MATCH($A56,'CA Standards and Followers'!$A$14:$A$73,0))=1,INDEX('CA Standards and Followers'!$H$14:$H$73,MATCH($A56,'CA Standards and Followers'!$A$14:$A$73,0))&lt;=Q$1),INDEX('CA Standards and Followers'!$3:$3,MATCH(Q$1,'CA Standards and Followers'!$1:$1,0)),IF(AND(INDEX('CA Standards and Followers'!$D$14:$D$73,MATCH($A56,'CA Standards and Followers'!$A$14:$A$73,0))=1,INDEX('CA Standards and Followers'!$G$14:$G$73,MATCH($A56,'CA Standards and Followers'!$A$14:$A$73,0))&lt;=Q$1),INDEX('CA Standards and Followers'!$2:$2,MATCH(Q$1,'CA Standards and Followers'!$1:$1,0)),0)))</f>
        <v>0</v>
      </c>
      <c r="R56">
        <f>IF('CA Standards and Followers'!$B68=1,'EPA LDV Rules'!K$8,IF(AND(INDEX('CA Standards and Followers'!$E$14:$E$73,MATCH($A56,'CA Standards and Followers'!$A$14:$A$73,0))=1,INDEX('CA Standards and Followers'!$H$14:$H$73,MATCH($A56,'CA Standards and Followers'!$A$14:$A$73,0))&lt;=R$1),INDEX('CA Standards and Followers'!$3:$3,MATCH(R$1,'CA Standards and Followers'!$1:$1,0)),IF(AND(INDEX('CA Standards and Followers'!$D$14:$D$73,MATCH($A56,'CA Standards and Followers'!$A$14:$A$73,0))=1,INDEX('CA Standards and Followers'!$G$14:$G$73,MATCH($A56,'CA Standards and Followers'!$A$14:$A$73,0))&lt;=R$1),INDEX('CA Standards and Followers'!$2:$2,MATCH(R$1,'CA Standards and Followers'!$1:$1,0)),0)))</f>
        <v>0</v>
      </c>
      <c r="S56">
        <f>IF('CA Standards and Followers'!$B68=1,'EPA LDV Rules'!L$8,IF(AND(INDEX('CA Standards and Followers'!$E$14:$E$73,MATCH($A56,'CA Standards and Followers'!$A$14:$A$73,0))=1,INDEX('CA Standards and Followers'!$H$14:$H$73,MATCH($A56,'CA Standards and Followers'!$A$14:$A$73,0))&lt;=S$1),INDEX('CA Standards and Followers'!$3:$3,MATCH(S$1,'CA Standards and Followers'!$1:$1,0)),IF(AND(INDEX('CA Standards and Followers'!$D$14:$D$73,MATCH($A56,'CA Standards and Followers'!$A$14:$A$73,0))=1,INDEX('CA Standards and Followers'!$G$14:$G$73,MATCH($A56,'CA Standards and Followers'!$A$14:$A$73,0))&lt;=S$1),INDEX('CA Standards and Followers'!$2:$2,MATCH(S$1,'CA Standards and Followers'!$1:$1,0)),0)))</f>
        <v>0</v>
      </c>
      <c r="T56">
        <f>IF('CA Standards and Followers'!$B68=1,'EPA LDV Rules'!M$8,IF(AND(INDEX('CA Standards and Followers'!$E$14:$E$73,MATCH($A56,'CA Standards and Followers'!$A$14:$A$73,0))=1,INDEX('CA Standards and Followers'!$H$14:$H$73,MATCH($A56,'CA Standards and Followers'!$A$14:$A$73,0))&lt;=T$1),INDEX('CA Standards and Followers'!$3:$3,MATCH(T$1,'CA Standards and Followers'!$1:$1,0)),IF(AND(INDEX('CA Standards and Followers'!$D$14:$D$73,MATCH($A56,'CA Standards and Followers'!$A$14:$A$73,0))=1,INDEX('CA Standards and Followers'!$G$14:$G$73,MATCH($A56,'CA Standards and Followers'!$A$14:$A$73,0))&lt;=T$1),INDEX('CA Standards and Followers'!$2:$2,MATCH(T$1,'CA Standards and Followers'!$1:$1,0)),0)))</f>
        <v>0</v>
      </c>
      <c r="U56">
        <f>IF('CA Standards and Followers'!$B68=1,'EPA LDV Rules'!N$8,IF(AND(INDEX('CA Standards and Followers'!$E$14:$E$73,MATCH($A56,'CA Standards and Followers'!$A$14:$A$73,0))=1,INDEX('CA Standards and Followers'!$H$14:$H$73,MATCH($A56,'CA Standards and Followers'!$A$14:$A$73,0))&lt;=U$1),INDEX('CA Standards and Followers'!$3:$3,MATCH(U$1,'CA Standards and Followers'!$1:$1,0)),IF(AND(INDEX('CA Standards and Followers'!$D$14:$D$73,MATCH($A56,'CA Standards and Followers'!$A$14:$A$73,0))=1,INDEX('CA Standards and Followers'!$G$14:$G$73,MATCH($A56,'CA Standards and Followers'!$A$14:$A$73,0))&lt;=U$1),INDEX('CA Standards and Followers'!$2:$2,MATCH(U$1,'CA Standards and Followers'!$1:$1,0)),0)))</f>
        <v>0</v>
      </c>
      <c r="V56">
        <f>IF('CA Standards and Followers'!$B68=1,'EPA LDV Rules'!O$8,IF(AND(INDEX('CA Standards and Followers'!$E$14:$E$73,MATCH($A56,'CA Standards and Followers'!$A$14:$A$73,0))=1,INDEX('CA Standards and Followers'!$H$14:$H$73,MATCH($A56,'CA Standards and Followers'!$A$14:$A$73,0))&lt;=V$1),INDEX('CA Standards and Followers'!$3:$3,MATCH(V$1,'CA Standards and Followers'!$1:$1,0)),IF(AND(INDEX('CA Standards and Followers'!$D$14:$D$73,MATCH($A56,'CA Standards and Followers'!$A$14:$A$73,0))=1,INDEX('CA Standards and Followers'!$G$14:$G$73,MATCH($A56,'CA Standards and Followers'!$A$14:$A$73,0))&lt;=V$1),INDEX('CA Standards and Followers'!$2:$2,MATCH(V$1,'CA Standards and Followers'!$1:$1,0)),0)))</f>
        <v>0</v>
      </c>
      <c r="W56">
        <f>IF('CA Standards and Followers'!$B68=1,'EPA LDV Rules'!P$8,IF(AND(INDEX('CA Standards and Followers'!$E$14:$E$73,MATCH($A56,'CA Standards and Followers'!$A$14:$A$73,0))=1,INDEX('CA Standards and Followers'!$H$14:$H$73,MATCH($A56,'CA Standards and Followers'!$A$14:$A$73,0))&lt;=W$1),INDEX('CA Standards and Followers'!$3:$3,MATCH(W$1,'CA Standards and Followers'!$1:$1,0)),IF(AND(INDEX('CA Standards and Followers'!$D$14:$D$73,MATCH($A56,'CA Standards and Followers'!$A$14:$A$73,0))=1,INDEX('CA Standards and Followers'!$G$14:$G$73,MATCH($A56,'CA Standards and Followers'!$A$14:$A$73,0))&lt;=W$1),INDEX('CA Standards and Followers'!$2:$2,MATCH(W$1,'CA Standards and Followers'!$1:$1,0)),0)))</f>
        <v>0</v>
      </c>
      <c r="X56">
        <f>IF('CA Standards and Followers'!$B68=1,'EPA LDV Rules'!Q$8,IF(AND(INDEX('CA Standards and Followers'!$E$14:$E$73,MATCH($A56,'CA Standards and Followers'!$A$14:$A$73,0))=1,INDEX('CA Standards and Followers'!$H$14:$H$73,MATCH($A56,'CA Standards and Followers'!$A$14:$A$73,0))&lt;=X$1),INDEX('CA Standards and Followers'!$3:$3,MATCH(X$1,'CA Standards and Followers'!$1:$1,0)),IF(AND(INDEX('CA Standards and Followers'!$D$14:$D$73,MATCH($A56,'CA Standards and Followers'!$A$14:$A$73,0))=1,INDEX('CA Standards and Followers'!$G$14:$G$73,MATCH($A56,'CA Standards and Followers'!$A$14:$A$73,0))&lt;=X$1),INDEX('CA Standards and Followers'!$2:$2,MATCH(X$1,'CA Standards and Followers'!$1:$1,0)),0)))</f>
        <v>0</v>
      </c>
      <c r="Y56">
        <f>IF('CA Standards and Followers'!$B68=1,'EPA LDV Rules'!R$8,IF(AND(INDEX('CA Standards and Followers'!$E$14:$E$73,MATCH($A56,'CA Standards and Followers'!$A$14:$A$73,0))=1,INDEX('CA Standards and Followers'!$H$14:$H$73,MATCH($A56,'CA Standards and Followers'!$A$14:$A$73,0))&lt;=Y$1),INDEX('CA Standards and Followers'!$3:$3,MATCH(Y$1,'CA Standards and Followers'!$1:$1,0)),IF(AND(INDEX('CA Standards and Followers'!$D$14:$D$73,MATCH($A56,'CA Standards and Followers'!$A$14:$A$73,0))=1,INDEX('CA Standards and Followers'!$G$14:$G$73,MATCH($A56,'CA Standards and Followers'!$A$14:$A$73,0))&lt;=Y$1),INDEX('CA Standards and Followers'!$2:$2,MATCH(Y$1,'CA Standards and Followers'!$1:$1,0)),0)))</f>
        <v>0</v>
      </c>
      <c r="Z56">
        <f>IF('CA Standards and Followers'!$B68=1,'EPA LDV Rules'!S$8,IF(AND(INDEX('CA Standards and Followers'!$E$14:$E$73,MATCH($A56,'CA Standards and Followers'!$A$14:$A$73,0))=1,INDEX('CA Standards and Followers'!$H$14:$H$73,MATCH($A56,'CA Standards and Followers'!$A$14:$A$73,0))&lt;=Z$1),INDEX('CA Standards and Followers'!$3:$3,MATCH(Z$1,'CA Standards and Followers'!$1:$1,0)),IF(AND(INDEX('CA Standards and Followers'!$D$14:$D$73,MATCH($A56,'CA Standards and Followers'!$A$14:$A$73,0))=1,INDEX('CA Standards and Followers'!$G$14:$G$73,MATCH($A56,'CA Standards and Followers'!$A$14:$A$73,0))&lt;=Z$1),INDEX('CA Standards and Followers'!$2:$2,MATCH(Z$1,'CA Standards and Followers'!$1:$1,0)),0)))</f>
        <v>0</v>
      </c>
      <c r="AA56">
        <f>IF('CA Standards and Followers'!$B68=1,'EPA LDV Rules'!T$8,IF(AND(INDEX('CA Standards and Followers'!$E$14:$E$73,MATCH($A56,'CA Standards and Followers'!$A$14:$A$73,0))=1,INDEX('CA Standards and Followers'!$H$14:$H$73,MATCH($A56,'CA Standards and Followers'!$A$14:$A$73,0))&lt;=AA$1),INDEX('CA Standards and Followers'!$3:$3,MATCH(AA$1,'CA Standards and Followers'!$1:$1,0)),IF(AND(INDEX('CA Standards and Followers'!$D$14:$D$73,MATCH($A56,'CA Standards and Followers'!$A$14:$A$73,0))=1,INDEX('CA Standards and Followers'!$G$14:$G$73,MATCH($A56,'CA Standards and Followers'!$A$14:$A$73,0))&lt;=AA$1),INDEX('CA Standards and Followers'!$2:$2,MATCH(AA$1,'CA Standards and Followers'!$1:$1,0)),0)))</f>
        <v>0</v>
      </c>
      <c r="AB56">
        <f>IF('CA Standards and Followers'!$B68=1,'EPA LDV Rules'!U$8,IF(AND(INDEX('CA Standards and Followers'!$E$14:$E$73,MATCH($A56,'CA Standards and Followers'!$A$14:$A$73,0))=1,INDEX('CA Standards and Followers'!$H$14:$H$73,MATCH($A56,'CA Standards and Followers'!$A$14:$A$73,0))&lt;=AB$1),INDEX('CA Standards and Followers'!$3:$3,MATCH(AB$1,'CA Standards and Followers'!$1:$1,0)),IF(AND(INDEX('CA Standards and Followers'!$D$14:$D$73,MATCH($A56,'CA Standards and Followers'!$A$14:$A$73,0))=1,INDEX('CA Standards and Followers'!$G$14:$G$73,MATCH($A56,'CA Standards and Followers'!$A$14:$A$73,0))&lt;=AB$1),INDEX('CA Standards and Followers'!$2:$2,MATCH(AB$1,'CA Standards and Followers'!$1:$1,0)),0)))</f>
        <v>0</v>
      </c>
      <c r="AC56">
        <f>IF('CA Standards and Followers'!$B68=1,'EPA LDV Rules'!V$8,IF(AND(INDEX('CA Standards and Followers'!$E$14:$E$73,MATCH($A56,'CA Standards and Followers'!$A$14:$A$73,0))=1,INDEX('CA Standards and Followers'!$H$14:$H$73,MATCH($A56,'CA Standards and Followers'!$A$14:$A$73,0))&lt;=AC$1),INDEX('CA Standards and Followers'!$3:$3,MATCH(AC$1,'CA Standards and Followers'!$1:$1,0)),IF(AND(INDEX('CA Standards and Followers'!$D$14:$D$73,MATCH($A56,'CA Standards and Followers'!$A$14:$A$73,0))=1,INDEX('CA Standards and Followers'!$G$14:$G$73,MATCH($A56,'CA Standards and Followers'!$A$14:$A$73,0))&lt;=AC$1),INDEX('CA Standards and Followers'!$2:$2,MATCH(AC$1,'CA Standards and Followers'!$1:$1,0)),0)))</f>
        <v>0</v>
      </c>
      <c r="AD56">
        <f>IF('CA Standards and Followers'!$B68=1,'EPA LDV Rules'!W$8,IF(AND(INDEX('CA Standards and Followers'!$E$14:$E$73,MATCH($A56,'CA Standards and Followers'!$A$14:$A$73,0))=1,INDEX('CA Standards and Followers'!$H$14:$H$73,MATCH($A56,'CA Standards and Followers'!$A$14:$A$73,0))&lt;=AD$1),INDEX('CA Standards and Followers'!$3:$3,MATCH(AD$1,'CA Standards and Followers'!$1:$1,0)),IF(AND(INDEX('CA Standards and Followers'!$D$14:$D$73,MATCH($A56,'CA Standards and Followers'!$A$14:$A$73,0))=1,INDEX('CA Standards and Followers'!$G$14:$G$73,MATCH($A56,'CA Standards and Followers'!$A$14:$A$73,0))&lt;=AD$1),INDEX('CA Standards and Followers'!$2:$2,MATCH(AD$1,'CA Standards and Followers'!$1:$1,0)),0)))</f>
        <v>0</v>
      </c>
      <c r="AE56">
        <f>IF('CA Standards and Followers'!$B68=1,'EPA LDV Rules'!X$8,IF(AND(INDEX('CA Standards and Followers'!$E$14:$E$73,MATCH($A56,'CA Standards and Followers'!$A$14:$A$73,0))=1,INDEX('CA Standards and Followers'!$H$14:$H$73,MATCH($A56,'CA Standards and Followers'!$A$14:$A$73,0))&lt;=AE$1),INDEX('CA Standards and Followers'!$3:$3,MATCH(AE$1,'CA Standards and Followers'!$1:$1,0)),IF(AND(INDEX('CA Standards and Followers'!$D$14:$D$73,MATCH($A56,'CA Standards and Followers'!$A$14:$A$73,0))=1,INDEX('CA Standards and Followers'!$G$14:$G$73,MATCH($A56,'CA Standards and Followers'!$A$14:$A$73,0))&lt;=AE$1),INDEX('CA Standards and Followers'!$2:$2,MATCH(AE$1,'CA Standards and Followers'!$1:$1,0)),0)))</f>
        <v>0</v>
      </c>
      <c r="AF56">
        <f>IF('CA Standards and Followers'!$B68=1,'EPA LDV Rules'!Y$8,IF(AND(INDEX('CA Standards and Followers'!$E$14:$E$73,MATCH($A56,'CA Standards and Followers'!$A$14:$A$73,0))=1,INDEX('CA Standards and Followers'!$H$14:$H$73,MATCH($A56,'CA Standards and Followers'!$A$14:$A$73,0))&lt;=AF$1),INDEX('CA Standards and Followers'!$3:$3,MATCH(AF$1,'CA Standards and Followers'!$1:$1,0)),IF(AND(INDEX('CA Standards and Followers'!$D$14:$D$73,MATCH($A56,'CA Standards and Followers'!$A$14:$A$73,0))=1,INDEX('CA Standards and Followers'!$G$14:$G$73,MATCH($A56,'CA Standards and Followers'!$A$14:$A$73,0))&lt;=AF$1),INDEX('CA Standards and Followers'!$2:$2,MATCH(AF$1,'CA Standards and Followers'!$1:$1,0)),0)))</f>
        <v>0</v>
      </c>
    </row>
    <row r="57" spans="1:32" x14ac:dyDescent="0.75">
      <c r="A57" t="s">
        <v>32</v>
      </c>
      <c r="B57">
        <f>IF(AND(INDEX('CA Standards and Followers'!$E$14:$E$73,MATCH($A57,'CA Standards and Followers'!$A$14:$A$73,0))=1,INDEX('CA Standards and Followers'!$H$14:$H$73,MATCH($A57,'CA Standards and Followers'!$A$14:$A$73,0))&lt;=B$1),INDEX('CA Standards and Followers'!$3:$3,MATCH(B$1,'CA Standards and Followers'!$1:$1,0)),IF(AND(INDEX('CA Standards and Followers'!$D$14:$D$73,MATCH($A57,'CA Standards and Followers'!$A$14:$A$73,0))=1,INDEX('CA Standards and Followers'!$G$14:$G$73,MATCH($A57,'CA Standards and Followers'!$A$14:$A$73,0))&lt;=B$1),INDEX('CA Standards and Followers'!$2:$2,MATCH(B$1,'CA Standards and Followers'!$1:$1,0)),0))</f>
        <v>0</v>
      </c>
      <c r="C57">
        <f>IF(AND(INDEX('CA Standards and Followers'!$E$14:$E$73,MATCH($A57,'CA Standards and Followers'!$A$14:$A$73,0))=1,INDEX('CA Standards and Followers'!$H$14:$H$73,MATCH($A57,'CA Standards and Followers'!$A$14:$A$73,0))&lt;=C$1),INDEX('CA Standards and Followers'!$3:$3,MATCH(C$1,'CA Standards and Followers'!$1:$1,0)),IF(AND(INDEX('CA Standards and Followers'!$D$14:$D$73,MATCH($A57,'CA Standards and Followers'!$A$14:$A$73,0))=1,INDEX('CA Standards and Followers'!$G$14:$G$73,MATCH($A57,'CA Standards and Followers'!$A$14:$A$73,0))&lt;=C$1),INDEX('CA Standards and Followers'!$2:$2,MATCH(C$1,'CA Standards and Followers'!$1:$1,0)),0))</f>
        <v>0</v>
      </c>
      <c r="D57">
        <f>IF(AND(INDEX('CA Standards and Followers'!$E$14:$E$73,MATCH($A57,'CA Standards and Followers'!$A$14:$A$73,0))=1,INDEX('CA Standards and Followers'!$H$14:$H$73,MATCH($A57,'CA Standards and Followers'!$A$14:$A$73,0))&lt;=D$1),INDEX('CA Standards and Followers'!$3:$3,MATCH(D$1,'CA Standards and Followers'!$1:$1,0)),IF(AND(INDEX('CA Standards and Followers'!$D$14:$D$73,MATCH($A57,'CA Standards and Followers'!$A$14:$A$73,0))=1,INDEX('CA Standards and Followers'!$G$14:$G$73,MATCH($A57,'CA Standards and Followers'!$A$14:$A$73,0))&lt;=D$1),INDEX('CA Standards and Followers'!$2:$2,MATCH(D$1,'CA Standards and Followers'!$1:$1,0)),0))</f>
        <v>0</v>
      </c>
      <c r="E57">
        <f>IF(AND(INDEX('CA Standards and Followers'!$E$14:$E$73,MATCH($A57,'CA Standards and Followers'!$A$14:$A$73,0))=1,INDEX('CA Standards and Followers'!$H$14:$H$73,MATCH($A57,'CA Standards and Followers'!$A$14:$A$73,0))&lt;=E$1),INDEX('CA Standards and Followers'!$3:$3,MATCH(E$1,'CA Standards and Followers'!$1:$1,0)),IF(AND(INDEX('CA Standards and Followers'!$D$14:$D$73,MATCH($A57,'CA Standards and Followers'!$A$14:$A$73,0))=1,INDEX('CA Standards and Followers'!$G$14:$G$73,MATCH($A57,'CA Standards and Followers'!$A$14:$A$73,0))&lt;=E$1),INDEX('CA Standards and Followers'!$2:$2,MATCH(E$1,'CA Standards and Followers'!$1:$1,0)),0))</f>
        <v>0</v>
      </c>
      <c r="F57">
        <f>IF(AND(INDEX('CA Standards and Followers'!$E$14:$E$73,MATCH($A57,'CA Standards and Followers'!$A$14:$A$73,0))=1,INDEX('CA Standards and Followers'!$H$14:$H$73,MATCH($A57,'CA Standards and Followers'!$A$14:$A$73,0))&lt;=F$1),INDEX('CA Standards and Followers'!$3:$3,MATCH(F$1,'CA Standards and Followers'!$1:$1,0)),IF(AND(INDEX('CA Standards and Followers'!$D$14:$D$73,MATCH($A57,'CA Standards and Followers'!$A$14:$A$73,0))=1,INDEX('CA Standards and Followers'!$G$14:$G$73,MATCH($A57,'CA Standards and Followers'!$A$14:$A$73,0))&lt;=F$1),INDEX('CA Standards and Followers'!$2:$2,MATCH(F$1,'CA Standards and Followers'!$1:$1,0)),0))</f>
        <v>0</v>
      </c>
      <c r="G57">
        <f>IF(AND(INDEX('CA Standards and Followers'!$E$14:$E$73,MATCH($A57,'CA Standards and Followers'!$A$14:$A$73,0))=1,INDEX('CA Standards and Followers'!$H$14:$H$73,MATCH($A57,'CA Standards and Followers'!$A$14:$A$73,0))&lt;=G$1),INDEX('CA Standards and Followers'!$3:$3,MATCH(G$1,'CA Standards and Followers'!$1:$1,0)),IF(AND(INDEX('CA Standards and Followers'!$D$14:$D$73,MATCH($A57,'CA Standards and Followers'!$A$14:$A$73,0))=1,INDEX('CA Standards and Followers'!$G$14:$G$73,MATCH($A57,'CA Standards and Followers'!$A$14:$A$73,0))&lt;=G$1),INDEX('CA Standards and Followers'!$2:$2,MATCH(G$1,'CA Standards and Followers'!$1:$1,0)),0))</f>
        <v>0</v>
      </c>
      <c r="H57">
        <f>IF(AND(INDEX('CA Standards and Followers'!$E$14:$E$73,MATCH($A57,'CA Standards and Followers'!$A$14:$A$73,0))=1,INDEX('CA Standards and Followers'!$H$14:$H$73,MATCH($A57,'CA Standards and Followers'!$A$14:$A$73,0))&lt;=H$1),INDEX('CA Standards and Followers'!$3:$3,MATCH(H$1,'CA Standards and Followers'!$1:$1,0)),IF(AND(INDEX('CA Standards and Followers'!$D$14:$D$73,MATCH($A57,'CA Standards and Followers'!$A$14:$A$73,0))=1,INDEX('CA Standards and Followers'!$G$14:$G$73,MATCH($A57,'CA Standards and Followers'!$A$14:$A$73,0))&lt;=H$1),INDEX('CA Standards and Followers'!$2:$2,MATCH(H$1,'CA Standards and Followers'!$1:$1,0)),0))</f>
        <v>0</v>
      </c>
      <c r="I57">
        <f>IF('CA Standards and Followers'!$B69=1,'EPA LDV Rules'!B$8,IF(AND(INDEX('CA Standards and Followers'!$E$14:$E$73,MATCH($A57,'CA Standards and Followers'!$A$14:$A$73,0))=1,INDEX('CA Standards and Followers'!$H$14:$H$73,MATCH($A57,'CA Standards and Followers'!$A$14:$A$73,0))&lt;=I$1),INDEX('CA Standards and Followers'!$3:$3,MATCH(I$1,'CA Standards and Followers'!$1:$1,0)),IF(AND(INDEX('CA Standards and Followers'!$D$14:$D$73,MATCH($A57,'CA Standards and Followers'!$A$14:$A$73,0))=1,INDEX('CA Standards and Followers'!$G$14:$G$73,MATCH($A57,'CA Standards and Followers'!$A$14:$A$73,0))&lt;=I$1),INDEX('CA Standards and Followers'!$2:$2,MATCH(I$1,'CA Standards and Followers'!$1:$1,0)),0)))</f>
        <v>0.26200000000000001</v>
      </c>
      <c r="J57">
        <f>IF('CA Standards and Followers'!$B69=1,'EPA LDV Rules'!C$8,IF(AND(INDEX('CA Standards and Followers'!$E$14:$E$73,MATCH($A57,'CA Standards and Followers'!$A$14:$A$73,0))=1,INDEX('CA Standards and Followers'!$H$14:$H$73,MATCH($A57,'CA Standards and Followers'!$A$14:$A$73,0))&lt;=J$1),INDEX('CA Standards and Followers'!$3:$3,MATCH(J$1,'CA Standards and Followers'!$1:$1,0)),IF(AND(INDEX('CA Standards and Followers'!$D$14:$D$73,MATCH($A57,'CA Standards and Followers'!$A$14:$A$73,0))=1,INDEX('CA Standards and Followers'!$G$14:$G$73,MATCH($A57,'CA Standards and Followers'!$A$14:$A$73,0))&lt;=J$1),INDEX('CA Standards and Followers'!$2:$2,MATCH(J$1,'CA Standards and Followers'!$1:$1,0)),0)))</f>
        <v>0.3</v>
      </c>
      <c r="K57">
        <f>IF('CA Standards and Followers'!$B69=1,'EPA LDV Rules'!D$8,IF(AND(INDEX('CA Standards and Followers'!$E$14:$E$73,MATCH($A57,'CA Standards and Followers'!$A$14:$A$73,0))=1,INDEX('CA Standards and Followers'!$H$14:$H$73,MATCH($A57,'CA Standards and Followers'!$A$14:$A$73,0))&lt;=K$1),INDEX('CA Standards and Followers'!$3:$3,MATCH(K$1,'CA Standards and Followers'!$1:$1,0)),IF(AND(INDEX('CA Standards and Followers'!$D$14:$D$73,MATCH($A57,'CA Standards and Followers'!$A$14:$A$73,0))=1,INDEX('CA Standards and Followers'!$G$14:$G$73,MATCH($A57,'CA Standards and Followers'!$A$14:$A$73,0))&lt;=K$1),INDEX('CA Standards and Followers'!$2:$2,MATCH(K$1,'CA Standards and Followers'!$1:$1,0)),0)))</f>
        <v>0.39600000000000002</v>
      </c>
      <c r="L57">
        <f>IF('CA Standards and Followers'!$B69=1,'EPA LDV Rules'!E$8,IF(AND(INDEX('CA Standards and Followers'!$E$14:$E$73,MATCH($A57,'CA Standards and Followers'!$A$14:$A$73,0))=1,INDEX('CA Standards and Followers'!$H$14:$H$73,MATCH($A57,'CA Standards and Followers'!$A$14:$A$73,0))&lt;=L$1),INDEX('CA Standards and Followers'!$3:$3,MATCH(L$1,'CA Standards and Followers'!$1:$1,0)),IF(AND(INDEX('CA Standards and Followers'!$D$14:$D$73,MATCH($A57,'CA Standards and Followers'!$A$14:$A$73,0))=1,INDEX('CA Standards and Followers'!$G$14:$G$73,MATCH($A57,'CA Standards and Followers'!$A$14:$A$73,0))&lt;=L$1),INDEX('CA Standards and Followers'!$2:$2,MATCH(L$1,'CA Standards and Followers'!$1:$1,0)),0)))</f>
        <v>0.45500000000000002</v>
      </c>
      <c r="M57">
        <f>IF('CA Standards and Followers'!$B69=1,'EPA LDV Rules'!F$8,IF(AND(INDEX('CA Standards and Followers'!$E$14:$E$73,MATCH($A57,'CA Standards and Followers'!$A$14:$A$73,0))=1,INDEX('CA Standards and Followers'!$H$14:$H$73,MATCH($A57,'CA Standards and Followers'!$A$14:$A$73,0))&lt;=M$1),INDEX('CA Standards and Followers'!$3:$3,MATCH(M$1,'CA Standards and Followers'!$1:$1,0)),IF(AND(INDEX('CA Standards and Followers'!$D$14:$D$73,MATCH($A57,'CA Standards and Followers'!$A$14:$A$73,0))=1,INDEX('CA Standards and Followers'!$G$14:$G$73,MATCH($A57,'CA Standards and Followers'!$A$14:$A$73,0))&lt;=M$1),INDEX('CA Standards and Followers'!$2:$2,MATCH(M$1,'CA Standards and Followers'!$1:$1,0)),0)))</f>
        <v>0.53</v>
      </c>
      <c r="N57">
        <f>IF('CA Standards and Followers'!$B69=1,'EPA LDV Rules'!G$8,IF(AND(INDEX('CA Standards and Followers'!$E$14:$E$73,MATCH($A57,'CA Standards and Followers'!$A$14:$A$73,0))=1,INDEX('CA Standards and Followers'!$H$14:$H$73,MATCH($A57,'CA Standards and Followers'!$A$14:$A$73,0))&lt;=N$1),INDEX('CA Standards and Followers'!$3:$3,MATCH(N$1,'CA Standards and Followers'!$1:$1,0)),IF(AND(INDEX('CA Standards and Followers'!$D$14:$D$73,MATCH($A57,'CA Standards and Followers'!$A$14:$A$73,0))=1,INDEX('CA Standards and Followers'!$G$14:$G$73,MATCH($A57,'CA Standards and Followers'!$A$14:$A$73,0))&lt;=N$1),INDEX('CA Standards and Followers'!$2:$2,MATCH(N$1,'CA Standards and Followers'!$1:$1,0)),0)))</f>
        <v>0.61</v>
      </c>
      <c r="O57">
        <f>IF('CA Standards and Followers'!$B69=1,'EPA LDV Rules'!H$8,IF(AND(INDEX('CA Standards and Followers'!$E$14:$E$73,MATCH($A57,'CA Standards and Followers'!$A$14:$A$73,0))=1,INDEX('CA Standards and Followers'!$H$14:$H$73,MATCH($A57,'CA Standards and Followers'!$A$14:$A$73,0))&lt;=O$1),INDEX('CA Standards and Followers'!$3:$3,MATCH(O$1,'CA Standards and Followers'!$1:$1,0)),IF(AND(INDEX('CA Standards and Followers'!$D$14:$D$73,MATCH($A57,'CA Standards and Followers'!$A$14:$A$73,0))=1,INDEX('CA Standards and Followers'!$G$14:$G$73,MATCH($A57,'CA Standards and Followers'!$A$14:$A$73,0))&lt;=O$1),INDEX('CA Standards and Followers'!$2:$2,MATCH(O$1,'CA Standards and Followers'!$1:$1,0)),0)))</f>
        <v>0.57999999999999996</v>
      </c>
      <c r="P57">
        <f>IF('CA Standards and Followers'!$B69=1,'EPA LDV Rules'!I$8,IF(AND(INDEX('CA Standards and Followers'!$E$14:$E$73,MATCH($A57,'CA Standards and Followers'!$A$14:$A$73,0))=1,INDEX('CA Standards and Followers'!$H$14:$H$73,MATCH($A57,'CA Standards and Followers'!$A$14:$A$73,0))&lt;=P$1),INDEX('CA Standards and Followers'!$3:$3,MATCH(P$1,'CA Standards and Followers'!$1:$1,0)),IF(AND(INDEX('CA Standards and Followers'!$D$14:$D$73,MATCH($A57,'CA Standards and Followers'!$A$14:$A$73,0))=1,INDEX('CA Standards and Followers'!$G$14:$G$73,MATCH($A57,'CA Standards and Followers'!$A$14:$A$73,0))&lt;=P$1),INDEX('CA Standards and Followers'!$2:$2,MATCH(P$1,'CA Standards and Followers'!$1:$1,0)),0)))</f>
        <v>0.55000000000000004</v>
      </c>
      <c r="Q57">
        <f>IF('CA Standards and Followers'!$B69=1,'EPA LDV Rules'!J$8,IF(AND(INDEX('CA Standards and Followers'!$E$14:$E$73,MATCH($A57,'CA Standards and Followers'!$A$14:$A$73,0))=1,INDEX('CA Standards and Followers'!$H$14:$H$73,MATCH($A57,'CA Standards and Followers'!$A$14:$A$73,0))&lt;=Q$1),INDEX('CA Standards and Followers'!$3:$3,MATCH(Q$1,'CA Standards and Followers'!$1:$1,0)),IF(AND(INDEX('CA Standards and Followers'!$D$14:$D$73,MATCH($A57,'CA Standards and Followers'!$A$14:$A$73,0))=1,INDEX('CA Standards and Followers'!$G$14:$G$73,MATCH($A57,'CA Standards and Followers'!$A$14:$A$73,0))&lt;=Q$1),INDEX('CA Standards and Followers'!$2:$2,MATCH(Q$1,'CA Standards and Followers'!$1:$1,0)),0)))</f>
        <v>0</v>
      </c>
      <c r="R57">
        <f>IF('CA Standards and Followers'!$B69=1,'EPA LDV Rules'!K$8,IF(AND(INDEX('CA Standards and Followers'!$E$14:$E$73,MATCH($A57,'CA Standards and Followers'!$A$14:$A$73,0))=1,INDEX('CA Standards and Followers'!$H$14:$H$73,MATCH($A57,'CA Standards and Followers'!$A$14:$A$73,0))&lt;=R$1),INDEX('CA Standards and Followers'!$3:$3,MATCH(R$1,'CA Standards and Followers'!$1:$1,0)),IF(AND(INDEX('CA Standards and Followers'!$D$14:$D$73,MATCH($A57,'CA Standards and Followers'!$A$14:$A$73,0))=1,INDEX('CA Standards and Followers'!$G$14:$G$73,MATCH($A57,'CA Standards and Followers'!$A$14:$A$73,0))&lt;=R$1),INDEX('CA Standards and Followers'!$2:$2,MATCH(R$1,'CA Standards and Followers'!$1:$1,0)),0)))</f>
        <v>0</v>
      </c>
      <c r="S57">
        <f>IF('CA Standards and Followers'!$B69=1,'EPA LDV Rules'!L$8,IF(AND(INDEX('CA Standards and Followers'!$E$14:$E$73,MATCH($A57,'CA Standards and Followers'!$A$14:$A$73,0))=1,INDEX('CA Standards and Followers'!$H$14:$H$73,MATCH($A57,'CA Standards and Followers'!$A$14:$A$73,0))&lt;=S$1),INDEX('CA Standards and Followers'!$3:$3,MATCH(S$1,'CA Standards and Followers'!$1:$1,0)),IF(AND(INDEX('CA Standards and Followers'!$D$14:$D$73,MATCH($A57,'CA Standards and Followers'!$A$14:$A$73,0))=1,INDEX('CA Standards and Followers'!$G$14:$G$73,MATCH($A57,'CA Standards and Followers'!$A$14:$A$73,0))&lt;=S$1),INDEX('CA Standards and Followers'!$2:$2,MATCH(S$1,'CA Standards and Followers'!$1:$1,0)),0)))</f>
        <v>0</v>
      </c>
      <c r="T57">
        <f>IF('CA Standards and Followers'!$B69=1,'EPA LDV Rules'!M$8,IF(AND(INDEX('CA Standards and Followers'!$E$14:$E$73,MATCH($A57,'CA Standards and Followers'!$A$14:$A$73,0))=1,INDEX('CA Standards and Followers'!$H$14:$H$73,MATCH($A57,'CA Standards and Followers'!$A$14:$A$73,0))&lt;=T$1),INDEX('CA Standards and Followers'!$3:$3,MATCH(T$1,'CA Standards and Followers'!$1:$1,0)),IF(AND(INDEX('CA Standards and Followers'!$D$14:$D$73,MATCH($A57,'CA Standards and Followers'!$A$14:$A$73,0))=1,INDEX('CA Standards and Followers'!$G$14:$G$73,MATCH($A57,'CA Standards and Followers'!$A$14:$A$73,0))&lt;=T$1),INDEX('CA Standards and Followers'!$2:$2,MATCH(T$1,'CA Standards and Followers'!$1:$1,0)),0)))</f>
        <v>0</v>
      </c>
      <c r="U57">
        <f>IF('CA Standards and Followers'!$B69=1,'EPA LDV Rules'!N$8,IF(AND(INDEX('CA Standards and Followers'!$E$14:$E$73,MATCH($A57,'CA Standards and Followers'!$A$14:$A$73,0))=1,INDEX('CA Standards and Followers'!$H$14:$H$73,MATCH($A57,'CA Standards and Followers'!$A$14:$A$73,0))&lt;=U$1),INDEX('CA Standards and Followers'!$3:$3,MATCH(U$1,'CA Standards and Followers'!$1:$1,0)),IF(AND(INDEX('CA Standards and Followers'!$D$14:$D$73,MATCH($A57,'CA Standards and Followers'!$A$14:$A$73,0))=1,INDEX('CA Standards and Followers'!$G$14:$G$73,MATCH($A57,'CA Standards and Followers'!$A$14:$A$73,0))&lt;=U$1),INDEX('CA Standards and Followers'!$2:$2,MATCH(U$1,'CA Standards and Followers'!$1:$1,0)),0)))</f>
        <v>0</v>
      </c>
      <c r="V57">
        <f>IF('CA Standards and Followers'!$B69=1,'EPA LDV Rules'!O$8,IF(AND(INDEX('CA Standards and Followers'!$E$14:$E$73,MATCH($A57,'CA Standards and Followers'!$A$14:$A$73,0))=1,INDEX('CA Standards and Followers'!$H$14:$H$73,MATCH($A57,'CA Standards and Followers'!$A$14:$A$73,0))&lt;=V$1),INDEX('CA Standards and Followers'!$3:$3,MATCH(V$1,'CA Standards and Followers'!$1:$1,0)),IF(AND(INDEX('CA Standards and Followers'!$D$14:$D$73,MATCH($A57,'CA Standards and Followers'!$A$14:$A$73,0))=1,INDEX('CA Standards and Followers'!$G$14:$G$73,MATCH($A57,'CA Standards and Followers'!$A$14:$A$73,0))&lt;=V$1),INDEX('CA Standards and Followers'!$2:$2,MATCH(V$1,'CA Standards and Followers'!$1:$1,0)),0)))</f>
        <v>0</v>
      </c>
      <c r="W57">
        <f>IF('CA Standards and Followers'!$B69=1,'EPA LDV Rules'!P$8,IF(AND(INDEX('CA Standards and Followers'!$E$14:$E$73,MATCH($A57,'CA Standards and Followers'!$A$14:$A$73,0))=1,INDEX('CA Standards and Followers'!$H$14:$H$73,MATCH($A57,'CA Standards and Followers'!$A$14:$A$73,0))&lt;=W$1),INDEX('CA Standards and Followers'!$3:$3,MATCH(W$1,'CA Standards and Followers'!$1:$1,0)),IF(AND(INDEX('CA Standards and Followers'!$D$14:$D$73,MATCH($A57,'CA Standards and Followers'!$A$14:$A$73,0))=1,INDEX('CA Standards and Followers'!$G$14:$G$73,MATCH($A57,'CA Standards and Followers'!$A$14:$A$73,0))&lt;=W$1),INDEX('CA Standards and Followers'!$2:$2,MATCH(W$1,'CA Standards and Followers'!$1:$1,0)),0)))</f>
        <v>0</v>
      </c>
      <c r="X57">
        <f>IF('CA Standards and Followers'!$B69=1,'EPA LDV Rules'!Q$8,IF(AND(INDEX('CA Standards and Followers'!$E$14:$E$73,MATCH($A57,'CA Standards and Followers'!$A$14:$A$73,0))=1,INDEX('CA Standards and Followers'!$H$14:$H$73,MATCH($A57,'CA Standards and Followers'!$A$14:$A$73,0))&lt;=X$1),INDEX('CA Standards and Followers'!$3:$3,MATCH(X$1,'CA Standards and Followers'!$1:$1,0)),IF(AND(INDEX('CA Standards and Followers'!$D$14:$D$73,MATCH($A57,'CA Standards and Followers'!$A$14:$A$73,0))=1,INDEX('CA Standards and Followers'!$G$14:$G$73,MATCH($A57,'CA Standards and Followers'!$A$14:$A$73,0))&lt;=X$1),INDEX('CA Standards and Followers'!$2:$2,MATCH(X$1,'CA Standards and Followers'!$1:$1,0)),0)))</f>
        <v>0</v>
      </c>
      <c r="Y57">
        <f>IF('CA Standards and Followers'!$B69=1,'EPA LDV Rules'!R$8,IF(AND(INDEX('CA Standards and Followers'!$E$14:$E$73,MATCH($A57,'CA Standards and Followers'!$A$14:$A$73,0))=1,INDEX('CA Standards and Followers'!$H$14:$H$73,MATCH($A57,'CA Standards and Followers'!$A$14:$A$73,0))&lt;=Y$1),INDEX('CA Standards and Followers'!$3:$3,MATCH(Y$1,'CA Standards and Followers'!$1:$1,0)),IF(AND(INDEX('CA Standards and Followers'!$D$14:$D$73,MATCH($A57,'CA Standards and Followers'!$A$14:$A$73,0))=1,INDEX('CA Standards and Followers'!$G$14:$G$73,MATCH($A57,'CA Standards and Followers'!$A$14:$A$73,0))&lt;=Y$1),INDEX('CA Standards and Followers'!$2:$2,MATCH(Y$1,'CA Standards and Followers'!$1:$1,0)),0)))</f>
        <v>0</v>
      </c>
      <c r="Z57">
        <f>IF('CA Standards and Followers'!$B69=1,'EPA LDV Rules'!S$8,IF(AND(INDEX('CA Standards and Followers'!$E$14:$E$73,MATCH($A57,'CA Standards and Followers'!$A$14:$A$73,0))=1,INDEX('CA Standards and Followers'!$H$14:$H$73,MATCH($A57,'CA Standards and Followers'!$A$14:$A$73,0))&lt;=Z$1),INDEX('CA Standards and Followers'!$3:$3,MATCH(Z$1,'CA Standards and Followers'!$1:$1,0)),IF(AND(INDEX('CA Standards and Followers'!$D$14:$D$73,MATCH($A57,'CA Standards and Followers'!$A$14:$A$73,0))=1,INDEX('CA Standards and Followers'!$G$14:$G$73,MATCH($A57,'CA Standards and Followers'!$A$14:$A$73,0))&lt;=Z$1),INDEX('CA Standards and Followers'!$2:$2,MATCH(Z$1,'CA Standards and Followers'!$1:$1,0)),0)))</f>
        <v>0</v>
      </c>
      <c r="AA57">
        <f>IF('CA Standards and Followers'!$B69=1,'EPA LDV Rules'!T$8,IF(AND(INDEX('CA Standards and Followers'!$E$14:$E$73,MATCH($A57,'CA Standards and Followers'!$A$14:$A$73,0))=1,INDEX('CA Standards and Followers'!$H$14:$H$73,MATCH($A57,'CA Standards and Followers'!$A$14:$A$73,0))&lt;=AA$1),INDEX('CA Standards and Followers'!$3:$3,MATCH(AA$1,'CA Standards and Followers'!$1:$1,0)),IF(AND(INDEX('CA Standards and Followers'!$D$14:$D$73,MATCH($A57,'CA Standards and Followers'!$A$14:$A$73,0))=1,INDEX('CA Standards and Followers'!$G$14:$G$73,MATCH($A57,'CA Standards and Followers'!$A$14:$A$73,0))&lt;=AA$1),INDEX('CA Standards and Followers'!$2:$2,MATCH(AA$1,'CA Standards and Followers'!$1:$1,0)),0)))</f>
        <v>0</v>
      </c>
      <c r="AB57">
        <f>IF('CA Standards and Followers'!$B69=1,'EPA LDV Rules'!U$8,IF(AND(INDEX('CA Standards and Followers'!$E$14:$E$73,MATCH($A57,'CA Standards and Followers'!$A$14:$A$73,0))=1,INDEX('CA Standards and Followers'!$H$14:$H$73,MATCH($A57,'CA Standards and Followers'!$A$14:$A$73,0))&lt;=AB$1),INDEX('CA Standards and Followers'!$3:$3,MATCH(AB$1,'CA Standards and Followers'!$1:$1,0)),IF(AND(INDEX('CA Standards and Followers'!$D$14:$D$73,MATCH($A57,'CA Standards and Followers'!$A$14:$A$73,0))=1,INDEX('CA Standards and Followers'!$G$14:$G$73,MATCH($A57,'CA Standards and Followers'!$A$14:$A$73,0))&lt;=AB$1),INDEX('CA Standards and Followers'!$2:$2,MATCH(AB$1,'CA Standards and Followers'!$1:$1,0)),0)))</f>
        <v>0</v>
      </c>
      <c r="AC57">
        <f>IF('CA Standards and Followers'!$B69=1,'EPA LDV Rules'!V$8,IF(AND(INDEX('CA Standards and Followers'!$E$14:$E$73,MATCH($A57,'CA Standards and Followers'!$A$14:$A$73,0))=1,INDEX('CA Standards and Followers'!$H$14:$H$73,MATCH($A57,'CA Standards and Followers'!$A$14:$A$73,0))&lt;=AC$1),INDEX('CA Standards and Followers'!$3:$3,MATCH(AC$1,'CA Standards and Followers'!$1:$1,0)),IF(AND(INDEX('CA Standards and Followers'!$D$14:$D$73,MATCH($A57,'CA Standards and Followers'!$A$14:$A$73,0))=1,INDEX('CA Standards and Followers'!$G$14:$G$73,MATCH($A57,'CA Standards and Followers'!$A$14:$A$73,0))&lt;=AC$1),INDEX('CA Standards and Followers'!$2:$2,MATCH(AC$1,'CA Standards and Followers'!$1:$1,0)),0)))</f>
        <v>0</v>
      </c>
      <c r="AD57">
        <f>IF('CA Standards and Followers'!$B69=1,'EPA LDV Rules'!W$8,IF(AND(INDEX('CA Standards and Followers'!$E$14:$E$73,MATCH($A57,'CA Standards and Followers'!$A$14:$A$73,0))=1,INDEX('CA Standards and Followers'!$H$14:$H$73,MATCH($A57,'CA Standards and Followers'!$A$14:$A$73,0))&lt;=AD$1),INDEX('CA Standards and Followers'!$3:$3,MATCH(AD$1,'CA Standards and Followers'!$1:$1,0)),IF(AND(INDEX('CA Standards and Followers'!$D$14:$D$73,MATCH($A57,'CA Standards and Followers'!$A$14:$A$73,0))=1,INDEX('CA Standards and Followers'!$G$14:$G$73,MATCH($A57,'CA Standards and Followers'!$A$14:$A$73,0))&lt;=AD$1),INDEX('CA Standards and Followers'!$2:$2,MATCH(AD$1,'CA Standards and Followers'!$1:$1,0)),0)))</f>
        <v>0</v>
      </c>
      <c r="AE57">
        <f>IF('CA Standards and Followers'!$B69=1,'EPA LDV Rules'!X$8,IF(AND(INDEX('CA Standards and Followers'!$E$14:$E$73,MATCH($A57,'CA Standards and Followers'!$A$14:$A$73,0))=1,INDEX('CA Standards and Followers'!$H$14:$H$73,MATCH($A57,'CA Standards and Followers'!$A$14:$A$73,0))&lt;=AE$1),INDEX('CA Standards and Followers'!$3:$3,MATCH(AE$1,'CA Standards and Followers'!$1:$1,0)),IF(AND(INDEX('CA Standards and Followers'!$D$14:$D$73,MATCH($A57,'CA Standards and Followers'!$A$14:$A$73,0))=1,INDEX('CA Standards and Followers'!$G$14:$G$73,MATCH($A57,'CA Standards and Followers'!$A$14:$A$73,0))&lt;=AE$1),INDEX('CA Standards and Followers'!$2:$2,MATCH(AE$1,'CA Standards and Followers'!$1:$1,0)),0)))</f>
        <v>0</v>
      </c>
      <c r="AF57">
        <f>IF('CA Standards and Followers'!$B69=1,'EPA LDV Rules'!Y$8,IF(AND(INDEX('CA Standards and Followers'!$E$14:$E$73,MATCH($A57,'CA Standards and Followers'!$A$14:$A$73,0))=1,INDEX('CA Standards and Followers'!$H$14:$H$73,MATCH($A57,'CA Standards and Followers'!$A$14:$A$73,0))&lt;=AF$1),INDEX('CA Standards and Followers'!$3:$3,MATCH(AF$1,'CA Standards and Followers'!$1:$1,0)),IF(AND(INDEX('CA Standards and Followers'!$D$14:$D$73,MATCH($A57,'CA Standards and Followers'!$A$14:$A$73,0))=1,INDEX('CA Standards and Followers'!$G$14:$G$73,MATCH($A57,'CA Standards and Followers'!$A$14:$A$73,0))&lt;=AF$1),INDEX('CA Standards and Followers'!$2:$2,MATCH(AF$1,'CA Standards and Followers'!$1:$1,0)),0)))</f>
        <v>0</v>
      </c>
    </row>
    <row r="58" spans="1:32" x14ac:dyDescent="0.75">
      <c r="A58" t="s">
        <v>33</v>
      </c>
      <c r="B58">
        <f>IF(AND(INDEX('CA Standards and Followers'!$E$14:$E$73,MATCH($A58,'CA Standards and Followers'!$A$14:$A$73,0))=1,INDEX('CA Standards and Followers'!$H$14:$H$73,MATCH($A58,'CA Standards and Followers'!$A$14:$A$73,0))&lt;=B$1),INDEX('CA Standards and Followers'!$3:$3,MATCH(B$1,'CA Standards and Followers'!$1:$1,0)),IF(AND(INDEX('CA Standards and Followers'!$D$14:$D$73,MATCH($A58,'CA Standards and Followers'!$A$14:$A$73,0))=1,INDEX('CA Standards and Followers'!$G$14:$G$73,MATCH($A58,'CA Standards and Followers'!$A$14:$A$73,0))&lt;=B$1),INDEX('CA Standards and Followers'!$2:$2,MATCH(B$1,'CA Standards and Followers'!$1:$1,0)),0))</f>
        <v>0</v>
      </c>
      <c r="C58">
        <f>IF(AND(INDEX('CA Standards and Followers'!$E$14:$E$73,MATCH($A58,'CA Standards and Followers'!$A$14:$A$73,0))=1,INDEX('CA Standards and Followers'!$H$14:$H$73,MATCH($A58,'CA Standards and Followers'!$A$14:$A$73,0))&lt;=C$1),INDEX('CA Standards and Followers'!$3:$3,MATCH(C$1,'CA Standards and Followers'!$1:$1,0)),IF(AND(INDEX('CA Standards and Followers'!$D$14:$D$73,MATCH($A58,'CA Standards and Followers'!$A$14:$A$73,0))=1,INDEX('CA Standards and Followers'!$G$14:$G$73,MATCH($A58,'CA Standards and Followers'!$A$14:$A$73,0))&lt;=C$1),INDEX('CA Standards and Followers'!$2:$2,MATCH(C$1,'CA Standards and Followers'!$1:$1,0)),0))</f>
        <v>0</v>
      </c>
      <c r="D58">
        <f>IF(AND(INDEX('CA Standards and Followers'!$E$14:$E$73,MATCH($A58,'CA Standards and Followers'!$A$14:$A$73,0))=1,INDEX('CA Standards and Followers'!$H$14:$H$73,MATCH($A58,'CA Standards and Followers'!$A$14:$A$73,0))&lt;=D$1),INDEX('CA Standards and Followers'!$3:$3,MATCH(D$1,'CA Standards and Followers'!$1:$1,0)),IF(AND(INDEX('CA Standards and Followers'!$D$14:$D$73,MATCH($A58,'CA Standards and Followers'!$A$14:$A$73,0))=1,INDEX('CA Standards and Followers'!$G$14:$G$73,MATCH($A58,'CA Standards and Followers'!$A$14:$A$73,0))&lt;=D$1),INDEX('CA Standards and Followers'!$2:$2,MATCH(D$1,'CA Standards and Followers'!$1:$1,0)),0))</f>
        <v>0</v>
      </c>
      <c r="E58">
        <f>IF(AND(INDEX('CA Standards and Followers'!$E$14:$E$73,MATCH($A58,'CA Standards and Followers'!$A$14:$A$73,0))=1,INDEX('CA Standards and Followers'!$H$14:$H$73,MATCH($A58,'CA Standards and Followers'!$A$14:$A$73,0))&lt;=E$1),INDEX('CA Standards and Followers'!$3:$3,MATCH(E$1,'CA Standards and Followers'!$1:$1,0)),IF(AND(INDEX('CA Standards and Followers'!$D$14:$D$73,MATCH($A58,'CA Standards and Followers'!$A$14:$A$73,0))=1,INDEX('CA Standards and Followers'!$G$14:$G$73,MATCH($A58,'CA Standards and Followers'!$A$14:$A$73,0))&lt;=E$1),INDEX('CA Standards and Followers'!$2:$2,MATCH(E$1,'CA Standards and Followers'!$1:$1,0)),0))</f>
        <v>0</v>
      </c>
      <c r="F58">
        <f>IF(AND(INDEX('CA Standards and Followers'!$E$14:$E$73,MATCH($A58,'CA Standards and Followers'!$A$14:$A$73,0))=1,INDEX('CA Standards and Followers'!$H$14:$H$73,MATCH($A58,'CA Standards and Followers'!$A$14:$A$73,0))&lt;=F$1),INDEX('CA Standards and Followers'!$3:$3,MATCH(F$1,'CA Standards and Followers'!$1:$1,0)),IF(AND(INDEX('CA Standards and Followers'!$D$14:$D$73,MATCH($A58,'CA Standards and Followers'!$A$14:$A$73,0))=1,INDEX('CA Standards and Followers'!$G$14:$G$73,MATCH($A58,'CA Standards and Followers'!$A$14:$A$73,0))&lt;=F$1),INDEX('CA Standards and Followers'!$2:$2,MATCH(F$1,'CA Standards and Followers'!$1:$1,0)),0))</f>
        <v>0</v>
      </c>
      <c r="G58">
        <f>IF(AND(INDEX('CA Standards and Followers'!$E$14:$E$73,MATCH($A58,'CA Standards and Followers'!$A$14:$A$73,0))=1,INDEX('CA Standards and Followers'!$H$14:$H$73,MATCH($A58,'CA Standards and Followers'!$A$14:$A$73,0))&lt;=G$1),INDEX('CA Standards and Followers'!$3:$3,MATCH(G$1,'CA Standards and Followers'!$1:$1,0)),IF(AND(INDEX('CA Standards and Followers'!$D$14:$D$73,MATCH($A58,'CA Standards and Followers'!$A$14:$A$73,0))=1,INDEX('CA Standards and Followers'!$G$14:$G$73,MATCH($A58,'CA Standards and Followers'!$A$14:$A$73,0))&lt;=G$1),INDEX('CA Standards and Followers'!$2:$2,MATCH(G$1,'CA Standards and Followers'!$1:$1,0)),0))</f>
        <v>0</v>
      </c>
      <c r="H58">
        <f>IF(AND(INDEX('CA Standards and Followers'!$E$14:$E$73,MATCH($A58,'CA Standards and Followers'!$A$14:$A$73,0))=1,INDEX('CA Standards and Followers'!$H$14:$H$73,MATCH($A58,'CA Standards and Followers'!$A$14:$A$73,0))&lt;=H$1),INDEX('CA Standards and Followers'!$3:$3,MATCH(H$1,'CA Standards and Followers'!$1:$1,0)),IF(AND(INDEX('CA Standards and Followers'!$D$14:$D$73,MATCH($A58,'CA Standards and Followers'!$A$14:$A$73,0))=1,INDEX('CA Standards and Followers'!$G$14:$G$73,MATCH($A58,'CA Standards and Followers'!$A$14:$A$73,0))&lt;=H$1),INDEX('CA Standards and Followers'!$2:$2,MATCH(H$1,'CA Standards and Followers'!$1:$1,0)),0))</f>
        <v>0</v>
      </c>
      <c r="I58">
        <f>IF('CA Standards and Followers'!$B70=1,'EPA LDV Rules'!B$8,IF(AND(INDEX('CA Standards and Followers'!$E$14:$E$73,MATCH($A58,'CA Standards and Followers'!$A$14:$A$73,0))=1,INDEX('CA Standards and Followers'!$H$14:$H$73,MATCH($A58,'CA Standards and Followers'!$A$14:$A$73,0))&lt;=I$1),INDEX('CA Standards and Followers'!$3:$3,MATCH(I$1,'CA Standards and Followers'!$1:$1,0)),IF(AND(INDEX('CA Standards and Followers'!$D$14:$D$73,MATCH($A58,'CA Standards and Followers'!$A$14:$A$73,0))=1,INDEX('CA Standards and Followers'!$G$14:$G$73,MATCH($A58,'CA Standards and Followers'!$A$14:$A$73,0))&lt;=I$1),INDEX('CA Standards and Followers'!$2:$2,MATCH(I$1,'CA Standards and Followers'!$1:$1,0)),0)))</f>
        <v>0.26200000000000001</v>
      </c>
      <c r="J58">
        <f>IF('CA Standards and Followers'!$B70=1,'EPA LDV Rules'!C$8,IF(AND(INDEX('CA Standards and Followers'!$E$14:$E$73,MATCH($A58,'CA Standards and Followers'!$A$14:$A$73,0))=1,INDEX('CA Standards and Followers'!$H$14:$H$73,MATCH($A58,'CA Standards and Followers'!$A$14:$A$73,0))&lt;=J$1),INDEX('CA Standards and Followers'!$3:$3,MATCH(J$1,'CA Standards and Followers'!$1:$1,0)),IF(AND(INDEX('CA Standards and Followers'!$D$14:$D$73,MATCH($A58,'CA Standards and Followers'!$A$14:$A$73,0))=1,INDEX('CA Standards and Followers'!$G$14:$G$73,MATCH($A58,'CA Standards and Followers'!$A$14:$A$73,0))&lt;=J$1),INDEX('CA Standards and Followers'!$2:$2,MATCH(J$1,'CA Standards and Followers'!$1:$1,0)),0)))</f>
        <v>0.3</v>
      </c>
      <c r="K58">
        <f>IF('CA Standards and Followers'!$B70=1,'EPA LDV Rules'!D$8,IF(AND(INDEX('CA Standards and Followers'!$E$14:$E$73,MATCH($A58,'CA Standards and Followers'!$A$14:$A$73,0))=1,INDEX('CA Standards and Followers'!$H$14:$H$73,MATCH($A58,'CA Standards and Followers'!$A$14:$A$73,0))&lt;=K$1),INDEX('CA Standards and Followers'!$3:$3,MATCH(K$1,'CA Standards and Followers'!$1:$1,0)),IF(AND(INDEX('CA Standards and Followers'!$D$14:$D$73,MATCH($A58,'CA Standards and Followers'!$A$14:$A$73,0))=1,INDEX('CA Standards and Followers'!$G$14:$G$73,MATCH($A58,'CA Standards and Followers'!$A$14:$A$73,0))&lt;=K$1),INDEX('CA Standards and Followers'!$2:$2,MATCH(K$1,'CA Standards and Followers'!$1:$1,0)),0)))</f>
        <v>0.39600000000000002</v>
      </c>
      <c r="L58">
        <f>IF('CA Standards and Followers'!$B70=1,'EPA LDV Rules'!E$8,IF(AND(INDEX('CA Standards and Followers'!$E$14:$E$73,MATCH($A58,'CA Standards and Followers'!$A$14:$A$73,0))=1,INDEX('CA Standards and Followers'!$H$14:$H$73,MATCH($A58,'CA Standards and Followers'!$A$14:$A$73,0))&lt;=L$1),INDEX('CA Standards and Followers'!$3:$3,MATCH(L$1,'CA Standards and Followers'!$1:$1,0)),IF(AND(INDEX('CA Standards and Followers'!$D$14:$D$73,MATCH($A58,'CA Standards and Followers'!$A$14:$A$73,0))=1,INDEX('CA Standards and Followers'!$G$14:$G$73,MATCH($A58,'CA Standards and Followers'!$A$14:$A$73,0))&lt;=L$1),INDEX('CA Standards and Followers'!$2:$2,MATCH(L$1,'CA Standards and Followers'!$1:$1,0)),0)))</f>
        <v>0.45500000000000002</v>
      </c>
      <c r="M58">
        <f>IF('CA Standards and Followers'!$B70=1,'EPA LDV Rules'!F$8,IF(AND(INDEX('CA Standards and Followers'!$E$14:$E$73,MATCH($A58,'CA Standards and Followers'!$A$14:$A$73,0))=1,INDEX('CA Standards and Followers'!$H$14:$H$73,MATCH($A58,'CA Standards and Followers'!$A$14:$A$73,0))&lt;=M$1),INDEX('CA Standards and Followers'!$3:$3,MATCH(M$1,'CA Standards and Followers'!$1:$1,0)),IF(AND(INDEX('CA Standards and Followers'!$D$14:$D$73,MATCH($A58,'CA Standards and Followers'!$A$14:$A$73,0))=1,INDEX('CA Standards and Followers'!$G$14:$G$73,MATCH($A58,'CA Standards and Followers'!$A$14:$A$73,0))&lt;=M$1),INDEX('CA Standards and Followers'!$2:$2,MATCH(M$1,'CA Standards and Followers'!$1:$1,0)),0)))</f>
        <v>0.53</v>
      </c>
      <c r="N58">
        <f>IF('CA Standards and Followers'!$B70=1,'EPA LDV Rules'!G$8,IF(AND(INDEX('CA Standards and Followers'!$E$14:$E$73,MATCH($A58,'CA Standards and Followers'!$A$14:$A$73,0))=1,INDEX('CA Standards and Followers'!$H$14:$H$73,MATCH($A58,'CA Standards and Followers'!$A$14:$A$73,0))&lt;=N$1),INDEX('CA Standards and Followers'!$3:$3,MATCH(N$1,'CA Standards and Followers'!$1:$1,0)),IF(AND(INDEX('CA Standards and Followers'!$D$14:$D$73,MATCH($A58,'CA Standards and Followers'!$A$14:$A$73,0))=1,INDEX('CA Standards and Followers'!$G$14:$G$73,MATCH($A58,'CA Standards and Followers'!$A$14:$A$73,0))&lt;=N$1),INDEX('CA Standards and Followers'!$2:$2,MATCH(N$1,'CA Standards and Followers'!$1:$1,0)),0)))</f>
        <v>0.61</v>
      </c>
      <c r="O58">
        <f>IF('CA Standards and Followers'!$B70=1,'EPA LDV Rules'!H$8,IF(AND(INDEX('CA Standards and Followers'!$E$14:$E$73,MATCH($A58,'CA Standards and Followers'!$A$14:$A$73,0))=1,INDEX('CA Standards and Followers'!$H$14:$H$73,MATCH($A58,'CA Standards and Followers'!$A$14:$A$73,0))&lt;=O$1),INDEX('CA Standards and Followers'!$3:$3,MATCH(O$1,'CA Standards and Followers'!$1:$1,0)),IF(AND(INDEX('CA Standards and Followers'!$D$14:$D$73,MATCH($A58,'CA Standards and Followers'!$A$14:$A$73,0))=1,INDEX('CA Standards and Followers'!$G$14:$G$73,MATCH($A58,'CA Standards and Followers'!$A$14:$A$73,0))&lt;=O$1),INDEX('CA Standards and Followers'!$2:$2,MATCH(O$1,'CA Standards and Followers'!$1:$1,0)),0)))</f>
        <v>0.57999999999999996</v>
      </c>
      <c r="P58">
        <f>IF('CA Standards and Followers'!$B70=1,'EPA LDV Rules'!I$8,IF(AND(INDEX('CA Standards and Followers'!$E$14:$E$73,MATCH($A58,'CA Standards and Followers'!$A$14:$A$73,0))=1,INDEX('CA Standards and Followers'!$H$14:$H$73,MATCH($A58,'CA Standards and Followers'!$A$14:$A$73,0))&lt;=P$1),INDEX('CA Standards and Followers'!$3:$3,MATCH(P$1,'CA Standards and Followers'!$1:$1,0)),IF(AND(INDEX('CA Standards and Followers'!$D$14:$D$73,MATCH($A58,'CA Standards and Followers'!$A$14:$A$73,0))=1,INDEX('CA Standards and Followers'!$G$14:$G$73,MATCH($A58,'CA Standards and Followers'!$A$14:$A$73,0))&lt;=P$1),INDEX('CA Standards and Followers'!$2:$2,MATCH(P$1,'CA Standards and Followers'!$1:$1,0)),0)))</f>
        <v>0.55000000000000004</v>
      </c>
      <c r="Q58">
        <f>IF('CA Standards and Followers'!$B70=1,'EPA LDV Rules'!J$8,IF(AND(INDEX('CA Standards and Followers'!$E$14:$E$73,MATCH($A58,'CA Standards and Followers'!$A$14:$A$73,0))=1,INDEX('CA Standards and Followers'!$H$14:$H$73,MATCH($A58,'CA Standards and Followers'!$A$14:$A$73,0))&lt;=Q$1),INDEX('CA Standards and Followers'!$3:$3,MATCH(Q$1,'CA Standards and Followers'!$1:$1,0)),IF(AND(INDEX('CA Standards and Followers'!$D$14:$D$73,MATCH($A58,'CA Standards and Followers'!$A$14:$A$73,0))=1,INDEX('CA Standards and Followers'!$G$14:$G$73,MATCH($A58,'CA Standards and Followers'!$A$14:$A$73,0))&lt;=Q$1),INDEX('CA Standards and Followers'!$2:$2,MATCH(Q$1,'CA Standards and Followers'!$1:$1,0)),0)))</f>
        <v>0</v>
      </c>
      <c r="R58">
        <f>IF('CA Standards and Followers'!$B70=1,'EPA LDV Rules'!K$8,IF(AND(INDEX('CA Standards and Followers'!$E$14:$E$73,MATCH($A58,'CA Standards and Followers'!$A$14:$A$73,0))=1,INDEX('CA Standards and Followers'!$H$14:$H$73,MATCH($A58,'CA Standards and Followers'!$A$14:$A$73,0))&lt;=R$1),INDEX('CA Standards and Followers'!$3:$3,MATCH(R$1,'CA Standards and Followers'!$1:$1,0)),IF(AND(INDEX('CA Standards and Followers'!$D$14:$D$73,MATCH($A58,'CA Standards and Followers'!$A$14:$A$73,0))=1,INDEX('CA Standards and Followers'!$G$14:$G$73,MATCH($A58,'CA Standards and Followers'!$A$14:$A$73,0))&lt;=R$1),INDEX('CA Standards and Followers'!$2:$2,MATCH(R$1,'CA Standards and Followers'!$1:$1,0)),0)))</f>
        <v>0</v>
      </c>
      <c r="S58">
        <f>IF('CA Standards and Followers'!$B70=1,'EPA LDV Rules'!L$8,IF(AND(INDEX('CA Standards and Followers'!$E$14:$E$73,MATCH($A58,'CA Standards and Followers'!$A$14:$A$73,0))=1,INDEX('CA Standards and Followers'!$H$14:$H$73,MATCH($A58,'CA Standards and Followers'!$A$14:$A$73,0))&lt;=S$1),INDEX('CA Standards and Followers'!$3:$3,MATCH(S$1,'CA Standards and Followers'!$1:$1,0)),IF(AND(INDEX('CA Standards and Followers'!$D$14:$D$73,MATCH($A58,'CA Standards and Followers'!$A$14:$A$73,0))=1,INDEX('CA Standards and Followers'!$G$14:$G$73,MATCH($A58,'CA Standards and Followers'!$A$14:$A$73,0))&lt;=S$1),INDEX('CA Standards and Followers'!$2:$2,MATCH(S$1,'CA Standards and Followers'!$1:$1,0)),0)))</f>
        <v>0</v>
      </c>
      <c r="T58">
        <f>IF('CA Standards and Followers'!$B70=1,'EPA LDV Rules'!M$8,IF(AND(INDEX('CA Standards and Followers'!$E$14:$E$73,MATCH($A58,'CA Standards and Followers'!$A$14:$A$73,0))=1,INDEX('CA Standards and Followers'!$H$14:$H$73,MATCH($A58,'CA Standards and Followers'!$A$14:$A$73,0))&lt;=T$1),INDEX('CA Standards and Followers'!$3:$3,MATCH(T$1,'CA Standards and Followers'!$1:$1,0)),IF(AND(INDEX('CA Standards and Followers'!$D$14:$D$73,MATCH($A58,'CA Standards and Followers'!$A$14:$A$73,0))=1,INDEX('CA Standards and Followers'!$G$14:$G$73,MATCH($A58,'CA Standards and Followers'!$A$14:$A$73,0))&lt;=T$1),INDEX('CA Standards and Followers'!$2:$2,MATCH(T$1,'CA Standards and Followers'!$1:$1,0)),0)))</f>
        <v>0</v>
      </c>
      <c r="U58">
        <f>IF('CA Standards and Followers'!$B70=1,'EPA LDV Rules'!N$8,IF(AND(INDEX('CA Standards and Followers'!$E$14:$E$73,MATCH($A58,'CA Standards and Followers'!$A$14:$A$73,0))=1,INDEX('CA Standards and Followers'!$H$14:$H$73,MATCH($A58,'CA Standards and Followers'!$A$14:$A$73,0))&lt;=U$1),INDEX('CA Standards and Followers'!$3:$3,MATCH(U$1,'CA Standards and Followers'!$1:$1,0)),IF(AND(INDEX('CA Standards and Followers'!$D$14:$D$73,MATCH($A58,'CA Standards and Followers'!$A$14:$A$73,0))=1,INDEX('CA Standards and Followers'!$G$14:$G$73,MATCH($A58,'CA Standards and Followers'!$A$14:$A$73,0))&lt;=U$1),INDEX('CA Standards and Followers'!$2:$2,MATCH(U$1,'CA Standards and Followers'!$1:$1,0)),0)))</f>
        <v>0</v>
      </c>
      <c r="V58">
        <f>IF('CA Standards and Followers'!$B70=1,'EPA LDV Rules'!O$8,IF(AND(INDEX('CA Standards and Followers'!$E$14:$E$73,MATCH($A58,'CA Standards and Followers'!$A$14:$A$73,0))=1,INDEX('CA Standards and Followers'!$H$14:$H$73,MATCH($A58,'CA Standards and Followers'!$A$14:$A$73,0))&lt;=V$1),INDEX('CA Standards and Followers'!$3:$3,MATCH(V$1,'CA Standards and Followers'!$1:$1,0)),IF(AND(INDEX('CA Standards and Followers'!$D$14:$D$73,MATCH($A58,'CA Standards and Followers'!$A$14:$A$73,0))=1,INDEX('CA Standards and Followers'!$G$14:$G$73,MATCH($A58,'CA Standards and Followers'!$A$14:$A$73,0))&lt;=V$1),INDEX('CA Standards and Followers'!$2:$2,MATCH(V$1,'CA Standards and Followers'!$1:$1,0)),0)))</f>
        <v>0</v>
      </c>
      <c r="W58">
        <f>IF('CA Standards and Followers'!$B70=1,'EPA LDV Rules'!P$8,IF(AND(INDEX('CA Standards and Followers'!$E$14:$E$73,MATCH($A58,'CA Standards and Followers'!$A$14:$A$73,0))=1,INDEX('CA Standards and Followers'!$H$14:$H$73,MATCH($A58,'CA Standards and Followers'!$A$14:$A$73,0))&lt;=W$1),INDEX('CA Standards and Followers'!$3:$3,MATCH(W$1,'CA Standards and Followers'!$1:$1,0)),IF(AND(INDEX('CA Standards and Followers'!$D$14:$D$73,MATCH($A58,'CA Standards and Followers'!$A$14:$A$73,0))=1,INDEX('CA Standards and Followers'!$G$14:$G$73,MATCH($A58,'CA Standards and Followers'!$A$14:$A$73,0))&lt;=W$1),INDEX('CA Standards and Followers'!$2:$2,MATCH(W$1,'CA Standards and Followers'!$1:$1,0)),0)))</f>
        <v>0</v>
      </c>
      <c r="X58">
        <f>IF('CA Standards and Followers'!$B70=1,'EPA LDV Rules'!Q$8,IF(AND(INDEX('CA Standards and Followers'!$E$14:$E$73,MATCH($A58,'CA Standards and Followers'!$A$14:$A$73,0))=1,INDEX('CA Standards and Followers'!$H$14:$H$73,MATCH($A58,'CA Standards and Followers'!$A$14:$A$73,0))&lt;=X$1),INDEX('CA Standards and Followers'!$3:$3,MATCH(X$1,'CA Standards and Followers'!$1:$1,0)),IF(AND(INDEX('CA Standards and Followers'!$D$14:$D$73,MATCH($A58,'CA Standards and Followers'!$A$14:$A$73,0))=1,INDEX('CA Standards and Followers'!$G$14:$G$73,MATCH($A58,'CA Standards and Followers'!$A$14:$A$73,0))&lt;=X$1),INDEX('CA Standards and Followers'!$2:$2,MATCH(X$1,'CA Standards and Followers'!$1:$1,0)),0)))</f>
        <v>0</v>
      </c>
      <c r="Y58">
        <f>IF('CA Standards and Followers'!$B70=1,'EPA LDV Rules'!R$8,IF(AND(INDEX('CA Standards and Followers'!$E$14:$E$73,MATCH($A58,'CA Standards and Followers'!$A$14:$A$73,0))=1,INDEX('CA Standards and Followers'!$H$14:$H$73,MATCH($A58,'CA Standards and Followers'!$A$14:$A$73,0))&lt;=Y$1),INDEX('CA Standards and Followers'!$3:$3,MATCH(Y$1,'CA Standards and Followers'!$1:$1,0)),IF(AND(INDEX('CA Standards and Followers'!$D$14:$D$73,MATCH($A58,'CA Standards and Followers'!$A$14:$A$73,0))=1,INDEX('CA Standards and Followers'!$G$14:$G$73,MATCH($A58,'CA Standards and Followers'!$A$14:$A$73,0))&lt;=Y$1),INDEX('CA Standards and Followers'!$2:$2,MATCH(Y$1,'CA Standards and Followers'!$1:$1,0)),0)))</f>
        <v>0</v>
      </c>
      <c r="Z58">
        <f>IF('CA Standards and Followers'!$B70=1,'EPA LDV Rules'!S$8,IF(AND(INDEX('CA Standards and Followers'!$E$14:$E$73,MATCH($A58,'CA Standards and Followers'!$A$14:$A$73,0))=1,INDEX('CA Standards and Followers'!$H$14:$H$73,MATCH($A58,'CA Standards and Followers'!$A$14:$A$73,0))&lt;=Z$1),INDEX('CA Standards and Followers'!$3:$3,MATCH(Z$1,'CA Standards and Followers'!$1:$1,0)),IF(AND(INDEX('CA Standards and Followers'!$D$14:$D$73,MATCH($A58,'CA Standards and Followers'!$A$14:$A$73,0))=1,INDEX('CA Standards and Followers'!$G$14:$G$73,MATCH($A58,'CA Standards and Followers'!$A$14:$A$73,0))&lt;=Z$1),INDEX('CA Standards and Followers'!$2:$2,MATCH(Z$1,'CA Standards and Followers'!$1:$1,0)),0)))</f>
        <v>0</v>
      </c>
      <c r="AA58">
        <f>IF('CA Standards and Followers'!$B70=1,'EPA LDV Rules'!T$8,IF(AND(INDEX('CA Standards and Followers'!$E$14:$E$73,MATCH($A58,'CA Standards and Followers'!$A$14:$A$73,0))=1,INDEX('CA Standards and Followers'!$H$14:$H$73,MATCH($A58,'CA Standards and Followers'!$A$14:$A$73,0))&lt;=AA$1),INDEX('CA Standards and Followers'!$3:$3,MATCH(AA$1,'CA Standards and Followers'!$1:$1,0)),IF(AND(INDEX('CA Standards and Followers'!$D$14:$D$73,MATCH($A58,'CA Standards and Followers'!$A$14:$A$73,0))=1,INDEX('CA Standards and Followers'!$G$14:$G$73,MATCH($A58,'CA Standards and Followers'!$A$14:$A$73,0))&lt;=AA$1),INDEX('CA Standards and Followers'!$2:$2,MATCH(AA$1,'CA Standards and Followers'!$1:$1,0)),0)))</f>
        <v>0</v>
      </c>
      <c r="AB58">
        <f>IF('CA Standards and Followers'!$B70=1,'EPA LDV Rules'!U$8,IF(AND(INDEX('CA Standards and Followers'!$E$14:$E$73,MATCH($A58,'CA Standards and Followers'!$A$14:$A$73,0))=1,INDEX('CA Standards and Followers'!$H$14:$H$73,MATCH($A58,'CA Standards and Followers'!$A$14:$A$73,0))&lt;=AB$1),INDEX('CA Standards and Followers'!$3:$3,MATCH(AB$1,'CA Standards and Followers'!$1:$1,0)),IF(AND(INDEX('CA Standards and Followers'!$D$14:$D$73,MATCH($A58,'CA Standards and Followers'!$A$14:$A$73,0))=1,INDEX('CA Standards and Followers'!$G$14:$G$73,MATCH($A58,'CA Standards and Followers'!$A$14:$A$73,0))&lt;=AB$1),INDEX('CA Standards and Followers'!$2:$2,MATCH(AB$1,'CA Standards and Followers'!$1:$1,0)),0)))</f>
        <v>0</v>
      </c>
      <c r="AC58">
        <f>IF('CA Standards and Followers'!$B70=1,'EPA LDV Rules'!V$8,IF(AND(INDEX('CA Standards and Followers'!$E$14:$E$73,MATCH($A58,'CA Standards and Followers'!$A$14:$A$73,0))=1,INDEX('CA Standards and Followers'!$H$14:$H$73,MATCH($A58,'CA Standards and Followers'!$A$14:$A$73,0))&lt;=AC$1),INDEX('CA Standards and Followers'!$3:$3,MATCH(AC$1,'CA Standards and Followers'!$1:$1,0)),IF(AND(INDEX('CA Standards and Followers'!$D$14:$D$73,MATCH($A58,'CA Standards and Followers'!$A$14:$A$73,0))=1,INDEX('CA Standards and Followers'!$G$14:$G$73,MATCH($A58,'CA Standards and Followers'!$A$14:$A$73,0))&lt;=AC$1),INDEX('CA Standards and Followers'!$2:$2,MATCH(AC$1,'CA Standards and Followers'!$1:$1,0)),0)))</f>
        <v>0</v>
      </c>
      <c r="AD58">
        <f>IF('CA Standards and Followers'!$B70=1,'EPA LDV Rules'!W$8,IF(AND(INDEX('CA Standards and Followers'!$E$14:$E$73,MATCH($A58,'CA Standards and Followers'!$A$14:$A$73,0))=1,INDEX('CA Standards and Followers'!$H$14:$H$73,MATCH($A58,'CA Standards and Followers'!$A$14:$A$73,0))&lt;=AD$1),INDEX('CA Standards and Followers'!$3:$3,MATCH(AD$1,'CA Standards and Followers'!$1:$1,0)),IF(AND(INDEX('CA Standards and Followers'!$D$14:$D$73,MATCH($A58,'CA Standards and Followers'!$A$14:$A$73,0))=1,INDEX('CA Standards and Followers'!$G$14:$G$73,MATCH($A58,'CA Standards and Followers'!$A$14:$A$73,0))&lt;=AD$1),INDEX('CA Standards and Followers'!$2:$2,MATCH(AD$1,'CA Standards and Followers'!$1:$1,0)),0)))</f>
        <v>0</v>
      </c>
      <c r="AE58">
        <f>IF('CA Standards and Followers'!$B70=1,'EPA LDV Rules'!X$8,IF(AND(INDEX('CA Standards and Followers'!$E$14:$E$73,MATCH($A58,'CA Standards and Followers'!$A$14:$A$73,0))=1,INDEX('CA Standards and Followers'!$H$14:$H$73,MATCH($A58,'CA Standards and Followers'!$A$14:$A$73,0))&lt;=AE$1),INDEX('CA Standards and Followers'!$3:$3,MATCH(AE$1,'CA Standards and Followers'!$1:$1,0)),IF(AND(INDEX('CA Standards and Followers'!$D$14:$D$73,MATCH($A58,'CA Standards and Followers'!$A$14:$A$73,0))=1,INDEX('CA Standards and Followers'!$G$14:$G$73,MATCH($A58,'CA Standards and Followers'!$A$14:$A$73,0))&lt;=AE$1),INDEX('CA Standards and Followers'!$2:$2,MATCH(AE$1,'CA Standards and Followers'!$1:$1,0)),0)))</f>
        <v>0</v>
      </c>
      <c r="AF58">
        <f>IF('CA Standards and Followers'!$B70=1,'EPA LDV Rules'!Y$8,IF(AND(INDEX('CA Standards and Followers'!$E$14:$E$73,MATCH($A58,'CA Standards and Followers'!$A$14:$A$73,0))=1,INDEX('CA Standards and Followers'!$H$14:$H$73,MATCH($A58,'CA Standards and Followers'!$A$14:$A$73,0))&lt;=AF$1),INDEX('CA Standards and Followers'!$3:$3,MATCH(AF$1,'CA Standards and Followers'!$1:$1,0)),IF(AND(INDEX('CA Standards and Followers'!$D$14:$D$73,MATCH($A58,'CA Standards and Followers'!$A$14:$A$73,0))=1,INDEX('CA Standards and Followers'!$G$14:$G$73,MATCH($A58,'CA Standards and Followers'!$A$14:$A$73,0))&lt;=AF$1),INDEX('CA Standards and Followers'!$2:$2,MATCH(AF$1,'CA Standards and Followers'!$1:$1,0)),0)))</f>
        <v>0</v>
      </c>
    </row>
    <row r="59" spans="1:32" x14ac:dyDescent="0.75">
      <c r="A59" t="s">
        <v>34</v>
      </c>
      <c r="B59">
        <f>IF(AND(INDEX('CA Standards and Followers'!$E$14:$E$73,MATCH($A59,'CA Standards and Followers'!$A$14:$A$73,0))=1,INDEX('CA Standards and Followers'!$H$14:$H$73,MATCH($A59,'CA Standards and Followers'!$A$14:$A$73,0))&lt;=B$1),INDEX('CA Standards and Followers'!$3:$3,MATCH(B$1,'CA Standards and Followers'!$1:$1,0)),IF(AND(INDEX('CA Standards and Followers'!$D$14:$D$73,MATCH($A59,'CA Standards and Followers'!$A$14:$A$73,0))=1,INDEX('CA Standards and Followers'!$G$14:$G$73,MATCH($A59,'CA Standards and Followers'!$A$14:$A$73,0))&lt;=B$1),INDEX('CA Standards and Followers'!$2:$2,MATCH(B$1,'CA Standards and Followers'!$1:$1,0)),0))</f>
        <v>0</v>
      </c>
      <c r="C59">
        <f>IF(AND(INDEX('CA Standards and Followers'!$E$14:$E$73,MATCH($A59,'CA Standards and Followers'!$A$14:$A$73,0))=1,INDEX('CA Standards and Followers'!$H$14:$H$73,MATCH($A59,'CA Standards and Followers'!$A$14:$A$73,0))&lt;=C$1),INDEX('CA Standards and Followers'!$3:$3,MATCH(C$1,'CA Standards and Followers'!$1:$1,0)),IF(AND(INDEX('CA Standards and Followers'!$D$14:$D$73,MATCH($A59,'CA Standards and Followers'!$A$14:$A$73,0))=1,INDEX('CA Standards and Followers'!$G$14:$G$73,MATCH($A59,'CA Standards and Followers'!$A$14:$A$73,0))&lt;=C$1),INDEX('CA Standards and Followers'!$2:$2,MATCH(C$1,'CA Standards and Followers'!$1:$1,0)),0))</f>
        <v>0</v>
      </c>
      <c r="D59">
        <f>IF(AND(INDEX('CA Standards and Followers'!$E$14:$E$73,MATCH($A59,'CA Standards and Followers'!$A$14:$A$73,0))=1,INDEX('CA Standards and Followers'!$H$14:$H$73,MATCH($A59,'CA Standards and Followers'!$A$14:$A$73,0))&lt;=D$1),INDEX('CA Standards and Followers'!$3:$3,MATCH(D$1,'CA Standards and Followers'!$1:$1,0)),IF(AND(INDEX('CA Standards and Followers'!$D$14:$D$73,MATCH($A59,'CA Standards and Followers'!$A$14:$A$73,0))=1,INDEX('CA Standards and Followers'!$G$14:$G$73,MATCH($A59,'CA Standards and Followers'!$A$14:$A$73,0))&lt;=D$1),INDEX('CA Standards and Followers'!$2:$2,MATCH(D$1,'CA Standards and Followers'!$1:$1,0)),0))</f>
        <v>0</v>
      </c>
      <c r="E59">
        <f>IF(AND(INDEX('CA Standards and Followers'!$E$14:$E$73,MATCH($A59,'CA Standards and Followers'!$A$14:$A$73,0))=1,INDEX('CA Standards and Followers'!$H$14:$H$73,MATCH($A59,'CA Standards and Followers'!$A$14:$A$73,0))&lt;=E$1),INDEX('CA Standards and Followers'!$3:$3,MATCH(E$1,'CA Standards and Followers'!$1:$1,0)),IF(AND(INDEX('CA Standards and Followers'!$D$14:$D$73,MATCH($A59,'CA Standards and Followers'!$A$14:$A$73,0))=1,INDEX('CA Standards and Followers'!$G$14:$G$73,MATCH($A59,'CA Standards and Followers'!$A$14:$A$73,0))&lt;=E$1),INDEX('CA Standards and Followers'!$2:$2,MATCH(E$1,'CA Standards and Followers'!$1:$1,0)),0))</f>
        <v>0</v>
      </c>
      <c r="F59">
        <f>IF(AND(INDEX('CA Standards and Followers'!$E$14:$E$73,MATCH($A59,'CA Standards and Followers'!$A$14:$A$73,0))=1,INDEX('CA Standards and Followers'!$H$14:$H$73,MATCH($A59,'CA Standards and Followers'!$A$14:$A$73,0))&lt;=F$1),INDEX('CA Standards and Followers'!$3:$3,MATCH(F$1,'CA Standards and Followers'!$1:$1,0)),IF(AND(INDEX('CA Standards and Followers'!$D$14:$D$73,MATCH($A59,'CA Standards and Followers'!$A$14:$A$73,0))=1,INDEX('CA Standards and Followers'!$G$14:$G$73,MATCH($A59,'CA Standards and Followers'!$A$14:$A$73,0))&lt;=F$1),INDEX('CA Standards and Followers'!$2:$2,MATCH(F$1,'CA Standards and Followers'!$1:$1,0)),0))</f>
        <v>0</v>
      </c>
      <c r="G59">
        <f>IF(AND(INDEX('CA Standards and Followers'!$E$14:$E$73,MATCH($A59,'CA Standards and Followers'!$A$14:$A$73,0))=1,INDEX('CA Standards and Followers'!$H$14:$H$73,MATCH($A59,'CA Standards and Followers'!$A$14:$A$73,0))&lt;=G$1),INDEX('CA Standards and Followers'!$3:$3,MATCH(G$1,'CA Standards and Followers'!$1:$1,0)),IF(AND(INDEX('CA Standards and Followers'!$D$14:$D$73,MATCH($A59,'CA Standards and Followers'!$A$14:$A$73,0))=1,INDEX('CA Standards and Followers'!$G$14:$G$73,MATCH($A59,'CA Standards and Followers'!$A$14:$A$73,0))&lt;=G$1),INDEX('CA Standards and Followers'!$2:$2,MATCH(G$1,'CA Standards and Followers'!$1:$1,0)),0))</f>
        <v>0</v>
      </c>
      <c r="H59">
        <f>IF(AND(INDEX('CA Standards and Followers'!$E$14:$E$73,MATCH($A59,'CA Standards and Followers'!$A$14:$A$73,0))=1,INDEX('CA Standards and Followers'!$H$14:$H$73,MATCH($A59,'CA Standards and Followers'!$A$14:$A$73,0))&lt;=H$1),INDEX('CA Standards and Followers'!$3:$3,MATCH(H$1,'CA Standards and Followers'!$1:$1,0)),IF(AND(INDEX('CA Standards and Followers'!$D$14:$D$73,MATCH($A59,'CA Standards and Followers'!$A$14:$A$73,0))=1,INDEX('CA Standards and Followers'!$G$14:$G$73,MATCH($A59,'CA Standards and Followers'!$A$14:$A$73,0))&lt;=H$1),INDEX('CA Standards and Followers'!$2:$2,MATCH(H$1,'CA Standards and Followers'!$1:$1,0)),0))</f>
        <v>0</v>
      </c>
      <c r="I59">
        <f>IF('CA Standards and Followers'!$B71=1,'EPA LDV Rules'!B$8,IF(AND(INDEX('CA Standards and Followers'!$E$14:$E$73,MATCH($A59,'CA Standards and Followers'!$A$14:$A$73,0))=1,INDEX('CA Standards and Followers'!$H$14:$H$73,MATCH($A59,'CA Standards and Followers'!$A$14:$A$73,0))&lt;=I$1),INDEX('CA Standards and Followers'!$3:$3,MATCH(I$1,'CA Standards and Followers'!$1:$1,0)),IF(AND(INDEX('CA Standards and Followers'!$D$14:$D$73,MATCH($A59,'CA Standards and Followers'!$A$14:$A$73,0))=1,INDEX('CA Standards and Followers'!$G$14:$G$73,MATCH($A59,'CA Standards and Followers'!$A$14:$A$73,0))&lt;=I$1),INDEX('CA Standards and Followers'!$2:$2,MATCH(I$1,'CA Standards and Followers'!$1:$1,0)),0)))</f>
        <v>0.26200000000000001</v>
      </c>
      <c r="J59">
        <f>IF('CA Standards and Followers'!$B71=1,'EPA LDV Rules'!C$8,IF(AND(INDEX('CA Standards and Followers'!$E$14:$E$73,MATCH($A59,'CA Standards and Followers'!$A$14:$A$73,0))=1,INDEX('CA Standards and Followers'!$H$14:$H$73,MATCH($A59,'CA Standards and Followers'!$A$14:$A$73,0))&lt;=J$1),INDEX('CA Standards and Followers'!$3:$3,MATCH(J$1,'CA Standards and Followers'!$1:$1,0)),IF(AND(INDEX('CA Standards and Followers'!$D$14:$D$73,MATCH($A59,'CA Standards and Followers'!$A$14:$A$73,0))=1,INDEX('CA Standards and Followers'!$G$14:$G$73,MATCH($A59,'CA Standards and Followers'!$A$14:$A$73,0))&lt;=J$1),INDEX('CA Standards and Followers'!$2:$2,MATCH(J$1,'CA Standards and Followers'!$1:$1,0)),0)))</f>
        <v>0.3</v>
      </c>
      <c r="K59">
        <f>IF('CA Standards and Followers'!$B71=1,'EPA LDV Rules'!D$8,IF(AND(INDEX('CA Standards and Followers'!$E$14:$E$73,MATCH($A59,'CA Standards and Followers'!$A$14:$A$73,0))=1,INDEX('CA Standards and Followers'!$H$14:$H$73,MATCH($A59,'CA Standards and Followers'!$A$14:$A$73,0))&lt;=K$1),INDEX('CA Standards and Followers'!$3:$3,MATCH(K$1,'CA Standards and Followers'!$1:$1,0)),IF(AND(INDEX('CA Standards and Followers'!$D$14:$D$73,MATCH($A59,'CA Standards and Followers'!$A$14:$A$73,0))=1,INDEX('CA Standards and Followers'!$G$14:$G$73,MATCH($A59,'CA Standards and Followers'!$A$14:$A$73,0))&lt;=K$1),INDEX('CA Standards and Followers'!$2:$2,MATCH(K$1,'CA Standards and Followers'!$1:$1,0)),0)))</f>
        <v>0.39600000000000002</v>
      </c>
      <c r="L59">
        <f>IF('CA Standards and Followers'!$B71=1,'EPA LDV Rules'!E$8,IF(AND(INDEX('CA Standards and Followers'!$E$14:$E$73,MATCH($A59,'CA Standards and Followers'!$A$14:$A$73,0))=1,INDEX('CA Standards and Followers'!$H$14:$H$73,MATCH($A59,'CA Standards and Followers'!$A$14:$A$73,0))&lt;=L$1),INDEX('CA Standards and Followers'!$3:$3,MATCH(L$1,'CA Standards and Followers'!$1:$1,0)),IF(AND(INDEX('CA Standards and Followers'!$D$14:$D$73,MATCH($A59,'CA Standards and Followers'!$A$14:$A$73,0))=1,INDEX('CA Standards and Followers'!$G$14:$G$73,MATCH($A59,'CA Standards and Followers'!$A$14:$A$73,0))&lt;=L$1),INDEX('CA Standards and Followers'!$2:$2,MATCH(L$1,'CA Standards and Followers'!$1:$1,0)),0)))</f>
        <v>0.45500000000000002</v>
      </c>
      <c r="M59">
        <f>IF('CA Standards and Followers'!$B71=1,'EPA LDV Rules'!F$8,IF(AND(INDEX('CA Standards and Followers'!$E$14:$E$73,MATCH($A59,'CA Standards and Followers'!$A$14:$A$73,0))=1,INDEX('CA Standards and Followers'!$H$14:$H$73,MATCH($A59,'CA Standards and Followers'!$A$14:$A$73,0))&lt;=M$1),INDEX('CA Standards and Followers'!$3:$3,MATCH(M$1,'CA Standards and Followers'!$1:$1,0)),IF(AND(INDEX('CA Standards and Followers'!$D$14:$D$73,MATCH($A59,'CA Standards and Followers'!$A$14:$A$73,0))=1,INDEX('CA Standards and Followers'!$G$14:$G$73,MATCH($A59,'CA Standards and Followers'!$A$14:$A$73,0))&lt;=M$1),INDEX('CA Standards and Followers'!$2:$2,MATCH(M$1,'CA Standards and Followers'!$1:$1,0)),0)))</f>
        <v>0.53</v>
      </c>
      <c r="N59">
        <f>IF('CA Standards and Followers'!$B71=1,'EPA LDV Rules'!G$8,IF(AND(INDEX('CA Standards and Followers'!$E$14:$E$73,MATCH($A59,'CA Standards and Followers'!$A$14:$A$73,0))=1,INDEX('CA Standards and Followers'!$H$14:$H$73,MATCH($A59,'CA Standards and Followers'!$A$14:$A$73,0))&lt;=N$1),INDEX('CA Standards and Followers'!$3:$3,MATCH(N$1,'CA Standards and Followers'!$1:$1,0)),IF(AND(INDEX('CA Standards and Followers'!$D$14:$D$73,MATCH($A59,'CA Standards and Followers'!$A$14:$A$73,0))=1,INDEX('CA Standards and Followers'!$G$14:$G$73,MATCH($A59,'CA Standards and Followers'!$A$14:$A$73,0))&lt;=N$1),INDEX('CA Standards and Followers'!$2:$2,MATCH(N$1,'CA Standards and Followers'!$1:$1,0)),0)))</f>
        <v>0.61</v>
      </c>
      <c r="O59">
        <f>IF('CA Standards and Followers'!$B71=1,'EPA LDV Rules'!H$8,IF(AND(INDEX('CA Standards and Followers'!$E$14:$E$73,MATCH($A59,'CA Standards and Followers'!$A$14:$A$73,0))=1,INDEX('CA Standards and Followers'!$H$14:$H$73,MATCH($A59,'CA Standards and Followers'!$A$14:$A$73,0))&lt;=O$1),INDEX('CA Standards and Followers'!$3:$3,MATCH(O$1,'CA Standards and Followers'!$1:$1,0)),IF(AND(INDEX('CA Standards and Followers'!$D$14:$D$73,MATCH($A59,'CA Standards and Followers'!$A$14:$A$73,0))=1,INDEX('CA Standards and Followers'!$G$14:$G$73,MATCH($A59,'CA Standards and Followers'!$A$14:$A$73,0))&lt;=O$1),INDEX('CA Standards and Followers'!$2:$2,MATCH(O$1,'CA Standards and Followers'!$1:$1,0)),0)))</f>
        <v>0.57999999999999996</v>
      </c>
      <c r="P59">
        <f>IF('CA Standards and Followers'!$B71=1,'EPA LDV Rules'!I$8,IF(AND(INDEX('CA Standards and Followers'!$E$14:$E$73,MATCH($A59,'CA Standards and Followers'!$A$14:$A$73,0))=1,INDEX('CA Standards and Followers'!$H$14:$H$73,MATCH($A59,'CA Standards and Followers'!$A$14:$A$73,0))&lt;=P$1),INDEX('CA Standards and Followers'!$3:$3,MATCH(P$1,'CA Standards and Followers'!$1:$1,0)),IF(AND(INDEX('CA Standards and Followers'!$D$14:$D$73,MATCH($A59,'CA Standards and Followers'!$A$14:$A$73,0))=1,INDEX('CA Standards and Followers'!$G$14:$G$73,MATCH($A59,'CA Standards and Followers'!$A$14:$A$73,0))&lt;=P$1),INDEX('CA Standards and Followers'!$2:$2,MATCH(P$1,'CA Standards and Followers'!$1:$1,0)),0)))</f>
        <v>0.55000000000000004</v>
      </c>
      <c r="Q59">
        <f>IF('CA Standards and Followers'!$B71=1,'EPA LDV Rules'!J$8,IF(AND(INDEX('CA Standards and Followers'!$E$14:$E$73,MATCH($A59,'CA Standards and Followers'!$A$14:$A$73,0))=1,INDEX('CA Standards and Followers'!$H$14:$H$73,MATCH($A59,'CA Standards and Followers'!$A$14:$A$73,0))&lt;=Q$1),INDEX('CA Standards and Followers'!$3:$3,MATCH(Q$1,'CA Standards and Followers'!$1:$1,0)),IF(AND(INDEX('CA Standards and Followers'!$D$14:$D$73,MATCH($A59,'CA Standards and Followers'!$A$14:$A$73,0))=1,INDEX('CA Standards and Followers'!$G$14:$G$73,MATCH($A59,'CA Standards and Followers'!$A$14:$A$73,0))&lt;=Q$1),INDEX('CA Standards and Followers'!$2:$2,MATCH(Q$1,'CA Standards and Followers'!$1:$1,0)),0)))</f>
        <v>0</v>
      </c>
      <c r="R59">
        <f>IF('CA Standards and Followers'!$B71=1,'EPA LDV Rules'!K$8,IF(AND(INDEX('CA Standards and Followers'!$E$14:$E$73,MATCH($A59,'CA Standards and Followers'!$A$14:$A$73,0))=1,INDEX('CA Standards and Followers'!$H$14:$H$73,MATCH($A59,'CA Standards and Followers'!$A$14:$A$73,0))&lt;=R$1),INDEX('CA Standards and Followers'!$3:$3,MATCH(R$1,'CA Standards and Followers'!$1:$1,0)),IF(AND(INDEX('CA Standards and Followers'!$D$14:$D$73,MATCH($A59,'CA Standards and Followers'!$A$14:$A$73,0))=1,INDEX('CA Standards and Followers'!$G$14:$G$73,MATCH($A59,'CA Standards and Followers'!$A$14:$A$73,0))&lt;=R$1),INDEX('CA Standards and Followers'!$2:$2,MATCH(R$1,'CA Standards and Followers'!$1:$1,0)),0)))</f>
        <v>0</v>
      </c>
      <c r="S59">
        <f>IF('CA Standards and Followers'!$B71=1,'EPA LDV Rules'!L$8,IF(AND(INDEX('CA Standards and Followers'!$E$14:$E$73,MATCH($A59,'CA Standards and Followers'!$A$14:$A$73,0))=1,INDEX('CA Standards and Followers'!$H$14:$H$73,MATCH($A59,'CA Standards and Followers'!$A$14:$A$73,0))&lt;=S$1),INDEX('CA Standards and Followers'!$3:$3,MATCH(S$1,'CA Standards and Followers'!$1:$1,0)),IF(AND(INDEX('CA Standards and Followers'!$D$14:$D$73,MATCH($A59,'CA Standards and Followers'!$A$14:$A$73,0))=1,INDEX('CA Standards and Followers'!$G$14:$G$73,MATCH($A59,'CA Standards and Followers'!$A$14:$A$73,0))&lt;=S$1),INDEX('CA Standards and Followers'!$2:$2,MATCH(S$1,'CA Standards and Followers'!$1:$1,0)),0)))</f>
        <v>0</v>
      </c>
      <c r="T59">
        <f>IF('CA Standards and Followers'!$B71=1,'EPA LDV Rules'!M$8,IF(AND(INDEX('CA Standards and Followers'!$E$14:$E$73,MATCH($A59,'CA Standards and Followers'!$A$14:$A$73,0))=1,INDEX('CA Standards and Followers'!$H$14:$H$73,MATCH($A59,'CA Standards and Followers'!$A$14:$A$73,0))&lt;=T$1),INDEX('CA Standards and Followers'!$3:$3,MATCH(T$1,'CA Standards and Followers'!$1:$1,0)),IF(AND(INDEX('CA Standards and Followers'!$D$14:$D$73,MATCH($A59,'CA Standards and Followers'!$A$14:$A$73,0))=1,INDEX('CA Standards and Followers'!$G$14:$G$73,MATCH($A59,'CA Standards and Followers'!$A$14:$A$73,0))&lt;=T$1),INDEX('CA Standards and Followers'!$2:$2,MATCH(T$1,'CA Standards and Followers'!$1:$1,0)),0)))</f>
        <v>0</v>
      </c>
      <c r="U59">
        <f>IF('CA Standards and Followers'!$B71=1,'EPA LDV Rules'!N$8,IF(AND(INDEX('CA Standards and Followers'!$E$14:$E$73,MATCH($A59,'CA Standards and Followers'!$A$14:$A$73,0))=1,INDEX('CA Standards and Followers'!$H$14:$H$73,MATCH($A59,'CA Standards and Followers'!$A$14:$A$73,0))&lt;=U$1),INDEX('CA Standards and Followers'!$3:$3,MATCH(U$1,'CA Standards and Followers'!$1:$1,0)),IF(AND(INDEX('CA Standards and Followers'!$D$14:$D$73,MATCH($A59,'CA Standards and Followers'!$A$14:$A$73,0))=1,INDEX('CA Standards and Followers'!$G$14:$G$73,MATCH($A59,'CA Standards and Followers'!$A$14:$A$73,0))&lt;=U$1),INDEX('CA Standards and Followers'!$2:$2,MATCH(U$1,'CA Standards and Followers'!$1:$1,0)),0)))</f>
        <v>0</v>
      </c>
      <c r="V59">
        <f>IF('CA Standards and Followers'!$B71=1,'EPA LDV Rules'!O$8,IF(AND(INDEX('CA Standards and Followers'!$E$14:$E$73,MATCH($A59,'CA Standards and Followers'!$A$14:$A$73,0))=1,INDEX('CA Standards and Followers'!$H$14:$H$73,MATCH($A59,'CA Standards and Followers'!$A$14:$A$73,0))&lt;=V$1),INDEX('CA Standards and Followers'!$3:$3,MATCH(V$1,'CA Standards and Followers'!$1:$1,0)),IF(AND(INDEX('CA Standards and Followers'!$D$14:$D$73,MATCH($A59,'CA Standards and Followers'!$A$14:$A$73,0))=1,INDEX('CA Standards and Followers'!$G$14:$G$73,MATCH($A59,'CA Standards and Followers'!$A$14:$A$73,0))&lt;=V$1),INDEX('CA Standards and Followers'!$2:$2,MATCH(V$1,'CA Standards and Followers'!$1:$1,0)),0)))</f>
        <v>0</v>
      </c>
      <c r="W59">
        <f>IF('CA Standards and Followers'!$B71=1,'EPA LDV Rules'!P$8,IF(AND(INDEX('CA Standards and Followers'!$E$14:$E$73,MATCH($A59,'CA Standards and Followers'!$A$14:$A$73,0))=1,INDEX('CA Standards and Followers'!$H$14:$H$73,MATCH($A59,'CA Standards and Followers'!$A$14:$A$73,0))&lt;=W$1),INDEX('CA Standards and Followers'!$3:$3,MATCH(W$1,'CA Standards and Followers'!$1:$1,0)),IF(AND(INDEX('CA Standards and Followers'!$D$14:$D$73,MATCH($A59,'CA Standards and Followers'!$A$14:$A$73,0))=1,INDEX('CA Standards and Followers'!$G$14:$G$73,MATCH($A59,'CA Standards and Followers'!$A$14:$A$73,0))&lt;=W$1),INDEX('CA Standards and Followers'!$2:$2,MATCH(W$1,'CA Standards and Followers'!$1:$1,0)),0)))</f>
        <v>0</v>
      </c>
      <c r="X59">
        <f>IF('CA Standards and Followers'!$B71=1,'EPA LDV Rules'!Q$8,IF(AND(INDEX('CA Standards and Followers'!$E$14:$E$73,MATCH($A59,'CA Standards and Followers'!$A$14:$A$73,0))=1,INDEX('CA Standards and Followers'!$H$14:$H$73,MATCH($A59,'CA Standards and Followers'!$A$14:$A$73,0))&lt;=X$1),INDEX('CA Standards and Followers'!$3:$3,MATCH(X$1,'CA Standards and Followers'!$1:$1,0)),IF(AND(INDEX('CA Standards and Followers'!$D$14:$D$73,MATCH($A59,'CA Standards and Followers'!$A$14:$A$73,0))=1,INDEX('CA Standards and Followers'!$G$14:$G$73,MATCH($A59,'CA Standards and Followers'!$A$14:$A$73,0))&lt;=X$1),INDEX('CA Standards and Followers'!$2:$2,MATCH(X$1,'CA Standards and Followers'!$1:$1,0)),0)))</f>
        <v>0</v>
      </c>
      <c r="Y59">
        <f>IF('CA Standards and Followers'!$B71=1,'EPA LDV Rules'!R$8,IF(AND(INDEX('CA Standards and Followers'!$E$14:$E$73,MATCH($A59,'CA Standards and Followers'!$A$14:$A$73,0))=1,INDEX('CA Standards and Followers'!$H$14:$H$73,MATCH($A59,'CA Standards and Followers'!$A$14:$A$73,0))&lt;=Y$1),INDEX('CA Standards and Followers'!$3:$3,MATCH(Y$1,'CA Standards and Followers'!$1:$1,0)),IF(AND(INDEX('CA Standards and Followers'!$D$14:$D$73,MATCH($A59,'CA Standards and Followers'!$A$14:$A$73,0))=1,INDEX('CA Standards and Followers'!$G$14:$G$73,MATCH($A59,'CA Standards and Followers'!$A$14:$A$73,0))&lt;=Y$1),INDEX('CA Standards and Followers'!$2:$2,MATCH(Y$1,'CA Standards and Followers'!$1:$1,0)),0)))</f>
        <v>0</v>
      </c>
      <c r="Z59">
        <f>IF('CA Standards and Followers'!$B71=1,'EPA LDV Rules'!S$8,IF(AND(INDEX('CA Standards and Followers'!$E$14:$E$73,MATCH($A59,'CA Standards and Followers'!$A$14:$A$73,0))=1,INDEX('CA Standards and Followers'!$H$14:$H$73,MATCH($A59,'CA Standards and Followers'!$A$14:$A$73,0))&lt;=Z$1),INDEX('CA Standards and Followers'!$3:$3,MATCH(Z$1,'CA Standards and Followers'!$1:$1,0)),IF(AND(INDEX('CA Standards and Followers'!$D$14:$D$73,MATCH($A59,'CA Standards and Followers'!$A$14:$A$73,0))=1,INDEX('CA Standards and Followers'!$G$14:$G$73,MATCH($A59,'CA Standards and Followers'!$A$14:$A$73,0))&lt;=Z$1),INDEX('CA Standards and Followers'!$2:$2,MATCH(Z$1,'CA Standards and Followers'!$1:$1,0)),0)))</f>
        <v>0</v>
      </c>
      <c r="AA59">
        <f>IF('CA Standards and Followers'!$B71=1,'EPA LDV Rules'!T$8,IF(AND(INDEX('CA Standards and Followers'!$E$14:$E$73,MATCH($A59,'CA Standards and Followers'!$A$14:$A$73,0))=1,INDEX('CA Standards and Followers'!$H$14:$H$73,MATCH($A59,'CA Standards and Followers'!$A$14:$A$73,0))&lt;=AA$1),INDEX('CA Standards and Followers'!$3:$3,MATCH(AA$1,'CA Standards and Followers'!$1:$1,0)),IF(AND(INDEX('CA Standards and Followers'!$D$14:$D$73,MATCH($A59,'CA Standards and Followers'!$A$14:$A$73,0))=1,INDEX('CA Standards and Followers'!$G$14:$G$73,MATCH($A59,'CA Standards and Followers'!$A$14:$A$73,0))&lt;=AA$1),INDEX('CA Standards and Followers'!$2:$2,MATCH(AA$1,'CA Standards and Followers'!$1:$1,0)),0)))</f>
        <v>0</v>
      </c>
      <c r="AB59">
        <f>IF('CA Standards and Followers'!$B71=1,'EPA LDV Rules'!U$8,IF(AND(INDEX('CA Standards and Followers'!$E$14:$E$73,MATCH($A59,'CA Standards and Followers'!$A$14:$A$73,0))=1,INDEX('CA Standards and Followers'!$H$14:$H$73,MATCH($A59,'CA Standards and Followers'!$A$14:$A$73,0))&lt;=AB$1),INDEX('CA Standards and Followers'!$3:$3,MATCH(AB$1,'CA Standards and Followers'!$1:$1,0)),IF(AND(INDEX('CA Standards and Followers'!$D$14:$D$73,MATCH($A59,'CA Standards and Followers'!$A$14:$A$73,0))=1,INDEX('CA Standards and Followers'!$G$14:$G$73,MATCH($A59,'CA Standards and Followers'!$A$14:$A$73,0))&lt;=AB$1),INDEX('CA Standards and Followers'!$2:$2,MATCH(AB$1,'CA Standards and Followers'!$1:$1,0)),0)))</f>
        <v>0</v>
      </c>
      <c r="AC59">
        <f>IF('CA Standards and Followers'!$B71=1,'EPA LDV Rules'!V$8,IF(AND(INDEX('CA Standards and Followers'!$E$14:$E$73,MATCH($A59,'CA Standards and Followers'!$A$14:$A$73,0))=1,INDEX('CA Standards and Followers'!$H$14:$H$73,MATCH($A59,'CA Standards and Followers'!$A$14:$A$73,0))&lt;=AC$1),INDEX('CA Standards and Followers'!$3:$3,MATCH(AC$1,'CA Standards and Followers'!$1:$1,0)),IF(AND(INDEX('CA Standards and Followers'!$D$14:$D$73,MATCH($A59,'CA Standards and Followers'!$A$14:$A$73,0))=1,INDEX('CA Standards and Followers'!$G$14:$G$73,MATCH($A59,'CA Standards and Followers'!$A$14:$A$73,0))&lt;=AC$1),INDEX('CA Standards and Followers'!$2:$2,MATCH(AC$1,'CA Standards and Followers'!$1:$1,0)),0)))</f>
        <v>0</v>
      </c>
      <c r="AD59">
        <f>IF('CA Standards and Followers'!$B71=1,'EPA LDV Rules'!W$8,IF(AND(INDEX('CA Standards and Followers'!$E$14:$E$73,MATCH($A59,'CA Standards and Followers'!$A$14:$A$73,0))=1,INDEX('CA Standards and Followers'!$H$14:$H$73,MATCH($A59,'CA Standards and Followers'!$A$14:$A$73,0))&lt;=AD$1),INDEX('CA Standards and Followers'!$3:$3,MATCH(AD$1,'CA Standards and Followers'!$1:$1,0)),IF(AND(INDEX('CA Standards and Followers'!$D$14:$D$73,MATCH($A59,'CA Standards and Followers'!$A$14:$A$73,0))=1,INDEX('CA Standards and Followers'!$G$14:$G$73,MATCH($A59,'CA Standards and Followers'!$A$14:$A$73,0))&lt;=AD$1),INDEX('CA Standards and Followers'!$2:$2,MATCH(AD$1,'CA Standards and Followers'!$1:$1,0)),0)))</f>
        <v>0</v>
      </c>
      <c r="AE59">
        <f>IF('CA Standards and Followers'!$B71=1,'EPA LDV Rules'!X$8,IF(AND(INDEX('CA Standards and Followers'!$E$14:$E$73,MATCH($A59,'CA Standards and Followers'!$A$14:$A$73,0))=1,INDEX('CA Standards and Followers'!$H$14:$H$73,MATCH($A59,'CA Standards and Followers'!$A$14:$A$73,0))&lt;=AE$1),INDEX('CA Standards and Followers'!$3:$3,MATCH(AE$1,'CA Standards and Followers'!$1:$1,0)),IF(AND(INDEX('CA Standards and Followers'!$D$14:$D$73,MATCH($A59,'CA Standards and Followers'!$A$14:$A$73,0))=1,INDEX('CA Standards and Followers'!$G$14:$G$73,MATCH($A59,'CA Standards and Followers'!$A$14:$A$73,0))&lt;=AE$1),INDEX('CA Standards and Followers'!$2:$2,MATCH(AE$1,'CA Standards and Followers'!$1:$1,0)),0)))</f>
        <v>0</v>
      </c>
      <c r="AF59">
        <f>IF('CA Standards and Followers'!$B71=1,'EPA LDV Rules'!Y$8,IF(AND(INDEX('CA Standards and Followers'!$E$14:$E$73,MATCH($A59,'CA Standards and Followers'!$A$14:$A$73,0))=1,INDEX('CA Standards and Followers'!$H$14:$H$73,MATCH($A59,'CA Standards and Followers'!$A$14:$A$73,0))&lt;=AF$1),INDEX('CA Standards and Followers'!$3:$3,MATCH(AF$1,'CA Standards and Followers'!$1:$1,0)),IF(AND(INDEX('CA Standards and Followers'!$D$14:$D$73,MATCH($A59,'CA Standards and Followers'!$A$14:$A$73,0))=1,INDEX('CA Standards and Followers'!$G$14:$G$73,MATCH($A59,'CA Standards and Followers'!$A$14:$A$73,0))&lt;=AF$1),INDEX('CA Standards and Followers'!$2:$2,MATCH(AF$1,'CA Standards and Followers'!$1:$1,0)),0)))</f>
        <v>0</v>
      </c>
    </row>
    <row r="60" spans="1:32" x14ac:dyDescent="0.75">
      <c r="A60" t="s">
        <v>35</v>
      </c>
      <c r="B60">
        <f>IF(AND(INDEX('CA Standards and Followers'!$E$14:$E$73,MATCH($A60,'CA Standards and Followers'!$A$14:$A$73,0))=1,INDEX('CA Standards and Followers'!$H$14:$H$73,MATCH($A60,'CA Standards and Followers'!$A$14:$A$73,0))&lt;=B$1),INDEX('CA Standards and Followers'!$3:$3,MATCH(B$1,'CA Standards and Followers'!$1:$1,0)),IF(AND(INDEX('CA Standards and Followers'!$D$14:$D$73,MATCH($A60,'CA Standards and Followers'!$A$14:$A$73,0))=1,INDEX('CA Standards and Followers'!$G$14:$G$73,MATCH($A60,'CA Standards and Followers'!$A$14:$A$73,0))&lt;=B$1),INDEX('CA Standards and Followers'!$2:$2,MATCH(B$1,'CA Standards and Followers'!$1:$1,0)),0))</f>
        <v>0</v>
      </c>
      <c r="C60">
        <f>IF(AND(INDEX('CA Standards and Followers'!$E$14:$E$73,MATCH($A60,'CA Standards and Followers'!$A$14:$A$73,0))=1,INDEX('CA Standards and Followers'!$H$14:$H$73,MATCH($A60,'CA Standards and Followers'!$A$14:$A$73,0))&lt;=C$1),INDEX('CA Standards and Followers'!$3:$3,MATCH(C$1,'CA Standards and Followers'!$1:$1,0)),IF(AND(INDEX('CA Standards and Followers'!$D$14:$D$73,MATCH($A60,'CA Standards and Followers'!$A$14:$A$73,0))=1,INDEX('CA Standards and Followers'!$G$14:$G$73,MATCH($A60,'CA Standards and Followers'!$A$14:$A$73,0))&lt;=C$1),INDEX('CA Standards and Followers'!$2:$2,MATCH(C$1,'CA Standards and Followers'!$1:$1,0)),0))</f>
        <v>0</v>
      </c>
      <c r="D60">
        <f>IF(AND(INDEX('CA Standards and Followers'!$E$14:$E$73,MATCH($A60,'CA Standards and Followers'!$A$14:$A$73,0))=1,INDEX('CA Standards and Followers'!$H$14:$H$73,MATCH($A60,'CA Standards and Followers'!$A$14:$A$73,0))&lt;=D$1),INDEX('CA Standards and Followers'!$3:$3,MATCH(D$1,'CA Standards and Followers'!$1:$1,0)),IF(AND(INDEX('CA Standards and Followers'!$D$14:$D$73,MATCH($A60,'CA Standards and Followers'!$A$14:$A$73,0))=1,INDEX('CA Standards and Followers'!$G$14:$G$73,MATCH($A60,'CA Standards and Followers'!$A$14:$A$73,0))&lt;=D$1),INDEX('CA Standards and Followers'!$2:$2,MATCH(D$1,'CA Standards and Followers'!$1:$1,0)),0))</f>
        <v>0</v>
      </c>
      <c r="E60">
        <f>IF(AND(INDEX('CA Standards and Followers'!$E$14:$E$73,MATCH($A60,'CA Standards and Followers'!$A$14:$A$73,0))=1,INDEX('CA Standards and Followers'!$H$14:$H$73,MATCH($A60,'CA Standards and Followers'!$A$14:$A$73,0))&lt;=E$1),INDEX('CA Standards and Followers'!$3:$3,MATCH(E$1,'CA Standards and Followers'!$1:$1,0)),IF(AND(INDEX('CA Standards and Followers'!$D$14:$D$73,MATCH($A60,'CA Standards and Followers'!$A$14:$A$73,0))=1,INDEX('CA Standards and Followers'!$G$14:$G$73,MATCH($A60,'CA Standards and Followers'!$A$14:$A$73,0))&lt;=E$1),INDEX('CA Standards and Followers'!$2:$2,MATCH(E$1,'CA Standards and Followers'!$1:$1,0)),0))</f>
        <v>0</v>
      </c>
      <c r="F60">
        <f>IF(AND(INDEX('CA Standards and Followers'!$E$14:$E$73,MATCH($A60,'CA Standards and Followers'!$A$14:$A$73,0))=1,INDEX('CA Standards and Followers'!$H$14:$H$73,MATCH($A60,'CA Standards and Followers'!$A$14:$A$73,0))&lt;=F$1),INDEX('CA Standards and Followers'!$3:$3,MATCH(F$1,'CA Standards and Followers'!$1:$1,0)),IF(AND(INDEX('CA Standards and Followers'!$D$14:$D$73,MATCH($A60,'CA Standards and Followers'!$A$14:$A$73,0))=1,INDEX('CA Standards and Followers'!$G$14:$G$73,MATCH($A60,'CA Standards and Followers'!$A$14:$A$73,0))&lt;=F$1),INDEX('CA Standards and Followers'!$2:$2,MATCH(F$1,'CA Standards and Followers'!$1:$1,0)),0))</f>
        <v>0</v>
      </c>
      <c r="G60">
        <f>IF(AND(INDEX('CA Standards and Followers'!$E$14:$E$73,MATCH($A60,'CA Standards and Followers'!$A$14:$A$73,0))=1,INDEX('CA Standards and Followers'!$H$14:$H$73,MATCH($A60,'CA Standards and Followers'!$A$14:$A$73,0))&lt;=G$1),INDEX('CA Standards and Followers'!$3:$3,MATCH(G$1,'CA Standards and Followers'!$1:$1,0)),IF(AND(INDEX('CA Standards and Followers'!$D$14:$D$73,MATCH($A60,'CA Standards and Followers'!$A$14:$A$73,0))=1,INDEX('CA Standards and Followers'!$G$14:$G$73,MATCH($A60,'CA Standards and Followers'!$A$14:$A$73,0))&lt;=G$1),INDEX('CA Standards and Followers'!$2:$2,MATCH(G$1,'CA Standards and Followers'!$1:$1,0)),0))</f>
        <v>0</v>
      </c>
      <c r="H60">
        <f>IF(AND(INDEX('CA Standards and Followers'!$E$14:$E$73,MATCH($A60,'CA Standards and Followers'!$A$14:$A$73,0))=1,INDEX('CA Standards and Followers'!$H$14:$H$73,MATCH($A60,'CA Standards and Followers'!$A$14:$A$73,0))&lt;=H$1),INDEX('CA Standards and Followers'!$3:$3,MATCH(H$1,'CA Standards and Followers'!$1:$1,0)),IF(AND(INDEX('CA Standards and Followers'!$D$14:$D$73,MATCH($A60,'CA Standards and Followers'!$A$14:$A$73,0))=1,INDEX('CA Standards and Followers'!$G$14:$G$73,MATCH($A60,'CA Standards and Followers'!$A$14:$A$73,0))&lt;=H$1),INDEX('CA Standards and Followers'!$2:$2,MATCH(H$1,'CA Standards and Followers'!$1:$1,0)),0))</f>
        <v>0</v>
      </c>
      <c r="I60">
        <f>IF('CA Standards and Followers'!$B72=1,'EPA LDV Rules'!B$8,IF(AND(INDEX('CA Standards and Followers'!$E$14:$E$73,MATCH($A60,'CA Standards and Followers'!$A$14:$A$73,0))=1,INDEX('CA Standards and Followers'!$H$14:$H$73,MATCH($A60,'CA Standards and Followers'!$A$14:$A$73,0))&lt;=I$1),INDEX('CA Standards and Followers'!$3:$3,MATCH(I$1,'CA Standards and Followers'!$1:$1,0)),IF(AND(INDEX('CA Standards and Followers'!$D$14:$D$73,MATCH($A60,'CA Standards and Followers'!$A$14:$A$73,0))=1,INDEX('CA Standards and Followers'!$G$14:$G$73,MATCH($A60,'CA Standards and Followers'!$A$14:$A$73,0))&lt;=I$1),INDEX('CA Standards and Followers'!$2:$2,MATCH(I$1,'CA Standards and Followers'!$1:$1,0)),0)))</f>
        <v>0.26200000000000001</v>
      </c>
      <c r="J60">
        <f>IF('CA Standards and Followers'!$B72=1,'EPA LDV Rules'!C$8,IF(AND(INDEX('CA Standards and Followers'!$E$14:$E$73,MATCH($A60,'CA Standards and Followers'!$A$14:$A$73,0))=1,INDEX('CA Standards and Followers'!$H$14:$H$73,MATCH($A60,'CA Standards and Followers'!$A$14:$A$73,0))&lt;=J$1),INDEX('CA Standards and Followers'!$3:$3,MATCH(J$1,'CA Standards and Followers'!$1:$1,0)),IF(AND(INDEX('CA Standards and Followers'!$D$14:$D$73,MATCH($A60,'CA Standards and Followers'!$A$14:$A$73,0))=1,INDEX('CA Standards and Followers'!$G$14:$G$73,MATCH($A60,'CA Standards and Followers'!$A$14:$A$73,0))&lt;=J$1),INDEX('CA Standards and Followers'!$2:$2,MATCH(J$1,'CA Standards and Followers'!$1:$1,0)),0)))</f>
        <v>0.3</v>
      </c>
      <c r="K60">
        <f>IF('CA Standards and Followers'!$B72=1,'EPA LDV Rules'!D$8,IF(AND(INDEX('CA Standards and Followers'!$E$14:$E$73,MATCH($A60,'CA Standards and Followers'!$A$14:$A$73,0))=1,INDEX('CA Standards and Followers'!$H$14:$H$73,MATCH($A60,'CA Standards and Followers'!$A$14:$A$73,0))&lt;=K$1),INDEX('CA Standards and Followers'!$3:$3,MATCH(K$1,'CA Standards and Followers'!$1:$1,0)),IF(AND(INDEX('CA Standards and Followers'!$D$14:$D$73,MATCH($A60,'CA Standards and Followers'!$A$14:$A$73,0))=1,INDEX('CA Standards and Followers'!$G$14:$G$73,MATCH($A60,'CA Standards and Followers'!$A$14:$A$73,0))&lt;=K$1),INDEX('CA Standards and Followers'!$2:$2,MATCH(K$1,'CA Standards and Followers'!$1:$1,0)),0)))</f>
        <v>0.39600000000000002</v>
      </c>
      <c r="L60">
        <f>IF('CA Standards and Followers'!$B72=1,'EPA LDV Rules'!E$8,IF(AND(INDEX('CA Standards and Followers'!$E$14:$E$73,MATCH($A60,'CA Standards and Followers'!$A$14:$A$73,0))=1,INDEX('CA Standards and Followers'!$H$14:$H$73,MATCH($A60,'CA Standards and Followers'!$A$14:$A$73,0))&lt;=L$1),INDEX('CA Standards and Followers'!$3:$3,MATCH(L$1,'CA Standards and Followers'!$1:$1,0)),IF(AND(INDEX('CA Standards and Followers'!$D$14:$D$73,MATCH($A60,'CA Standards and Followers'!$A$14:$A$73,0))=1,INDEX('CA Standards and Followers'!$G$14:$G$73,MATCH($A60,'CA Standards and Followers'!$A$14:$A$73,0))&lt;=L$1),INDEX('CA Standards and Followers'!$2:$2,MATCH(L$1,'CA Standards and Followers'!$1:$1,0)),0)))</f>
        <v>0.45500000000000002</v>
      </c>
      <c r="M60">
        <f>IF('CA Standards and Followers'!$B72=1,'EPA LDV Rules'!F$8,IF(AND(INDEX('CA Standards and Followers'!$E$14:$E$73,MATCH($A60,'CA Standards and Followers'!$A$14:$A$73,0))=1,INDEX('CA Standards and Followers'!$H$14:$H$73,MATCH($A60,'CA Standards and Followers'!$A$14:$A$73,0))&lt;=M$1),INDEX('CA Standards and Followers'!$3:$3,MATCH(M$1,'CA Standards and Followers'!$1:$1,0)),IF(AND(INDEX('CA Standards and Followers'!$D$14:$D$73,MATCH($A60,'CA Standards and Followers'!$A$14:$A$73,0))=1,INDEX('CA Standards and Followers'!$G$14:$G$73,MATCH($A60,'CA Standards and Followers'!$A$14:$A$73,0))&lt;=M$1),INDEX('CA Standards and Followers'!$2:$2,MATCH(M$1,'CA Standards and Followers'!$1:$1,0)),0)))</f>
        <v>0.53</v>
      </c>
      <c r="N60">
        <f>IF('CA Standards and Followers'!$B72=1,'EPA LDV Rules'!G$8,IF(AND(INDEX('CA Standards and Followers'!$E$14:$E$73,MATCH($A60,'CA Standards and Followers'!$A$14:$A$73,0))=1,INDEX('CA Standards and Followers'!$H$14:$H$73,MATCH($A60,'CA Standards and Followers'!$A$14:$A$73,0))&lt;=N$1),INDEX('CA Standards and Followers'!$3:$3,MATCH(N$1,'CA Standards and Followers'!$1:$1,0)),IF(AND(INDEX('CA Standards and Followers'!$D$14:$D$73,MATCH($A60,'CA Standards and Followers'!$A$14:$A$73,0))=1,INDEX('CA Standards and Followers'!$G$14:$G$73,MATCH($A60,'CA Standards and Followers'!$A$14:$A$73,0))&lt;=N$1),INDEX('CA Standards and Followers'!$2:$2,MATCH(N$1,'CA Standards and Followers'!$1:$1,0)),0)))</f>
        <v>0.61</v>
      </c>
      <c r="O60">
        <f>IF('CA Standards and Followers'!$B72=1,'EPA LDV Rules'!H$8,IF(AND(INDEX('CA Standards and Followers'!$E$14:$E$73,MATCH($A60,'CA Standards and Followers'!$A$14:$A$73,0))=1,INDEX('CA Standards and Followers'!$H$14:$H$73,MATCH($A60,'CA Standards and Followers'!$A$14:$A$73,0))&lt;=O$1),INDEX('CA Standards and Followers'!$3:$3,MATCH(O$1,'CA Standards and Followers'!$1:$1,0)),IF(AND(INDEX('CA Standards and Followers'!$D$14:$D$73,MATCH($A60,'CA Standards and Followers'!$A$14:$A$73,0))=1,INDEX('CA Standards and Followers'!$G$14:$G$73,MATCH($A60,'CA Standards and Followers'!$A$14:$A$73,0))&lt;=O$1),INDEX('CA Standards and Followers'!$2:$2,MATCH(O$1,'CA Standards and Followers'!$1:$1,0)),0)))</f>
        <v>0.57999999999999996</v>
      </c>
      <c r="P60">
        <f>IF('CA Standards and Followers'!$B72=1,'EPA LDV Rules'!I$8,IF(AND(INDEX('CA Standards and Followers'!$E$14:$E$73,MATCH($A60,'CA Standards and Followers'!$A$14:$A$73,0))=1,INDEX('CA Standards and Followers'!$H$14:$H$73,MATCH($A60,'CA Standards and Followers'!$A$14:$A$73,0))&lt;=P$1),INDEX('CA Standards and Followers'!$3:$3,MATCH(P$1,'CA Standards and Followers'!$1:$1,0)),IF(AND(INDEX('CA Standards and Followers'!$D$14:$D$73,MATCH($A60,'CA Standards and Followers'!$A$14:$A$73,0))=1,INDEX('CA Standards and Followers'!$G$14:$G$73,MATCH($A60,'CA Standards and Followers'!$A$14:$A$73,0))&lt;=P$1),INDEX('CA Standards and Followers'!$2:$2,MATCH(P$1,'CA Standards and Followers'!$1:$1,0)),0)))</f>
        <v>0.55000000000000004</v>
      </c>
      <c r="Q60">
        <f>IF('CA Standards and Followers'!$B72=1,'EPA LDV Rules'!J$8,IF(AND(INDEX('CA Standards and Followers'!$E$14:$E$73,MATCH($A60,'CA Standards and Followers'!$A$14:$A$73,0))=1,INDEX('CA Standards and Followers'!$H$14:$H$73,MATCH($A60,'CA Standards and Followers'!$A$14:$A$73,0))&lt;=Q$1),INDEX('CA Standards and Followers'!$3:$3,MATCH(Q$1,'CA Standards and Followers'!$1:$1,0)),IF(AND(INDEX('CA Standards and Followers'!$D$14:$D$73,MATCH($A60,'CA Standards and Followers'!$A$14:$A$73,0))=1,INDEX('CA Standards and Followers'!$G$14:$G$73,MATCH($A60,'CA Standards and Followers'!$A$14:$A$73,0))&lt;=Q$1),INDEX('CA Standards and Followers'!$2:$2,MATCH(Q$1,'CA Standards and Followers'!$1:$1,0)),0)))</f>
        <v>0</v>
      </c>
      <c r="R60">
        <f>IF('CA Standards and Followers'!$B72=1,'EPA LDV Rules'!K$8,IF(AND(INDEX('CA Standards and Followers'!$E$14:$E$73,MATCH($A60,'CA Standards and Followers'!$A$14:$A$73,0))=1,INDEX('CA Standards and Followers'!$H$14:$H$73,MATCH($A60,'CA Standards and Followers'!$A$14:$A$73,0))&lt;=R$1),INDEX('CA Standards and Followers'!$3:$3,MATCH(R$1,'CA Standards and Followers'!$1:$1,0)),IF(AND(INDEX('CA Standards and Followers'!$D$14:$D$73,MATCH($A60,'CA Standards and Followers'!$A$14:$A$73,0))=1,INDEX('CA Standards and Followers'!$G$14:$G$73,MATCH($A60,'CA Standards and Followers'!$A$14:$A$73,0))&lt;=R$1),INDEX('CA Standards and Followers'!$2:$2,MATCH(R$1,'CA Standards and Followers'!$1:$1,0)),0)))</f>
        <v>0</v>
      </c>
      <c r="S60">
        <f>IF('CA Standards and Followers'!$B72=1,'EPA LDV Rules'!L$8,IF(AND(INDEX('CA Standards and Followers'!$E$14:$E$73,MATCH($A60,'CA Standards and Followers'!$A$14:$A$73,0))=1,INDEX('CA Standards and Followers'!$H$14:$H$73,MATCH($A60,'CA Standards and Followers'!$A$14:$A$73,0))&lt;=S$1),INDEX('CA Standards and Followers'!$3:$3,MATCH(S$1,'CA Standards and Followers'!$1:$1,0)),IF(AND(INDEX('CA Standards and Followers'!$D$14:$D$73,MATCH($A60,'CA Standards and Followers'!$A$14:$A$73,0))=1,INDEX('CA Standards and Followers'!$G$14:$G$73,MATCH($A60,'CA Standards and Followers'!$A$14:$A$73,0))&lt;=S$1),INDEX('CA Standards and Followers'!$2:$2,MATCH(S$1,'CA Standards and Followers'!$1:$1,0)),0)))</f>
        <v>0</v>
      </c>
      <c r="T60">
        <f>IF('CA Standards and Followers'!$B72=1,'EPA LDV Rules'!M$8,IF(AND(INDEX('CA Standards and Followers'!$E$14:$E$73,MATCH($A60,'CA Standards and Followers'!$A$14:$A$73,0))=1,INDEX('CA Standards and Followers'!$H$14:$H$73,MATCH($A60,'CA Standards and Followers'!$A$14:$A$73,0))&lt;=T$1),INDEX('CA Standards and Followers'!$3:$3,MATCH(T$1,'CA Standards and Followers'!$1:$1,0)),IF(AND(INDEX('CA Standards and Followers'!$D$14:$D$73,MATCH($A60,'CA Standards and Followers'!$A$14:$A$73,0))=1,INDEX('CA Standards and Followers'!$G$14:$G$73,MATCH($A60,'CA Standards and Followers'!$A$14:$A$73,0))&lt;=T$1),INDEX('CA Standards and Followers'!$2:$2,MATCH(T$1,'CA Standards and Followers'!$1:$1,0)),0)))</f>
        <v>0</v>
      </c>
      <c r="U60">
        <f>IF('CA Standards and Followers'!$B72=1,'EPA LDV Rules'!N$8,IF(AND(INDEX('CA Standards and Followers'!$E$14:$E$73,MATCH($A60,'CA Standards and Followers'!$A$14:$A$73,0))=1,INDEX('CA Standards and Followers'!$H$14:$H$73,MATCH($A60,'CA Standards and Followers'!$A$14:$A$73,0))&lt;=U$1),INDEX('CA Standards and Followers'!$3:$3,MATCH(U$1,'CA Standards and Followers'!$1:$1,0)),IF(AND(INDEX('CA Standards and Followers'!$D$14:$D$73,MATCH($A60,'CA Standards and Followers'!$A$14:$A$73,0))=1,INDEX('CA Standards and Followers'!$G$14:$G$73,MATCH($A60,'CA Standards and Followers'!$A$14:$A$73,0))&lt;=U$1),INDEX('CA Standards and Followers'!$2:$2,MATCH(U$1,'CA Standards and Followers'!$1:$1,0)),0)))</f>
        <v>0</v>
      </c>
      <c r="V60">
        <f>IF('CA Standards and Followers'!$B72=1,'EPA LDV Rules'!O$8,IF(AND(INDEX('CA Standards and Followers'!$E$14:$E$73,MATCH($A60,'CA Standards and Followers'!$A$14:$A$73,0))=1,INDEX('CA Standards and Followers'!$H$14:$H$73,MATCH($A60,'CA Standards and Followers'!$A$14:$A$73,0))&lt;=V$1),INDEX('CA Standards and Followers'!$3:$3,MATCH(V$1,'CA Standards and Followers'!$1:$1,0)),IF(AND(INDEX('CA Standards and Followers'!$D$14:$D$73,MATCH($A60,'CA Standards and Followers'!$A$14:$A$73,0))=1,INDEX('CA Standards and Followers'!$G$14:$G$73,MATCH($A60,'CA Standards and Followers'!$A$14:$A$73,0))&lt;=V$1),INDEX('CA Standards and Followers'!$2:$2,MATCH(V$1,'CA Standards and Followers'!$1:$1,0)),0)))</f>
        <v>0</v>
      </c>
      <c r="W60">
        <f>IF('CA Standards and Followers'!$B72=1,'EPA LDV Rules'!P$8,IF(AND(INDEX('CA Standards and Followers'!$E$14:$E$73,MATCH($A60,'CA Standards and Followers'!$A$14:$A$73,0))=1,INDEX('CA Standards and Followers'!$H$14:$H$73,MATCH($A60,'CA Standards and Followers'!$A$14:$A$73,0))&lt;=W$1),INDEX('CA Standards and Followers'!$3:$3,MATCH(W$1,'CA Standards and Followers'!$1:$1,0)),IF(AND(INDEX('CA Standards and Followers'!$D$14:$D$73,MATCH($A60,'CA Standards and Followers'!$A$14:$A$73,0))=1,INDEX('CA Standards and Followers'!$G$14:$G$73,MATCH($A60,'CA Standards and Followers'!$A$14:$A$73,0))&lt;=W$1),INDEX('CA Standards and Followers'!$2:$2,MATCH(W$1,'CA Standards and Followers'!$1:$1,0)),0)))</f>
        <v>0</v>
      </c>
      <c r="X60">
        <f>IF('CA Standards and Followers'!$B72=1,'EPA LDV Rules'!Q$8,IF(AND(INDEX('CA Standards and Followers'!$E$14:$E$73,MATCH($A60,'CA Standards and Followers'!$A$14:$A$73,0))=1,INDEX('CA Standards and Followers'!$H$14:$H$73,MATCH($A60,'CA Standards and Followers'!$A$14:$A$73,0))&lt;=X$1),INDEX('CA Standards and Followers'!$3:$3,MATCH(X$1,'CA Standards and Followers'!$1:$1,0)),IF(AND(INDEX('CA Standards and Followers'!$D$14:$D$73,MATCH($A60,'CA Standards and Followers'!$A$14:$A$73,0))=1,INDEX('CA Standards and Followers'!$G$14:$G$73,MATCH($A60,'CA Standards and Followers'!$A$14:$A$73,0))&lt;=X$1),INDEX('CA Standards and Followers'!$2:$2,MATCH(X$1,'CA Standards and Followers'!$1:$1,0)),0)))</f>
        <v>0</v>
      </c>
      <c r="Y60">
        <f>IF('CA Standards and Followers'!$B72=1,'EPA LDV Rules'!R$8,IF(AND(INDEX('CA Standards and Followers'!$E$14:$E$73,MATCH($A60,'CA Standards and Followers'!$A$14:$A$73,0))=1,INDEX('CA Standards and Followers'!$H$14:$H$73,MATCH($A60,'CA Standards and Followers'!$A$14:$A$73,0))&lt;=Y$1),INDEX('CA Standards and Followers'!$3:$3,MATCH(Y$1,'CA Standards and Followers'!$1:$1,0)),IF(AND(INDEX('CA Standards and Followers'!$D$14:$D$73,MATCH($A60,'CA Standards and Followers'!$A$14:$A$73,0))=1,INDEX('CA Standards and Followers'!$G$14:$G$73,MATCH($A60,'CA Standards and Followers'!$A$14:$A$73,0))&lt;=Y$1),INDEX('CA Standards and Followers'!$2:$2,MATCH(Y$1,'CA Standards and Followers'!$1:$1,0)),0)))</f>
        <v>0</v>
      </c>
      <c r="Z60">
        <f>IF('CA Standards and Followers'!$B72=1,'EPA LDV Rules'!S$8,IF(AND(INDEX('CA Standards and Followers'!$E$14:$E$73,MATCH($A60,'CA Standards and Followers'!$A$14:$A$73,0))=1,INDEX('CA Standards and Followers'!$H$14:$H$73,MATCH($A60,'CA Standards and Followers'!$A$14:$A$73,0))&lt;=Z$1),INDEX('CA Standards and Followers'!$3:$3,MATCH(Z$1,'CA Standards and Followers'!$1:$1,0)),IF(AND(INDEX('CA Standards and Followers'!$D$14:$D$73,MATCH($A60,'CA Standards and Followers'!$A$14:$A$73,0))=1,INDEX('CA Standards and Followers'!$G$14:$G$73,MATCH($A60,'CA Standards and Followers'!$A$14:$A$73,0))&lt;=Z$1),INDEX('CA Standards and Followers'!$2:$2,MATCH(Z$1,'CA Standards and Followers'!$1:$1,0)),0)))</f>
        <v>0</v>
      </c>
      <c r="AA60">
        <f>IF('CA Standards and Followers'!$B72=1,'EPA LDV Rules'!T$8,IF(AND(INDEX('CA Standards and Followers'!$E$14:$E$73,MATCH($A60,'CA Standards and Followers'!$A$14:$A$73,0))=1,INDEX('CA Standards and Followers'!$H$14:$H$73,MATCH($A60,'CA Standards and Followers'!$A$14:$A$73,0))&lt;=AA$1),INDEX('CA Standards and Followers'!$3:$3,MATCH(AA$1,'CA Standards and Followers'!$1:$1,0)),IF(AND(INDEX('CA Standards and Followers'!$D$14:$D$73,MATCH($A60,'CA Standards and Followers'!$A$14:$A$73,0))=1,INDEX('CA Standards and Followers'!$G$14:$G$73,MATCH($A60,'CA Standards and Followers'!$A$14:$A$73,0))&lt;=AA$1),INDEX('CA Standards and Followers'!$2:$2,MATCH(AA$1,'CA Standards and Followers'!$1:$1,0)),0)))</f>
        <v>0</v>
      </c>
      <c r="AB60">
        <f>IF('CA Standards and Followers'!$B72=1,'EPA LDV Rules'!U$8,IF(AND(INDEX('CA Standards and Followers'!$E$14:$E$73,MATCH($A60,'CA Standards and Followers'!$A$14:$A$73,0))=1,INDEX('CA Standards and Followers'!$H$14:$H$73,MATCH($A60,'CA Standards and Followers'!$A$14:$A$73,0))&lt;=AB$1),INDEX('CA Standards and Followers'!$3:$3,MATCH(AB$1,'CA Standards and Followers'!$1:$1,0)),IF(AND(INDEX('CA Standards and Followers'!$D$14:$D$73,MATCH($A60,'CA Standards and Followers'!$A$14:$A$73,0))=1,INDEX('CA Standards and Followers'!$G$14:$G$73,MATCH($A60,'CA Standards and Followers'!$A$14:$A$73,0))&lt;=AB$1),INDEX('CA Standards and Followers'!$2:$2,MATCH(AB$1,'CA Standards and Followers'!$1:$1,0)),0)))</f>
        <v>0</v>
      </c>
      <c r="AC60">
        <f>IF('CA Standards and Followers'!$B72=1,'EPA LDV Rules'!V$8,IF(AND(INDEX('CA Standards and Followers'!$E$14:$E$73,MATCH($A60,'CA Standards and Followers'!$A$14:$A$73,0))=1,INDEX('CA Standards and Followers'!$H$14:$H$73,MATCH($A60,'CA Standards and Followers'!$A$14:$A$73,0))&lt;=AC$1),INDEX('CA Standards and Followers'!$3:$3,MATCH(AC$1,'CA Standards and Followers'!$1:$1,0)),IF(AND(INDEX('CA Standards and Followers'!$D$14:$D$73,MATCH($A60,'CA Standards and Followers'!$A$14:$A$73,0))=1,INDEX('CA Standards and Followers'!$G$14:$G$73,MATCH($A60,'CA Standards and Followers'!$A$14:$A$73,0))&lt;=AC$1),INDEX('CA Standards and Followers'!$2:$2,MATCH(AC$1,'CA Standards and Followers'!$1:$1,0)),0)))</f>
        <v>0</v>
      </c>
      <c r="AD60">
        <f>IF('CA Standards and Followers'!$B72=1,'EPA LDV Rules'!W$8,IF(AND(INDEX('CA Standards and Followers'!$E$14:$E$73,MATCH($A60,'CA Standards and Followers'!$A$14:$A$73,0))=1,INDEX('CA Standards and Followers'!$H$14:$H$73,MATCH($A60,'CA Standards and Followers'!$A$14:$A$73,0))&lt;=AD$1),INDEX('CA Standards and Followers'!$3:$3,MATCH(AD$1,'CA Standards and Followers'!$1:$1,0)),IF(AND(INDEX('CA Standards and Followers'!$D$14:$D$73,MATCH($A60,'CA Standards and Followers'!$A$14:$A$73,0))=1,INDEX('CA Standards and Followers'!$G$14:$G$73,MATCH($A60,'CA Standards and Followers'!$A$14:$A$73,0))&lt;=AD$1),INDEX('CA Standards and Followers'!$2:$2,MATCH(AD$1,'CA Standards and Followers'!$1:$1,0)),0)))</f>
        <v>0</v>
      </c>
      <c r="AE60">
        <f>IF('CA Standards and Followers'!$B72=1,'EPA LDV Rules'!X$8,IF(AND(INDEX('CA Standards and Followers'!$E$14:$E$73,MATCH($A60,'CA Standards and Followers'!$A$14:$A$73,0))=1,INDEX('CA Standards and Followers'!$H$14:$H$73,MATCH($A60,'CA Standards and Followers'!$A$14:$A$73,0))&lt;=AE$1),INDEX('CA Standards and Followers'!$3:$3,MATCH(AE$1,'CA Standards and Followers'!$1:$1,0)),IF(AND(INDEX('CA Standards and Followers'!$D$14:$D$73,MATCH($A60,'CA Standards and Followers'!$A$14:$A$73,0))=1,INDEX('CA Standards and Followers'!$G$14:$G$73,MATCH($A60,'CA Standards and Followers'!$A$14:$A$73,0))&lt;=AE$1),INDEX('CA Standards and Followers'!$2:$2,MATCH(AE$1,'CA Standards and Followers'!$1:$1,0)),0)))</f>
        <v>0</v>
      </c>
      <c r="AF60">
        <f>IF('CA Standards and Followers'!$B72=1,'EPA LDV Rules'!Y$8,IF(AND(INDEX('CA Standards and Followers'!$E$14:$E$73,MATCH($A60,'CA Standards and Followers'!$A$14:$A$73,0))=1,INDEX('CA Standards and Followers'!$H$14:$H$73,MATCH($A60,'CA Standards and Followers'!$A$14:$A$73,0))&lt;=AF$1),INDEX('CA Standards and Followers'!$3:$3,MATCH(AF$1,'CA Standards and Followers'!$1:$1,0)),IF(AND(INDEX('CA Standards and Followers'!$D$14:$D$73,MATCH($A60,'CA Standards and Followers'!$A$14:$A$73,0))=1,INDEX('CA Standards and Followers'!$G$14:$G$73,MATCH($A60,'CA Standards and Followers'!$A$14:$A$73,0))&lt;=AF$1),INDEX('CA Standards and Followers'!$2:$2,MATCH(AF$1,'CA Standards and Followers'!$1:$1,0)),0)))</f>
        <v>0</v>
      </c>
    </row>
    <row r="61" spans="1:32" x14ac:dyDescent="0.75">
      <c r="A61" t="s">
        <v>36</v>
      </c>
      <c r="B61">
        <f>IF(AND(INDEX('CA Standards and Followers'!$E$14:$E$73,MATCH($A61,'CA Standards and Followers'!$A$14:$A$73,0))=1,INDEX('CA Standards and Followers'!$H$14:$H$73,MATCH($A61,'CA Standards and Followers'!$A$14:$A$73,0))&lt;=B$1),INDEX('CA Standards and Followers'!$3:$3,MATCH(B$1,'CA Standards and Followers'!$1:$1,0)),IF(AND(INDEX('CA Standards and Followers'!$D$14:$D$73,MATCH($A61,'CA Standards and Followers'!$A$14:$A$73,0))=1,INDEX('CA Standards and Followers'!$G$14:$G$73,MATCH($A61,'CA Standards and Followers'!$A$14:$A$73,0))&lt;=B$1),INDEX('CA Standards and Followers'!$2:$2,MATCH(B$1,'CA Standards and Followers'!$1:$1,0)),0))</f>
        <v>0</v>
      </c>
      <c r="C61">
        <f>IF(AND(INDEX('CA Standards and Followers'!$E$14:$E$73,MATCH($A61,'CA Standards and Followers'!$A$14:$A$73,0))=1,INDEX('CA Standards and Followers'!$H$14:$H$73,MATCH($A61,'CA Standards and Followers'!$A$14:$A$73,0))&lt;=C$1),INDEX('CA Standards and Followers'!$3:$3,MATCH(C$1,'CA Standards and Followers'!$1:$1,0)),IF(AND(INDEX('CA Standards and Followers'!$D$14:$D$73,MATCH($A61,'CA Standards and Followers'!$A$14:$A$73,0))=1,INDEX('CA Standards and Followers'!$G$14:$G$73,MATCH($A61,'CA Standards and Followers'!$A$14:$A$73,0))&lt;=C$1),INDEX('CA Standards and Followers'!$2:$2,MATCH(C$1,'CA Standards and Followers'!$1:$1,0)),0))</f>
        <v>0</v>
      </c>
      <c r="D61">
        <f>IF(AND(INDEX('CA Standards and Followers'!$E$14:$E$73,MATCH($A61,'CA Standards and Followers'!$A$14:$A$73,0))=1,INDEX('CA Standards and Followers'!$H$14:$H$73,MATCH($A61,'CA Standards and Followers'!$A$14:$A$73,0))&lt;=D$1),INDEX('CA Standards and Followers'!$3:$3,MATCH(D$1,'CA Standards and Followers'!$1:$1,0)),IF(AND(INDEX('CA Standards and Followers'!$D$14:$D$73,MATCH($A61,'CA Standards and Followers'!$A$14:$A$73,0))=1,INDEX('CA Standards and Followers'!$G$14:$G$73,MATCH($A61,'CA Standards and Followers'!$A$14:$A$73,0))&lt;=D$1),INDEX('CA Standards and Followers'!$2:$2,MATCH(D$1,'CA Standards and Followers'!$1:$1,0)),0))</f>
        <v>0</v>
      </c>
      <c r="E61">
        <f>IF(AND(INDEX('CA Standards and Followers'!$E$14:$E$73,MATCH($A61,'CA Standards and Followers'!$A$14:$A$73,0))=1,INDEX('CA Standards and Followers'!$H$14:$H$73,MATCH($A61,'CA Standards and Followers'!$A$14:$A$73,0))&lt;=E$1),INDEX('CA Standards and Followers'!$3:$3,MATCH(E$1,'CA Standards and Followers'!$1:$1,0)),IF(AND(INDEX('CA Standards and Followers'!$D$14:$D$73,MATCH($A61,'CA Standards and Followers'!$A$14:$A$73,0))=1,INDEX('CA Standards and Followers'!$G$14:$G$73,MATCH($A61,'CA Standards and Followers'!$A$14:$A$73,0))&lt;=E$1),INDEX('CA Standards and Followers'!$2:$2,MATCH(E$1,'CA Standards and Followers'!$1:$1,0)),0))</f>
        <v>0</v>
      </c>
      <c r="F61">
        <f>IF(AND(INDEX('CA Standards and Followers'!$E$14:$E$73,MATCH($A61,'CA Standards and Followers'!$A$14:$A$73,0))=1,INDEX('CA Standards and Followers'!$H$14:$H$73,MATCH($A61,'CA Standards and Followers'!$A$14:$A$73,0))&lt;=F$1),INDEX('CA Standards and Followers'!$3:$3,MATCH(F$1,'CA Standards and Followers'!$1:$1,0)),IF(AND(INDEX('CA Standards and Followers'!$D$14:$D$73,MATCH($A61,'CA Standards and Followers'!$A$14:$A$73,0))=1,INDEX('CA Standards and Followers'!$G$14:$G$73,MATCH($A61,'CA Standards and Followers'!$A$14:$A$73,0))&lt;=F$1),INDEX('CA Standards and Followers'!$2:$2,MATCH(F$1,'CA Standards and Followers'!$1:$1,0)),0))</f>
        <v>0</v>
      </c>
      <c r="G61">
        <f>IF(AND(INDEX('CA Standards and Followers'!$E$14:$E$73,MATCH($A61,'CA Standards and Followers'!$A$14:$A$73,0))=1,INDEX('CA Standards and Followers'!$H$14:$H$73,MATCH($A61,'CA Standards and Followers'!$A$14:$A$73,0))&lt;=G$1),INDEX('CA Standards and Followers'!$3:$3,MATCH(G$1,'CA Standards and Followers'!$1:$1,0)),IF(AND(INDEX('CA Standards and Followers'!$D$14:$D$73,MATCH($A61,'CA Standards and Followers'!$A$14:$A$73,0))=1,INDEX('CA Standards and Followers'!$G$14:$G$73,MATCH($A61,'CA Standards and Followers'!$A$14:$A$73,0))&lt;=G$1),INDEX('CA Standards and Followers'!$2:$2,MATCH(G$1,'CA Standards and Followers'!$1:$1,0)),0))</f>
        <v>0</v>
      </c>
      <c r="H61">
        <f>IF(AND(INDEX('CA Standards and Followers'!$E$14:$E$73,MATCH($A61,'CA Standards and Followers'!$A$14:$A$73,0))=1,INDEX('CA Standards and Followers'!$H$14:$H$73,MATCH($A61,'CA Standards and Followers'!$A$14:$A$73,0))&lt;=H$1),INDEX('CA Standards and Followers'!$3:$3,MATCH(H$1,'CA Standards and Followers'!$1:$1,0)),IF(AND(INDEX('CA Standards and Followers'!$D$14:$D$73,MATCH($A61,'CA Standards and Followers'!$A$14:$A$73,0))=1,INDEX('CA Standards and Followers'!$G$14:$G$73,MATCH($A61,'CA Standards and Followers'!$A$14:$A$73,0))&lt;=H$1),INDEX('CA Standards and Followers'!$2:$2,MATCH(H$1,'CA Standards and Followers'!$1:$1,0)),0))</f>
        <v>0</v>
      </c>
      <c r="I61">
        <f>IF('CA Standards and Followers'!$B73=1,'EPA LDV Rules'!B$8,IF(AND(INDEX('CA Standards and Followers'!$E$14:$E$73,MATCH($A61,'CA Standards and Followers'!$A$14:$A$73,0))=1,INDEX('CA Standards and Followers'!$H$14:$H$73,MATCH($A61,'CA Standards and Followers'!$A$14:$A$73,0))&lt;=I$1),INDEX('CA Standards and Followers'!$3:$3,MATCH(I$1,'CA Standards and Followers'!$1:$1,0)),IF(AND(INDEX('CA Standards and Followers'!$D$14:$D$73,MATCH($A61,'CA Standards and Followers'!$A$14:$A$73,0))=1,INDEX('CA Standards and Followers'!$G$14:$G$73,MATCH($A61,'CA Standards and Followers'!$A$14:$A$73,0))&lt;=I$1),INDEX('CA Standards and Followers'!$2:$2,MATCH(I$1,'CA Standards and Followers'!$1:$1,0)),0)))</f>
        <v>0.26200000000000001</v>
      </c>
      <c r="J61">
        <f>IF('CA Standards and Followers'!$B73=1,'EPA LDV Rules'!C$8,IF(AND(INDEX('CA Standards and Followers'!$E$14:$E$73,MATCH($A61,'CA Standards and Followers'!$A$14:$A$73,0))=1,INDEX('CA Standards and Followers'!$H$14:$H$73,MATCH($A61,'CA Standards and Followers'!$A$14:$A$73,0))&lt;=J$1),INDEX('CA Standards and Followers'!$3:$3,MATCH(J$1,'CA Standards and Followers'!$1:$1,0)),IF(AND(INDEX('CA Standards and Followers'!$D$14:$D$73,MATCH($A61,'CA Standards and Followers'!$A$14:$A$73,0))=1,INDEX('CA Standards and Followers'!$G$14:$G$73,MATCH($A61,'CA Standards and Followers'!$A$14:$A$73,0))&lt;=J$1),INDEX('CA Standards and Followers'!$2:$2,MATCH(J$1,'CA Standards and Followers'!$1:$1,0)),0)))</f>
        <v>0.3</v>
      </c>
      <c r="K61">
        <f>IF('CA Standards and Followers'!$B73=1,'EPA LDV Rules'!D$8,IF(AND(INDEX('CA Standards and Followers'!$E$14:$E$73,MATCH($A61,'CA Standards and Followers'!$A$14:$A$73,0))=1,INDEX('CA Standards and Followers'!$H$14:$H$73,MATCH($A61,'CA Standards and Followers'!$A$14:$A$73,0))&lt;=K$1),INDEX('CA Standards and Followers'!$3:$3,MATCH(K$1,'CA Standards and Followers'!$1:$1,0)),IF(AND(INDEX('CA Standards and Followers'!$D$14:$D$73,MATCH($A61,'CA Standards and Followers'!$A$14:$A$73,0))=1,INDEX('CA Standards and Followers'!$G$14:$G$73,MATCH($A61,'CA Standards and Followers'!$A$14:$A$73,0))&lt;=K$1),INDEX('CA Standards and Followers'!$2:$2,MATCH(K$1,'CA Standards and Followers'!$1:$1,0)),0)))</f>
        <v>0.39600000000000002</v>
      </c>
      <c r="L61">
        <f>IF('CA Standards and Followers'!$B73=1,'EPA LDV Rules'!E$8,IF(AND(INDEX('CA Standards and Followers'!$E$14:$E$73,MATCH($A61,'CA Standards and Followers'!$A$14:$A$73,0))=1,INDEX('CA Standards and Followers'!$H$14:$H$73,MATCH($A61,'CA Standards and Followers'!$A$14:$A$73,0))&lt;=L$1),INDEX('CA Standards and Followers'!$3:$3,MATCH(L$1,'CA Standards and Followers'!$1:$1,0)),IF(AND(INDEX('CA Standards and Followers'!$D$14:$D$73,MATCH($A61,'CA Standards and Followers'!$A$14:$A$73,0))=1,INDEX('CA Standards and Followers'!$G$14:$G$73,MATCH($A61,'CA Standards and Followers'!$A$14:$A$73,0))&lt;=L$1),INDEX('CA Standards and Followers'!$2:$2,MATCH(L$1,'CA Standards and Followers'!$1:$1,0)),0)))</f>
        <v>0.45500000000000002</v>
      </c>
      <c r="M61">
        <f>IF('CA Standards and Followers'!$B73=1,'EPA LDV Rules'!F$8,IF(AND(INDEX('CA Standards and Followers'!$E$14:$E$73,MATCH($A61,'CA Standards and Followers'!$A$14:$A$73,0))=1,INDEX('CA Standards and Followers'!$H$14:$H$73,MATCH($A61,'CA Standards and Followers'!$A$14:$A$73,0))&lt;=M$1),INDEX('CA Standards and Followers'!$3:$3,MATCH(M$1,'CA Standards and Followers'!$1:$1,0)),IF(AND(INDEX('CA Standards and Followers'!$D$14:$D$73,MATCH($A61,'CA Standards and Followers'!$A$14:$A$73,0))=1,INDEX('CA Standards and Followers'!$G$14:$G$73,MATCH($A61,'CA Standards and Followers'!$A$14:$A$73,0))&lt;=M$1),INDEX('CA Standards and Followers'!$2:$2,MATCH(M$1,'CA Standards and Followers'!$1:$1,0)),0)))</f>
        <v>0.53</v>
      </c>
      <c r="N61">
        <f>IF('CA Standards and Followers'!$B73=1,'EPA LDV Rules'!G$8,IF(AND(INDEX('CA Standards and Followers'!$E$14:$E$73,MATCH($A61,'CA Standards and Followers'!$A$14:$A$73,0))=1,INDEX('CA Standards and Followers'!$H$14:$H$73,MATCH($A61,'CA Standards and Followers'!$A$14:$A$73,0))&lt;=N$1),INDEX('CA Standards and Followers'!$3:$3,MATCH(N$1,'CA Standards and Followers'!$1:$1,0)),IF(AND(INDEX('CA Standards and Followers'!$D$14:$D$73,MATCH($A61,'CA Standards and Followers'!$A$14:$A$73,0))=1,INDEX('CA Standards and Followers'!$G$14:$G$73,MATCH($A61,'CA Standards and Followers'!$A$14:$A$73,0))&lt;=N$1),INDEX('CA Standards and Followers'!$2:$2,MATCH(N$1,'CA Standards and Followers'!$1:$1,0)),0)))</f>
        <v>0.61</v>
      </c>
      <c r="O61">
        <f>IF('CA Standards and Followers'!$B73=1,'EPA LDV Rules'!H$8,IF(AND(INDEX('CA Standards and Followers'!$E$14:$E$73,MATCH($A61,'CA Standards and Followers'!$A$14:$A$73,0))=1,INDEX('CA Standards and Followers'!$H$14:$H$73,MATCH($A61,'CA Standards and Followers'!$A$14:$A$73,0))&lt;=O$1),INDEX('CA Standards and Followers'!$3:$3,MATCH(O$1,'CA Standards and Followers'!$1:$1,0)),IF(AND(INDEX('CA Standards and Followers'!$D$14:$D$73,MATCH($A61,'CA Standards and Followers'!$A$14:$A$73,0))=1,INDEX('CA Standards and Followers'!$G$14:$G$73,MATCH($A61,'CA Standards and Followers'!$A$14:$A$73,0))&lt;=O$1),INDEX('CA Standards and Followers'!$2:$2,MATCH(O$1,'CA Standards and Followers'!$1:$1,0)),0)))</f>
        <v>0.57999999999999996</v>
      </c>
      <c r="P61">
        <f>IF('CA Standards and Followers'!$B73=1,'EPA LDV Rules'!I$8,IF(AND(INDEX('CA Standards and Followers'!$E$14:$E$73,MATCH($A61,'CA Standards and Followers'!$A$14:$A$73,0))=1,INDEX('CA Standards and Followers'!$H$14:$H$73,MATCH($A61,'CA Standards and Followers'!$A$14:$A$73,0))&lt;=P$1),INDEX('CA Standards and Followers'!$3:$3,MATCH(P$1,'CA Standards and Followers'!$1:$1,0)),IF(AND(INDEX('CA Standards and Followers'!$D$14:$D$73,MATCH($A61,'CA Standards and Followers'!$A$14:$A$73,0))=1,INDEX('CA Standards and Followers'!$G$14:$G$73,MATCH($A61,'CA Standards and Followers'!$A$14:$A$73,0))&lt;=P$1),INDEX('CA Standards and Followers'!$2:$2,MATCH(P$1,'CA Standards and Followers'!$1:$1,0)),0)))</f>
        <v>0.55000000000000004</v>
      </c>
      <c r="Q61">
        <f>IF('CA Standards and Followers'!$B73=1,'EPA LDV Rules'!J$8,IF(AND(INDEX('CA Standards and Followers'!$E$14:$E$73,MATCH($A61,'CA Standards and Followers'!$A$14:$A$73,0))=1,INDEX('CA Standards and Followers'!$H$14:$H$73,MATCH($A61,'CA Standards and Followers'!$A$14:$A$73,0))&lt;=Q$1),INDEX('CA Standards and Followers'!$3:$3,MATCH(Q$1,'CA Standards and Followers'!$1:$1,0)),IF(AND(INDEX('CA Standards and Followers'!$D$14:$D$73,MATCH($A61,'CA Standards and Followers'!$A$14:$A$73,0))=1,INDEX('CA Standards and Followers'!$G$14:$G$73,MATCH($A61,'CA Standards and Followers'!$A$14:$A$73,0))&lt;=Q$1),INDEX('CA Standards and Followers'!$2:$2,MATCH(Q$1,'CA Standards and Followers'!$1:$1,0)),0)))</f>
        <v>0</v>
      </c>
      <c r="R61">
        <f>IF('CA Standards and Followers'!$B73=1,'EPA LDV Rules'!K$8,IF(AND(INDEX('CA Standards and Followers'!$E$14:$E$73,MATCH($A61,'CA Standards and Followers'!$A$14:$A$73,0))=1,INDEX('CA Standards and Followers'!$H$14:$H$73,MATCH($A61,'CA Standards and Followers'!$A$14:$A$73,0))&lt;=R$1),INDEX('CA Standards and Followers'!$3:$3,MATCH(R$1,'CA Standards and Followers'!$1:$1,0)),IF(AND(INDEX('CA Standards and Followers'!$D$14:$D$73,MATCH($A61,'CA Standards and Followers'!$A$14:$A$73,0))=1,INDEX('CA Standards and Followers'!$G$14:$G$73,MATCH($A61,'CA Standards and Followers'!$A$14:$A$73,0))&lt;=R$1),INDEX('CA Standards and Followers'!$2:$2,MATCH(R$1,'CA Standards and Followers'!$1:$1,0)),0)))</f>
        <v>0</v>
      </c>
      <c r="S61">
        <f>IF('CA Standards and Followers'!$B73=1,'EPA LDV Rules'!L$8,IF(AND(INDEX('CA Standards and Followers'!$E$14:$E$73,MATCH($A61,'CA Standards and Followers'!$A$14:$A$73,0))=1,INDEX('CA Standards and Followers'!$H$14:$H$73,MATCH($A61,'CA Standards and Followers'!$A$14:$A$73,0))&lt;=S$1),INDEX('CA Standards and Followers'!$3:$3,MATCH(S$1,'CA Standards and Followers'!$1:$1,0)),IF(AND(INDEX('CA Standards and Followers'!$D$14:$D$73,MATCH($A61,'CA Standards and Followers'!$A$14:$A$73,0))=1,INDEX('CA Standards and Followers'!$G$14:$G$73,MATCH($A61,'CA Standards and Followers'!$A$14:$A$73,0))&lt;=S$1),INDEX('CA Standards and Followers'!$2:$2,MATCH(S$1,'CA Standards and Followers'!$1:$1,0)),0)))</f>
        <v>0</v>
      </c>
      <c r="T61">
        <f>IF('CA Standards and Followers'!$B73=1,'EPA LDV Rules'!M$8,IF(AND(INDEX('CA Standards and Followers'!$E$14:$E$73,MATCH($A61,'CA Standards and Followers'!$A$14:$A$73,0))=1,INDEX('CA Standards and Followers'!$H$14:$H$73,MATCH($A61,'CA Standards and Followers'!$A$14:$A$73,0))&lt;=T$1),INDEX('CA Standards and Followers'!$3:$3,MATCH(T$1,'CA Standards and Followers'!$1:$1,0)),IF(AND(INDEX('CA Standards and Followers'!$D$14:$D$73,MATCH($A61,'CA Standards and Followers'!$A$14:$A$73,0))=1,INDEX('CA Standards and Followers'!$G$14:$G$73,MATCH($A61,'CA Standards and Followers'!$A$14:$A$73,0))&lt;=T$1),INDEX('CA Standards and Followers'!$2:$2,MATCH(T$1,'CA Standards and Followers'!$1:$1,0)),0)))</f>
        <v>0</v>
      </c>
      <c r="U61">
        <f>IF('CA Standards and Followers'!$B73=1,'EPA LDV Rules'!N$8,IF(AND(INDEX('CA Standards and Followers'!$E$14:$E$73,MATCH($A61,'CA Standards and Followers'!$A$14:$A$73,0))=1,INDEX('CA Standards and Followers'!$H$14:$H$73,MATCH($A61,'CA Standards and Followers'!$A$14:$A$73,0))&lt;=U$1),INDEX('CA Standards and Followers'!$3:$3,MATCH(U$1,'CA Standards and Followers'!$1:$1,0)),IF(AND(INDEX('CA Standards and Followers'!$D$14:$D$73,MATCH($A61,'CA Standards and Followers'!$A$14:$A$73,0))=1,INDEX('CA Standards and Followers'!$G$14:$G$73,MATCH($A61,'CA Standards and Followers'!$A$14:$A$73,0))&lt;=U$1),INDEX('CA Standards and Followers'!$2:$2,MATCH(U$1,'CA Standards and Followers'!$1:$1,0)),0)))</f>
        <v>0</v>
      </c>
      <c r="V61">
        <f>IF('CA Standards and Followers'!$B73=1,'EPA LDV Rules'!O$8,IF(AND(INDEX('CA Standards and Followers'!$E$14:$E$73,MATCH($A61,'CA Standards and Followers'!$A$14:$A$73,0))=1,INDEX('CA Standards and Followers'!$H$14:$H$73,MATCH($A61,'CA Standards and Followers'!$A$14:$A$73,0))&lt;=V$1),INDEX('CA Standards and Followers'!$3:$3,MATCH(V$1,'CA Standards and Followers'!$1:$1,0)),IF(AND(INDEX('CA Standards and Followers'!$D$14:$D$73,MATCH($A61,'CA Standards and Followers'!$A$14:$A$73,0))=1,INDEX('CA Standards and Followers'!$G$14:$G$73,MATCH($A61,'CA Standards and Followers'!$A$14:$A$73,0))&lt;=V$1),INDEX('CA Standards and Followers'!$2:$2,MATCH(V$1,'CA Standards and Followers'!$1:$1,0)),0)))</f>
        <v>0</v>
      </c>
      <c r="W61">
        <f>IF('CA Standards and Followers'!$B73=1,'EPA LDV Rules'!P$8,IF(AND(INDEX('CA Standards and Followers'!$E$14:$E$73,MATCH($A61,'CA Standards and Followers'!$A$14:$A$73,0))=1,INDEX('CA Standards and Followers'!$H$14:$H$73,MATCH($A61,'CA Standards and Followers'!$A$14:$A$73,0))&lt;=W$1),INDEX('CA Standards and Followers'!$3:$3,MATCH(W$1,'CA Standards and Followers'!$1:$1,0)),IF(AND(INDEX('CA Standards and Followers'!$D$14:$D$73,MATCH($A61,'CA Standards and Followers'!$A$14:$A$73,0))=1,INDEX('CA Standards and Followers'!$G$14:$G$73,MATCH($A61,'CA Standards and Followers'!$A$14:$A$73,0))&lt;=W$1),INDEX('CA Standards and Followers'!$2:$2,MATCH(W$1,'CA Standards and Followers'!$1:$1,0)),0)))</f>
        <v>0</v>
      </c>
      <c r="X61">
        <f>IF('CA Standards and Followers'!$B73=1,'EPA LDV Rules'!Q$8,IF(AND(INDEX('CA Standards and Followers'!$E$14:$E$73,MATCH($A61,'CA Standards and Followers'!$A$14:$A$73,0))=1,INDEX('CA Standards and Followers'!$H$14:$H$73,MATCH($A61,'CA Standards and Followers'!$A$14:$A$73,0))&lt;=X$1),INDEX('CA Standards and Followers'!$3:$3,MATCH(X$1,'CA Standards and Followers'!$1:$1,0)),IF(AND(INDEX('CA Standards and Followers'!$D$14:$D$73,MATCH($A61,'CA Standards and Followers'!$A$14:$A$73,0))=1,INDEX('CA Standards and Followers'!$G$14:$G$73,MATCH($A61,'CA Standards and Followers'!$A$14:$A$73,0))&lt;=X$1),INDEX('CA Standards and Followers'!$2:$2,MATCH(X$1,'CA Standards and Followers'!$1:$1,0)),0)))</f>
        <v>0</v>
      </c>
      <c r="Y61">
        <f>IF('CA Standards and Followers'!$B73=1,'EPA LDV Rules'!R$8,IF(AND(INDEX('CA Standards and Followers'!$E$14:$E$73,MATCH($A61,'CA Standards and Followers'!$A$14:$A$73,0))=1,INDEX('CA Standards and Followers'!$H$14:$H$73,MATCH($A61,'CA Standards and Followers'!$A$14:$A$73,0))&lt;=Y$1),INDEX('CA Standards and Followers'!$3:$3,MATCH(Y$1,'CA Standards and Followers'!$1:$1,0)),IF(AND(INDEX('CA Standards and Followers'!$D$14:$D$73,MATCH($A61,'CA Standards and Followers'!$A$14:$A$73,0))=1,INDEX('CA Standards and Followers'!$G$14:$G$73,MATCH($A61,'CA Standards and Followers'!$A$14:$A$73,0))&lt;=Y$1),INDEX('CA Standards and Followers'!$2:$2,MATCH(Y$1,'CA Standards and Followers'!$1:$1,0)),0)))</f>
        <v>0</v>
      </c>
      <c r="Z61">
        <f>IF('CA Standards and Followers'!$B73=1,'EPA LDV Rules'!S$8,IF(AND(INDEX('CA Standards and Followers'!$E$14:$E$73,MATCH($A61,'CA Standards and Followers'!$A$14:$A$73,0))=1,INDEX('CA Standards and Followers'!$H$14:$H$73,MATCH($A61,'CA Standards and Followers'!$A$14:$A$73,0))&lt;=Z$1),INDEX('CA Standards and Followers'!$3:$3,MATCH(Z$1,'CA Standards and Followers'!$1:$1,0)),IF(AND(INDEX('CA Standards and Followers'!$D$14:$D$73,MATCH($A61,'CA Standards and Followers'!$A$14:$A$73,0))=1,INDEX('CA Standards and Followers'!$G$14:$G$73,MATCH($A61,'CA Standards and Followers'!$A$14:$A$73,0))&lt;=Z$1),INDEX('CA Standards and Followers'!$2:$2,MATCH(Z$1,'CA Standards and Followers'!$1:$1,0)),0)))</f>
        <v>0</v>
      </c>
      <c r="AA61">
        <f>IF('CA Standards and Followers'!$B73=1,'EPA LDV Rules'!T$8,IF(AND(INDEX('CA Standards and Followers'!$E$14:$E$73,MATCH($A61,'CA Standards and Followers'!$A$14:$A$73,0))=1,INDEX('CA Standards and Followers'!$H$14:$H$73,MATCH($A61,'CA Standards and Followers'!$A$14:$A$73,0))&lt;=AA$1),INDEX('CA Standards and Followers'!$3:$3,MATCH(AA$1,'CA Standards and Followers'!$1:$1,0)),IF(AND(INDEX('CA Standards and Followers'!$D$14:$D$73,MATCH($A61,'CA Standards and Followers'!$A$14:$A$73,0))=1,INDEX('CA Standards and Followers'!$G$14:$G$73,MATCH($A61,'CA Standards and Followers'!$A$14:$A$73,0))&lt;=AA$1),INDEX('CA Standards and Followers'!$2:$2,MATCH(AA$1,'CA Standards and Followers'!$1:$1,0)),0)))</f>
        <v>0</v>
      </c>
      <c r="AB61">
        <f>IF('CA Standards and Followers'!$B73=1,'EPA LDV Rules'!U$8,IF(AND(INDEX('CA Standards and Followers'!$E$14:$E$73,MATCH($A61,'CA Standards and Followers'!$A$14:$A$73,0))=1,INDEX('CA Standards and Followers'!$H$14:$H$73,MATCH($A61,'CA Standards and Followers'!$A$14:$A$73,0))&lt;=AB$1),INDEX('CA Standards and Followers'!$3:$3,MATCH(AB$1,'CA Standards and Followers'!$1:$1,0)),IF(AND(INDEX('CA Standards and Followers'!$D$14:$D$73,MATCH($A61,'CA Standards and Followers'!$A$14:$A$73,0))=1,INDEX('CA Standards and Followers'!$G$14:$G$73,MATCH($A61,'CA Standards and Followers'!$A$14:$A$73,0))&lt;=AB$1),INDEX('CA Standards and Followers'!$2:$2,MATCH(AB$1,'CA Standards and Followers'!$1:$1,0)),0)))</f>
        <v>0</v>
      </c>
      <c r="AC61">
        <f>IF('CA Standards and Followers'!$B73=1,'EPA LDV Rules'!V$8,IF(AND(INDEX('CA Standards and Followers'!$E$14:$E$73,MATCH($A61,'CA Standards and Followers'!$A$14:$A$73,0))=1,INDEX('CA Standards and Followers'!$H$14:$H$73,MATCH($A61,'CA Standards and Followers'!$A$14:$A$73,0))&lt;=AC$1),INDEX('CA Standards and Followers'!$3:$3,MATCH(AC$1,'CA Standards and Followers'!$1:$1,0)),IF(AND(INDEX('CA Standards and Followers'!$D$14:$D$73,MATCH($A61,'CA Standards and Followers'!$A$14:$A$73,0))=1,INDEX('CA Standards and Followers'!$G$14:$G$73,MATCH($A61,'CA Standards and Followers'!$A$14:$A$73,0))&lt;=AC$1),INDEX('CA Standards and Followers'!$2:$2,MATCH(AC$1,'CA Standards and Followers'!$1:$1,0)),0)))</f>
        <v>0</v>
      </c>
      <c r="AD61">
        <f>IF('CA Standards and Followers'!$B73=1,'EPA LDV Rules'!W$8,IF(AND(INDEX('CA Standards and Followers'!$E$14:$E$73,MATCH($A61,'CA Standards and Followers'!$A$14:$A$73,0))=1,INDEX('CA Standards and Followers'!$H$14:$H$73,MATCH($A61,'CA Standards and Followers'!$A$14:$A$73,0))&lt;=AD$1),INDEX('CA Standards and Followers'!$3:$3,MATCH(AD$1,'CA Standards and Followers'!$1:$1,0)),IF(AND(INDEX('CA Standards and Followers'!$D$14:$D$73,MATCH($A61,'CA Standards and Followers'!$A$14:$A$73,0))=1,INDEX('CA Standards and Followers'!$G$14:$G$73,MATCH($A61,'CA Standards and Followers'!$A$14:$A$73,0))&lt;=AD$1),INDEX('CA Standards and Followers'!$2:$2,MATCH(AD$1,'CA Standards and Followers'!$1:$1,0)),0)))</f>
        <v>0</v>
      </c>
      <c r="AE61">
        <f>IF('CA Standards and Followers'!$B73=1,'EPA LDV Rules'!X$8,IF(AND(INDEX('CA Standards and Followers'!$E$14:$E$73,MATCH($A61,'CA Standards and Followers'!$A$14:$A$73,0))=1,INDEX('CA Standards and Followers'!$H$14:$H$73,MATCH($A61,'CA Standards and Followers'!$A$14:$A$73,0))&lt;=AE$1),INDEX('CA Standards and Followers'!$3:$3,MATCH(AE$1,'CA Standards and Followers'!$1:$1,0)),IF(AND(INDEX('CA Standards and Followers'!$D$14:$D$73,MATCH($A61,'CA Standards and Followers'!$A$14:$A$73,0))=1,INDEX('CA Standards and Followers'!$G$14:$G$73,MATCH($A61,'CA Standards and Followers'!$A$14:$A$73,0))&lt;=AE$1),INDEX('CA Standards and Followers'!$2:$2,MATCH(AE$1,'CA Standards and Followers'!$1:$1,0)),0)))</f>
        <v>0</v>
      </c>
      <c r="AF61">
        <f>IF('CA Standards and Followers'!$B73=1,'EPA LDV Rules'!Y$8,IF(AND(INDEX('CA Standards and Followers'!$E$14:$E$73,MATCH($A61,'CA Standards and Followers'!$A$14:$A$73,0))=1,INDEX('CA Standards and Followers'!$H$14:$H$73,MATCH($A61,'CA Standards and Followers'!$A$14:$A$73,0))&lt;=AF$1),INDEX('CA Standards and Followers'!$3:$3,MATCH(AF$1,'CA Standards and Followers'!$1:$1,0)),IF(AND(INDEX('CA Standards and Followers'!$D$14:$D$73,MATCH($A61,'CA Standards and Followers'!$A$14:$A$73,0))=1,INDEX('CA Standards and Followers'!$G$14:$G$73,MATCH($A61,'CA Standards and Followers'!$A$14:$A$73,0))&lt;=AF$1),INDEX('CA Standards and Followers'!$2:$2,MATCH(AF$1,'CA Standards and Followers'!$1:$1,0)),0)))</f>
        <v>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C1764-25BB-4026-8D98-93F9D95CD251}">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SUMIFS('BRZSPbS-psgr-ldv-all'!B:B,'BRZSPbS-psgr-ldv-all'!$A:$A,About!$B$1)</f>
        <v>9.5000000000000001E-2</v>
      </c>
      <c r="C2">
        <f>SUMIFS('BRZSPbS-psgr-ldv-all'!C:C,'BRZSPbS-psgr-ldv-all'!$A:$A,About!$B$1)</f>
        <v>0.12</v>
      </c>
      <c r="D2">
        <f>SUMIFS('BRZSPbS-psgr-ldv-all'!D:D,'BRZSPbS-psgr-ldv-all'!$A:$A,About!$B$1)</f>
        <v>0.14499999999999999</v>
      </c>
      <c r="E2">
        <f>SUMIFS('BRZSPbS-psgr-ldv-all'!E:E,'BRZSPbS-psgr-ldv-all'!$A:$A,About!$B$1)</f>
        <v>0.16999999999999998</v>
      </c>
      <c r="F2">
        <f>SUMIFS('BRZSPbS-psgr-ldv-all'!F:F,'BRZSPbS-psgr-ldv-all'!$A:$A,About!$B$1)</f>
        <v>0.19500000000000001</v>
      </c>
      <c r="G2">
        <f>SUMIFS('BRZSPbS-psgr-ldv-all'!G:G,'BRZSPbS-psgr-ldv-all'!$A:$A,About!$B$1)</f>
        <v>0.21999999999999997</v>
      </c>
      <c r="H2">
        <f>SUMIFS('BRZSPbS-psgr-ldv-all'!H:H,'BRZSPbS-psgr-ldv-all'!$A:$A,About!$B$1)</f>
        <v>0.35</v>
      </c>
      <c r="I2">
        <f>SUMIFS('BRZSPbS-psgr-ldv-all'!I:I,'BRZSPbS-psgr-ldv-all'!$A:$A,About!$B$1)</f>
        <v>0.43</v>
      </c>
      <c r="J2">
        <f>SUMIFS('BRZSPbS-psgr-ldv-all'!J:J,'BRZSPbS-psgr-ldv-all'!$A:$A,About!$B$1)</f>
        <v>0.51</v>
      </c>
      <c r="K2">
        <f>SUMIFS('BRZSPbS-psgr-ldv-all'!K:K,'BRZSPbS-psgr-ldv-all'!$A:$A,About!$B$1)</f>
        <v>0.59</v>
      </c>
      <c r="L2">
        <f>SUMIFS('BRZSPbS-psgr-ldv-all'!L:L,'BRZSPbS-psgr-ldv-all'!$A:$A,About!$B$1)</f>
        <v>0.68</v>
      </c>
      <c r="M2">
        <f>SUMIFS('BRZSPbS-psgr-ldv-all'!M:M,'BRZSPbS-psgr-ldv-all'!$A:$A,About!$B$1)</f>
        <v>0.76</v>
      </c>
      <c r="N2">
        <f>SUMIFS('BRZSPbS-psgr-ldv-all'!N:N,'BRZSPbS-psgr-ldv-all'!$A:$A,About!$B$1)</f>
        <v>0.82</v>
      </c>
      <c r="O2">
        <f>SUMIFS('BRZSPbS-psgr-ldv-all'!O:O,'BRZSPbS-psgr-ldv-all'!$A:$A,About!$B$1)</f>
        <v>0.82</v>
      </c>
      <c r="P2">
        <f>SUMIFS('BRZSPbS-psgr-ldv-all'!P:P,'BRZSPbS-psgr-ldv-all'!$A:$A,About!$B$1)</f>
        <v>0.82</v>
      </c>
      <c r="Q2">
        <f>SUMIFS('BRZSPbS-psgr-ldv-all'!Q:Q,'BRZSPbS-psgr-ldv-all'!$A:$A,About!$B$1)</f>
        <v>0.82</v>
      </c>
      <c r="R2">
        <f>SUMIFS('BRZSPbS-psgr-ldv-all'!R:R,'BRZSPbS-psgr-ldv-all'!$A:$A,About!$B$1)</f>
        <v>0.82</v>
      </c>
      <c r="S2">
        <f>SUMIFS('BRZSPbS-psgr-ldv-all'!S:S,'BRZSPbS-psgr-ldv-all'!$A:$A,About!$B$1)</f>
        <v>0.82</v>
      </c>
      <c r="T2">
        <f>SUMIFS('BRZSPbS-psgr-ldv-all'!T:T,'BRZSPbS-psgr-ldv-all'!$A:$A,About!$B$1)</f>
        <v>0.82</v>
      </c>
      <c r="U2">
        <f>SUMIFS('BRZSPbS-psgr-ldv-all'!U:U,'BRZSPbS-psgr-ldv-all'!$A:$A,About!$B$1)</f>
        <v>0.82</v>
      </c>
      <c r="V2">
        <f>SUMIFS('BRZSPbS-psgr-ldv-all'!V:V,'BRZSPbS-psgr-ldv-all'!$A:$A,About!$B$1)</f>
        <v>0.82</v>
      </c>
      <c r="W2">
        <f>SUMIFS('BRZSPbS-psgr-ldv-all'!W:W,'BRZSPbS-psgr-ldv-all'!$A:$A,About!$B$1)</f>
        <v>0.82</v>
      </c>
      <c r="X2">
        <f>SUMIFS('BRZSPbS-psgr-ldv-all'!X:X,'BRZSPbS-psgr-ldv-all'!$A:$A,About!$B$1)</f>
        <v>0.82</v>
      </c>
      <c r="Y2">
        <f>SUMIFS('BRZSPbS-psgr-ldv-all'!Y:Y,'BRZSPbS-psgr-ldv-all'!$A:$A,About!$B$1)</f>
        <v>0.82</v>
      </c>
      <c r="Z2">
        <f>SUMIFS('BRZSPbS-psgr-ldv-all'!Z:Z,'BRZSPbS-psgr-ldv-all'!$A:$A,About!$B$1)</f>
        <v>0.82</v>
      </c>
      <c r="AA2">
        <f>SUMIFS('BRZSPbS-psgr-ldv-all'!AA:AA,'BRZSPbS-psgr-ldv-all'!$A:$A,About!$B$1)</f>
        <v>0.82</v>
      </c>
      <c r="AB2">
        <f>SUMIFS('BRZSPbS-psgr-ldv-all'!AB:AB,'BRZSPbS-psgr-ldv-all'!$A:$A,About!$B$1)</f>
        <v>0.82</v>
      </c>
      <c r="AC2">
        <f>SUMIFS('BRZSPbS-psgr-ldv-all'!AC:AC,'BRZSPbS-psgr-ldv-all'!$A:$A,About!$B$1)</f>
        <v>0.82</v>
      </c>
      <c r="AD2">
        <f>SUMIFS('BRZSPbS-psgr-ldv-all'!AD:AD,'BRZSPbS-psgr-ldv-all'!$A:$A,About!$B$1)</f>
        <v>0.82</v>
      </c>
      <c r="AE2">
        <f>SUMIFS('BRZSPbS-psgr-ldv-all'!AE:AE,'BRZSPbS-psgr-ldv-all'!$A:$A,About!$B$1)</f>
        <v>0.82</v>
      </c>
      <c r="AF2">
        <f>SUMIFS('BRZSPbS-psgr-ldv-all'!AF:AF,'BRZSPbS-psgr-ldv-all'!$A:$A,About!$B$1)</f>
        <v>0.82</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s="50" customFormat="1"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s="50" customFormat="1"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s="50" customFormat="1"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honeticPr fontId="5"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A01257-1EC9-4C0B-9142-AFB34B4BF049}">
  <sheetPr>
    <tabColor theme="5"/>
  </sheetPr>
  <dimension ref="A1:AF61"/>
  <sheetViews>
    <sheetView workbookViewId="0">
      <selection activeCell="B6" sqref="B6"/>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Followers'!B$5,0)</f>
        <v>0</v>
      </c>
      <c r="C2">
        <f>IF(INDEX('CA Standards and Followers'!$I$14:$I$73,MATCH($A2,'CA Standards and Followers'!$A$14:$A$73,0))&lt;=C$1,INDEX('CA Standards and Followers'!$F$14:$F$73,MATCH($A2,'CA Standards and Followers'!$A$14:$A$73,0))*'CA Standards and Followers'!C$5,0)</f>
        <v>0</v>
      </c>
      <c r="D2">
        <f>IF(INDEX('CA Standards and Followers'!$I$14:$I$73,MATCH($A2,'CA Standards and Followers'!$A$14:$A$73,0))&lt;=D$1,INDEX('CA Standards and Followers'!$F$14:$F$73,MATCH($A2,'CA Standards and Followers'!$A$14:$A$73,0))*'CA Standards and Followers'!D$5,0)</f>
        <v>0</v>
      </c>
      <c r="E2">
        <f>IF(INDEX('CA Standards and Followers'!$I$14:$I$73,MATCH($A2,'CA Standards and Followers'!$A$14:$A$73,0))&lt;=E$1,INDEX('CA Standards and Followers'!$F$14:$F$73,MATCH($A2,'CA Standards and Followers'!$A$14:$A$73,0))*'CA Standards and Followers'!E$5,0)</f>
        <v>0</v>
      </c>
      <c r="F2">
        <f>IF(INDEX('CA Standards and Followers'!$I$14:$I$73,MATCH($A2,'CA Standards and Followers'!$A$14:$A$73,0))&lt;=F$1,INDEX('CA Standards and Followers'!$F$14:$F$73,MATCH($A2,'CA Standards and Followers'!$A$14:$A$73,0))*'CA Standards and Followers'!F$5,0)</f>
        <v>0</v>
      </c>
      <c r="G2">
        <f>IF(INDEX('CA Standards and Followers'!$I$14:$I$73,MATCH($A2,'CA Standards and Followers'!$A$14:$A$73,0))&lt;=G$1,INDEX('CA Standards and Followers'!$F$14:$F$73,MATCH($A2,'CA Standards and Followers'!$A$14:$A$73,0))*'CA Standards and Followers'!G$5,0)</f>
        <v>0</v>
      </c>
      <c r="H2">
        <f>IF(INDEX('CA Standards and Followers'!$I$14:$I$73,MATCH($A2,'CA Standards and Followers'!$A$14:$A$73,0))&lt;=H$1,INDEX('CA Standards and Followers'!$F$14:$F$73,MATCH($A2,'CA Standards and Followers'!$A$14:$A$73,0))*'CA Standards and Followers'!H$5,0)</f>
        <v>0</v>
      </c>
      <c r="I2">
        <f>IF('CA Standards and Followers'!$C14=1,'EPA HDV Rules'!B$44,IF('CA Standards and Followers'!$F14=1,MAX('CA Standards and Followers'!I$5,'EPA HDV Rules'!B$44),0))</f>
        <v>0</v>
      </c>
      <c r="J2">
        <f>IF('CA Standards and Followers'!$C14=1,'EPA HDV Rules'!C$44,IF('CA Standards and Followers'!$F14=1,MAX('CA Standards and Followers'!J$5,'EPA HDV Rules'!C$44),0))</f>
        <v>0</v>
      </c>
      <c r="K2">
        <f>IF('CA Standards and Followers'!$C14=1,'EPA HDV Rules'!D$44,IF('CA Standards and Followers'!$F14=1,MAX('CA Standards and Followers'!K$5,'EPA HDV Rules'!D$44),0))</f>
        <v>0</v>
      </c>
      <c r="L2">
        <f>IF('CA Standards and Followers'!$C14=1,'EPA HDV Rules'!E$44,IF('CA Standards and Followers'!$F14=1,MAX('CA Standards and Followers'!L$5,'EPA HDV Rules'!E$44),0))</f>
        <v>0</v>
      </c>
      <c r="M2">
        <f>IF('CA Standards and Followers'!$C14=1,'EPA HDV Rules'!F$44,IF('CA Standards and Followers'!$F14=1,MAX('CA Standards and Followers'!M$5,'EPA HDV Rules'!F$44),0))</f>
        <v>0</v>
      </c>
      <c r="N2">
        <f>IF('CA Standards and Followers'!$C14=1,'EPA HDV Rules'!G$44,IF('CA Standards and Followers'!$F14=1,MAX('CA Standards and Followers'!N$5,'EPA HDV Rules'!G$44),0))</f>
        <v>0</v>
      </c>
      <c r="O2">
        <f>IF('CA Standards and Followers'!$C14=1,'EPA HDV Rules'!H$44,IF('CA Standards and Followers'!$F14=1,MAX('CA Standards and Followers'!O$5,'EPA HDV Rules'!H$44),0))</f>
        <v>0.4350401760255096</v>
      </c>
      <c r="P2">
        <f>IF('CA Standards and Followers'!$C14=1,'EPA HDV Rules'!I$44,IF('CA Standards and Followers'!$F14=1,MAX('CA Standards and Followers'!P$5,'EPA HDV Rules'!I$44),0))</f>
        <v>0.4350401760255096</v>
      </c>
      <c r="Q2">
        <f>IF('CA Standards and Followers'!$C14=1,'EPA HDV Rules'!J$44,IF('CA Standards and Followers'!$F14=1,MAX('CA Standards and Followers'!Q$5,'EPA HDV Rules'!J$44),0))</f>
        <v>0.4350401760255096</v>
      </c>
      <c r="R2">
        <f>IF('CA Standards and Followers'!$C14=1,'EPA HDV Rules'!K$44,IF('CA Standards and Followers'!$F14=1,MAX('CA Standards and Followers'!R$5,'EPA HDV Rules'!K$44),0))</f>
        <v>0.4350401760255096</v>
      </c>
      <c r="S2">
        <f>IF('CA Standards and Followers'!$C14=1,'EPA HDV Rules'!L$44,IF('CA Standards and Followers'!$F14=1,MAX('CA Standards and Followers'!S$5,'EPA HDV Rules'!L$44),0))</f>
        <v>0.4350401760255096</v>
      </c>
      <c r="T2">
        <f>IF('CA Standards and Followers'!$C14=1,'EPA HDV Rules'!M$44,IF('CA Standards and Followers'!$F14=1,MAX('CA Standards and Followers'!T$5,'EPA HDV Rules'!M$44),0))</f>
        <v>0.4350401760255096</v>
      </c>
      <c r="U2">
        <f>IF('CA Standards and Followers'!$C14=1,'EPA HDV Rules'!N$44,IF('CA Standards and Followers'!$F14=1,MAX('CA Standards and Followers'!U$5,'EPA HDV Rules'!N$44),0))</f>
        <v>0.4350401760255096</v>
      </c>
      <c r="V2">
        <f>IF('CA Standards and Followers'!$C14=1,'EPA HDV Rules'!O$44,IF('CA Standards and Followers'!$F14=1,MAX('CA Standards and Followers'!V$5,'EPA HDV Rules'!O$44),0))</f>
        <v>0.4350401760255096</v>
      </c>
      <c r="W2">
        <f>IF('CA Standards and Followers'!$C14=1,'EPA HDV Rules'!P$44,IF('CA Standards and Followers'!$F14=1,MAX('CA Standards and Followers'!W$5,'EPA HDV Rules'!P$44),0))</f>
        <v>0.4350401760255096</v>
      </c>
      <c r="X2">
        <f>IF('CA Standards and Followers'!$C14=1,'EPA HDV Rules'!Q$44,IF('CA Standards and Followers'!$F14=1,MAX('CA Standards and Followers'!X$5,'EPA HDV Rules'!Q$44),0))</f>
        <v>0.4350401760255096</v>
      </c>
      <c r="Y2">
        <f>IF('CA Standards and Followers'!$C14=1,'EPA HDV Rules'!R$44,IF('CA Standards and Followers'!$F14=1,MAX('CA Standards and Followers'!Y$5,'EPA HDV Rules'!R$44),0))</f>
        <v>0.4350401760255096</v>
      </c>
      <c r="Z2">
        <f>IF('CA Standards and Followers'!$C14=1,'EPA HDV Rules'!S$44,IF('CA Standards and Followers'!$F14=1,MAX('CA Standards and Followers'!Z$5,'EPA HDV Rules'!S$44),0))</f>
        <v>0.4350401760255096</v>
      </c>
      <c r="AA2">
        <f>IF('CA Standards and Followers'!$C14=1,'EPA HDV Rules'!T$44,IF('CA Standards and Followers'!$F14=1,MAX('CA Standards and Followers'!AA$5,'EPA HDV Rules'!T$44),0))</f>
        <v>0.4350401760255096</v>
      </c>
      <c r="AB2">
        <f>IF('CA Standards and Followers'!$C14=1,'EPA HDV Rules'!U$44,IF('CA Standards and Followers'!$F14=1,MAX('CA Standards and Followers'!AB$5,'EPA HDV Rules'!U$44),0))</f>
        <v>0.4350401760255096</v>
      </c>
      <c r="AC2">
        <f>IF('CA Standards and Followers'!$C14=1,'EPA HDV Rules'!V$44,IF('CA Standards and Followers'!$F14=1,MAX('CA Standards and Followers'!AC$5,'EPA HDV Rules'!V$44),0))</f>
        <v>0.4350401760255096</v>
      </c>
      <c r="AD2">
        <f>IF('CA Standards and Followers'!$C14=1,'EPA HDV Rules'!W$44,IF('CA Standards and Followers'!$F14=1,MAX('CA Standards and Followers'!AD$5,'EPA HDV Rules'!W$44),0))</f>
        <v>0.4350401760255096</v>
      </c>
      <c r="AE2">
        <f>IF('CA Standards and Followers'!$C14=1,'EPA HDV Rules'!X$44,IF('CA Standards and Followers'!$F14=1,MAX('CA Standards and Followers'!AE$5,'EPA HDV Rules'!X$44),0))</f>
        <v>0.4350401760255096</v>
      </c>
      <c r="AF2">
        <f>IF('CA Standards and Followers'!$C14=1,'EPA HDV Rules'!Y$44,IF('CA Standards and Followers'!$F14=1,MAX('CA Standards and Followers'!AF$5,'EPA HDV Rules'!Y$44),0))</f>
        <v>0.4350401760255096</v>
      </c>
    </row>
    <row r="3" spans="1:32" x14ac:dyDescent="0.75">
      <c r="A3" t="s">
        <v>1342</v>
      </c>
      <c r="B3">
        <f>IF(INDEX('CA Standards and Followers'!$I$14:$I$73,MATCH($A3,'CA Standards and Followers'!$A$14:$A$73,0))&lt;=B$1,INDEX('CA Standards and Followers'!$F$14:$F$73,MATCH($A3,'CA Standards and Followers'!$A$14:$A$73,0))*'CA Standards and Followers'!B$5,0)</f>
        <v>0</v>
      </c>
      <c r="C3">
        <f>IF(INDEX('CA Standards and Followers'!$I$14:$I$73,MATCH($A3,'CA Standards and Followers'!$A$14:$A$73,0))&lt;=C$1,INDEX('CA Standards and Followers'!$F$14:$F$73,MATCH($A3,'CA Standards and Followers'!$A$14:$A$73,0))*'CA Standards and Followers'!C$5,0)</f>
        <v>0</v>
      </c>
      <c r="D3">
        <f>IF(INDEX('CA Standards and Followers'!$I$14:$I$73,MATCH($A3,'CA Standards and Followers'!$A$14:$A$73,0))&lt;=D$1,INDEX('CA Standards and Followers'!$F$14:$F$73,MATCH($A3,'CA Standards and Followers'!$A$14:$A$73,0))*'CA Standards and Followers'!D$5,0)</f>
        <v>0</v>
      </c>
      <c r="E3">
        <f>IF(INDEX('CA Standards and Followers'!$I$14:$I$73,MATCH($A3,'CA Standards and Followers'!$A$14:$A$73,0))&lt;=E$1,INDEX('CA Standards and Followers'!$F$14:$F$73,MATCH($A3,'CA Standards and Followers'!$A$14:$A$73,0))*'CA Standards and Followers'!E$5,0)</f>
        <v>0</v>
      </c>
      <c r="F3">
        <f>IF(INDEX('CA Standards and Followers'!$I$14:$I$73,MATCH($A3,'CA Standards and Followers'!$A$14:$A$73,0))&lt;=F$1,INDEX('CA Standards and Followers'!$F$14:$F$73,MATCH($A3,'CA Standards and Followers'!$A$14:$A$73,0))*'CA Standards and Followers'!F$5,0)</f>
        <v>0</v>
      </c>
      <c r="G3">
        <f>IF(INDEX('CA Standards and Followers'!$I$14:$I$73,MATCH($A3,'CA Standards and Followers'!$A$14:$A$73,0))&lt;=G$1,INDEX('CA Standards and Followers'!$F$14:$F$73,MATCH($A3,'CA Standards and Followers'!$A$14:$A$73,0))*'CA Standards and Followers'!G$5,0)</f>
        <v>0</v>
      </c>
      <c r="H3">
        <f>IF(INDEX('CA Standards and Followers'!$I$14:$I$73,MATCH($A3,'CA Standards and Followers'!$A$14:$A$73,0))&lt;=H$1,INDEX('CA Standards and Followers'!$F$14:$F$73,MATCH($A3,'CA Standards and Followers'!$A$14:$A$73,0))*'CA Standards and Followers'!H$5,0)</f>
        <v>0</v>
      </c>
      <c r="I3">
        <f>IF('CA Standards and Followers'!$C15=1,'EPA HDV Rules'!B$44,IF('CA Standards and Followers'!$F15=1,MAX('CA Standards and Followers'!I$5,'EPA HDV Rules'!B$44),0))</f>
        <v>0</v>
      </c>
      <c r="J3">
        <f>IF('CA Standards and Followers'!$C15=1,'EPA HDV Rules'!C$44,IF('CA Standards and Followers'!$F15=1,MAX('CA Standards and Followers'!J$5,'EPA HDV Rules'!C$44),0))</f>
        <v>0</v>
      </c>
      <c r="K3">
        <f>IF('CA Standards and Followers'!$C15=1,'EPA HDV Rules'!D$44,IF('CA Standards and Followers'!$F15=1,MAX('CA Standards and Followers'!K$5,'EPA HDV Rules'!D$44),0))</f>
        <v>0</v>
      </c>
      <c r="L3">
        <f>IF('CA Standards and Followers'!$C15=1,'EPA HDV Rules'!E$44,IF('CA Standards and Followers'!$F15=1,MAX('CA Standards and Followers'!L$5,'EPA HDV Rules'!E$44),0))</f>
        <v>0</v>
      </c>
      <c r="M3">
        <f>IF('CA Standards and Followers'!$C15=1,'EPA HDV Rules'!F$44,IF('CA Standards and Followers'!$F15=1,MAX('CA Standards and Followers'!M$5,'EPA HDV Rules'!F$44),0))</f>
        <v>0</v>
      </c>
      <c r="N3">
        <f>IF('CA Standards and Followers'!$C15=1,'EPA HDV Rules'!G$44,IF('CA Standards and Followers'!$F15=1,MAX('CA Standards and Followers'!N$5,'EPA HDV Rules'!G$44),0))</f>
        <v>0</v>
      </c>
      <c r="O3">
        <f>IF('CA Standards and Followers'!$C15=1,'EPA HDV Rules'!H$44,IF('CA Standards and Followers'!$F15=1,MAX('CA Standards and Followers'!O$5,'EPA HDV Rules'!H$44),0))</f>
        <v>0.4350401760255096</v>
      </c>
      <c r="P3">
        <f>IF('CA Standards and Followers'!$C15=1,'EPA HDV Rules'!I$44,IF('CA Standards and Followers'!$F15=1,MAX('CA Standards and Followers'!P$5,'EPA HDV Rules'!I$44),0))</f>
        <v>0.4350401760255096</v>
      </c>
      <c r="Q3">
        <f>IF('CA Standards and Followers'!$C15=1,'EPA HDV Rules'!J$44,IF('CA Standards and Followers'!$F15=1,MAX('CA Standards and Followers'!Q$5,'EPA HDV Rules'!J$44),0))</f>
        <v>0.4350401760255096</v>
      </c>
      <c r="R3">
        <f>IF('CA Standards and Followers'!$C15=1,'EPA HDV Rules'!K$44,IF('CA Standards and Followers'!$F15=1,MAX('CA Standards and Followers'!R$5,'EPA HDV Rules'!K$44),0))</f>
        <v>0.4350401760255096</v>
      </c>
      <c r="S3">
        <f>IF('CA Standards and Followers'!$C15=1,'EPA HDV Rules'!L$44,IF('CA Standards and Followers'!$F15=1,MAX('CA Standards and Followers'!S$5,'EPA HDV Rules'!L$44),0))</f>
        <v>0.4350401760255096</v>
      </c>
      <c r="T3">
        <f>IF('CA Standards and Followers'!$C15=1,'EPA HDV Rules'!M$44,IF('CA Standards and Followers'!$F15=1,MAX('CA Standards and Followers'!T$5,'EPA HDV Rules'!M$44),0))</f>
        <v>0.4350401760255096</v>
      </c>
      <c r="U3">
        <f>IF('CA Standards and Followers'!$C15=1,'EPA HDV Rules'!N$44,IF('CA Standards and Followers'!$F15=1,MAX('CA Standards and Followers'!U$5,'EPA HDV Rules'!N$44),0))</f>
        <v>0.4350401760255096</v>
      </c>
      <c r="V3">
        <f>IF('CA Standards and Followers'!$C15=1,'EPA HDV Rules'!O$44,IF('CA Standards and Followers'!$F15=1,MAX('CA Standards and Followers'!V$5,'EPA HDV Rules'!O$44),0))</f>
        <v>0.4350401760255096</v>
      </c>
      <c r="W3">
        <f>IF('CA Standards and Followers'!$C15=1,'EPA HDV Rules'!P$44,IF('CA Standards and Followers'!$F15=1,MAX('CA Standards and Followers'!W$5,'EPA HDV Rules'!P$44),0))</f>
        <v>0.4350401760255096</v>
      </c>
      <c r="X3">
        <f>IF('CA Standards and Followers'!$C15=1,'EPA HDV Rules'!Q$44,IF('CA Standards and Followers'!$F15=1,MAX('CA Standards and Followers'!X$5,'EPA HDV Rules'!Q$44),0))</f>
        <v>0.4350401760255096</v>
      </c>
      <c r="Y3">
        <f>IF('CA Standards and Followers'!$C15=1,'EPA HDV Rules'!R$44,IF('CA Standards and Followers'!$F15=1,MAX('CA Standards and Followers'!Y$5,'EPA HDV Rules'!R$44),0))</f>
        <v>0.4350401760255096</v>
      </c>
      <c r="Z3">
        <f>IF('CA Standards and Followers'!$C15=1,'EPA HDV Rules'!S$44,IF('CA Standards and Followers'!$F15=1,MAX('CA Standards and Followers'!Z$5,'EPA HDV Rules'!S$44),0))</f>
        <v>0.4350401760255096</v>
      </c>
      <c r="AA3">
        <f>IF('CA Standards and Followers'!$C15=1,'EPA HDV Rules'!T$44,IF('CA Standards and Followers'!$F15=1,MAX('CA Standards and Followers'!AA$5,'EPA HDV Rules'!T$44),0))</f>
        <v>0.4350401760255096</v>
      </c>
      <c r="AB3">
        <f>IF('CA Standards and Followers'!$C15=1,'EPA HDV Rules'!U$44,IF('CA Standards and Followers'!$F15=1,MAX('CA Standards and Followers'!AB$5,'EPA HDV Rules'!U$44),0))</f>
        <v>0.4350401760255096</v>
      </c>
      <c r="AC3">
        <f>IF('CA Standards and Followers'!$C15=1,'EPA HDV Rules'!V$44,IF('CA Standards and Followers'!$F15=1,MAX('CA Standards and Followers'!AC$5,'EPA HDV Rules'!V$44),0))</f>
        <v>0.4350401760255096</v>
      </c>
      <c r="AD3">
        <f>IF('CA Standards and Followers'!$C15=1,'EPA HDV Rules'!W$44,IF('CA Standards and Followers'!$F15=1,MAX('CA Standards and Followers'!AD$5,'EPA HDV Rules'!W$44),0))</f>
        <v>0.4350401760255096</v>
      </c>
      <c r="AE3">
        <f>IF('CA Standards and Followers'!$C15=1,'EPA HDV Rules'!X$44,IF('CA Standards and Followers'!$F15=1,MAX('CA Standards and Followers'!AE$5,'EPA HDV Rules'!X$44),0))</f>
        <v>0.4350401760255096</v>
      </c>
      <c r="AF3">
        <f>IF('CA Standards and Followers'!$C15=1,'EPA HDV Rules'!Y$44,IF('CA Standards and Followers'!$F15=1,MAX('CA Standards and Followers'!AF$5,'EPA HDV Rules'!Y$44),0))</f>
        <v>0.4350401760255096</v>
      </c>
    </row>
    <row r="4" spans="1:32" x14ac:dyDescent="0.75">
      <c r="A4" t="s">
        <v>3</v>
      </c>
      <c r="B4">
        <f>IF(INDEX('CA Standards and Followers'!$I$14:$I$73,MATCH($A4,'CA Standards and Followers'!$A$14:$A$73,0))&lt;=B$1,INDEX('CA Standards and Followers'!$F$14:$F$73,MATCH($A4,'CA Standards and Followers'!$A$14:$A$73,0))*'CA Standards and Followers'!B$5,0)</f>
        <v>0</v>
      </c>
      <c r="C4">
        <f>IF(INDEX('CA Standards and Followers'!$I$14:$I$73,MATCH($A4,'CA Standards and Followers'!$A$14:$A$73,0))&lt;=C$1,INDEX('CA Standards and Followers'!$F$14:$F$73,MATCH($A4,'CA Standards and Followers'!$A$14:$A$73,0))*'CA Standards and Followers'!C$5,0)</f>
        <v>0</v>
      </c>
      <c r="D4">
        <f>IF(INDEX('CA Standards and Followers'!$I$14:$I$73,MATCH($A4,'CA Standards and Followers'!$A$14:$A$73,0))&lt;=D$1,INDEX('CA Standards and Followers'!$F$14:$F$73,MATCH($A4,'CA Standards and Followers'!$A$14:$A$73,0))*'CA Standards and Followers'!D$5,0)</f>
        <v>0</v>
      </c>
      <c r="E4">
        <f>IF(INDEX('CA Standards and Followers'!$I$14:$I$73,MATCH($A4,'CA Standards and Followers'!$A$14:$A$73,0))&lt;=E$1,INDEX('CA Standards and Followers'!$F$14:$F$73,MATCH($A4,'CA Standards and Followers'!$A$14:$A$73,0))*'CA Standards and Followers'!E$5,0)</f>
        <v>0</v>
      </c>
      <c r="F4">
        <f>IF(INDEX('CA Standards and Followers'!$I$14:$I$73,MATCH($A4,'CA Standards and Followers'!$A$14:$A$73,0))&lt;=F$1,INDEX('CA Standards and Followers'!$F$14:$F$73,MATCH($A4,'CA Standards and Followers'!$A$14:$A$73,0))*'CA Standards and Followers'!F$5,0)</f>
        <v>0</v>
      </c>
      <c r="G4">
        <f>IF(INDEX('CA Standards and Followers'!$I$14:$I$73,MATCH($A4,'CA Standards and Followers'!$A$14:$A$73,0))&lt;=G$1,INDEX('CA Standards and Followers'!$F$14:$F$73,MATCH($A4,'CA Standards and Followers'!$A$14:$A$73,0))*'CA Standards and Followers'!G$5,0)</f>
        <v>0</v>
      </c>
      <c r="H4">
        <f>IF(INDEX('CA Standards and Followers'!$I$14:$I$73,MATCH($A4,'CA Standards and Followers'!$A$14:$A$73,0))&lt;=H$1,INDEX('CA Standards and Followers'!$F$14:$F$73,MATCH($A4,'CA Standards and Followers'!$A$14:$A$73,0))*'CA Standards and Followers'!H$5,0)</f>
        <v>0</v>
      </c>
      <c r="I4">
        <f>IF('CA Standards and Followers'!$C16=1,'EPA HDV Rules'!B$44,IF('CA Standards and Followers'!$F16=1,MAX('CA Standards and Followers'!I$5,'EPA HDV Rules'!B$44),0))</f>
        <v>0</v>
      </c>
      <c r="J4">
        <f>IF('CA Standards and Followers'!$C16=1,'EPA HDV Rules'!C$44,IF('CA Standards and Followers'!$F16=1,MAX('CA Standards and Followers'!J$5,'EPA HDV Rules'!C$44),0))</f>
        <v>0</v>
      </c>
      <c r="K4">
        <f>IF('CA Standards and Followers'!$C16=1,'EPA HDV Rules'!D$44,IF('CA Standards and Followers'!$F16=1,MAX('CA Standards and Followers'!K$5,'EPA HDV Rules'!D$44),0))</f>
        <v>0</v>
      </c>
      <c r="L4">
        <f>IF('CA Standards and Followers'!$C16=1,'EPA HDV Rules'!E$44,IF('CA Standards and Followers'!$F16=1,MAX('CA Standards and Followers'!L$5,'EPA HDV Rules'!E$44),0))</f>
        <v>0</v>
      </c>
      <c r="M4">
        <f>IF('CA Standards and Followers'!$C16=1,'EPA HDV Rules'!F$44,IF('CA Standards and Followers'!$F16=1,MAX('CA Standards and Followers'!M$5,'EPA HDV Rules'!F$44),0))</f>
        <v>0</v>
      </c>
      <c r="N4">
        <f>IF('CA Standards and Followers'!$C16=1,'EPA HDV Rules'!G$44,IF('CA Standards and Followers'!$F16=1,MAX('CA Standards and Followers'!N$5,'EPA HDV Rules'!G$44),0))</f>
        <v>0</v>
      </c>
      <c r="O4">
        <f>IF('CA Standards and Followers'!$C16=1,'EPA HDV Rules'!H$44,IF('CA Standards and Followers'!$F16=1,MAX('CA Standards and Followers'!O$5,'EPA HDV Rules'!H$44),0))</f>
        <v>0.4350401760255096</v>
      </c>
      <c r="P4">
        <f>IF('CA Standards and Followers'!$C16=1,'EPA HDV Rules'!I$44,IF('CA Standards and Followers'!$F16=1,MAX('CA Standards and Followers'!P$5,'EPA HDV Rules'!I$44),0))</f>
        <v>0.4350401760255096</v>
      </c>
      <c r="Q4">
        <f>IF('CA Standards and Followers'!$C16=1,'EPA HDV Rules'!J$44,IF('CA Standards and Followers'!$F16=1,MAX('CA Standards and Followers'!Q$5,'EPA HDV Rules'!J$44),0))</f>
        <v>0.4350401760255096</v>
      </c>
      <c r="R4">
        <f>IF('CA Standards and Followers'!$C16=1,'EPA HDV Rules'!K$44,IF('CA Standards and Followers'!$F16=1,MAX('CA Standards and Followers'!R$5,'EPA HDV Rules'!K$44),0))</f>
        <v>0.4350401760255096</v>
      </c>
      <c r="S4">
        <f>IF('CA Standards and Followers'!$C16=1,'EPA HDV Rules'!L$44,IF('CA Standards and Followers'!$F16=1,MAX('CA Standards and Followers'!S$5,'EPA HDV Rules'!L$44),0))</f>
        <v>0.4350401760255096</v>
      </c>
      <c r="T4">
        <f>IF('CA Standards and Followers'!$C16=1,'EPA HDV Rules'!M$44,IF('CA Standards and Followers'!$F16=1,MAX('CA Standards and Followers'!T$5,'EPA HDV Rules'!M$44),0))</f>
        <v>0.4350401760255096</v>
      </c>
      <c r="U4">
        <f>IF('CA Standards and Followers'!$C16=1,'EPA HDV Rules'!N$44,IF('CA Standards and Followers'!$F16=1,MAX('CA Standards and Followers'!U$5,'EPA HDV Rules'!N$44),0))</f>
        <v>0.4350401760255096</v>
      </c>
      <c r="V4">
        <f>IF('CA Standards and Followers'!$C16=1,'EPA HDV Rules'!O$44,IF('CA Standards and Followers'!$F16=1,MAX('CA Standards and Followers'!V$5,'EPA HDV Rules'!O$44),0))</f>
        <v>0.4350401760255096</v>
      </c>
      <c r="W4">
        <f>IF('CA Standards and Followers'!$C16=1,'EPA HDV Rules'!P$44,IF('CA Standards and Followers'!$F16=1,MAX('CA Standards and Followers'!W$5,'EPA HDV Rules'!P$44),0))</f>
        <v>0.4350401760255096</v>
      </c>
      <c r="X4">
        <f>IF('CA Standards and Followers'!$C16=1,'EPA HDV Rules'!Q$44,IF('CA Standards and Followers'!$F16=1,MAX('CA Standards and Followers'!X$5,'EPA HDV Rules'!Q$44),0))</f>
        <v>0.4350401760255096</v>
      </c>
      <c r="Y4">
        <f>IF('CA Standards and Followers'!$C16=1,'EPA HDV Rules'!R$44,IF('CA Standards and Followers'!$F16=1,MAX('CA Standards and Followers'!Y$5,'EPA HDV Rules'!R$44),0))</f>
        <v>0.4350401760255096</v>
      </c>
      <c r="Z4">
        <f>IF('CA Standards and Followers'!$C16=1,'EPA HDV Rules'!S$44,IF('CA Standards and Followers'!$F16=1,MAX('CA Standards and Followers'!Z$5,'EPA HDV Rules'!S$44),0))</f>
        <v>0.4350401760255096</v>
      </c>
      <c r="AA4">
        <f>IF('CA Standards and Followers'!$C16=1,'EPA HDV Rules'!T$44,IF('CA Standards and Followers'!$F16=1,MAX('CA Standards and Followers'!AA$5,'EPA HDV Rules'!T$44),0))</f>
        <v>0.4350401760255096</v>
      </c>
      <c r="AB4">
        <f>IF('CA Standards and Followers'!$C16=1,'EPA HDV Rules'!U$44,IF('CA Standards and Followers'!$F16=1,MAX('CA Standards and Followers'!AB$5,'EPA HDV Rules'!U$44),0))</f>
        <v>0.4350401760255096</v>
      </c>
      <c r="AC4">
        <f>IF('CA Standards and Followers'!$C16=1,'EPA HDV Rules'!V$44,IF('CA Standards and Followers'!$F16=1,MAX('CA Standards and Followers'!AC$5,'EPA HDV Rules'!V$44),0))</f>
        <v>0.4350401760255096</v>
      </c>
      <c r="AD4">
        <f>IF('CA Standards and Followers'!$C16=1,'EPA HDV Rules'!W$44,IF('CA Standards and Followers'!$F16=1,MAX('CA Standards and Followers'!AD$5,'EPA HDV Rules'!W$44),0))</f>
        <v>0.4350401760255096</v>
      </c>
      <c r="AE4">
        <f>IF('CA Standards and Followers'!$C16=1,'EPA HDV Rules'!X$44,IF('CA Standards and Followers'!$F16=1,MAX('CA Standards and Followers'!AE$5,'EPA HDV Rules'!X$44),0))</f>
        <v>0.4350401760255096</v>
      </c>
      <c r="AF4">
        <f>IF('CA Standards and Followers'!$C16=1,'EPA HDV Rules'!Y$44,IF('CA Standards and Followers'!$F16=1,MAX('CA Standards and Followers'!AF$5,'EPA HDV Rules'!Y$44),0))</f>
        <v>0.4350401760255096</v>
      </c>
    </row>
    <row r="5" spans="1:32" x14ac:dyDescent="0.75">
      <c r="A5" t="s">
        <v>4</v>
      </c>
      <c r="B5">
        <f>IF(INDEX('CA Standards and Followers'!$I$14:$I$73,MATCH($A5,'CA Standards and Followers'!$A$14:$A$73,0))&lt;=B$1,INDEX('CA Standards and Followers'!$F$14:$F$73,MATCH($A5,'CA Standards and Followers'!$A$14:$A$73,0))*'CA Standards and Followers'!B$5,0)</f>
        <v>0</v>
      </c>
      <c r="C5">
        <f>IF(INDEX('CA Standards and Followers'!$I$14:$I$73,MATCH($A5,'CA Standards and Followers'!$A$14:$A$73,0))&lt;=C$1,INDEX('CA Standards and Followers'!$F$14:$F$73,MATCH($A5,'CA Standards and Followers'!$A$14:$A$73,0))*'CA Standards and Followers'!C$5,0)</f>
        <v>0</v>
      </c>
      <c r="D5">
        <f>IF(INDEX('CA Standards and Followers'!$I$14:$I$73,MATCH($A5,'CA Standards and Followers'!$A$14:$A$73,0))&lt;=D$1,INDEX('CA Standards and Followers'!$F$14:$F$73,MATCH($A5,'CA Standards and Followers'!$A$14:$A$73,0))*'CA Standards and Followers'!D$5,0)</f>
        <v>0</v>
      </c>
      <c r="E5">
        <f>IF(INDEX('CA Standards and Followers'!$I$14:$I$73,MATCH($A5,'CA Standards and Followers'!$A$14:$A$73,0))&lt;=E$1,INDEX('CA Standards and Followers'!$F$14:$F$73,MATCH($A5,'CA Standards and Followers'!$A$14:$A$73,0))*'CA Standards and Followers'!E$5,0)</f>
        <v>0</v>
      </c>
      <c r="F5">
        <f>IF(INDEX('CA Standards and Followers'!$I$14:$I$73,MATCH($A5,'CA Standards and Followers'!$A$14:$A$73,0))&lt;=F$1,INDEX('CA Standards and Followers'!$F$14:$F$73,MATCH($A5,'CA Standards and Followers'!$A$14:$A$73,0))*'CA Standards and Followers'!F$5,0)</f>
        <v>0</v>
      </c>
      <c r="G5">
        <f>IF(INDEX('CA Standards and Followers'!$I$14:$I$73,MATCH($A5,'CA Standards and Followers'!$A$14:$A$73,0))&lt;=G$1,INDEX('CA Standards and Followers'!$F$14:$F$73,MATCH($A5,'CA Standards and Followers'!$A$14:$A$73,0))*'CA Standards and Followers'!G$5,0)</f>
        <v>0</v>
      </c>
      <c r="H5">
        <f>IF(INDEX('CA Standards and Followers'!$I$14:$I$73,MATCH($A5,'CA Standards and Followers'!$A$14:$A$73,0))&lt;=H$1,INDEX('CA Standards and Followers'!$F$14:$F$73,MATCH($A5,'CA Standards and Followers'!$A$14:$A$73,0))*'CA Standards and Followers'!H$5,0)</f>
        <v>0</v>
      </c>
      <c r="I5">
        <f>IF('CA Standards and Followers'!$C17=1,'EPA HDV Rules'!B$44,IF('CA Standards and Followers'!$F17=1,MAX('CA Standards and Followers'!I$5,'EPA HDV Rules'!B$44),0))</f>
        <v>0</v>
      </c>
      <c r="J5">
        <f>IF('CA Standards and Followers'!$C17=1,'EPA HDV Rules'!C$44,IF('CA Standards and Followers'!$F17=1,MAX('CA Standards and Followers'!J$5,'EPA HDV Rules'!C$44),0))</f>
        <v>0</v>
      </c>
      <c r="K5">
        <f>IF('CA Standards and Followers'!$C17=1,'EPA HDV Rules'!D$44,IF('CA Standards and Followers'!$F17=1,MAX('CA Standards and Followers'!K$5,'EPA HDV Rules'!D$44),0))</f>
        <v>0</v>
      </c>
      <c r="L5">
        <f>IF('CA Standards and Followers'!$C17=1,'EPA HDV Rules'!E$44,IF('CA Standards and Followers'!$F17=1,MAX('CA Standards and Followers'!L$5,'EPA HDV Rules'!E$44),0))</f>
        <v>0</v>
      </c>
      <c r="M5">
        <f>IF('CA Standards and Followers'!$C17=1,'EPA HDV Rules'!F$44,IF('CA Standards and Followers'!$F17=1,MAX('CA Standards and Followers'!M$5,'EPA HDV Rules'!F$44),0))</f>
        <v>0</v>
      </c>
      <c r="N5">
        <f>IF('CA Standards and Followers'!$C17=1,'EPA HDV Rules'!G$44,IF('CA Standards and Followers'!$F17=1,MAX('CA Standards and Followers'!N$5,'EPA HDV Rules'!G$44),0))</f>
        <v>0</v>
      </c>
      <c r="O5">
        <f>IF('CA Standards and Followers'!$C17=1,'EPA HDV Rules'!H$44,IF('CA Standards and Followers'!$F17=1,MAX('CA Standards and Followers'!O$5,'EPA HDV Rules'!H$44),0))</f>
        <v>0.4350401760255096</v>
      </c>
      <c r="P5">
        <f>IF('CA Standards and Followers'!$C17=1,'EPA HDV Rules'!I$44,IF('CA Standards and Followers'!$F17=1,MAX('CA Standards and Followers'!P$5,'EPA HDV Rules'!I$44),0))</f>
        <v>0.4350401760255096</v>
      </c>
      <c r="Q5">
        <f>IF('CA Standards and Followers'!$C17=1,'EPA HDV Rules'!J$44,IF('CA Standards and Followers'!$F17=1,MAX('CA Standards and Followers'!Q$5,'EPA HDV Rules'!J$44),0))</f>
        <v>0.4350401760255096</v>
      </c>
      <c r="R5">
        <f>IF('CA Standards and Followers'!$C17=1,'EPA HDV Rules'!K$44,IF('CA Standards and Followers'!$F17=1,MAX('CA Standards and Followers'!R$5,'EPA HDV Rules'!K$44),0))</f>
        <v>0.4350401760255096</v>
      </c>
      <c r="S5">
        <f>IF('CA Standards and Followers'!$C17=1,'EPA HDV Rules'!L$44,IF('CA Standards and Followers'!$F17=1,MAX('CA Standards and Followers'!S$5,'EPA HDV Rules'!L$44),0))</f>
        <v>0.4350401760255096</v>
      </c>
      <c r="T5">
        <f>IF('CA Standards and Followers'!$C17=1,'EPA HDV Rules'!M$44,IF('CA Standards and Followers'!$F17=1,MAX('CA Standards and Followers'!T$5,'EPA HDV Rules'!M$44),0))</f>
        <v>0.4350401760255096</v>
      </c>
      <c r="U5">
        <f>IF('CA Standards and Followers'!$C17=1,'EPA HDV Rules'!N$44,IF('CA Standards and Followers'!$F17=1,MAX('CA Standards and Followers'!U$5,'EPA HDV Rules'!N$44),0))</f>
        <v>0.4350401760255096</v>
      </c>
      <c r="V5">
        <f>IF('CA Standards and Followers'!$C17=1,'EPA HDV Rules'!O$44,IF('CA Standards and Followers'!$F17=1,MAX('CA Standards and Followers'!V$5,'EPA HDV Rules'!O$44),0))</f>
        <v>0.4350401760255096</v>
      </c>
      <c r="W5">
        <f>IF('CA Standards and Followers'!$C17=1,'EPA HDV Rules'!P$44,IF('CA Standards and Followers'!$F17=1,MAX('CA Standards and Followers'!W$5,'EPA HDV Rules'!P$44),0))</f>
        <v>0.4350401760255096</v>
      </c>
      <c r="X5">
        <f>IF('CA Standards and Followers'!$C17=1,'EPA HDV Rules'!Q$44,IF('CA Standards and Followers'!$F17=1,MAX('CA Standards and Followers'!X$5,'EPA HDV Rules'!Q$44),0))</f>
        <v>0.4350401760255096</v>
      </c>
      <c r="Y5">
        <f>IF('CA Standards and Followers'!$C17=1,'EPA HDV Rules'!R$44,IF('CA Standards and Followers'!$F17=1,MAX('CA Standards and Followers'!Y$5,'EPA HDV Rules'!R$44),0))</f>
        <v>0.4350401760255096</v>
      </c>
      <c r="Z5">
        <f>IF('CA Standards and Followers'!$C17=1,'EPA HDV Rules'!S$44,IF('CA Standards and Followers'!$F17=1,MAX('CA Standards and Followers'!Z$5,'EPA HDV Rules'!S$44),0))</f>
        <v>0.4350401760255096</v>
      </c>
      <c r="AA5">
        <f>IF('CA Standards and Followers'!$C17=1,'EPA HDV Rules'!T$44,IF('CA Standards and Followers'!$F17=1,MAX('CA Standards and Followers'!AA$5,'EPA HDV Rules'!T$44),0))</f>
        <v>0.4350401760255096</v>
      </c>
      <c r="AB5">
        <f>IF('CA Standards and Followers'!$C17=1,'EPA HDV Rules'!U$44,IF('CA Standards and Followers'!$F17=1,MAX('CA Standards and Followers'!AB$5,'EPA HDV Rules'!U$44),0))</f>
        <v>0.4350401760255096</v>
      </c>
      <c r="AC5">
        <f>IF('CA Standards and Followers'!$C17=1,'EPA HDV Rules'!V$44,IF('CA Standards and Followers'!$F17=1,MAX('CA Standards and Followers'!AC$5,'EPA HDV Rules'!V$44),0))</f>
        <v>0.4350401760255096</v>
      </c>
      <c r="AD5">
        <f>IF('CA Standards and Followers'!$C17=1,'EPA HDV Rules'!W$44,IF('CA Standards and Followers'!$F17=1,MAX('CA Standards and Followers'!AD$5,'EPA HDV Rules'!W$44),0))</f>
        <v>0.4350401760255096</v>
      </c>
      <c r="AE5">
        <f>IF('CA Standards and Followers'!$C17=1,'EPA HDV Rules'!X$44,IF('CA Standards and Followers'!$F17=1,MAX('CA Standards and Followers'!AE$5,'EPA HDV Rules'!X$44),0))</f>
        <v>0.4350401760255096</v>
      </c>
      <c r="AF5">
        <f>IF('CA Standards and Followers'!$C17=1,'EPA HDV Rules'!Y$44,IF('CA Standards and Followers'!$F17=1,MAX('CA Standards and Followers'!AF$5,'EPA HDV Rules'!Y$44),0))</f>
        <v>0.4350401760255096</v>
      </c>
    </row>
    <row r="6" spans="1:32" x14ac:dyDescent="0.75">
      <c r="A6" t="s">
        <v>1346</v>
      </c>
      <c r="B6">
        <f>IF(INDEX('CA Standards and Followers'!$I$14:$I$73,MATCH($A6,'CA Standards and Followers'!$A$14:$A$73,0))&lt;=B$1,INDEX('CA Standards and Followers'!$F$14:$F$73,MATCH($A6,'CA Standards and Followers'!$A$14:$A$73,0))*'CA Standards and Followers'!B$5,0)</f>
        <v>0</v>
      </c>
      <c r="C6">
        <f>IF(INDEX('CA Standards and Followers'!$I$14:$I$73,MATCH($A6,'CA Standards and Followers'!$A$14:$A$73,0))&lt;=C$1,INDEX('CA Standards and Followers'!$F$14:$F$73,MATCH($A6,'CA Standards and Followers'!$A$14:$A$73,0))*'CA Standards and Followers'!C$5,0)</f>
        <v>0</v>
      </c>
      <c r="D6">
        <f>IF(INDEX('CA Standards and Followers'!$I$14:$I$73,MATCH($A6,'CA Standards and Followers'!$A$14:$A$73,0))&lt;=D$1,INDEX('CA Standards and Followers'!$F$14:$F$73,MATCH($A6,'CA Standards and Followers'!$A$14:$A$73,0))*'CA Standards and Followers'!D$5,0)</f>
        <v>0</v>
      </c>
      <c r="E6">
        <f>IF(INDEX('CA Standards and Followers'!$I$14:$I$73,MATCH($A6,'CA Standards and Followers'!$A$14:$A$73,0))&lt;=E$1,INDEX('CA Standards and Followers'!$F$14:$F$73,MATCH($A6,'CA Standards and Followers'!$A$14:$A$73,0))*'CA Standards and Followers'!E$5,0)</f>
        <v>0</v>
      </c>
      <c r="F6">
        <f>IF(INDEX('CA Standards and Followers'!$I$14:$I$73,MATCH($A6,'CA Standards and Followers'!$A$14:$A$73,0))&lt;=F$1,INDEX('CA Standards and Followers'!$F$14:$F$73,MATCH($A6,'CA Standards and Followers'!$A$14:$A$73,0))*'CA Standards and Followers'!F$5,0)</f>
        <v>3.9118535662182166E-2</v>
      </c>
      <c r="G6">
        <f>IF(INDEX('CA Standards and Followers'!$I$14:$I$73,MATCH($A6,'CA Standards and Followers'!$A$14:$A$73,0))&lt;=G$1,INDEX('CA Standards and Followers'!$F$14:$F$73,MATCH($A6,'CA Standards and Followers'!$A$14:$A$73,0))*'CA Standards and Followers'!G$5,0)</f>
        <v>4.7811543587111538E-2</v>
      </c>
      <c r="H6">
        <f>IF(INDEX('CA Standards and Followers'!$I$14:$I$73,MATCH($A6,'CA Standards and Followers'!$A$14:$A$73,0))&lt;=H$1,INDEX('CA Standards and Followers'!$F$14:$F$73,MATCH($A6,'CA Standards and Followers'!$A$14:$A$73,0))*'CA Standards and Followers'!H$5,0)</f>
        <v>5.6504551512040903E-2</v>
      </c>
      <c r="I6">
        <f>IF('CA Standards and Followers'!$C18=1,'EPA HDV Rules'!B$44,IF('CA Standards and Followers'!$F18=1,MAX('CA Standards and Followers'!I$5,'EPA HDV Rules'!B$44),0))</f>
        <v>8.6930079249293704E-2</v>
      </c>
      <c r="J6">
        <f>IF('CA Standards and Followers'!$C18=1,'EPA HDV Rules'!C$44,IF('CA Standards and Followers'!$F18=1,MAX('CA Standards and Followers'!J$5,'EPA HDV Rules'!C$44),0))</f>
        <v>0.13039511887394054</v>
      </c>
      <c r="K6">
        <f>IF('CA Standards and Followers'!$C18=1,'EPA HDV Rules'!D$44,IF('CA Standards and Followers'!$F18=1,MAX('CA Standards and Followers'!K$5,'EPA HDV Rules'!D$44),0))</f>
        <v>0.17386015849858741</v>
      </c>
      <c r="L6">
        <f>IF('CA Standards and Followers'!$C18=1,'EPA HDV Rules'!E$44,IF('CA Standards and Followers'!$F18=1,MAX('CA Standards and Followers'!L$5,'EPA HDV Rules'!E$44),0))</f>
        <v>0.21732519812323425</v>
      </c>
      <c r="M6">
        <f>IF('CA Standards and Followers'!$C18=1,'EPA HDV Rules'!F$44,IF('CA Standards and Followers'!$F18=1,MAX('CA Standards and Followers'!M$5,'EPA HDV Rules'!F$44),0))</f>
        <v>0.23905771793555769</v>
      </c>
      <c r="N6">
        <f>IF('CA Standards and Followers'!$C18=1,'EPA HDV Rules'!G$44,IF('CA Standards and Followers'!$F18=1,MAX('CA Standards and Followers'!N$5,'EPA HDV Rules'!G$44),0))</f>
        <v>0.26079023774788107</v>
      </c>
      <c r="O6">
        <f>IF('CA Standards and Followers'!$C18=1,'EPA HDV Rules'!H$44,IF('CA Standards and Followers'!$F18=1,MAX('CA Standards and Followers'!O$5,'EPA HDV Rules'!H$44),0))</f>
        <v>0.4350401760255096</v>
      </c>
      <c r="P6">
        <f>IF('CA Standards and Followers'!$C18=1,'EPA HDV Rules'!I$44,IF('CA Standards and Followers'!$F18=1,MAX('CA Standards and Followers'!P$5,'EPA HDV Rules'!I$44),0))</f>
        <v>0.4350401760255096</v>
      </c>
      <c r="Q6">
        <f>IF('CA Standards and Followers'!$C18=1,'EPA HDV Rules'!J$44,IF('CA Standards and Followers'!$F18=1,MAX('CA Standards and Followers'!Q$5,'EPA HDV Rules'!J$44),0))</f>
        <v>0.4350401760255096</v>
      </c>
      <c r="R6">
        <f>IF('CA Standards and Followers'!$C18=1,'EPA HDV Rules'!K$44,IF('CA Standards and Followers'!$F18=1,MAX('CA Standards and Followers'!R$5,'EPA HDV Rules'!K$44),0))</f>
        <v>0.4350401760255096</v>
      </c>
      <c r="S6">
        <f>IF('CA Standards and Followers'!$C18=1,'EPA HDV Rules'!L$44,IF('CA Standards and Followers'!$F18=1,MAX('CA Standards and Followers'!S$5,'EPA HDV Rules'!L$44),0))</f>
        <v>0.4350401760255096</v>
      </c>
      <c r="T6">
        <f>IF('CA Standards and Followers'!$C18=1,'EPA HDV Rules'!M$44,IF('CA Standards and Followers'!$F18=1,MAX('CA Standards and Followers'!T$5,'EPA HDV Rules'!M$44),0))</f>
        <v>0.4350401760255096</v>
      </c>
      <c r="U6">
        <f>IF('CA Standards and Followers'!$C18=1,'EPA HDV Rules'!N$44,IF('CA Standards and Followers'!$F18=1,MAX('CA Standards and Followers'!U$5,'EPA HDV Rules'!N$44),0))</f>
        <v>0.4350401760255096</v>
      </c>
      <c r="V6">
        <f>IF('CA Standards and Followers'!$C18=1,'EPA HDV Rules'!O$44,IF('CA Standards and Followers'!$F18=1,MAX('CA Standards and Followers'!V$5,'EPA HDV Rules'!O$44),0))</f>
        <v>0.4350401760255096</v>
      </c>
      <c r="W6">
        <f>IF('CA Standards and Followers'!$C18=1,'EPA HDV Rules'!P$44,IF('CA Standards and Followers'!$F18=1,MAX('CA Standards and Followers'!W$5,'EPA HDV Rules'!P$44),0))</f>
        <v>0.4350401760255096</v>
      </c>
      <c r="X6">
        <f>IF('CA Standards and Followers'!$C18=1,'EPA HDV Rules'!Q$44,IF('CA Standards and Followers'!$F18=1,MAX('CA Standards and Followers'!X$5,'EPA HDV Rules'!Q$44),0))</f>
        <v>0.4350401760255096</v>
      </c>
      <c r="Y6">
        <f>IF('CA Standards and Followers'!$C18=1,'EPA HDV Rules'!R$44,IF('CA Standards and Followers'!$F18=1,MAX('CA Standards and Followers'!Y$5,'EPA HDV Rules'!R$44),0))</f>
        <v>0.4350401760255096</v>
      </c>
      <c r="Z6">
        <f>IF('CA Standards and Followers'!$C18=1,'EPA HDV Rules'!S$44,IF('CA Standards and Followers'!$F18=1,MAX('CA Standards and Followers'!Z$5,'EPA HDV Rules'!S$44),0))</f>
        <v>0.4350401760255096</v>
      </c>
      <c r="AA6">
        <f>IF('CA Standards and Followers'!$C18=1,'EPA HDV Rules'!T$44,IF('CA Standards and Followers'!$F18=1,MAX('CA Standards and Followers'!AA$5,'EPA HDV Rules'!T$44),0))</f>
        <v>0.4350401760255096</v>
      </c>
      <c r="AB6">
        <f>IF('CA Standards and Followers'!$C18=1,'EPA HDV Rules'!U$44,IF('CA Standards and Followers'!$F18=1,MAX('CA Standards and Followers'!AB$5,'EPA HDV Rules'!U$44),0))</f>
        <v>0.4350401760255096</v>
      </c>
      <c r="AC6">
        <f>IF('CA Standards and Followers'!$C18=1,'EPA HDV Rules'!V$44,IF('CA Standards and Followers'!$F18=1,MAX('CA Standards and Followers'!AC$5,'EPA HDV Rules'!V$44),0))</f>
        <v>0.4350401760255096</v>
      </c>
      <c r="AD6">
        <f>IF('CA Standards and Followers'!$C18=1,'EPA HDV Rules'!W$44,IF('CA Standards and Followers'!$F18=1,MAX('CA Standards and Followers'!AD$5,'EPA HDV Rules'!W$44),0))</f>
        <v>0.4350401760255096</v>
      </c>
      <c r="AE6">
        <f>IF('CA Standards and Followers'!$C18=1,'EPA HDV Rules'!X$44,IF('CA Standards and Followers'!$F18=1,MAX('CA Standards and Followers'!AE$5,'EPA HDV Rules'!X$44),0))</f>
        <v>0.4350401760255096</v>
      </c>
      <c r="AF6">
        <f>IF('CA Standards and Followers'!$C18=1,'EPA HDV Rules'!Y$44,IF('CA Standards and Followers'!$F18=1,MAX('CA Standards and Followers'!AF$5,'EPA HDV Rules'!Y$44),0))</f>
        <v>0.4350401760255096</v>
      </c>
    </row>
    <row r="7" spans="1:32" x14ac:dyDescent="0.75">
      <c r="A7" t="s">
        <v>1348</v>
      </c>
      <c r="B7">
        <f>IF(INDEX('CA Standards and Followers'!$I$14:$I$73,MATCH($A7,'CA Standards and Followers'!$A$14:$A$73,0))&lt;=B$1,INDEX('CA Standards and Followers'!$F$14:$F$73,MATCH($A7,'CA Standards and Followers'!$A$14:$A$73,0))*'CA Standards and Followers'!B$5,0)</f>
        <v>0</v>
      </c>
      <c r="C7">
        <f>IF(INDEX('CA Standards and Followers'!$I$14:$I$73,MATCH($A7,'CA Standards and Followers'!$A$14:$A$73,0))&lt;=C$1,INDEX('CA Standards and Followers'!$F$14:$F$73,MATCH($A7,'CA Standards and Followers'!$A$14:$A$73,0))*'CA Standards and Followers'!C$5,0)</f>
        <v>0</v>
      </c>
      <c r="D7">
        <f>IF(INDEX('CA Standards and Followers'!$I$14:$I$73,MATCH($A7,'CA Standards and Followers'!$A$14:$A$73,0))&lt;=D$1,INDEX('CA Standards and Followers'!$F$14:$F$73,MATCH($A7,'CA Standards and Followers'!$A$14:$A$73,0))*'CA Standards and Followers'!D$5,0)</f>
        <v>0</v>
      </c>
      <c r="E7">
        <f>IF(INDEX('CA Standards and Followers'!$I$14:$I$73,MATCH($A7,'CA Standards and Followers'!$A$14:$A$73,0))&lt;=E$1,INDEX('CA Standards and Followers'!$F$14:$F$73,MATCH($A7,'CA Standards and Followers'!$A$14:$A$73,0))*'CA Standards and Followers'!E$5,0)</f>
        <v>0</v>
      </c>
      <c r="F7">
        <f>IF(INDEX('CA Standards and Followers'!$I$14:$I$73,MATCH($A7,'CA Standards and Followers'!$A$14:$A$73,0))&lt;=F$1,INDEX('CA Standards and Followers'!$F$14:$F$73,MATCH($A7,'CA Standards and Followers'!$A$14:$A$73,0))*'CA Standards and Followers'!F$5,0)</f>
        <v>0</v>
      </c>
      <c r="G7">
        <f>IF(INDEX('CA Standards and Followers'!$I$14:$I$73,MATCH($A7,'CA Standards and Followers'!$A$14:$A$73,0))&lt;=G$1,INDEX('CA Standards and Followers'!$F$14:$F$73,MATCH($A7,'CA Standards and Followers'!$A$14:$A$73,0))*'CA Standards and Followers'!G$5,0)</f>
        <v>0</v>
      </c>
      <c r="H7">
        <f>IF(INDEX('CA Standards and Followers'!$I$14:$I$73,MATCH($A7,'CA Standards and Followers'!$A$14:$A$73,0))&lt;=H$1,INDEX('CA Standards and Followers'!$F$14:$F$73,MATCH($A7,'CA Standards and Followers'!$A$14:$A$73,0))*'CA Standards and Followers'!H$5,0)</f>
        <v>0</v>
      </c>
      <c r="I7">
        <f>IF('CA Standards and Followers'!$C19=1,'EPA HDV Rules'!B$44,IF('CA Standards and Followers'!$F19=1,MAX('CA Standards and Followers'!I$5,'EPA HDV Rules'!B$44),0))</f>
        <v>8.6930079249293704E-2</v>
      </c>
      <c r="J7">
        <f>IF('CA Standards and Followers'!$C19=1,'EPA HDV Rules'!C$44,IF('CA Standards and Followers'!$F19=1,MAX('CA Standards and Followers'!J$5,'EPA HDV Rules'!C$44),0))</f>
        <v>0.13039511887394054</v>
      </c>
      <c r="K7">
        <f>IF('CA Standards and Followers'!$C19=1,'EPA HDV Rules'!D$44,IF('CA Standards and Followers'!$F19=1,MAX('CA Standards and Followers'!K$5,'EPA HDV Rules'!D$44),0))</f>
        <v>0.17386015849858741</v>
      </c>
      <c r="L7">
        <f>IF('CA Standards and Followers'!$C19=1,'EPA HDV Rules'!E$44,IF('CA Standards and Followers'!$F19=1,MAX('CA Standards and Followers'!L$5,'EPA HDV Rules'!E$44),0))</f>
        <v>0.21732519812323425</v>
      </c>
      <c r="M7">
        <f>IF('CA Standards and Followers'!$C19=1,'EPA HDV Rules'!F$44,IF('CA Standards and Followers'!$F19=1,MAX('CA Standards and Followers'!M$5,'EPA HDV Rules'!F$44),0))</f>
        <v>0.23905771793555769</v>
      </c>
      <c r="N7">
        <f>IF('CA Standards and Followers'!$C19=1,'EPA HDV Rules'!G$44,IF('CA Standards and Followers'!$F19=1,MAX('CA Standards and Followers'!N$5,'EPA HDV Rules'!G$44),0))</f>
        <v>0.26079023774788107</v>
      </c>
      <c r="O7">
        <f>IF('CA Standards and Followers'!$C19=1,'EPA HDV Rules'!H$44,IF('CA Standards and Followers'!$F19=1,MAX('CA Standards and Followers'!O$5,'EPA HDV Rules'!H$44),0))</f>
        <v>0.4350401760255096</v>
      </c>
      <c r="P7">
        <f>IF('CA Standards and Followers'!$C19=1,'EPA HDV Rules'!I$44,IF('CA Standards and Followers'!$F19=1,MAX('CA Standards and Followers'!P$5,'EPA HDV Rules'!I$44),0))</f>
        <v>0.4350401760255096</v>
      </c>
      <c r="Q7">
        <f>IF('CA Standards and Followers'!$C19=1,'EPA HDV Rules'!J$44,IF('CA Standards and Followers'!$F19=1,MAX('CA Standards and Followers'!Q$5,'EPA HDV Rules'!J$44),0))</f>
        <v>0.4350401760255096</v>
      </c>
      <c r="R7">
        <f>IF('CA Standards and Followers'!$C19=1,'EPA HDV Rules'!K$44,IF('CA Standards and Followers'!$F19=1,MAX('CA Standards and Followers'!R$5,'EPA HDV Rules'!K$44),0))</f>
        <v>0.4350401760255096</v>
      </c>
      <c r="S7">
        <f>IF('CA Standards and Followers'!$C19=1,'EPA HDV Rules'!L$44,IF('CA Standards and Followers'!$F19=1,MAX('CA Standards and Followers'!S$5,'EPA HDV Rules'!L$44),0))</f>
        <v>0.4350401760255096</v>
      </c>
      <c r="T7">
        <f>IF('CA Standards and Followers'!$C19=1,'EPA HDV Rules'!M$44,IF('CA Standards and Followers'!$F19=1,MAX('CA Standards and Followers'!T$5,'EPA HDV Rules'!M$44),0))</f>
        <v>0.4350401760255096</v>
      </c>
      <c r="U7">
        <f>IF('CA Standards and Followers'!$C19=1,'EPA HDV Rules'!N$44,IF('CA Standards and Followers'!$F19=1,MAX('CA Standards and Followers'!U$5,'EPA HDV Rules'!N$44),0))</f>
        <v>0.4350401760255096</v>
      </c>
      <c r="V7">
        <f>IF('CA Standards and Followers'!$C19=1,'EPA HDV Rules'!O$44,IF('CA Standards and Followers'!$F19=1,MAX('CA Standards and Followers'!V$5,'EPA HDV Rules'!O$44),0))</f>
        <v>0.4350401760255096</v>
      </c>
      <c r="W7">
        <f>IF('CA Standards and Followers'!$C19=1,'EPA HDV Rules'!P$44,IF('CA Standards and Followers'!$F19=1,MAX('CA Standards and Followers'!W$5,'EPA HDV Rules'!P$44),0))</f>
        <v>0.4350401760255096</v>
      </c>
      <c r="X7">
        <f>IF('CA Standards and Followers'!$C19=1,'EPA HDV Rules'!Q$44,IF('CA Standards and Followers'!$F19=1,MAX('CA Standards and Followers'!X$5,'EPA HDV Rules'!Q$44),0))</f>
        <v>0.4350401760255096</v>
      </c>
      <c r="Y7">
        <f>IF('CA Standards and Followers'!$C19=1,'EPA HDV Rules'!R$44,IF('CA Standards and Followers'!$F19=1,MAX('CA Standards and Followers'!Y$5,'EPA HDV Rules'!R$44),0))</f>
        <v>0.4350401760255096</v>
      </c>
      <c r="Z7">
        <f>IF('CA Standards and Followers'!$C19=1,'EPA HDV Rules'!S$44,IF('CA Standards and Followers'!$F19=1,MAX('CA Standards and Followers'!Z$5,'EPA HDV Rules'!S$44),0))</f>
        <v>0.4350401760255096</v>
      </c>
      <c r="AA7">
        <f>IF('CA Standards and Followers'!$C19=1,'EPA HDV Rules'!T$44,IF('CA Standards and Followers'!$F19=1,MAX('CA Standards and Followers'!AA$5,'EPA HDV Rules'!T$44),0))</f>
        <v>0.4350401760255096</v>
      </c>
      <c r="AB7">
        <f>IF('CA Standards and Followers'!$C19=1,'EPA HDV Rules'!U$44,IF('CA Standards and Followers'!$F19=1,MAX('CA Standards and Followers'!AB$5,'EPA HDV Rules'!U$44),0))</f>
        <v>0.4350401760255096</v>
      </c>
      <c r="AC7">
        <f>IF('CA Standards and Followers'!$C19=1,'EPA HDV Rules'!V$44,IF('CA Standards and Followers'!$F19=1,MAX('CA Standards and Followers'!AC$5,'EPA HDV Rules'!V$44),0))</f>
        <v>0.4350401760255096</v>
      </c>
      <c r="AD7">
        <f>IF('CA Standards and Followers'!$C19=1,'EPA HDV Rules'!W$44,IF('CA Standards and Followers'!$F19=1,MAX('CA Standards and Followers'!AD$5,'EPA HDV Rules'!W$44),0))</f>
        <v>0.4350401760255096</v>
      </c>
      <c r="AE7">
        <f>IF('CA Standards and Followers'!$C19=1,'EPA HDV Rules'!X$44,IF('CA Standards and Followers'!$F19=1,MAX('CA Standards and Followers'!AE$5,'EPA HDV Rules'!X$44),0))</f>
        <v>0.4350401760255096</v>
      </c>
      <c r="AF7">
        <f>IF('CA Standards and Followers'!$C19=1,'EPA HDV Rules'!Y$44,IF('CA Standards and Followers'!$F19=1,MAX('CA Standards and Followers'!AF$5,'EPA HDV Rules'!Y$44),0))</f>
        <v>0.4350401760255096</v>
      </c>
    </row>
    <row r="8" spans="1:32" x14ac:dyDescent="0.75">
      <c r="A8" t="s">
        <v>5</v>
      </c>
      <c r="B8">
        <f>IF(INDEX('CA Standards and Followers'!$I$14:$I$73,MATCH($A8,'CA Standards and Followers'!$A$14:$A$73,0))&lt;=B$1,INDEX('CA Standards and Followers'!$F$14:$F$73,MATCH($A8,'CA Standards and Followers'!$A$14:$A$73,0))*'CA Standards and Followers'!B$5,0)</f>
        <v>0</v>
      </c>
      <c r="C8">
        <f>IF(INDEX('CA Standards and Followers'!$I$14:$I$73,MATCH($A8,'CA Standards and Followers'!$A$14:$A$73,0))&lt;=C$1,INDEX('CA Standards and Followers'!$F$14:$F$73,MATCH($A8,'CA Standards and Followers'!$A$14:$A$73,0))*'CA Standards and Followers'!C$5,0)</f>
        <v>0</v>
      </c>
      <c r="D8">
        <f>IF(INDEX('CA Standards and Followers'!$I$14:$I$73,MATCH($A8,'CA Standards and Followers'!$A$14:$A$73,0))&lt;=D$1,INDEX('CA Standards and Followers'!$F$14:$F$73,MATCH($A8,'CA Standards and Followers'!$A$14:$A$73,0))*'CA Standards and Followers'!D$5,0)</f>
        <v>0</v>
      </c>
      <c r="E8">
        <f>IF(INDEX('CA Standards and Followers'!$I$14:$I$73,MATCH($A8,'CA Standards and Followers'!$A$14:$A$73,0))&lt;=E$1,INDEX('CA Standards and Followers'!$F$14:$F$73,MATCH($A8,'CA Standards and Followers'!$A$14:$A$73,0))*'CA Standards and Followers'!E$5,0)</f>
        <v>0</v>
      </c>
      <c r="F8">
        <f>IF(INDEX('CA Standards and Followers'!$I$14:$I$73,MATCH($A8,'CA Standards and Followers'!$A$14:$A$73,0))&lt;=F$1,INDEX('CA Standards and Followers'!$F$14:$F$73,MATCH($A8,'CA Standards and Followers'!$A$14:$A$73,0))*'CA Standards and Followers'!F$5,0)</f>
        <v>0</v>
      </c>
      <c r="G8">
        <f>IF(INDEX('CA Standards and Followers'!$I$14:$I$73,MATCH($A8,'CA Standards and Followers'!$A$14:$A$73,0))&lt;=G$1,INDEX('CA Standards and Followers'!$F$14:$F$73,MATCH($A8,'CA Standards and Followers'!$A$14:$A$73,0))*'CA Standards and Followers'!G$5,0)</f>
        <v>0</v>
      </c>
      <c r="H8">
        <f>IF(INDEX('CA Standards and Followers'!$I$14:$I$73,MATCH($A8,'CA Standards and Followers'!$A$14:$A$73,0))&lt;=H$1,INDEX('CA Standards and Followers'!$F$14:$F$73,MATCH($A8,'CA Standards and Followers'!$A$14:$A$73,0))*'CA Standards and Followers'!H$5,0)</f>
        <v>0</v>
      </c>
      <c r="I8">
        <f>IF('CA Standards and Followers'!$C20=1,'EPA HDV Rules'!B$44,IF('CA Standards and Followers'!$F20=1,MAX('CA Standards and Followers'!I$5,'EPA HDV Rules'!B$44),0))</f>
        <v>0</v>
      </c>
      <c r="J8">
        <f>IF('CA Standards and Followers'!$C20=1,'EPA HDV Rules'!C$44,IF('CA Standards and Followers'!$F20=1,MAX('CA Standards and Followers'!J$5,'EPA HDV Rules'!C$44),0))</f>
        <v>0</v>
      </c>
      <c r="K8">
        <f>IF('CA Standards and Followers'!$C20=1,'EPA HDV Rules'!D$44,IF('CA Standards and Followers'!$F20=1,MAX('CA Standards and Followers'!K$5,'EPA HDV Rules'!D$44),0))</f>
        <v>0</v>
      </c>
      <c r="L8">
        <f>IF('CA Standards and Followers'!$C20=1,'EPA HDV Rules'!E$44,IF('CA Standards and Followers'!$F20=1,MAX('CA Standards and Followers'!L$5,'EPA HDV Rules'!E$44),0))</f>
        <v>0</v>
      </c>
      <c r="M8">
        <f>IF('CA Standards and Followers'!$C20=1,'EPA HDV Rules'!F$44,IF('CA Standards and Followers'!$F20=1,MAX('CA Standards and Followers'!M$5,'EPA HDV Rules'!F$44),0))</f>
        <v>0</v>
      </c>
      <c r="N8">
        <f>IF('CA Standards and Followers'!$C20=1,'EPA HDV Rules'!G$44,IF('CA Standards and Followers'!$F20=1,MAX('CA Standards and Followers'!N$5,'EPA HDV Rules'!G$44),0))</f>
        <v>0</v>
      </c>
      <c r="O8">
        <f>IF('CA Standards and Followers'!$C20=1,'EPA HDV Rules'!H$44,IF('CA Standards and Followers'!$F20=1,MAX('CA Standards and Followers'!O$5,'EPA HDV Rules'!H$44),0))</f>
        <v>0.4350401760255096</v>
      </c>
      <c r="P8">
        <f>IF('CA Standards and Followers'!$C20=1,'EPA HDV Rules'!I$44,IF('CA Standards and Followers'!$F20=1,MAX('CA Standards and Followers'!P$5,'EPA HDV Rules'!I$44),0))</f>
        <v>0.4350401760255096</v>
      </c>
      <c r="Q8">
        <f>IF('CA Standards and Followers'!$C20=1,'EPA HDV Rules'!J$44,IF('CA Standards and Followers'!$F20=1,MAX('CA Standards and Followers'!Q$5,'EPA HDV Rules'!J$44),0))</f>
        <v>0.4350401760255096</v>
      </c>
      <c r="R8">
        <f>IF('CA Standards and Followers'!$C20=1,'EPA HDV Rules'!K$44,IF('CA Standards and Followers'!$F20=1,MAX('CA Standards and Followers'!R$5,'EPA HDV Rules'!K$44),0))</f>
        <v>0.4350401760255096</v>
      </c>
      <c r="S8">
        <f>IF('CA Standards and Followers'!$C20=1,'EPA HDV Rules'!L$44,IF('CA Standards and Followers'!$F20=1,MAX('CA Standards and Followers'!S$5,'EPA HDV Rules'!L$44),0))</f>
        <v>0.4350401760255096</v>
      </c>
      <c r="T8">
        <f>IF('CA Standards and Followers'!$C20=1,'EPA HDV Rules'!M$44,IF('CA Standards and Followers'!$F20=1,MAX('CA Standards and Followers'!T$5,'EPA HDV Rules'!M$44),0))</f>
        <v>0.4350401760255096</v>
      </c>
      <c r="U8">
        <f>IF('CA Standards and Followers'!$C20=1,'EPA HDV Rules'!N$44,IF('CA Standards and Followers'!$F20=1,MAX('CA Standards and Followers'!U$5,'EPA HDV Rules'!N$44),0))</f>
        <v>0.4350401760255096</v>
      </c>
      <c r="V8">
        <f>IF('CA Standards and Followers'!$C20=1,'EPA HDV Rules'!O$44,IF('CA Standards and Followers'!$F20=1,MAX('CA Standards and Followers'!V$5,'EPA HDV Rules'!O$44),0))</f>
        <v>0.4350401760255096</v>
      </c>
      <c r="W8">
        <f>IF('CA Standards and Followers'!$C20=1,'EPA HDV Rules'!P$44,IF('CA Standards and Followers'!$F20=1,MAX('CA Standards and Followers'!W$5,'EPA HDV Rules'!P$44),0))</f>
        <v>0.4350401760255096</v>
      </c>
      <c r="X8">
        <f>IF('CA Standards and Followers'!$C20=1,'EPA HDV Rules'!Q$44,IF('CA Standards and Followers'!$F20=1,MAX('CA Standards and Followers'!X$5,'EPA HDV Rules'!Q$44),0))</f>
        <v>0.4350401760255096</v>
      </c>
      <c r="Y8">
        <f>IF('CA Standards and Followers'!$C20=1,'EPA HDV Rules'!R$44,IF('CA Standards and Followers'!$F20=1,MAX('CA Standards and Followers'!Y$5,'EPA HDV Rules'!R$44),0))</f>
        <v>0.4350401760255096</v>
      </c>
      <c r="Z8">
        <f>IF('CA Standards and Followers'!$C20=1,'EPA HDV Rules'!S$44,IF('CA Standards and Followers'!$F20=1,MAX('CA Standards and Followers'!Z$5,'EPA HDV Rules'!S$44),0))</f>
        <v>0.4350401760255096</v>
      </c>
      <c r="AA8">
        <f>IF('CA Standards and Followers'!$C20=1,'EPA HDV Rules'!T$44,IF('CA Standards and Followers'!$F20=1,MAX('CA Standards and Followers'!AA$5,'EPA HDV Rules'!T$44),0))</f>
        <v>0.4350401760255096</v>
      </c>
      <c r="AB8">
        <f>IF('CA Standards and Followers'!$C20=1,'EPA HDV Rules'!U$44,IF('CA Standards and Followers'!$F20=1,MAX('CA Standards and Followers'!AB$5,'EPA HDV Rules'!U$44),0))</f>
        <v>0.4350401760255096</v>
      </c>
      <c r="AC8">
        <f>IF('CA Standards and Followers'!$C20=1,'EPA HDV Rules'!V$44,IF('CA Standards and Followers'!$F20=1,MAX('CA Standards and Followers'!AC$5,'EPA HDV Rules'!V$44),0))</f>
        <v>0.4350401760255096</v>
      </c>
      <c r="AD8">
        <f>IF('CA Standards and Followers'!$C20=1,'EPA HDV Rules'!W$44,IF('CA Standards and Followers'!$F20=1,MAX('CA Standards and Followers'!AD$5,'EPA HDV Rules'!W$44),0))</f>
        <v>0.4350401760255096</v>
      </c>
      <c r="AE8">
        <f>IF('CA Standards and Followers'!$C20=1,'EPA HDV Rules'!X$44,IF('CA Standards and Followers'!$F20=1,MAX('CA Standards and Followers'!AE$5,'EPA HDV Rules'!X$44),0))</f>
        <v>0.4350401760255096</v>
      </c>
      <c r="AF8">
        <f>IF('CA Standards and Followers'!$C20=1,'EPA HDV Rules'!Y$44,IF('CA Standards and Followers'!$F20=1,MAX('CA Standards and Followers'!AF$5,'EPA HDV Rules'!Y$44),0))</f>
        <v>0.4350401760255096</v>
      </c>
    </row>
    <row r="9" spans="1:32" x14ac:dyDescent="0.75">
      <c r="A9" t="s">
        <v>1351</v>
      </c>
      <c r="B9">
        <f>IF(INDEX('CA Standards and Followers'!$I$14:$I$73,MATCH($A9,'CA Standards and Followers'!$A$14:$A$73,0))&lt;=B$1,INDEX('CA Standards and Followers'!$F$14:$F$73,MATCH($A9,'CA Standards and Followers'!$A$14:$A$73,0))*'CA Standards and Followers'!B$5,0)</f>
        <v>0</v>
      </c>
      <c r="C9">
        <f>IF(INDEX('CA Standards and Followers'!$I$14:$I$73,MATCH($A9,'CA Standards and Followers'!$A$14:$A$73,0))&lt;=C$1,INDEX('CA Standards and Followers'!$F$14:$F$73,MATCH($A9,'CA Standards and Followers'!$A$14:$A$73,0))*'CA Standards and Followers'!C$5,0)</f>
        <v>0</v>
      </c>
      <c r="D9">
        <f>IF(INDEX('CA Standards and Followers'!$I$14:$I$73,MATCH($A9,'CA Standards and Followers'!$A$14:$A$73,0))&lt;=D$1,INDEX('CA Standards and Followers'!$F$14:$F$73,MATCH($A9,'CA Standards and Followers'!$A$14:$A$73,0))*'CA Standards and Followers'!D$5,0)</f>
        <v>0</v>
      </c>
      <c r="E9">
        <f>IF(INDEX('CA Standards and Followers'!$I$14:$I$73,MATCH($A9,'CA Standards and Followers'!$A$14:$A$73,0))&lt;=E$1,INDEX('CA Standards and Followers'!$F$14:$F$73,MATCH($A9,'CA Standards and Followers'!$A$14:$A$73,0))*'CA Standards and Followers'!E$5,0)</f>
        <v>0</v>
      </c>
      <c r="F9">
        <f>IF(INDEX('CA Standards and Followers'!$I$14:$I$73,MATCH($A9,'CA Standards and Followers'!$A$14:$A$73,0))&lt;=F$1,INDEX('CA Standards and Followers'!$F$14:$F$73,MATCH($A9,'CA Standards and Followers'!$A$14:$A$73,0))*'CA Standards and Followers'!F$5,0)</f>
        <v>0</v>
      </c>
      <c r="G9">
        <f>IF(INDEX('CA Standards and Followers'!$I$14:$I$73,MATCH($A9,'CA Standards and Followers'!$A$14:$A$73,0))&lt;=G$1,INDEX('CA Standards and Followers'!$F$14:$F$73,MATCH($A9,'CA Standards and Followers'!$A$14:$A$73,0))*'CA Standards and Followers'!G$5,0)</f>
        <v>0</v>
      </c>
      <c r="H9">
        <f>IF(INDEX('CA Standards and Followers'!$I$14:$I$73,MATCH($A9,'CA Standards and Followers'!$A$14:$A$73,0))&lt;=H$1,INDEX('CA Standards and Followers'!$F$14:$F$73,MATCH($A9,'CA Standards and Followers'!$A$14:$A$73,0))*'CA Standards and Followers'!H$5,0)</f>
        <v>0</v>
      </c>
      <c r="I9">
        <f>IF('CA Standards and Followers'!$C21=1,'EPA HDV Rules'!B$44,IF('CA Standards and Followers'!$F21=1,MAX('CA Standards and Followers'!I$5,'EPA HDV Rules'!B$44),0))</f>
        <v>0</v>
      </c>
      <c r="J9">
        <f>IF('CA Standards and Followers'!$C21=1,'EPA HDV Rules'!C$44,IF('CA Standards and Followers'!$F21=1,MAX('CA Standards and Followers'!J$5,'EPA HDV Rules'!C$44),0))</f>
        <v>0</v>
      </c>
      <c r="K9">
        <f>IF('CA Standards and Followers'!$C21=1,'EPA HDV Rules'!D$44,IF('CA Standards and Followers'!$F21=1,MAX('CA Standards and Followers'!K$5,'EPA HDV Rules'!D$44),0))</f>
        <v>0</v>
      </c>
      <c r="L9">
        <f>IF('CA Standards and Followers'!$C21=1,'EPA HDV Rules'!E$44,IF('CA Standards and Followers'!$F21=1,MAX('CA Standards and Followers'!L$5,'EPA HDV Rules'!E$44),0))</f>
        <v>0</v>
      </c>
      <c r="M9">
        <f>IF('CA Standards and Followers'!$C21=1,'EPA HDV Rules'!F$44,IF('CA Standards and Followers'!$F21=1,MAX('CA Standards and Followers'!M$5,'EPA HDV Rules'!F$44),0))</f>
        <v>0</v>
      </c>
      <c r="N9">
        <f>IF('CA Standards and Followers'!$C21=1,'EPA HDV Rules'!G$44,IF('CA Standards and Followers'!$F21=1,MAX('CA Standards and Followers'!N$5,'EPA HDV Rules'!G$44),0))</f>
        <v>0</v>
      </c>
      <c r="O9">
        <f>IF('CA Standards and Followers'!$C21=1,'EPA HDV Rules'!H$44,IF('CA Standards and Followers'!$F21=1,MAX('CA Standards and Followers'!O$5,'EPA HDV Rules'!H$44),0))</f>
        <v>0.4350401760255096</v>
      </c>
      <c r="P9">
        <f>IF('CA Standards and Followers'!$C21=1,'EPA HDV Rules'!I$44,IF('CA Standards and Followers'!$F21=1,MAX('CA Standards and Followers'!P$5,'EPA HDV Rules'!I$44),0))</f>
        <v>0.4350401760255096</v>
      </c>
      <c r="Q9">
        <f>IF('CA Standards and Followers'!$C21=1,'EPA HDV Rules'!J$44,IF('CA Standards and Followers'!$F21=1,MAX('CA Standards and Followers'!Q$5,'EPA HDV Rules'!J$44),0))</f>
        <v>0.4350401760255096</v>
      </c>
      <c r="R9">
        <f>IF('CA Standards and Followers'!$C21=1,'EPA HDV Rules'!K$44,IF('CA Standards and Followers'!$F21=1,MAX('CA Standards and Followers'!R$5,'EPA HDV Rules'!K$44),0))</f>
        <v>0.4350401760255096</v>
      </c>
      <c r="S9">
        <f>IF('CA Standards and Followers'!$C21=1,'EPA HDV Rules'!L$44,IF('CA Standards and Followers'!$F21=1,MAX('CA Standards and Followers'!S$5,'EPA HDV Rules'!L$44),0))</f>
        <v>0.4350401760255096</v>
      </c>
      <c r="T9">
        <f>IF('CA Standards and Followers'!$C21=1,'EPA HDV Rules'!M$44,IF('CA Standards and Followers'!$F21=1,MAX('CA Standards and Followers'!T$5,'EPA HDV Rules'!M$44),0))</f>
        <v>0.4350401760255096</v>
      </c>
      <c r="U9">
        <f>IF('CA Standards and Followers'!$C21=1,'EPA HDV Rules'!N$44,IF('CA Standards and Followers'!$F21=1,MAX('CA Standards and Followers'!U$5,'EPA HDV Rules'!N$44),0))</f>
        <v>0.4350401760255096</v>
      </c>
      <c r="V9">
        <f>IF('CA Standards and Followers'!$C21=1,'EPA HDV Rules'!O$44,IF('CA Standards and Followers'!$F21=1,MAX('CA Standards and Followers'!V$5,'EPA HDV Rules'!O$44),0))</f>
        <v>0.4350401760255096</v>
      </c>
      <c r="W9">
        <f>IF('CA Standards and Followers'!$C21=1,'EPA HDV Rules'!P$44,IF('CA Standards and Followers'!$F21=1,MAX('CA Standards and Followers'!W$5,'EPA HDV Rules'!P$44),0))</f>
        <v>0.4350401760255096</v>
      </c>
      <c r="X9">
        <f>IF('CA Standards and Followers'!$C21=1,'EPA HDV Rules'!Q$44,IF('CA Standards and Followers'!$F21=1,MAX('CA Standards and Followers'!X$5,'EPA HDV Rules'!Q$44),0))</f>
        <v>0.4350401760255096</v>
      </c>
      <c r="Y9">
        <f>IF('CA Standards and Followers'!$C21=1,'EPA HDV Rules'!R$44,IF('CA Standards and Followers'!$F21=1,MAX('CA Standards and Followers'!Y$5,'EPA HDV Rules'!R$44),0))</f>
        <v>0.4350401760255096</v>
      </c>
      <c r="Z9">
        <f>IF('CA Standards and Followers'!$C21=1,'EPA HDV Rules'!S$44,IF('CA Standards and Followers'!$F21=1,MAX('CA Standards and Followers'!Z$5,'EPA HDV Rules'!S$44),0))</f>
        <v>0.4350401760255096</v>
      </c>
      <c r="AA9">
        <f>IF('CA Standards and Followers'!$C21=1,'EPA HDV Rules'!T$44,IF('CA Standards and Followers'!$F21=1,MAX('CA Standards and Followers'!AA$5,'EPA HDV Rules'!T$44),0))</f>
        <v>0.4350401760255096</v>
      </c>
      <c r="AB9">
        <f>IF('CA Standards and Followers'!$C21=1,'EPA HDV Rules'!U$44,IF('CA Standards and Followers'!$F21=1,MAX('CA Standards and Followers'!AB$5,'EPA HDV Rules'!U$44),0))</f>
        <v>0.4350401760255096</v>
      </c>
      <c r="AC9">
        <f>IF('CA Standards and Followers'!$C21=1,'EPA HDV Rules'!V$44,IF('CA Standards and Followers'!$F21=1,MAX('CA Standards and Followers'!AC$5,'EPA HDV Rules'!V$44),0))</f>
        <v>0.4350401760255096</v>
      </c>
      <c r="AD9">
        <f>IF('CA Standards and Followers'!$C21=1,'EPA HDV Rules'!W$44,IF('CA Standards and Followers'!$F21=1,MAX('CA Standards and Followers'!AD$5,'EPA HDV Rules'!W$44),0))</f>
        <v>0.4350401760255096</v>
      </c>
      <c r="AE9">
        <f>IF('CA Standards and Followers'!$C21=1,'EPA HDV Rules'!X$44,IF('CA Standards and Followers'!$F21=1,MAX('CA Standards and Followers'!AE$5,'EPA HDV Rules'!X$44),0))</f>
        <v>0.4350401760255096</v>
      </c>
      <c r="AF9">
        <f>IF('CA Standards and Followers'!$C21=1,'EPA HDV Rules'!Y$44,IF('CA Standards and Followers'!$F21=1,MAX('CA Standards and Followers'!AF$5,'EPA HDV Rules'!Y$44),0))</f>
        <v>0.4350401760255096</v>
      </c>
    </row>
    <row r="10" spans="1:32" x14ac:dyDescent="0.75">
      <c r="A10" t="s">
        <v>6</v>
      </c>
      <c r="B10">
        <f>IF(INDEX('CA Standards and Followers'!$I$14:$I$73,MATCH($A10,'CA Standards and Followers'!$A$14:$A$73,0))&lt;=B$1,INDEX('CA Standards and Followers'!$F$14:$F$73,MATCH($A10,'CA Standards and Followers'!$A$14:$A$73,0))*'CA Standards and Followers'!B$5,0)</f>
        <v>0</v>
      </c>
      <c r="C10">
        <f>IF(INDEX('CA Standards and Followers'!$I$14:$I$73,MATCH($A10,'CA Standards and Followers'!$A$14:$A$73,0))&lt;=C$1,INDEX('CA Standards and Followers'!$F$14:$F$73,MATCH($A10,'CA Standards and Followers'!$A$14:$A$73,0))*'CA Standards and Followers'!C$5,0)</f>
        <v>0</v>
      </c>
      <c r="D10">
        <f>IF(INDEX('CA Standards and Followers'!$I$14:$I$73,MATCH($A10,'CA Standards and Followers'!$A$14:$A$73,0))&lt;=D$1,INDEX('CA Standards and Followers'!$F$14:$F$73,MATCH($A10,'CA Standards and Followers'!$A$14:$A$73,0))*'CA Standards and Followers'!D$5,0)</f>
        <v>0</v>
      </c>
      <c r="E10">
        <f>IF(INDEX('CA Standards and Followers'!$I$14:$I$73,MATCH($A10,'CA Standards and Followers'!$A$14:$A$73,0))&lt;=E$1,INDEX('CA Standards and Followers'!$F$14:$F$73,MATCH($A10,'CA Standards and Followers'!$A$14:$A$73,0))*'CA Standards and Followers'!E$5,0)</f>
        <v>0</v>
      </c>
      <c r="F10">
        <f>IF(INDEX('CA Standards and Followers'!$I$14:$I$73,MATCH($A10,'CA Standards and Followers'!$A$14:$A$73,0))&lt;=F$1,INDEX('CA Standards and Followers'!$F$14:$F$73,MATCH($A10,'CA Standards and Followers'!$A$14:$A$73,0))*'CA Standards and Followers'!F$5,0)</f>
        <v>0</v>
      </c>
      <c r="G10">
        <f>IF(INDEX('CA Standards and Followers'!$I$14:$I$73,MATCH($A10,'CA Standards and Followers'!$A$14:$A$73,0))&lt;=G$1,INDEX('CA Standards and Followers'!$F$14:$F$73,MATCH($A10,'CA Standards and Followers'!$A$14:$A$73,0))*'CA Standards and Followers'!G$5,0)</f>
        <v>0</v>
      </c>
      <c r="H10">
        <f>IF(INDEX('CA Standards and Followers'!$I$14:$I$73,MATCH($A10,'CA Standards and Followers'!$A$14:$A$73,0))&lt;=H$1,INDEX('CA Standards and Followers'!$F$14:$F$73,MATCH($A10,'CA Standards and Followers'!$A$14:$A$73,0))*'CA Standards and Followers'!H$5,0)</f>
        <v>0</v>
      </c>
      <c r="I10">
        <f>IF('CA Standards and Followers'!$C22=1,'EPA HDV Rules'!B$44,IF('CA Standards and Followers'!$F22=1,MAX('CA Standards and Followers'!I$5,'EPA HDV Rules'!B$44),0))</f>
        <v>0</v>
      </c>
      <c r="J10">
        <f>IF('CA Standards and Followers'!$C22=1,'EPA HDV Rules'!C$44,IF('CA Standards and Followers'!$F22=1,MAX('CA Standards and Followers'!J$5,'EPA HDV Rules'!C$44),0))</f>
        <v>0</v>
      </c>
      <c r="K10">
        <f>IF('CA Standards and Followers'!$C22=1,'EPA HDV Rules'!D$44,IF('CA Standards and Followers'!$F22=1,MAX('CA Standards and Followers'!K$5,'EPA HDV Rules'!D$44),0))</f>
        <v>0</v>
      </c>
      <c r="L10">
        <f>IF('CA Standards and Followers'!$C22=1,'EPA HDV Rules'!E$44,IF('CA Standards and Followers'!$F22=1,MAX('CA Standards and Followers'!L$5,'EPA HDV Rules'!E$44),0))</f>
        <v>0</v>
      </c>
      <c r="M10">
        <f>IF('CA Standards and Followers'!$C22=1,'EPA HDV Rules'!F$44,IF('CA Standards and Followers'!$F22=1,MAX('CA Standards and Followers'!M$5,'EPA HDV Rules'!F$44),0))</f>
        <v>0</v>
      </c>
      <c r="N10">
        <f>IF('CA Standards and Followers'!$C22=1,'EPA HDV Rules'!G$44,IF('CA Standards and Followers'!$F22=1,MAX('CA Standards and Followers'!N$5,'EPA HDV Rules'!G$44),0))</f>
        <v>0</v>
      </c>
      <c r="O10">
        <f>IF('CA Standards and Followers'!$C22=1,'EPA HDV Rules'!H$44,IF('CA Standards and Followers'!$F22=1,MAX('CA Standards and Followers'!O$5,'EPA HDV Rules'!H$44),0))</f>
        <v>0.4350401760255096</v>
      </c>
      <c r="P10">
        <f>IF('CA Standards and Followers'!$C22=1,'EPA HDV Rules'!I$44,IF('CA Standards and Followers'!$F22=1,MAX('CA Standards and Followers'!P$5,'EPA HDV Rules'!I$44),0))</f>
        <v>0.4350401760255096</v>
      </c>
      <c r="Q10">
        <f>IF('CA Standards and Followers'!$C22=1,'EPA HDV Rules'!J$44,IF('CA Standards and Followers'!$F22=1,MAX('CA Standards and Followers'!Q$5,'EPA HDV Rules'!J$44),0))</f>
        <v>0.4350401760255096</v>
      </c>
      <c r="R10">
        <f>IF('CA Standards and Followers'!$C22=1,'EPA HDV Rules'!K$44,IF('CA Standards and Followers'!$F22=1,MAX('CA Standards and Followers'!R$5,'EPA HDV Rules'!K$44),0))</f>
        <v>0.4350401760255096</v>
      </c>
      <c r="S10">
        <f>IF('CA Standards and Followers'!$C22=1,'EPA HDV Rules'!L$44,IF('CA Standards and Followers'!$F22=1,MAX('CA Standards and Followers'!S$5,'EPA HDV Rules'!L$44),0))</f>
        <v>0.4350401760255096</v>
      </c>
      <c r="T10">
        <f>IF('CA Standards and Followers'!$C22=1,'EPA HDV Rules'!M$44,IF('CA Standards and Followers'!$F22=1,MAX('CA Standards and Followers'!T$5,'EPA HDV Rules'!M$44),0))</f>
        <v>0.4350401760255096</v>
      </c>
      <c r="U10">
        <f>IF('CA Standards and Followers'!$C22=1,'EPA HDV Rules'!N$44,IF('CA Standards and Followers'!$F22=1,MAX('CA Standards and Followers'!U$5,'EPA HDV Rules'!N$44),0))</f>
        <v>0.4350401760255096</v>
      </c>
      <c r="V10">
        <f>IF('CA Standards and Followers'!$C22=1,'EPA HDV Rules'!O$44,IF('CA Standards and Followers'!$F22=1,MAX('CA Standards and Followers'!V$5,'EPA HDV Rules'!O$44),0))</f>
        <v>0.4350401760255096</v>
      </c>
      <c r="W10">
        <f>IF('CA Standards and Followers'!$C22=1,'EPA HDV Rules'!P$44,IF('CA Standards and Followers'!$F22=1,MAX('CA Standards and Followers'!W$5,'EPA HDV Rules'!P$44),0))</f>
        <v>0.4350401760255096</v>
      </c>
      <c r="X10">
        <f>IF('CA Standards and Followers'!$C22=1,'EPA HDV Rules'!Q$44,IF('CA Standards and Followers'!$F22=1,MAX('CA Standards and Followers'!X$5,'EPA HDV Rules'!Q$44),0))</f>
        <v>0.4350401760255096</v>
      </c>
      <c r="Y10">
        <f>IF('CA Standards and Followers'!$C22=1,'EPA HDV Rules'!R$44,IF('CA Standards and Followers'!$F22=1,MAX('CA Standards and Followers'!Y$5,'EPA HDV Rules'!R$44),0))</f>
        <v>0.4350401760255096</v>
      </c>
      <c r="Z10">
        <f>IF('CA Standards and Followers'!$C22=1,'EPA HDV Rules'!S$44,IF('CA Standards and Followers'!$F22=1,MAX('CA Standards and Followers'!Z$5,'EPA HDV Rules'!S$44),0))</f>
        <v>0.4350401760255096</v>
      </c>
      <c r="AA10">
        <f>IF('CA Standards and Followers'!$C22=1,'EPA HDV Rules'!T$44,IF('CA Standards and Followers'!$F22=1,MAX('CA Standards and Followers'!AA$5,'EPA HDV Rules'!T$44),0))</f>
        <v>0.4350401760255096</v>
      </c>
      <c r="AB10">
        <f>IF('CA Standards and Followers'!$C22=1,'EPA HDV Rules'!U$44,IF('CA Standards and Followers'!$F22=1,MAX('CA Standards and Followers'!AB$5,'EPA HDV Rules'!U$44),0))</f>
        <v>0.4350401760255096</v>
      </c>
      <c r="AC10">
        <f>IF('CA Standards and Followers'!$C22=1,'EPA HDV Rules'!V$44,IF('CA Standards and Followers'!$F22=1,MAX('CA Standards and Followers'!AC$5,'EPA HDV Rules'!V$44),0))</f>
        <v>0.4350401760255096</v>
      </c>
      <c r="AD10">
        <f>IF('CA Standards and Followers'!$C22=1,'EPA HDV Rules'!W$44,IF('CA Standards and Followers'!$F22=1,MAX('CA Standards and Followers'!AD$5,'EPA HDV Rules'!W$44),0))</f>
        <v>0.4350401760255096</v>
      </c>
      <c r="AE10">
        <f>IF('CA Standards and Followers'!$C22=1,'EPA HDV Rules'!X$44,IF('CA Standards and Followers'!$F22=1,MAX('CA Standards and Followers'!AE$5,'EPA HDV Rules'!X$44),0))</f>
        <v>0.4350401760255096</v>
      </c>
      <c r="AF10">
        <f>IF('CA Standards and Followers'!$C22=1,'EPA HDV Rules'!Y$44,IF('CA Standards and Followers'!$F22=1,MAX('CA Standards and Followers'!AF$5,'EPA HDV Rules'!Y$44),0))</f>
        <v>0.4350401760255096</v>
      </c>
    </row>
    <row r="11" spans="1:32" x14ac:dyDescent="0.75">
      <c r="A11" t="s">
        <v>1353</v>
      </c>
      <c r="B11">
        <f>IF(INDEX('CA Standards and Followers'!$I$14:$I$73,MATCH($A11,'CA Standards and Followers'!$A$14:$A$73,0))&lt;=B$1,INDEX('CA Standards and Followers'!$F$14:$F$73,MATCH($A11,'CA Standards and Followers'!$A$14:$A$73,0))*'CA Standards and Followers'!B$5,0)</f>
        <v>0</v>
      </c>
      <c r="C11">
        <f>IF(INDEX('CA Standards and Followers'!$I$14:$I$73,MATCH($A11,'CA Standards and Followers'!$A$14:$A$73,0))&lt;=C$1,INDEX('CA Standards and Followers'!$F$14:$F$73,MATCH($A11,'CA Standards and Followers'!$A$14:$A$73,0))*'CA Standards and Followers'!C$5,0)</f>
        <v>0</v>
      </c>
      <c r="D11">
        <f>IF(INDEX('CA Standards and Followers'!$I$14:$I$73,MATCH($A11,'CA Standards and Followers'!$A$14:$A$73,0))&lt;=D$1,INDEX('CA Standards and Followers'!$F$14:$F$73,MATCH($A11,'CA Standards and Followers'!$A$14:$A$73,0))*'CA Standards and Followers'!D$5,0)</f>
        <v>0</v>
      </c>
      <c r="E11">
        <f>IF(INDEX('CA Standards and Followers'!$I$14:$I$73,MATCH($A11,'CA Standards and Followers'!$A$14:$A$73,0))&lt;=E$1,INDEX('CA Standards and Followers'!$F$14:$F$73,MATCH($A11,'CA Standards and Followers'!$A$14:$A$73,0))*'CA Standards and Followers'!E$5,0)</f>
        <v>0</v>
      </c>
      <c r="F11">
        <f>IF(INDEX('CA Standards and Followers'!$I$14:$I$73,MATCH($A11,'CA Standards and Followers'!$A$14:$A$73,0))&lt;=F$1,INDEX('CA Standards and Followers'!$F$14:$F$73,MATCH($A11,'CA Standards and Followers'!$A$14:$A$73,0))*'CA Standards and Followers'!F$5,0)</f>
        <v>0</v>
      </c>
      <c r="G11">
        <f>IF(INDEX('CA Standards and Followers'!$I$14:$I$73,MATCH($A11,'CA Standards and Followers'!$A$14:$A$73,0))&lt;=G$1,INDEX('CA Standards and Followers'!$F$14:$F$73,MATCH($A11,'CA Standards and Followers'!$A$14:$A$73,0))*'CA Standards and Followers'!G$5,0)</f>
        <v>0</v>
      </c>
      <c r="H11">
        <f>IF(INDEX('CA Standards and Followers'!$I$14:$I$73,MATCH($A11,'CA Standards and Followers'!$A$14:$A$73,0))&lt;=H$1,INDEX('CA Standards and Followers'!$F$14:$F$73,MATCH($A11,'CA Standards and Followers'!$A$14:$A$73,0))*'CA Standards and Followers'!H$5,0)</f>
        <v>0</v>
      </c>
      <c r="I11">
        <f>IF('CA Standards and Followers'!$C23=1,'EPA HDV Rules'!B$44,IF('CA Standards and Followers'!$F23=1,MAX('CA Standards and Followers'!I$5,'EPA HDV Rules'!B$44),0))</f>
        <v>0</v>
      </c>
      <c r="J11">
        <f>IF('CA Standards and Followers'!$C23=1,'EPA HDV Rules'!C$44,IF('CA Standards and Followers'!$F23=1,MAX('CA Standards and Followers'!J$5,'EPA HDV Rules'!C$44),0))</f>
        <v>0</v>
      </c>
      <c r="K11">
        <f>IF('CA Standards and Followers'!$C23=1,'EPA HDV Rules'!D$44,IF('CA Standards and Followers'!$F23=1,MAX('CA Standards and Followers'!K$5,'EPA HDV Rules'!D$44),0))</f>
        <v>0</v>
      </c>
      <c r="L11">
        <f>IF('CA Standards and Followers'!$C23=1,'EPA HDV Rules'!E$44,IF('CA Standards and Followers'!$F23=1,MAX('CA Standards and Followers'!L$5,'EPA HDV Rules'!E$44),0))</f>
        <v>0</v>
      </c>
      <c r="M11">
        <f>IF('CA Standards and Followers'!$C23=1,'EPA HDV Rules'!F$44,IF('CA Standards and Followers'!$F23=1,MAX('CA Standards and Followers'!M$5,'EPA HDV Rules'!F$44),0))</f>
        <v>0</v>
      </c>
      <c r="N11">
        <f>IF('CA Standards and Followers'!$C23=1,'EPA HDV Rules'!G$44,IF('CA Standards and Followers'!$F23=1,MAX('CA Standards and Followers'!N$5,'EPA HDV Rules'!G$44),0))</f>
        <v>0</v>
      </c>
      <c r="O11">
        <f>IF('CA Standards and Followers'!$C23=1,'EPA HDV Rules'!H$44,IF('CA Standards and Followers'!$F23=1,MAX('CA Standards and Followers'!O$5,'EPA HDV Rules'!H$44),0))</f>
        <v>0.4350401760255096</v>
      </c>
      <c r="P11">
        <f>IF('CA Standards and Followers'!$C23=1,'EPA HDV Rules'!I$44,IF('CA Standards and Followers'!$F23=1,MAX('CA Standards and Followers'!P$5,'EPA HDV Rules'!I$44),0))</f>
        <v>0.4350401760255096</v>
      </c>
      <c r="Q11">
        <f>IF('CA Standards and Followers'!$C23=1,'EPA HDV Rules'!J$44,IF('CA Standards and Followers'!$F23=1,MAX('CA Standards and Followers'!Q$5,'EPA HDV Rules'!J$44),0))</f>
        <v>0.4350401760255096</v>
      </c>
      <c r="R11">
        <f>IF('CA Standards and Followers'!$C23=1,'EPA HDV Rules'!K$44,IF('CA Standards and Followers'!$F23=1,MAX('CA Standards and Followers'!R$5,'EPA HDV Rules'!K$44),0))</f>
        <v>0.4350401760255096</v>
      </c>
      <c r="S11">
        <f>IF('CA Standards and Followers'!$C23=1,'EPA HDV Rules'!L$44,IF('CA Standards and Followers'!$F23=1,MAX('CA Standards and Followers'!S$5,'EPA HDV Rules'!L$44),0))</f>
        <v>0.4350401760255096</v>
      </c>
      <c r="T11">
        <f>IF('CA Standards and Followers'!$C23=1,'EPA HDV Rules'!M$44,IF('CA Standards and Followers'!$F23=1,MAX('CA Standards and Followers'!T$5,'EPA HDV Rules'!M$44),0))</f>
        <v>0.4350401760255096</v>
      </c>
      <c r="U11">
        <f>IF('CA Standards and Followers'!$C23=1,'EPA HDV Rules'!N$44,IF('CA Standards and Followers'!$F23=1,MAX('CA Standards and Followers'!U$5,'EPA HDV Rules'!N$44),0))</f>
        <v>0.4350401760255096</v>
      </c>
      <c r="V11">
        <f>IF('CA Standards and Followers'!$C23=1,'EPA HDV Rules'!O$44,IF('CA Standards and Followers'!$F23=1,MAX('CA Standards and Followers'!V$5,'EPA HDV Rules'!O$44),0))</f>
        <v>0.4350401760255096</v>
      </c>
      <c r="W11">
        <f>IF('CA Standards and Followers'!$C23=1,'EPA HDV Rules'!P$44,IF('CA Standards and Followers'!$F23=1,MAX('CA Standards and Followers'!W$5,'EPA HDV Rules'!P$44),0))</f>
        <v>0.4350401760255096</v>
      </c>
      <c r="X11">
        <f>IF('CA Standards and Followers'!$C23=1,'EPA HDV Rules'!Q$44,IF('CA Standards and Followers'!$F23=1,MAX('CA Standards and Followers'!X$5,'EPA HDV Rules'!Q$44),0))</f>
        <v>0.4350401760255096</v>
      </c>
      <c r="Y11">
        <f>IF('CA Standards and Followers'!$C23=1,'EPA HDV Rules'!R$44,IF('CA Standards and Followers'!$F23=1,MAX('CA Standards and Followers'!Y$5,'EPA HDV Rules'!R$44),0))</f>
        <v>0.4350401760255096</v>
      </c>
      <c r="Z11">
        <f>IF('CA Standards and Followers'!$C23=1,'EPA HDV Rules'!S$44,IF('CA Standards and Followers'!$F23=1,MAX('CA Standards and Followers'!Z$5,'EPA HDV Rules'!S$44),0))</f>
        <v>0.4350401760255096</v>
      </c>
      <c r="AA11">
        <f>IF('CA Standards and Followers'!$C23=1,'EPA HDV Rules'!T$44,IF('CA Standards and Followers'!$F23=1,MAX('CA Standards and Followers'!AA$5,'EPA HDV Rules'!T$44),0))</f>
        <v>0.4350401760255096</v>
      </c>
      <c r="AB11">
        <f>IF('CA Standards and Followers'!$C23=1,'EPA HDV Rules'!U$44,IF('CA Standards and Followers'!$F23=1,MAX('CA Standards and Followers'!AB$5,'EPA HDV Rules'!U$44),0))</f>
        <v>0.4350401760255096</v>
      </c>
      <c r="AC11">
        <f>IF('CA Standards and Followers'!$C23=1,'EPA HDV Rules'!V$44,IF('CA Standards and Followers'!$F23=1,MAX('CA Standards and Followers'!AC$5,'EPA HDV Rules'!V$44),0))</f>
        <v>0.4350401760255096</v>
      </c>
      <c r="AD11">
        <f>IF('CA Standards and Followers'!$C23=1,'EPA HDV Rules'!W$44,IF('CA Standards and Followers'!$F23=1,MAX('CA Standards and Followers'!AD$5,'EPA HDV Rules'!W$44),0))</f>
        <v>0.4350401760255096</v>
      </c>
      <c r="AE11">
        <f>IF('CA Standards and Followers'!$C23=1,'EPA HDV Rules'!X$44,IF('CA Standards and Followers'!$F23=1,MAX('CA Standards and Followers'!AE$5,'EPA HDV Rules'!X$44),0))</f>
        <v>0.4350401760255096</v>
      </c>
      <c r="AF11">
        <f>IF('CA Standards and Followers'!$C23=1,'EPA HDV Rules'!Y$44,IF('CA Standards and Followers'!$F23=1,MAX('CA Standards and Followers'!AF$5,'EPA HDV Rules'!Y$44),0))</f>
        <v>0.4350401760255096</v>
      </c>
    </row>
    <row r="12" spans="1:32" x14ac:dyDescent="0.75">
      <c r="A12" t="s">
        <v>1355</v>
      </c>
      <c r="B12">
        <f>IF(INDEX('CA Standards and Followers'!$I$14:$I$73,MATCH($A12,'CA Standards and Followers'!$A$14:$A$73,0))&lt;=B$1,INDEX('CA Standards and Followers'!$F$14:$F$73,MATCH($A12,'CA Standards and Followers'!$A$14:$A$73,0))*'CA Standards and Followers'!B$5,0)</f>
        <v>0</v>
      </c>
      <c r="C12">
        <f>IF(INDEX('CA Standards and Followers'!$I$14:$I$73,MATCH($A12,'CA Standards and Followers'!$A$14:$A$73,0))&lt;=C$1,INDEX('CA Standards and Followers'!$F$14:$F$73,MATCH($A12,'CA Standards and Followers'!$A$14:$A$73,0))*'CA Standards and Followers'!C$5,0)</f>
        <v>0</v>
      </c>
      <c r="D12">
        <f>IF(INDEX('CA Standards and Followers'!$I$14:$I$73,MATCH($A12,'CA Standards and Followers'!$A$14:$A$73,0))&lt;=D$1,INDEX('CA Standards and Followers'!$F$14:$F$73,MATCH($A12,'CA Standards and Followers'!$A$14:$A$73,0))*'CA Standards and Followers'!D$5,0)</f>
        <v>0</v>
      </c>
      <c r="E12">
        <f>IF(INDEX('CA Standards and Followers'!$I$14:$I$73,MATCH($A12,'CA Standards and Followers'!$A$14:$A$73,0))&lt;=E$1,INDEX('CA Standards and Followers'!$F$14:$F$73,MATCH($A12,'CA Standards and Followers'!$A$14:$A$73,0))*'CA Standards and Followers'!E$5,0)</f>
        <v>0</v>
      </c>
      <c r="F12">
        <f>IF(INDEX('CA Standards and Followers'!$I$14:$I$73,MATCH($A12,'CA Standards and Followers'!$A$14:$A$73,0))&lt;=F$1,INDEX('CA Standards and Followers'!$F$14:$F$73,MATCH($A12,'CA Standards and Followers'!$A$14:$A$73,0))*'CA Standards and Followers'!F$5,0)</f>
        <v>0</v>
      </c>
      <c r="G12">
        <f>IF(INDEX('CA Standards and Followers'!$I$14:$I$73,MATCH($A12,'CA Standards and Followers'!$A$14:$A$73,0))&lt;=G$1,INDEX('CA Standards and Followers'!$F$14:$F$73,MATCH($A12,'CA Standards and Followers'!$A$14:$A$73,0))*'CA Standards and Followers'!G$5,0)</f>
        <v>0</v>
      </c>
      <c r="H12">
        <f>IF(INDEX('CA Standards and Followers'!$I$14:$I$73,MATCH($A12,'CA Standards and Followers'!$A$14:$A$73,0))&lt;=H$1,INDEX('CA Standards and Followers'!$F$14:$F$73,MATCH($A12,'CA Standards and Followers'!$A$14:$A$73,0))*'CA Standards and Followers'!H$5,0)</f>
        <v>0</v>
      </c>
      <c r="I12">
        <f>IF('CA Standards and Followers'!$C24=1,'EPA HDV Rules'!B$44,IF('CA Standards and Followers'!$F24=1,MAX('CA Standards and Followers'!I$5,'EPA HDV Rules'!B$44),0))</f>
        <v>0</v>
      </c>
      <c r="J12">
        <f>IF('CA Standards and Followers'!$C24=1,'EPA HDV Rules'!C$44,IF('CA Standards and Followers'!$F24=1,MAX('CA Standards and Followers'!J$5,'EPA HDV Rules'!C$44),0))</f>
        <v>0</v>
      </c>
      <c r="K12">
        <f>IF('CA Standards and Followers'!$C24=1,'EPA HDV Rules'!D$44,IF('CA Standards and Followers'!$F24=1,MAX('CA Standards and Followers'!K$5,'EPA HDV Rules'!D$44),0))</f>
        <v>0</v>
      </c>
      <c r="L12">
        <f>IF('CA Standards and Followers'!$C24=1,'EPA HDV Rules'!E$44,IF('CA Standards and Followers'!$F24=1,MAX('CA Standards and Followers'!L$5,'EPA HDV Rules'!E$44),0))</f>
        <v>0</v>
      </c>
      <c r="M12">
        <f>IF('CA Standards and Followers'!$C24=1,'EPA HDV Rules'!F$44,IF('CA Standards and Followers'!$F24=1,MAX('CA Standards and Followers'!M$5,'EPA HDV Rules'!F$44),0))</f>
        <v>0</v>
      </c>
      <c r="N12">
        <f>IF('CA Standards and Followers'!$C24=1,'EPA HDV Rules'!G$44,IF('CA Standards and Followers'!$F24=1,MAX('CA Standards and Followers'!N$5,'EPA HDV Rules'!G$44),0))</f>
        <v>0</v>
      </c>
      <c r="O12">
        <f>IF('CA Standards and Followers'!$C24=1,'EPA HDV Rules'!H$44,IF('CA Standards and Followers'!$F24=1,MAX('CA Standards and Followers'!O$5,'EPA HDV Rules'!H$44),0))</f>
        <v>0.4350401760255096</v>
      </c>
      <c r="P12">
        <f>IF('CA Standards and Followers'!$C24=1,'EPA HDV Rules'!I$44,IF('CA Standards and Followers'!$F24=1,MAX('CA Standards and Followers'!P$5,'EPA HDV Rules'!I$44),0))</f>
        <v>0.4350401760255096</v>
      </c>
      <c r="Q12">
        <f>IF('CA Standards and Followers'!$C24=1,'EPA HDV Rules'!J$44,IF('CA Standards and Followers'!$F24=1,MAX('CA Standards and Followers'!Q$5,'EPA HDV Rules'!J$44),0))</f>
        <v>0.4350401760255096</v>
      </c>
      <c r="R12">
        <f>IF('CA Standards and Followers'!$C24=1,'EPA HDV Rules'!K$44,IF('CA Standards and Followers'!$F24=1,MAX('CA Standards and Followers'!R$5,'EPA HDV Rules'!K$44),0))</f>
        <v>0.4350401760255096</v>
      </c>
      <c r="S12">
        <f>IF('CA Standards and Followers'!$C24=1,'EPA HDV Rules'!L$44,IF('CA Standards and Followers'!$F24=1,MAX('CA Standards and Followers'!S$5,'EPA HDV Rules'!L$44),0))</f>
        <v>0.4350401760255096</v>
      </c>
      <c r="T12">
        <f>IF('CA Standards and Followers'!$C24=1,'EPA HDV Rules'!M$44,IF('CA Standards and Followers'!$F24=1,MAX('CA Standards and Followers'!T$5,'EPA HDV Rules'!M$44),0))</f>
        <v>0.4350401760255096</v>
      </c>
      <c r="U12">
        <f>IF('CA Standards and Followers'!$C24=1,'EPA HDV Rules'!N$44,IF('CA Standards and Followers'!$F24=1,MAX('CA Standards and Followers'!U$5,'EPA HDV Rules'!N$44),0))</f>
        <v>0.4350401760255096</v>
      </c>
      <c r="V12">
        <f>IF('CA Standards and Followers'!$C24=1,'EPA HDV Rules'!O$44,IF('CA Standards and Followers'!$F24=1,MAX('CA Standards and Followers'!V$5,'EPA HDV Rules'!O$44),0))</f>
        <v>0.4350401760255096</v>
      </c>
      <c r="W12">
        <f>IF('CA Standards and Followers'!$C24=1,'EPA HDV Rules'!P$44,IF('CA Standards and Followers'!$F24=1,MAX('CA Standards and Followers'!W$5,'EPA HDV Rules'!P$44),0))</f>
        <v>0.4350401760255096</v>
      </c>
      <c r="X12">
        <f>IF('CA Standards and Followers'!$C24=1,'EPA HDV Rules'!Q$44,IF('CA Standards and Followers'!$F24=1,MAX('CA Standards and Followers'!X$5,'EPA HDV Rules'!Q$44),0))</f>
        <v>0.4350401760255096</v>
      </c>
      <c r="Y12">
        <f>IF('CA Standards and Followers'!$C24=1,'EPA HDV Rules'!R$44,IF('CA Standards and Followers'!$F24=1,MAX('CA Standards and Followers'!Y$5,'EPA HDV Rules'!R$44),0))</f>
        <v>0.4350401760255096</v>
      </c>
      <c r="Z12">
        <f>IF('CA Standards and Followers'!$C24=1,'EPA HDV Rules'!S$44,IF('CA Standards and Followers'!$F24=1,MAX('CA Standards and Followers'!Z$5,'EPA HDV Rules'!S$44),0))</f>
        <v>0.4350401760255096</v>
      </c>
      <c r="AA12">
        <f>IF('CA Standards and Followers'!$C24=1,'EPA HDV Rules'!T$44,IF('CA Standards and Followers'!$F24=1,MAX('CA Standards and Followers'!AA$5,'EPA HDV Rules'!T$44),0))</f>
        <v>0.4350401760255096</v>
      </c>
      <c r="AB12">
        <f>IF('CA Standards and Followers'!$C24=1,'EPA HDV Rules'!U$44,IF('CA Standards and Followers'!$F24=1,MAX('CA Standards and Followers'!AB$5,'EPA HDV Rules'!U$44),0))</f>
        <v>0.4350401760255096</v>
      </c>
      <c r="AC12">
        <f>IF('CA Standards and Followers'!$C24=1,'EPA HDV Rules'!V$44,IF('CA Standards and Followers'!$F24=1,MAX('CA Standards and Followers'!AC$5,'EPA HDV Rules'!V$44),0))</f>
        <v>0.4350401760255096</v>
      </c>
      <c r="AD12">
        <f>IF('CA Standards and Followers'!$C24=1,'EPA HDV Rules'!W$44,IF('CA Standards and Followers'!$F24=1,MAX('CA Standards and Followers'!AD$5,'EPA HDV Rules'!W$44),0))</f>
        <v>0.4350401760255096</v>
      </c>
      <c r="AE12">
        <f>IF('CA Standards and Followers'!$C24=1,'EPA HDV Rules'!X$44,IF('CA Standards and Followers'!$F24=1,MAX('CA Standards and Followers'!AE$5,'EPA HDV Rules'!X$44),0))</f>
        <v>0.4350401760255096</v>
      </c>
      <c r="AF12">
        <f>IF('CA Standards and Followers'!$C24=1,'EPA HDV Rules'!Y$44,IF('CA Standards and Followers'!$F24=1,MAX('CA Standards and Followers'!AF$5,'EPA HDV Rules'!Y$44),0))</f>
        <v>0.4350401760255096</v>
      </c>
    </row>
    <row r="13" spans="1:32" x14ac:dyDescent="0.75">
      <c r="A13" t="s">
        <v>7</v>
      </c>
      <c r="B13">
        <f>IF(INDEX('CA Standards and Followers'!$I$14:$I$73,MATCH($A13,'CA Standards and Followers'!$A$14:$A$73,0))&lt;=B$1,INDEX('CA Standards and Followers'!$F$14:$F$73,MATCH($A13,'CA Standards and Followers'!$A$14:$A$73,0))*'CA Standards and Followers'!B$5,0)</f>
        <v>0</v>
      </c>
      <c r="C13">
        <f>IF(INDEX('CA Standards and Followers'!$I$14:$I$73,MATCH($A13,'CA Standards and Followers'!$A$14:$A$73,0))&lt;=C$1,INDEX('CA Standards and Followers'!$F$14:$F$73,MATCH($A13,'CA Standards and Followers'!$A$14:$A$73,0))*'CA Standards and Followers'!C$5,0)</f>
        <v>0</v>
      </c>
      <c r="D13">
        <f>IF(INDEX('CA Standards and Followers'!$I$14:$I$73,MATCH($A13,'CA Standards and Followers'!$A$14:$A$73,0))&lt;=D$1,INDEX('CA Standards and Followers'!$F$14:$F$73,MATCH($A13,'CA Standards and Followers'!$A$14:$A$73,0))*'CA Standards and Followers'!D$5,0)</f>
        <v>0</v>
      </c>
      <c r="E13">
        <f>IF(INDEX('CA Standards and Followers'!$I$14:$I$73,MATCH($A13,'CA Standards and Followers'!$A$14:$A$73,0))&lt;=E$1,INDEX('CA Standards and Followers'!$F$14:$F$73,MATCH($A13,'CA Standards and Followers'!$A$14:$A$73,0))*'CA Standards and Followers'!E$5,0)</f>
        <v>0</v>
      </c>
      <c r="F13">
        <f>IF(INDEX('CA Standards and Followers'!$I$14:$I$73,MATCH($A13,'CA Standards and Followers'!$A$14:$A$73,0))&lt;=F$1,INDEX('CA Standards and Followers'!$F$14:$F$73,MATCH($A13,'CA Standards and Followers'!$A$14:$A$73,0))*'CA Standards and Followers'!F$5,0)</f>
        <v>0</v>
      </c>
      <c r="G13">
        <f>IF(INDEX('CA Standards and Followers'!$I$14:$I$73,MATCH($A13,'CA Standards and Followers'!$A$14:$A$73,0))&lt;=G$1,INDEX('CA Standards and Followers'!$F$14:$F$73,MATCH($A13,'CA Standards and Followers'!$A$14:$A$73,0))*'CA Standards and Followers'!G$5,0)</f>
        <v>0</v>
      </c>
      <c r="H13">
        <f>IF(INDEX('CA Standards and Followers'!$I$14:$I$73,MATCH($A13,'CA Standards and Followers'!$A$14:$A$73,0))&lt;=H$1,INDEX('CA Standards and Followers'!$F$14:$F$73,MATCH($A13,'CA Standards and Followers'!$A$14:$A$73,0))*'CA Standards and Followers'!H$5,0)</f>
        <v>0</v>
      </c>
      <c r="I13">
        <f>IF('CA Standards and Followers'!$C25=1,'EPA HDV Rules'!B$44,IF('CA Standards and Followers'!$F25=1,MAX('CA Standards and Followers'!I$5,'EPA HDV Rules'!B$44),0))</f>
        <v>0</v>
      </c>
      <c r="J13">
        <f>IF('CA Standards and Followers'!$C25=1,'EPA HDV Rules'!C$44,IF('CA Standards and Followers'!$F25=1,MAX('CA Standards and Followers'!J$5,'EPA HDV Rules'!C$44),0))</f>
        <v>0</v>
      </c>
      <c r="K13">
        <f>IF('CA Standards and Followers'!$C25=1,'EPA HDV Rules'!D$44,IF('CA Standards and Followers'!$F25=1,MAX('CA Standards and Followers'!K$5,'EPA HDV Rules'!D$44),0))</f>
        <v>0</v>
      </c>
      <c r="L13">
        <f>IF('CA Standards and Followers'!$C25=1,'EPA HDV Rules'!E$44,IF('CA Standards and Followers'!$F25=1,MAX('CA Standards and Followers'!L$5,'EPA HDV Rules'!E$44),0))</f>
        <v>0</v>
      </c>
      <c r="M13">
        <f>IF('CA Standards and Followers'!$C25=1,'EPA HDV Rules'!F$44,IF('CA Standards and Followers'!$F25=1,MAX('CA Standards and Followers'!M$5,'EPA HDV Rules'!F$44),0))</f>
        <v>0</v>
      </c>
      <c r="N13">
        <f>IF('CA Standards and Followers'!$C25=1,'EPA HDV Rules'!G$44,IF('CA Standards and Followers'!$F25=1,MAX('CA Standards and Followers'!N$5,'EPA HDV Rules'!G$44),0))</f>
        <v>0</v>
      </c>
      <c r="O13">
        <f>IF('CA Standards and Followers'!$C25=1,'EPA HDV Rules'!H$44,IF('CA Standards and Followers'!$F25=1,MAX('CA Standards and Followers'!O$5,'EPA HDV Rules'!H$44),0))</f>
        <v>0.4350401760255096</v>
      </c>
      <c r="P13">
        <f>IF('CA Standards and Followers'!$C25=1,'EPA HDV Rules'!I$44,IF('CA Standards and Followers'!$F25=1,MAX('CA Standards and Followers'!P$5,'EPA HDV Rules'!I$44),0))</f>
        <v>0.4350401760255096</v>
      </c>
      <c r="Q13">
        <f>IF('CA Standards and Followers'!$C25=1,'EPA HDV Rules'!J$44,IF('CA Standards and Followers'!$F25=1,MAX('CA Standards and Followers'!Q$5,'EPA HDV Rules'!J$44),0))</f>
        <v>0.4350401760255096</v>
      </c>
      <c r="R13">
        <f>IF('CA Standards and Followers'!$C25=1,'EPA HDV Rules'!K$44,IF('CA Standards and Followers'!$F25=1,MAX('CA Standards and Followers'!R$5,'EPA HDV Rules'!K$44),0))</f>
        <v>0.4350401760255096</v>
      </c>
      <c r="S13">
        <f>IF('CA Standards and Followers'!$C25=1,'EPA HDV Rules'!L$44,IF('CA Standards and Followers'!$F25=1,MAX('CA Standards and Followers'!S$5,'EPA HDV Rules'!L$44),0))</f>
        <v>0.4350401760255096</v>
      </c>
      <c r="T13">
        <f>IF('CA Standards and Followers'!$C25=1,'EPA HDV Rules'!M$44,IF('CA Standards and Followers'!$F25=1,MAX('CA Standards and Followers'!T$5,'EPA HDV Rules'!M$44),0))</f>
        <v>0.4350401760255096</v>
      </c>
      <c r="U13">
        <f>IF('CA Standards and Followers'!$C25=1,'EPA HDV Rules'!N$44,IF('CA Standards and Followers'!$F25=1,MAX('CA Standards and Followers'!U$5,'EPA HDV Rules'!N$44),0))</f>
        <v>0.4350401760255096</v>
      </c>
      <c r="V13">
        <f>IF('CA Standards and Followers'!$C25=1,'EPA HDV Rules'!O$44,IF('CA Standards and Followers'!$F25=1,MAX('CA Standards and Followers'!V$5,'EPA HDV Rules'!O$44),0))</f>
        <v>0.4350401760255096</v>
      </c>
      <c r="W13">
        <f>IF('CA Standards and Followers'!$C25=1,'EPA HDV Rules'!P$44,IF('CA Standards and Followers'!$F25=1,MAX('CA Standards and Followers'!W$5,'EPA HDV Rules'!P$44),0))</f>
        <v>0.4350401760255096</v>
      </c>
      <c r="X13">
        <f>IF('CA Standards and Followers'!$C25=1,'EPA HDV Rules'!Q$44,IF('CA Standards and Followers'!$F25=1,MAX('CA Standards and Followers'!X$5,'EPA HDV Rules'!Q$44),0))</f>
        <v>0.4350401760255096</v>
      </c>
      <c r="Y13">
        <f>IF('CA Standards and Followers'!$C25=1,'EPA HDV Rules'!R$44,IF('CA Standards and Followers'!$F25=1,MAX('CA Standards and Followers'!Y$5,'EPA HDV Rules'!R$44),0))</f>
        <v>0.4350401760255096</v>
      </c>
      <c r="Z13">
        <f>IF('CA Standards and Followers'!$C25=1,'EPA HDV Rules'!S$44,IF('CA Standards and Followers'!$F25=1,MAX('CA Standards and Followers'!Z$5,'EPA HDV Rules'!S$44),0))</f>
        <v>0.4350401760255096</v>
      </c>
      <c r="AA13">
        <f>IF('CA Standards and Followers'!$C25=1,'EPA HDV Rules'!T$44,IF('CA Standards and Followers'!$F25=1,MAX('CA Standards and Followers'!AA$5,'EPA HDV Rules'!T$44),0))</f>
        <v>0.4350401760255096</v>
      </c>
      <c r="AB13">
        <f>IF('CA Standards and Followers'!$C25=1,'EPA HDV Rules'!U$44,IF('CA Standards and Followers'!$F25=1,MAX('CA Standards and Followers'!AB$5,'EPA HDV Rules'!U$44),0))</f>
        <v>0.4350401760255096</v>
      </c>
      <c r="AC13">
        <f>IF('CA Standards and Followers'!$C25=1,'EPA HDV Rules'!V$44,IF('CA Standards and Followers'!$F25=1,MAX('CA Standards and Followers'!AC$5,'EPA HDV Rules'!V$44),0))</f>
        <v>0.4350401760255096</v>
      </c>
      <c r="AD13">
        <f>IF('CA Standards and Followers'!$C25=1,'EPA HDV Rules'!W$44,IF('CA Standards and Followers'!$F25=1,MAX('CA Standards and Followers'!AD$5,'EPA HDV Rules'!W$44),0))</f>
        <v>0.4350401760255096</v>
      </c>
      <c r="AE13">
        <f>IF('CA Standards and Followers'!$C25=1,'EPA HDV Rules'!X$44,IF('CA Standards and Followers'!$F25=1,MAX('CA Standards and Followers'!AE$5,'EPA HDV Rules'!X$44),0))</f>
        <v>0.4350401760255096</v>
      </c>
      <c r="AF13">
        <f>IF('CA Standards and Followers'!$C25=1,'EPA HDV Rules'!Y$44,IF('CA Standards and Followers'!$F25=1,MAX('CA Standards and Followers'!AF$5,'EPA HDV Rules'!Y$44),0))</f>
        <v>0.4350401760255096</v>
      </c>
    </row>
    <row r="14" spans="1:32" x14ac:dyDescent="0.75">
      <c r="A14" t="s">
        <v>8</v>
      </c>
      <c r="B14">
        <f>IF(INDEX('CA Standards and Followers'!$I$14:$I$73,MATCH($A14,'CA Standards and Followers'!$A$14:$A$73,0))&lt;=B$1,INDEX('CA Standards and Followers'!$F$14:$F$73,MATCH($A14,'CA Standards and Followers'!$A$14:$A$73,0))*'CA Standards and Followers'!B$5,0)</f>
        <v>0</v>
      </c>
      <c r="C14">
        <f>IF(INDEX('CA Standards and Followers'!$I$14:$I$73,MATCH($A14,'CA Standards and Followers'!$A$14:$A$73,0))&lt;=C$1,INDEX('CA Standards and Followers'!$F$14:$F$73,MATCH($A14,'CA Standards and Followers'!$A$14:$A$73,0))*'CA Standards and Followers'!C$5,0)</f>
        <v>0</v>
      </c>
      <c r="D14">
        <f>IF(INDEX('CA Standards and Followers'!$I$14:$I$73,MATCH($A14,'CA Standards and Followers'!$A$14:$A$73,0))&lt;=D$1,INDEX('CA Standards and Followers'!$F$14:$F$73,MATCH($A14,'CA Standards and Followers'!$A$14:$A$73,0))*'CA Standards and Followers'!D$5,0)</f>
        <v>0</v>
      </c>
      <c r="E14">
        <f>IF(INDEX('CA Standards and Followers'!$I$14:$I$73,MATCH($A14,'CA Standards and Followers'!$A$14:$A$73,0))&lt;=E$1,INDEX('CA Standards and Followers'!$F$14:$F$73,MATCH($A14,'CA Standards and Followers'!$A$14:$A$73,0))*'CA Standards and Followers'!E$5,0)</f>
        <v>0</v>
      </c>
      <c r="F14">
        <f>IF(INDEX('CA Standards and Followers'!$I$14:$I$73,MATCH($A14,'CA Standards and Followers'!$A$14:$A$73,0))&lt;=F$1,INDEX('CA Standards and Followers'!$F$14:$F$73,MATCH($A14,'CA Standards and Followers'!$A$14:$A$73,0))*'CA Standards and Followers'!F$5,0)</f>
        <v>0</v>
      </c>
      <c r="G14">
        <f>IF(INDEX('CA Standards and Followers'!$I$14:$I$73,MATCH($A14,'CA Standards and Followers'!$A$14:$A$73,0))&lt;=G$1,INDEX('CA Standards and Followers'!$F$14:$F$73,MATCH($A14,'CA Standards and Followers'!$A$14:$A$73,0))*'CA Standards and Followers'!G$5,0)</f>
        <v>0</v>
      </c>
      <c r="H14">
        <f>IF(INDEX('CA Standards and Followers'!$I$14:$I$73,MATCH($A14,'CA Standards and Followers'!$A$14:$A$73,0))&lt;=H$1,INDEX('CA Standards and Followers'!$F$14:$F$73,MATCH($A14,'CA Standards and Followers'!$A$14:$A$73,0))*'CA Standards and Followers'!H$5,0)</f>
        <v>0</v>
      </c>
      <c r="I14">
        <f>IF('CA Standards and Followers'!$C26=1,'EPA HDV Rules'!B$44,IF('CA Standards and Followers'!$F26=1,MAX('CA Standards and Followers'!I$5,'EPA HDV Rules'!B$44),0))</f>
        <v>0</v>
      </c>
      <c r="J14">
        <f>IF('CA Standards and Followers'!$C26=1,'EPA HDV Rules'!C$44,IF('CA Standards and Followers'!$F26=1,MAX('CA Standards and Followers'!J$5,'EPA HDV Rules'!C$44),0))</f>
        <v>0</v>
      </c>
      <c r="K14">
        <f>IF('CA Standards and Followers'!$C26=1,'EPA HDV Rules'!D$44,IF('CA Standards and Followers'!$F26=1,MAX('CA Standards and Followers'!K$5,'EPA HDV Rules'!D$44),0))</f>
        <v>0</v>
      </c>
      <c r="L14">
        <f>IF('CA Standards and Followers'!$C26=1,'EPA HDV Rules'!E$44,IF('CA Standards and Followers'!$F26=1,MAX('CA Standards and Followers'!L$5,'EPA HDV Rules'!E$44),0))</f>
        <v>0</v>
      </c>
      <c r="M14">
        <f>IF('CA Standards and Followers'!$C26=1,'EPA HDV Rules'!F$44,IF('CA Standards and Followers'!$F26=1,MAX('CA Standards and Followers'!M$5,'EPA HDV Rules'!F$44),0))</f>
        <v>0</v>
      </c>
      <c r="N14">
        <f>IF('CA Standards and Followers'!$C26=1,'EPA HDV Rules'!G$44,IF('CA Standards and Followers'!$F26=1,MAX('CA Standards and Followers'!N$5,'EPA HDV Rules'!G$44),0))</f>
        <v>0</v>
      </c>
      <c r="O14">
        <f>IF('CA Standards and Followers'!$C26=1,'EPA HDV Rules'!H$44,IF('CA Standards and Followers'!$F26=1,MAX('CA Standards and Followers'!O$5,'EPA HDV Rules'!H$44),0))</f>
        <v>0.4350401760255096</v>
      </c>
      <c r="P14">
        <f>IF('CA Standards and Followers'!$C26=1,'EPA HDV Rules'!I$44,IF('CA Standards and Followers'!$F26=1,MAX('CA Standards and Followers'!P$5,'EPA HDV Rules'!I$44),0))</f>
        <v>0.4350401760255096</v>
      </c>
      <c r="Q14">
        <f>IF('CA Standards and Followers'!$C26=1,'EPA HDV Rules'!J$44,IF('CA Standards and Followers'!$F26=1,MAX('CA Standards and Followers'!Q$5,'EPA HDV Rules'!J$44),0))</f>
        <v>0.4350401760255096</v>
      </c>
      <c r="R14">
        <f>IF('CA Standards and Followers'!$C26=1,'EPA HDV Rules'!K$44,IF('CA Standards and Followers'!$F26=1,MAX('CA Standards and Followers'!R$5,'EPA HDV Rules'!K$44),0))</f>
        <v>0.4350401760255096</v>
      </c>
      <c r="S14">
        <f>IF('CA Standards and Followers'!$C26=1,'EPA HDV Rules'!L$44,IF('CA Standards and Followers'!$F26=1,MAX('CA Standards and Followers'!S$5,'EPA HDV Rules'!L$44),0))</f>
        <v>0.4350401760255096</v>
      </c>
      <c r="T14">
        <f>IF('CA Standards and Followers'!$C26=1,'EPA HDV Rules'!M$44,IF('CA Standards and Followers'!$F26=1,MAX('CA Standards and Followers'!T$5,'EPA HDV Rules'!M$44),0))</f>
        <v>0.4350401760255096</v>
      </c>
      <c r="U14">
        <f>IF('CA Standards and Followers'!$C26=1,'EPA HDV Rules'!N$44,IF('CA Standards and Followers'!$F26=1,MAX('CA Standards and Followers'!U$5,'EPA HDV Rules'!N$44),0))</f>
        <v>0.4350401760255096</v>
      </c>
      <c r="V14">
        <f>IF('CA Standards and Followers'!$C26=1,'EPA HDV Rules'!O$44,IF('CA Standards and Followers'!$F26=1,MAX('CA Standards and Followers'!V$5,'EPA HDV Rules'!O$44),0))</f>
        <v>0.4350401760255096</v>
      </c>
      <c r="W14">
        <f>IF('CA Standards and Followers'!$C26=1,'EPA HDV Rules'!P$44,IF('CA Standards and Followers'!$F26=1,MAX('CA Standards and Followers'!W$5,'EPA HDV Rules'!P$44),0))</f>
        <v>0.4350401760255096</v>
      </c>
      <c r="X14">
        <f>IF('CA Standards and Followers'!$C26=1,'EPA HDV Rules'!Q$44,IF('CA Standards and Followers'!$F26=1,MAX('CA Standards and Followers'!X$5,'EPA HDV Rules'!Q$44),0))</f>
        <v>0.4350401760255096</v>
      </c>
      <c r="Y14">
        <f>IF('CA Standards and Followers'!$C26=1,'EPA HDV Rules'!R$44,IF('CA Standards and Followers'!$F26=1,MAX('CA Standards and Followers'!Y$5,'EPA HDV Rules'!R$44),0))</f>
        <v>0.4350401760255096</v>
      </c>
      <c r="Z14">
        <f>IF('CA Standards and Followers'!$C26=1,'EPA HDV Rules'!S$44,IF('CA Standards and Followers'!$F26=1,MAX('CA Standards and Followers'!Z$5,'EPA HDV Rules'!S$44),0))</f>
        <v>0.4350401760255096</v>
      </c>
      <c r="AA14">
        <f>IF('CA Standards and Followers'!$C26=1,'EPA HDV Rules'!T$44,IF('CA Standards and Followers'!$F26=1,MAX('CA Standards and Followers'!AA$5,'EPA HDV Rules'!T$44),0))</f>
        <v>0.4350401760255096</v>
      </c>
      <c r="AB14">
        <f>IF('CA Standards and Followers'!$C26=1,'EPA HDV Rules'!U$44,IF('CA Standards and Followers'!$F26=1,MAX('CA Standards and Followers'!AB$5,'EPA HDV Rules'!U$44),0))</f>
        <v>0.4350401760255096</v>
      </c>
      <c r="AC14">
        <f>IF('CA Standards and Followers'!$C26=1,'EPA HDV Rules'!V$44,IF('CA Standards and Followers'!$F26=1,MAX('CA Standards and Followers'!AC$5,'EPA HDV Rules'!V$44),0))</f>
        <v>0.4350401760255096</v>
      </c>
      <c r="AD14">
        <f>IF('CA Standards and Followers'!$C26=1,'EPA HDV Rules'!W$44,IF('CA Standards and Followers'!$F26=1,MAX('CA Standards and Followers'!AD$5,'EPA HDV Rules'!W$44),0))</f>
        <v>0.4350401760255096</v>
      </c>
      <c r="AE14">
        <f>IF('CA Standards and Followers'!$C26=1,'EPA HDV Rules'!X$44,IF('CA Standards and Followers'!$F26=1,MAX('CA Standards and Followers'!AE$5,'EPA HDV Rules'!X$44),0))</f>
        <v>0.4350401760255096</v>
      </c>
      <c r="AF14">
        <f>IF('CA Standards and Followers'!$C26=1,'EPA HDV Rules'!Y$44,IF('CA Standards and Followers'!$F26=1,MAX('CA Standards and Followers'!AF$5,'EPA HDV Rules'!Y$44),0))</f>
        <v>0.4350401760255096</v>
      </c>
    </row>
    <row r="15" spans="1:32" x14ac:dyDescent="0.75">
      <c r="A15" t="s">
        <v>1359</v>
      </c>
      <c r="B15">
        <f>IF(INDEX('CA Standards and Followers'!$I$14:$I$73,MATCH($A15,'CA Standards and Followers'!$A$14:$A$73,0))&lt;=B$1,INDEX('CA Standards and Followers'!$F$14:$F$73,MATCH($A15,'CA Standards and Followers'!$A$14:$A$73,0))*'CA Standards and Followers'!B$5,0)</f>
        <v>0</v>
      </c>
      <c r="C15">
        <f>IF(INDEX('CA Standards and Followers'!$I$14:$I$73,MATCH($A15,'CA Standards and Followers'!$A$14:$A$73,0))&lt;=C$1,INDEX('CA Standards and Followers'!$F$14:$F$73,MATCH($A15,'CA Standards and Followers'!$A$14:$A$73,0))*'CA Standards and Followers'!C$5,0)</f>
        <v>0</v>
      </c>
      <c r="D15">
        <f>IF(INDEX('CA Standards and Followers'!$I$14:$I$73,MATCH($A15,'CA Standards and Followers'!$A$14:$A$73,0))&lt;=D$1,INDEX('CA Standards and Followers'!$F$14:$F$73,MATCH($A15,'CA Standards and Followers'!$A$14:$A$73,0))*'CA Standards and Followers'!D$5,0)</f>
        <v>0</v>
      </c>
      <c r="E15">
        <f>IF(INDEX('CA Standards and Followers'!$I$14:$I$73,MATCH($A15,'CA Standards and Followers'!$A$14:$A$73,0))&lt;=E$1,INDEX('CA Standards and Followers'!$F$14:$F$73,MATCH($A15,'CA Standards and Followers'!$A$14:$A$73,0))*'CA Standards and Followers'!E$5,0)</f>
        <v>0</v>
      </c>
      <c r="F15">
        <f>IF(INDEX('CA Standards and Followers'!$I$14:$I$73,MATCH($A15,'CA Standards and Followers'!$A$14:$A$73,0))&lt;=F$1,INDEX('CA Standards and Followers'!$F$14:$F$73,MATCH($A15,'CA Standards and Followers'!$A$14:$A$73,0))*'CA Standards and Followers'!F$5,0)</f>
        <v>0</v>
      </c>
      <c r="G15">
        <f>IF(INDEX('CA Standards and Followers'!$I$14:$I$73,MATCH($A15,'CA Standards and Followers'!$A$14:$A$73,0))&lt;=G$1,INDEX('CA Standards and Followers'!$F$14:$F$73,MATCH($A15,'CA Standards and Followers'!$A$14:$A$73,0))*'CA Standards and Followers'!G$5,0)</f>
        <v>0</v>
      </c>
      <c r="H15">
        <f>IF(INDEX('CA Standards and Followers'!$I$14:$I$73,MATCH($A15,'CA Standards and Followers'!$A$14:$A$73,0))&lt;=H$1,INDEX('CA Standards and Followers'!$F$14:$F$73,MATCH($A15,'CA Standards and Followers'!$A$14:$A$73,0))*'CA Standards and Followers'!H$5,0)</f>
        <v>0</v>
      </c>
      <c r="I15">
        <f>IF('CA Standards and Followers'!$C27=1,'EPA HDV Rules'!B$44,IF('CA Standards and Followers'!$F27=1,MAX('CA Standards and Followers'!I$5,'EPA HDV Rules'!B$44),0))</f>
        <v>0</v>
      </c>
      <c r="J15">
        <f>IF('CA Standards and Followers'!$C27=1,'EPA HDV Rules'!C$44,IF('CA Standards and Followers'!$F27=1,MAX('CA Standards and Followers'!J$5,'EPA HDV Rules'!C$44),0))</f>
        <v>0</v>
      </c>
      <c r="K15">
        <f>IF('CA Standards and Followers'!$C27=1,'EPA HDV Rules'!D$44,IF('CA Standards and Followers'!$F27=1,MAX('CA Standards and Followers'!K$5,'EPA HDV Rules'!D$44),0))</f>
        <v>0</v>
      </c>
      <c r="L15">
        <f>IF('CA Standards and Followers'!$C27=1,'EPA HDV Rules'!E$44,IF('CA Standards and Followers'!$F27=1,MAX('CA Standards and Followers'!L$5,'EPA HDV Rules'!E$44),0))</f>
        <v>0</v>
      </c>
      <c r="M15">
        <f>IF('CA Standards and Followers'!$C27=1,'EPA HDV Rules'!F$44,IF('CA Standards and Followers'!$F27=1,MAX('CA Standards and Followers'!M$5,'EPA HDV Rules'!F$44),0))</f>
        <v>0</v>
      </c>
      <c r="N15">
        <f>IF('CA Standards and Followers'!$C27=1,'EPA HDV Rules'!G$44,IF('CA Standards and Followers'!$F27=1,MAX('CA Standards and Followers'!N$5,'EPA HDV Rules'!G$44),0))</f>
        <v>0</v>
      </c>
      <c r="O15">
        <f>IF('CA Standards and Followers'!$C27=1,'EPA HDV Rules'!H$44,IF('CA Standards and Followers'!$F27=1,MAX('CA Standards and Followers'!O$5,'EPA HDV Rules'!H$44),0))</f>
        <v>0.4350401760255096</v>
      </c>
      <c r="P15">
        <f>IF('CA Standards and Followers'!$C27=1,'EPA HDV Rules'!I$44,IF('CA Standards and Followers'!$F27=1,MAX('CA Standards and Followers'!P$5,'EPA HDV Rules'!I$44),0))</f>
        <v>0.4350401760255096</v>
      </c>
      <c r="Q15">
        <f>IF('CA Standards and Followers'!$C27=1,'EPA HDV Rules'!J$44,IF('CA Standards and Followers'!$F27=1,MAX('CA Standards and Followers'!Q$5,'EPA HDV Rules'!J$44),0))</f>
        <v>0.4350401760255096</v>
      </c>
      <c r="R15">
        <f>IF('CA Standards and Followers'!$C27=1,'EPA HDV Rules'!K$44,IF('CA Standards and Followers'!$F27=1,MAX('CA Standards and Followers'!R$5,'EPA HDV Rules'!K$44),0))</f>
        <v>0.4350401760255096</v>
      </c>
      <c r="S15">
        <f>IF('CA Standards and Followers'!$C27=1,'EPA HDV Rules'!L$44,IF('CA Standards and Followers'!$F27=1,MAX('CA Standards and Followers'!S$5,'EPA HDV Rules'!L$44),0))</f>
        <v>0.4350401760255096</v>
      </c>
      <c r="T15">
        <f>IF('CA Standards and Followers'!$C27=1,'EPA HDV Rules'!M$44,IF('CA Standards and Followers'!$F27=1,MAX('CA Standards and Followers'!T$5,'EPA HDV Rules'!M$44),0))</f>
        <v>0.4350401760255096</v>
      </c>
      <c r="U15">
        <f>IF('CA Standards and Followers'!$C27=1,'EPA HDV Rules'!N$44,IF('CA Standards and Followers'!$F27=1,MAX('CA Standards and Followers'!U$5,'EPA HDV Rules'!N$44),0))</f>
        <v>0.4350401760255096</v>
      </c>
      <c r="V15">
        <f>IF('CA Standards and Followers'!$C27=1,'EPA HDV Rules'!O$44,IF('CA Standards and Followers'!$F27=1,MAX('CA Standards and Followers'!V$5,'EPA HDV Rules'!O$44),0))</f>
        <v>0.4350401760255096</v>
      </c>
      <c r="W15">
        <f>IF('CA Standards and Followers'!$C27=1,'EPA HDV Rules'!P$44,IF('CA Standards and Followers'!$F27=1,MAX('CA Standards and Followers'!W$5,'EPA HDV Rules'!P$44),0))</f>
        <v>0.4350401760255096</v>
      </c>
      <c r="X15">
        <f>IF('CA Standards and Followers'!$C27=1,'EPA HDV Rules'!Q$44,IF('CA Standards and Followers'!$F27=1,MAX('CA Standards and Followers'!X$5,'EPA HDV Rules'!Q$44),0))</f>
        <v>0.4350401760255096</v>
      </c>
      <c r="Y15">
        <f>IF('CA Standards and Followers'!$C27=1,'EPA HDV Rules'!R$44,IF('CA Standards and Followers'!$F27=1,MAX('CA Standards and Followers'!Y$5,'EPA HDV Rules'!R$44),0))</f>
        <v>0.4350401760255096</v>
      </c>
      <c r="Z15">
        <f>IF('CA Standards and Followers'!$C27=1,'EPA HDV Rules'!S$44,IF('CA Standards and Followers'!$F27=1,MAX('CA Standards and Followers'!Z$5,'EPA HDV Rules'!S$44),0))</f>
        <v>0.4350401760255096</v>
      </c>
      <c r="AA15">
        <f>IF('CA Standards and Followers'!$C27=1,'EPA HDV Rules'!T$44,IF('CA Standards and Followers'!$F27=1,MAX('CA Standards and Followers'!AA$5,'EPA HDV Rules'!T$44),0))</f>
        <v>0.4350401760255096</v>
      </c>
      <c r="AB15">
        <f>IF('CA Standards and Followers'!$C27=1,'EPA HDV Rules'!U$44,IF('CA Standards and Followers'!$F27=1,MAX('CA Standards and Followers'!AB$5,'EPA HDV Rules'!U$44),0))</f>
        <v>0.4350401760255096</v>
      </c>
      <c r="AC15">
        <f>IF('CA Standards and Followers'!$C27=1,'EPA HDV Rules'!V$44,IF('CA Standards and Followers'!$F27=1,MAX('CA Standards and Followers'!AC$5,'EPA HDV Rules'!V$44),0))</f>
        <v>0.4350401760255096</v>
      </c>
      <c r="AD15">
        <f>IF('CA Standards and Followers'!$C27=1,'EPA HDV Rules'!W$44,IF('CA Standards and Followers'!$F27=1,MAX('CA Standards and Followers'!AD$5,'EPA HDV Rules'!W$44),0))</f>
        <v>0.4350401760255096</v>
      </c>
      <c r="AE15">
        <f>IF('CA Standards and Followers'!$C27=1,'EPA HDV Rules'!X$44,IF('CA Standards and Followers'!$F27=1,MAX('CA Standards and Followers'!AE$5,'EPA HDV Rules'!X$44),0))</f>
        <v>0.4350401760255096</v>
      </c>
      <c r="AF15">
        <f>IF('CA Standards and Followers'!$C27=1,'EPA HDV Rules'!Y$44,IF('CA Standards and Followers'!$F27=1,MAX('CA Standards and Followers'!AF$5,'EPA HDV Rules'!Y$44),0))</f>
        <v>0.4350401760255096</v>
      </c>
    </row>
    <row r="16" spans="1:32" x14ac:dyDescent="0.75">
      <c r="A16" t="s">
        <v>1361</v>
      </c>
      <c r="B16">
        <f>IF(INDEX('CA Standards and Followers'!$I$14:$I$73,MATCH($A16,'CA Standards and Followers'!$A$14:$A$73,0))&lt;=B$1,INDEX('CA Standards and Followers'!$F$14:$F$73,MATCH($A16,'CA Standards and Followers'!$A$14:$A$73,0))*'CA Standards and Followers'!B$5,0)</f>
        <v>0</v>
      </c>
      <c r="C16">
        <f>IF(INDEX('CA Standards and Followers'!$I$14:$I$73,MATCH($A16,'CA Standards and Followers'!$A$14:$A$73,0))&lt;=C$1,INDEX('CA Standards and Followers'!$F$14:$F$73,MATCH($A16,'CA Standards and Followers'!$A$14:$A$73,0))*'CA Standards and Followers'!C$5,0)</f>
        <v>0</v>
      </c>
      <c r="D16">
        <f>IF(INDEX('CA Standards and Followers'!$I$14:$I$73,MATCH($A16,'CA Standards and Followers'!$A$14:$A$73,0))&lt;=D$1,INDEX('CA Standards and Followers'!$F$14:$F$73,MATCH($A16,'CA Standards and Followers'!$A$14:$A$73,0))*'CA Standards and Followers'!D$5,0)</f>
        <v>0</v>
      </c>
      <c r="E16">
        <f>IF(INDEX('CA Standards and Followers'!$I$14:$I$73,MATCH($A16,'CA Standards and Followers'!$A$14:$A$73,0))&lt;=E$1,INDEX('CA Standards and Followers'!$F$14:$F$73,MATCH($A16,'CA Standards and Followers'!$A$14:$A$73,0))*'CA Standards and Followers'!E$5,0)</f>
        <v>0</v>
      </c>
      <c r="F16">
        <f>IF(INDEX('CA Standards and Followers'!$I$14:$I$73,MATCH($A16,'CA Standards and Followers'!$A$14:$A$73,0))&lt;=F$1,INDEX('CA Standards and Followers'!$F$14:$F$73,MATCH($A16,'CA Standards and Followers'!$A$14:$A$73,0))*'CA Standards and Followers'!F$5,0)</f>
        <v>0</v>
      </c>
      <c r="G16">
        <f>IF(INDEX('CA Standards and Followers'!$I$14:$I$73,MATCH($A16,'CA Standards and Followers'!$A$14:$A$73,0))&lt;=G$1,INDEX('CA Standards and Followers'!$F$14:$F$73,MATCH($A16,'CA Standards and Followers'!$A$14:$A$73,0))*'CA Standards and Followers'!G$5,0)</f>
        <v>0</v>
      </c>
      <c r="H16">
        <f>IF(INDEX('CA Standards and Followers'!$I$14:$I$73,MATCH($A16,'CA Standards and Followers'!$A$14:$A$73,0))&lt;=H$1,INDEX('CA Standards and Followers'!$F$14:$F$73,MATCH($A16,'CA Standards and Followers'!$A$14:$A$73,0))*'CA Standards and Followers'!H$5,0)</f>
        <v>0</v>
      </c>
      <c r="I16">
        <f>IF('CA Standards and Followers'!$C28=1,'EPA HDV Rules'!B$44,IF('CA Standards and Followers'!$F28=1,MAX('CA Standards and Followers'!I$5,'EPA HDV Rules'!B$44),0))</f>
        <v>0</v>
      </c>
      <c r="J16">
        <f>IF('CA Standards and Followers'!$C28=1,'EPA HDV Rules'!C$44,IF('CA Standards and Followers'!$F28=1,MAX('CA Standards and Followers'!J$5,'EPA HDV Rules'!C$44),0))</f>
        <v>0</v>
      </c>
      <c r="K16">
        <f>IF('CA Standards and Followers'!$C28=1,'EPA HDV Rules'!D$44,IF('CA Standards and Followers'!$F28=1,MAX('CA Standards and Followers'!K$5,'EPA HDV Rules'!D$44),0))</f>
        <v>0</v>
      </c>
      <c r="L16">
        <f>IF('CA Standards and Followers'!$C28=1,'EPA HDV Rules'!E$44,IF('CA Standards and Followers'!$F28=1,MAX('CA Standards and Followers'!L$5,'EPA HDV Rules'!E$44),0))</f>
        <v>0</v>
      </c>
      <c r="M16">
        <f>IF('CA Standards and Followers'!$C28=1,'EPA HDV Rules'!F$44,IF('CA Standards and Followers'!$F28=1,MAX('CA Standards and Followers'!M$5,'EPA HDV Rules'!F$44),0))</f>
        <v>0</v>
      </c>
      <c r="N16">
        <f>IF('CA Standards and Followers'!$C28=1,'EPA HDV Rules'!G$44,IF('CA Standards and Followers'!$F28=1,MAX('CA Standards and Followers'!N$5,'EPA HDV Rules'!G$44),0))</f>
        <v>0</v>
      </c>
      <c r="O16">
        <f>IF('CA Standards and Followers'!$C28=1,'EPA HDV Rules'!H$44,IF('CA Standards and Followers'!$F28=1,MAX('CA Standards and Followers'!O$5,'EPA HDV Rules'!H$44),0))</f>
        <v>0.4350401760255096</v>
      </c>
      <c r="P16">
        <f>IF('CA Standards and Followers'!$C28=1,'EPA HDV Rules'!I$44,IF('CA Standards and Followers'!$F28=1,MAX('CA Standards and Followers'!P$5,'EPA HDV Rules'!I$44),0))</f>
        <v>0.4350401760255096</v>
      </c>
      <c r="Q16">
        <f>IF('CA Standards and Followers'!$C28=1,'EPA HDV Rules'!J$44,IF('CA Standards and Followers'!$F28=1,MAX('CA Standards and Followers'!Q$5,'EPA HDV Rules'!J$44),0))</f>
        <v>0.4350401760255096</v>
      </c>
      <c r="R16">
        <f>IF('CA Standards and Followers'!$C28=1,'EPA HDV Rules'!K$44,IF('CA Standards and Followers'!$F28=1,MAX('CA Standards and Followers'!R$5,'EPA HDV Rules'!K$44),0))</f>
        <v>0.4350401760255096</v>
      </c>
      <c r="S16">
        <f>IF('CA Standards and Followers'!$C28=1,'EPA HDV Rules'!L$44,IF('CA Standards and Followers'!$F28=1,MAX('CA Standards and Followers'!S$5,'EPA HDV Rules'!L$44),0))</f>
        <v>0.4350401760255096</v>
      </c>
      <c r="T16">
        <f>IF('CA Standards and Followers'!$C28=1,'EPA HDV Rules'!M$44,IF('CA Standards and Followers'!$F28=1,MAX('CA Standards and Followers'!T$5,'EPA HDV Rules'!M$44),0))</f>
        <v>0.4350401760255096</v>
      </c>
      <c r="U16">
        <f>IF('CA Standards and Followers'!$C28=1,'EPA HDV Rules'!N$44,IF('CA Standards and Followers'!$F28=1,MAX('CA Standards and Followers'!U$5,'EPA HDV Rules'!N$44),0))</f>
        <v>0.4350401760255096</v>
      </c>
      <c r="V16">
        <f>IF('CA Standards and Followers'!$C28=1,'EPA HDV Rules'!O$44,IF('CA Standards and Followers'!$F28=1,MAX('CA Standards and Followers'!V$5,'EPA HDV Rules'!O$44),0))</f>
        <v>0.4350401760255096</v>
      </c>
      <c r="W16">
        <f>IF('CA Standards and Followers'!$C28=1,'EPA HDV Rules'!P$44,IF('CA Standards and Followers'!$F28=1,MAX('CA Standards and Followers'!W$5,'EPA HDV Rules'!P$44),0))</f>
        <v>0.4350401760255096</v>
      </c>
      <c r="X16">
        <f>IF('CA Standards and Followers'!$C28=1,'EPA HDV Rules'!Q$44,IF('CA Standards and Followers'!$F28=1,MAX('CA Standards and Followers'!X$5,'EPA HDV Rules'!Q$44),0))</f>
        <v>0.4350401760255096</v>
      </c>
      <c r="Y16">
        <f>IF('CA Standards and Followers'!$C28=1,'EPA HDV Rules'!R$44,IF('CA Standards and Followers'!$F28=1,MAX('CA Standards and Followers'!Y$5,'EPA HDV Rules'!R$44),0))</f>
        <v>0.4350401760255096</v>
      </c>
      <c r="Z16">
        <f>IF('CA Standards and Followers'!$C28=1,'EPA HDV Rules'!S$44,IF('CA Standards and Followers'!$F28=1,MAX('CA Standards and Followers'!Z$5,'EPA HDV Rules'!S$44),0))</f>
        <v>0.4350401760255096</v>
      </c>
      <c r="AA16">
        <f>IF('CA Standards and Followers'!$C28=1,'EPA HDV Rules'!T$44,IF('CA Standards and Followers'!$F28=1,MAX('CA Standards and Followers'!AA$5,'EPA HDV Rules'!T$44),0))</f>
        <v>0.4350401760255096</v>
      </c>
      <c r="AB16">
        <f>IF('CA Standards and Followers'!$C28=1,'EPA HDV Rules'!U$44,IF('CA Standards and Followers'!$F28=1,MAX('CA Standards and Followers'!AB$5,'EPA HDV Rules'!U$44),0))</f>
        <v>0.4350401760255096</v>
      </c>
      <c r="AC16">
        <f>IF('CA Standards and Followers'!$C28=1,'EPA HDV Rules'!V$44,IF('CA Standards and Followers'!$F28=1,MAX('CA Standards and Followers'!AC$5,'EPA HDV Rules'!V$44),0))</f>
        <v>0.4350401760255096</v>
      </c>
      <c r="AD16">
        <f>IF('CA Standards and Followers'!$C28=1,'EPA HDV Rules'!W$44,IF('CA Standards and Followers'!$F28=1,MAX('CA Standards and Followers'!AD$5,'EPA HDV Rules'!W$44),0))</f>
        <v>0.4350401760255096</v>
      </c>
      <c r="AE16">
        <f>IF('CA Standards and Followers'!$C28=1,'EPA HDV Rules'!X$44,IF('CA Standards and Followers'!$F28=1,MAX('CA Standards and Followers'!AE$5,'EPA HDV Rules'!X$44),0))</f>
        <v>0.4350401760255096</v>
      </c>
      <c r="AF16">
        <f>IF('CA Standards and Followers'!$C28=1,'EPA HDV Rules'!Y$44,IF('CA Standards and Followers'!$F28=1,MAX('CA Standards and Followers'!AF$5,'EPA HDV Rules'!Y$44),0))</f>
        <v>0.4350401760255096</v>
      </c>
    </row>
    <row r="17" spans="1:32" x14ac:dyDescent="0.75">
      <c r="A17" t="s">
        <v>1363</v>
      </c>
      <c r="B17">
        <f>IF(INDEX('CA Standards and Followers'!$I$14:$I$73,MATCH($A17,'CA Standards and Followers'!$A$14:$A$73,0))&lt;=B$1,INDEX('CA Standards and Followers'!$F$14:$F$73,MATCH($A17,'CA Standards and Followers'!$A$14:$A$73,0))*'CA Standards and Followers'!B$5,0)</f>
        <v>0</v>
      </c>
      <c r="C17">
        <f>IF(INDEX('CA Standards and Followers'!$I$14:$I$73,MATCH($A17,'CA Standards and Followers'!$A$14:$A$73,0))&lt;=C$1,INDEX('CA Standards and Followers'!$F$14:$F$73,MATCH($A17,'CA Standards and Followers'!$A$14:$A$73,0))*'CA Standards and Followers'!C$5,0)</f>
        <v>0</v>
      </c>
      <c r="D17">
        <f>IF(INDEX('CA Standards and Followers'!$I$14:$I$73,MATCH($A17,'CA Standards and Followers'!$A$14:$A$73,0))&lt;=D$1,INDEX('CA Standards and Followers'!$F$14:$F$73,MATCH($A17,'CA Standards and Followers'!$A$14:$A$73,0))*'CA Standards and Followers'!D$5,0)</f>
        <v>0</v>
      </c>
      <c r="E17">
        <f>IF(INDEX('CA Standards and Followers'!$I$14:$I$73,MATCH($A17,'CA Standards and Followers'!$A$14:$A$73,0))&lt;=E$1,INDEX('CA Standards and Followers'!$F$14:$F$73,MATCH($A17,'CA Standards and Followers'!$A$14:$A$73,0))*'CA Standards and Followers'!E$5,0)</f>
        <v>0</v>
      </c>
      <c r="F17">
        <f>IF(INDEX('CA Standards and Followers'!$I$14:$I$73,MATCH($A17,'CA Standards and Followers'!$A$14:$A$73,0))&lt;=F$1,INDEX('CA Standards and Followers'!$F$14:$F$73,MATCH($A17,'CA Standards and Followers'!$A$14:$A$73,0))*'CA Standards and Followers'!F$5,0)</f>
        <v>0</v>
      </c>
      <c r="G17">
        <f>IF(INDEX('CA Standards and Followers'!$I$14:$I$73,MATCH($A17,'CA Standards and Followers'!$A$14:$A$73,0))&lt;=G$1,INDEX('CA Standards and Followers'!$F$14:$F$73,MATCH($A17,'CA Standards and Followers'!$A$14:$A$73,0))*'CA Standards and Followers'!G$5,0)</f>
        <v>0</v>
      </c>
      <c r="H17">
        <f>IF(INDEX('CA Standards and Followers'!$I$14:$I$73,MATCH($A17,'CA Standards and Followers'!$A$14:$A$73,0))&lt;=H$1,INDEX('CA Standards and Followers'!$F$14:$F$73,MATCH($A17,'CA Standards and Followers'!$A$14:$A$73,0))*'CA Standards and Followers'!H$5,0)</f>
        <v>0</v>
      </c>
      <c r="I17">
        <f>IF('CA Standards and Followers'!$C29=1,'EPA HDV Rules'!B$44,IF('CA Standards and Followers'!$F29=1,MAX('CA Standards and Followers'!I$5,'EPA HDV Rules'!B$44),0))</f>
        <v>0</v>
      </c>
      <c r="J17">
        <f>IF('CA Standards and Followers'!$C29=1,'EPA HDV Rules'!C$44,IF('CA Standards and Followers'!$F29=1,MAX('CA Standards and Followers'!J$5,'EPA HDV Rules'!C$44),0))</f>
        <v>0</v>
      </c>
      <c r="K17">
        <f>IF('CA Standards and Followers'!$C29=1,'EPA HDV Rules'!D$44,IF('CA Standards and Followers'!$F29=1,MAX('CA Standards and Followers'!K$5,'EPA HDV Rules'!D$44),0))</f>
        <v>0</v>
      </c>
      <c r="L17">
        <f>IF('CA Standards and Followers'!$C29=1,'EPA HDV Rules'!E$44,IF('CA Standards and Followers'!$F29=1,MAX('CA Standards and Followers'!L$5,'EPA HDV Rules'!E$44),0))</f>
        <v>0</v>
      </c>
      <c r="M17">
        <f>IF('CA Standards and Followers'!$C29=1,'EPA HDV Rules'!F$44,IF('CA Standards and Followers'!$F29=1,MAX('CA Standards and Followers'!M$5,'EPA HDV Rules'!F$44),0))</f>
        <v>0</v>
      </c>
      <c r="N17">
        <f>IF('CA Standards and Followers'!$C29=1,'EPA HDV Rules'!G$44,IF('CA Standards and Followers'!$F29=1,MAX('CA Standards and Followers'!N$5,'EPA HDV Rules'!G$44),0))</f>
        <v>0</v>
      </c>
      <c r="O17">
        <f>IF('CA Standards and Followers'!$C29=1,'EPA HDV Rules'!H$44,IF('CA Standards and Followers'!$F29=1,MAX('CA Standards and Followers'!O$5,'EPA HDV Rules'!H$44),0))</f>
        <v>0.4350401760255096</v>
      </c>
      <c r="P17">
        <f>IF('CA Standards and Followers'!$C29=1,'EPA HDV Rules'!I$44,IF('CA Standards and Followers'!$F29=1,MAX('CA Standards and Followers'!P$5,'EPA HDV Rules'!I$44),0))</f>
        <v>0.4350401760255096</v>
      </c>
      <c r="Q17">
        <f>IF('CA Standards and Followers'!$C29=1,'EPA HDV Rules'!J$44,IF('CA Standards and Followers'!$F29=1,MAX('CA Standards and Followers'!Q$5,'EPA HDV Rules'!J$44),0))</f>
        <v>0.4350401760255096</v>
      </c>
      <c r="R17">
        <f>IF('CA Standards and Followers'!$C29=1,'EPA HDV Rules'!K$44,IF('CA Standards and Followers'!$F29=1,MAX('CA Standards and Followers'!R$5,'EPA HDV Rules'!K$44),0))</f>
        <v>0.4350401760255096</v>
      </c>
      <c r="S17">
        <f>IF('CA Standards and Followers'!$C29=1,'EPA HDV Rules'!L$44,IF('CA Standards and Followers'!$F29=1,MAX('CA Standards and Followers'!S$5,'EPA HDV Rules'!L$44),0))</f>
        <v>0.4350401760255096</v>
      </c>
      <c r="T17">
        <f>IF('CA Standards and Followers'!$C29=1,'EPA HDV Rules'!M$44,IF('CA Standards and Followers'!$F29=1,MAX('CA Standards and Followers'!T$5,'EPA HDV Rules'!M$44),0))</f>
        <v>0.4350401760255096</v>
      </c>
      <c r="U17">
        <f>IF('CA Standards and Followers'!$C29=1,'EPA HDV Rules'!N$44,IF('CA Standards and Followers'!$F29=1,MAX('CA Standards and Followers'!U$5,'EPA HDV Rules'!N$44),0))</f>
        <v>0.4350401760255096</v>
      </c>
      <c r="V17">
        <f>IF('CA Standards and Followers'!$C29=1,'EPA HDV Rules'!O$44,IF('CA Standards and Followers'!$F29=1,MAX('CA Standards and Followers'!V$5,'EPA HDV Rules'!O$44),0))</f>
        <v>0.4350401760255096</v>
      </c>
      <c r="W17">
        <f>IF('CA Standards and Followers'!$C29=1,'EPA HDV Rules'!P$44,IF('CA Standards and Followers'!$F29=1,MAX('CA Standards and Followers'!W$5,'EPA HDV Rules'!P$44),0))</f>
        <v>0.4350401760255096</v>
      </c>
      <c r="X17">
        <f>IF('CA Standards and Followers'!$C29=1,'EPA HDV Rules'!Q$44,IF('CA Standards and Followers'!$F29=1,MAX('CA Standards and Followers'!X$5,'EPA HDV Rules'!Q$44),0))</f>
        <v>0.4350401760255096</v>
      </c>
      <c r="Y17">
        <f>IF('CA Standards and Followers'!$C29=1,'EPA HDV Rules'!R$44,IF('CA Standards and Followers'!$F29=1,MAX('CA Standards and Followers'!Y$5,'EPA HDV Rules'!R$44),0))</f>
        <v>0.4350401760255096</v>
      </c>
      <c r="Z17">
        <f>IF('CA Standards and Followers'!$C29=1,'EPA HDV Rules'!S$44,IF('CA Standards and Followers'!$F29=1,MAX('CA Standards and Followers'!Z$5,'EPA HDV Rules'!S$44),0))</f>
        <v>0.4350401760255096</v>
      </c>
      <c r="AA17">
        <f>IF('CA Standards and Followers'!$C29=1,'EPA HDV Rules'!T$44,IF('CA Standards and Followers'!$F29=1,MAX('CA Standards and Followers'!AA$5,'EPA HDV Rules'!T$44),0))</f>
        <v>0.4350401760255096</v>
      </c>
      <c r="AB17">
        <f>IF('CA Standards and Followers'!$C29=1,'EPA HDV Rules'!U$44,IF('CA Standards and Followers'!$F29=1,MAX('CA Standards and Followers'!AB$5,'EPA HDV Rules'!U$44),0))</f>
        <v>0.4350401760255096</v>
      </c>
      <c r="AC17">
        <f>IF('CA Standards and Followers'!$C29=1,'EPA HDV Rules'!V$44,IF('CA Standards and Followers'!$F29=1,MAX('CA Standards and Followers'!AC$5,'EPA HDV Rules'!V$44),0))</f>
        <v>0.4350401760255096</v>
      </c>
      <c r="AD17">
        <f>IF('CA Standards and Followers'!$C29=1,'EPA HDV Rules'!W$44,IF('CA Standards and Followers'!$F29=1,MAX('CA Standards and Followers'!AD$5,'EPA HDV Rules'!W$44),0))</f>
        <v>0.4350401760255096</v>
      </c>
      <c r="AE17">
        <f>IF('CA Standards and Followers'!$C29=1,'EPA HDV Rules'!X$44,IF('CA Standards and Followers'!$F29=1,MAX('CA Standards and Followers'!AE$5,'EPA HDV Rules'!X$44),0))</f>
        <v>0.4350401760255096</v>
      </c>
      <c r="AF17">
        <f>IF('CA Standards and Followers'!$C29=1,'EPA HDV Rules'!Y$44,IF('CA Standards and Followers'!$F29=1,MAX('CA Standards and Followers'!AF$5,'EPA HDV Rules'!Y$44),0))</f>
        <v>0.4350401760255096</v>
      </c>
    </row>
    <row r="18" spans="1:32" x14ac:dyDescent="0.75">
      <c r="A18" t="s">
        <v>9</v>
      </c>
      <c r="B18">
        <f>IF(INDEX('CA Standards and Followers'!$I$14:$I$73,MATCH($A18,'CA Standards and Followers'!$A$14:$A$73,0))&lt;=B$1,INDEX('CA Standards and Followers'!$F$14:$F$73,MATCH($A18,'CA Standards and Followers'!$A$14:$A$73,0))*'CA Standards and Followers'!B$5,0)</f>
        <v>0</v>
      </c>
      <c r="C18">
        <f>IF(INDEX('CA Standards and Followers'!$I$14:$I$73,MATCH($A18,'CA Standards and Followers'!$A$14:$A$73,0))&lt;=C$1,INDEX('CA Standards and Followers'!$F$14:$F$73,MATCH($A18,'CA Standards and Followers'!$A$14:$A$73,0))*'CA Standards and Followers'!C$5,0)</f>
        <v>0</v>
      </c>
      <c r="D18">
        <f>IF(INDEX('CA Standards and Followers'!$I$14:$I$73,MATCH($A18,'CA Standards and Followers'!$A$14:$A$73,0))&lt;=D$1,INDEX('CA Standards and Followers'!$F$14:$F$73,MATCH($A18,'CA Standards and Followers'!$A$14:$A$73,0))*'CA Standards and Followers'!D$5,0)</f>
        <v>0</v>
      </c>
      <c r="E18">
        <f>IF(INDEX('CA Standards and Followers'!$I$14:$I$73,MATCH($A18,'CA Standards and Followers'!$A$14:$A$73,0))&lt;=E$1,INDEX('CA Standards and Followers'!$F$14:$F$73,MATCH($A18,'CA Standards and Followers'!$A$14:$A$73,0))*'CA Standards and Followers'!E$5,0)</f>
        <v>0</v>
      </c>
      <c r="F18">
        <f>IF(INDEX('CA Standards and Followers'!$I$14:$I$73,MATCH($A18,'CA Standards and Followers'!$A$14:$A$73,0))&lt;=F$1,INDEX('CA Standards and Followers'!$F$14:$F$73,MATCH($A18,'CA Standards and Followers'!$A$14:$A$73,0))*'CA Standards and Followers'!F$5,0)</f>
        <v>0</v>
      </c>
      <c r="G18">
        <f>IF(INDEX('CA Standards and Followers'!$I$14:$I$73,MATCH($A18,'CA Standards and Followers'!$A$14:$A$73,0))&lt;=G$1,INDEX('CA Standards and Followers'!$F$14:$F$73,MATCH($A18,'CA Standards and Followers'!$A$14:$A$73,0))*'CA Standards and Followers'!G$5,0)</f>
        <v>0</v>
      </c>
      <c r="H18">
        <f>IF(INDEX('CA Standards and Followers'!$I$14:$I$73,MATCH($A18,'CA Standards and Followers'!$A$14:$A$73,0))&lt;=H$1,INDEX('CA Standards and Followers'!$F$14:$F$73,MATCH($A18,'CA Standards and Followers'!$A$14:$A$73,0))*'CA Standards and Followers'!H$5,0)</f>
        <v>0</v>
      </c>
      <c r="I18">
        <f>IF('CA Standards and Followers'!$C30=1,'EPA HDV Rules'!B$44,IF('CA Standards and Followers'!$F30=1,MAX('CA Standards and Followers'!I$5,'EPA HDV Rules'!B$44),0))</f>
        <v>0</v>
      </c>
      <c r="J18">
        <f>IF('CA Standards and Followers'!$C30=1,'EPA HDV Rules'!C$44,IF('CA Standards and Followers'!$F30=1,MAX('CA Standards and Followers'!J$5,'EPA HDV Rules'!C$44),0))</f>
        <v>0</v>
      </c>
      <c r="K18">
        <f>IF('CA Standards and Followers'!$C30=1,'EPA HDV Rules'!D$44,IF('CA Standards and Followers'!$F30=1,MAX('CA Standards and Followers'!K$5,'EPA HDV Rules'!D$44),0))</f>
        <v>0</v>
      </c>
      <c r="L18">
        <f>IF('CA Standards and Followers'!$C30=1,'EPA HDV Rules'!E$44,IF('CA Standards and Followers'!$F30=1,MAX('CA Standards and Followers'!L$5,'EPA HDV Rules'!E$44),0))</f>
        <v>0</v>
      </c>
      <c r="M18">
        <f>IF('CA Standards and Followers'!$C30=1,'EPA HDV Rules'!F$44,IF('CA Standards and Followers'!$F30=1,MAX('CA Standards and Followers'!M$5,'EPA HDV Rules'!F$44),0))</f>
        <v>0</v>
      </c>
      <c r="N18">
        <f>IF('CA Standards and Followers'!$C30=1,'EPA HDV Rules'!G$44,IF('CA Standards and Followers'!$F30=1,MAX('CA Standards and Followers'!N$5,'EPA HDV Rules'!G$44),0))</f>
        <v>0</v>
      </c>
      <c r="O18">
        <f>IF('CA Standards and Followers'!$C30=1,'EPA HDV Rules'!H$44,IF('CA Standards and Followers'!$F30=1,MAX('CA Standards and Followers'!O$5,'EPA HDV Rules'!H$44),0))</f>
        <v>0.4350401760255096</v>
      </c>
      <c r="P18">
        <f>IF('CA Standards and Followers'!$C30=1,'EPA HDV Rules'!I$44,IF('CA Standards and Followers'!$F30=1,MAX('CA Standards and Followers'!P$5,'EPA HDV Rules'!I$44),0))</f>
        <v>0.4350401760255096</v>
      </c>
      <c r="Q18">
        <f>IF('CA Standards and Followers'!$C30=1,'EPA HDV Rules'!J$44,IF('CA Standards and Followers'!$F30=1,MAX('CA Standards and Followers'!Q$5,'EPA HDV Rules'!J$44),0))</f>
        <v>0.4350401760255096</v>
      </c>
      <c r="R18">
        <f>IF('CA Standards and Followers'!$C30=1,'EPA HDV Rules'!K$44,IF('CA Standards and Followers'!$F30=1,MAX('CA Standards and Followers'!R$5,'EPA HDV Rules'!K$44),0))</f>
        <v>0.4350401760255096</v>
      </c>
      <c r="S18">
        <f>IF('CA Standards and Followers'!$C30=1,'EPA HDV Rules'!L$44,IF('CA Standards and Followers'!$F30=1,MAX('CA Standards and Followers'!S$5,'EPA HDV Rules'!L$44),0))</f>
        <v>0.4350401760255096</v>
      </c>
      <c r="T18">
        <f>IF('CA Standards and Followers'!$C30=1,'EPA HDV Rules'!M$44,IF('CA Standards and Followers'!$F30=1,MAX('CA Standards and Followers'!T$5,'EPA HDV Rules'!M$44),0))</f>
        <v>0.4350401760255096</v>
      </c>
      <c r="U18">
        <f>IF('CA Standards and Followers'!$C30=1,'EPA HDV Rules'!N$44,IF('CA Standards and Followers'!$F30=1,MAX('CA Standards and Followers'!U$5,'EPA HDV Rules'!N$44),0))</f>
        <v>0.4350401760255096</v>
      </c>
      <c r="V18">
        <f>IF('CA Standards and Followers'!$C30=1,'EPA HDV Rules'!O$44,IF('CA Standards and Followers'!$F30=1,MAX('CA Standards and Followers'!V$5,'EPA HDV Rules'!O$44),0))</f>
        <v>0.4350401760255096</v>
      </c>
      <c r="W18">
        <f>IF('CA Standards and Followers'!$C30=1,'EPA HDV Rules'!P$44,IF('CA Standards and Followers'!$F30=1,MAX('CA Standards and Followers'!W$5,'EPA HDV Rules'!P$44),0))</f>
        <v>0.4350401760255096</v>
      </c>
      <c r="X18">
        <f>IF('CA Standards and Followers'!$C30=1,'EPA HDV Rules'!Q$44,IF('CA Standards and Followers'!$F30=1,MAX('CA Standards and Followers'!X$5,'EPA HDV Rules'!Q$44),0))</f>
        <v>0.4350401760255096</v>
      </c>
      <c r="Y18">
        <f>IF('CA Standards and Followers'!$C30=1,'EPA HDV Rules'!R$44,IF('CA Standards and Followers'!$F30=1,MAX('CA Standards and Followers'!Y$5,'EPA HDV Rules'!R$44),0))</f>
        <v>0.4350401760255096</v>
      </c>
      <c r="Z18">
        <f>IF('CA Standards and Followers'!$C30=1,'EPA HDV Rules'!S$44,IF('CA Standards and Followers'!$F30=1,MAX('CA Standards and Followers'!Z$5,'EPA HDV Rules'!S$44),0))</f>
        <v>0.4350401760255096</v>
      </c>
      <c r="AA18">
        <f>IF('CA Standards and Followers'!$C30=1,'EPA HDV Rules'!T$44,IF('CA Standards and Followers'!$F30=1,MAX('CA Standards and Followers'!AA$5,'EPA HDV Rules'!T$44),0))</f>
        <v>0.4350401760255096</v>
      </c>
      <c r="AB18">
        <f>IF('CA Standards and Followers'!$C30=1,'EPA HDV Rules'!U$44,IF('CA Standards and Followers'!$F30=1,MAX('CA Standards and Followers'!AB$5,'EPA HDV Rules'!U$44),0))</f>
        <v>0.4350401760255096</v>
      </c>
      <c r="AC18">
        <f>IF('CA Standards and Followers'!$C30=1,'EPA HDV Rules'!V$44,IF('CA Standards and Followers'!$F30=1,MAX('CA Standards and Followers'!AC$5,'EPA HDV Rules'!V$44),0))</f>
        <v>0.4350401760255096</v>
      </c>
      <c r="AD18">
        <f>IF('CA Standards and Followers'!$C30=1,'EPA HDV Rules'!W$44,IF('CA Standards and Followers'!$F30=1,MAX('CA Standards and Followers'!AD$5,'EPA HDV Rules'!W$44),0))</f>
        <v>0.4350401760255096</v>
      </c>
      <c r="AE18">
        <f>IF('CA Standards and Followers'!$C30=1,'EPA HDV Rules'!X$44,IF('CA Standards and Followers'!$F30=1,MAX('CA Standards and Followers'!AE$5,'EPA HDV Rules'!X$44),0))</f>
        <v>0.4350401760255096</v>
      </c>
      <c r="AF18">
        <f>IF('CA Standards and Followers'!$C30=1,'EPA HDV Rules'!Y$44,IF('CA Standards and Followers'!$F30=1,MAX('CA Standards and Followers'!AF$5,'EPA HDV Rules'!Y$44),0))</f>
        <v>0.4350401760255096</v>
      </c>
    </row>
    <row r="19" spans="1:32" x14ac:dyDescent="0.75">
      <c r="A19" t="s">
        <v>10</v>
      </c>
      <c r="B19">
        <f>IF(INDEX('CA Standards and Followers'!$I$14:$I$73,MATCH($A19,'CA Standards and Followers'!$A$14:$A$73,0))&lt;=B$1,INDEX('CA Standards and Followers'!$F$14:$F$73,MATCH($A19,'CA Standards and Followers'!$A$14:$A$73,0))*'CA Standards and Followers'!B$5,0)</f>
        <v>0</v>
      </c>
      <c r="C19">
        <f>IF(INDEX('CA Standards and Followers'!$I$14:$I$73,MATCH($A19,'CA Standards and Followers'!$A$14:$A$73,0))&lt;=C$1,INDEX('CA Standards and Followers'!$F$14:$F$73,MATCH($A19,'CA Standards and Followers'!$A$14:$A$73,0))*'CA Standards and Followers'!C$5,0)</f>
        <v>0</v>
      </c>
      <c r="D19">
        <f>IF(INDEX('CA Standards and Followers'!$I$14:$I$73,MATCH($A19,'CA Standards and Followers'!$A$14:$A$73,0))&lt;=D$1,INDEX('CA Standards and Followers'!$F$14:$F$73,MATCH($A19,'CA Standards and Followers'!$A$14:$A$73,0))*'CA Standards and Followers'!D$5,0)</f>
        <v>0</v>
      </c>
      <c r="E19">
        <f>IF(INDEX('CA Standards and Followers'!$I$14:$I$73,MATCH($A19,'CA Standards and Followers'!$A$14:$A$73,0))&lt;=E$1,INDEX('CA Standards and Followers'!$F$14:$F$73,MATCH($A19,'CA Standards and Followers'!$A$14:$A$73,0))*'CA Standards and Followers'!E$5,0)</f>
        <v>0</v>
      </c>
      <c r="F19">
        <f>IF(INDEX('CA Standards and Followers'!$I$14:$I$73,MATCH($A19,'CA Standards and Followers'!$A$14:$A$73,0))&lt;=F$1,INDEX('CA Standards and Followers'!$F$14:$F$73,MATCH($A19,'CA Standards and Followers'!$A$14:$A$73,0))*'CA Standards and Followers'!F$5,0)</f>
        <v>0</v>
      </c>
      <c r="G19">
        <f>IF(INDEX('CA Standards and Followers'!$I$14:$I$73,MATCH($A19,'CA Standards and Followers'!$A$14:$A$73,0))&lt;=G$1,INDEX('CA Standards and Followers'!$F$14:$F$73,MATCH($A19,'CA Standards and Followers'!$A$14:$A$73,0))*'CA Standards and Followers'!G$5,0)</f>
        <v>0</v>
      </c>
      <c r="H19">
        <f>IF(INDEX('CA Standards and Followers'!$I$14:$I$73,MATCH($A19,'CA Standards and Followers'!$A$14:$A$73,0))&lt;=H$1,INDEX('CA Standards and Followers'!$F$14:$F$73,MATCH($A19,'CA Standards and Followers'!$A$14:$A$73,0))*'CA Standards and Followers'!H$5,0)</f>
        <v>0</v>
      </c>
      <c r="I19">
        <f>IF('CA Standards and Followers'!$C31=1,'EPA HDV Rules'!B$44,IF('CA Standards and Followers'!$F31=1,MAX('CA Standards and Followers'!I$5,'EPA HDV Rules'!B$44),0))</f>
        <v>0</v>
      </c>
      <c r="J19">
        <f>IF('CA Standards and Followers'!$C31=1,'EPA HDV Rules'!C$44,IF('CA Standards and Followers'!$F31=1,MAX('CA Standards and Followers'!J$5,'EPA HDV Rules'!C$44),0))</f>
        <v>0</v>
      </c>
      <c r="K19">
        <f>IF('CA Standards and Followers'!$C31=1,'EPA HDV Rules'!D$44,IF('CA Standards and Followers'!$F31=1,MAX('CA Standards and Followers'!K$5,'EPA HDV Rules'!D$44),0))</f>
        <v>0</v>
      </c>
      <c r="L19">
        <f>IF('CA Standards and Followers'!$C31=1,'EPA HDV Rules'!E$44,IF('CA Standards and Followers'!$F31=1,MAX('CA Standards and Followers'!L$5,'EPA HDV Rules'!E$44),0))</f>
        <v>0</v>
      </c>
      <c r="M19">
        <f>IF('CA Standards and Followers'!$C31=1,'EPA HDV Rules'!F$44,IF('CA Standards and Followers'!$F31=1,MAX('CA Standards and Followers'!M$5,'EPA HDV Rules'!F$44),0))</f>
        <v>0</v>
      </c>
      <c r="N19">
        <f>IF('CA Standards and Followers'!$C31=1,'EPA HDV Rules'!G$44,IF('CA Standards and Followers'!$F31=1,MAX('CA Standards and Followers'!N$5,'EPA HDV Rules'!G$44),0))</f>
        <v>0</v>
      </c>
      <c r="O19">
        <f>IF('CA Standards and Followers'!$C31=1,'EPA HDV Rules'!H$44,IF('CA Standards and Followers'!$F31=1,MAX('CA Standards and Followers'!O$5,'EPA HDV Rules'!H$44),0))</f>
        <v>0.4350401760255096</v>
      </c>
      <c r="P19">
        <f>IF('CA Standards and Followers'!$C31=1,'EPA HDV Rules'!I$44,IF('CA Standards and Followers'!$F31=1,MAX('CA Standards and Followers'!P$5,'EPA HDV Rules'!I$44),0))</f>
        <v>0.4350401760255096</v>
      </c>
      <c r="Q19">
        <f>IF('CA Standards and Followers'!$C31=1,'EPA HDV Rules'!J$44,IF('CA Standards and Followers'!$F31=1,MAX('CA Standards and Followers'!Q$5,'EPA HDV Rules'!J$44),0))</f>
        <v>0.4350401760255096</v>
      </c>
      <c r="R19">
        <f>IF('CA Standards and Followers'!$C31=1,'EPA HDV Rules'!K$44,IF('CA Standards and Followers'!$F31=1,MAX('CA Standards and Followers'!R$5,'EPA HDV Rules'!K$44),0))</f>
        <v>0.4350401760255096</v>
      </c>
      <c r="S19">
        <f>IF('CA Standards and Followers'!$C31=1,'EPA HDV Rules'!L$44,IF('CA Standards and Followers'!$F31=1,MAX('CA Standards and Followers'!S$5,'EPA HDV Rules'!L$44),0))</f>
        <v>0.4350401760255096</v>
      </c>
      <c r="T19">
        <f>IF('CA Standards and Followers'!$C31=1,'EPA HDV Rules'!M$44,IF('CA Standards and Followers'!$F31=1,MAX('CA Standards and Followers'!T$5,'EPA HDV Rules'!M$44),0))</f>
        <v>0.4350401760255096</v>
      </c>
      <c r="U19">
        <f>IF('CA Standards and Followers'!$C31=1,'EPA HDV Rules'!N$44,IF('CA Standards and Followers'!$F31=1,MAX('CA Standards and Followers'!U$5,'EPA HDV Rules'!N$44),0))</f>
        <v>0.4350401760255096</v>
      </c>
      <c r="V19">
        <f>IF('CA Standards and Followers'!$C31=1,'EPA HDV Rules'!O$44,IF('CA Standards and Followers'!$F31=1,MAX('CA Standards and Followers'!V$5,'EPA HDV Rules'!O$44),0))</f>
        <v>0.4350401760255096</v>
      </c>
      <c r="W19">
        <f>IF('CA Standards and Followers'!$C31=1,'EPA HDV Rules'!P$44,IF('CA Standards and Followers'!$F31=1,MAX('CA Standards and Followers'!W$5,'EPA HDV Rules'!P$44),0))</f>
        <v>0.4350401760255096</v>
      </c>
      <c r="X19">
        <f>IF('CA Standards and Followers'!$C31=1,'EPA HDV Rules'!Q$44,IF('CA Standards and Followers'!$F31=1,MAX('CA Standards and Followers'!X$5,'EPA HDV Rules'!Q$44),0))</f>
        <v>0.4350401760255096</v>
      </c>
      <c r="Y19">
        <f>IF('CA Standards and Followers'!$C31=1,'EPA HDV Rules'!R$44,IF('CA Standards and Followers'!$F31=1,MAX('CA Standards and Followers'!Y$5,'EPA HDV Rules'!R$44),0))</f>
        <v>0.4350401760255096</v>
      </c>
      <c r="Z19">
        <f>IF('CA Standards and Followers'!$C31=1,'EPA HDV Rules'!S$44,IF('CA Standards and Followers'!$F31=1,MAX('CA Standards and Followers'!Z$5,'EPA HDV Rules'!S$44),0))</f>
        <v>0.4350401760255096</v>
      </c>
      <c r="AA19">
        <f>IF('CA Standards and Followers'!$C31=1,'EPA HDV Rules'!T$44,IF('CA Standards and Followers'!$F31=1,MAX('CA Standards and Followers'!AA$5,'EPA HDV Rules'!T$44),0))</f>
        <v>0.4350401760255096</v>
      </c>
      <c r="AB19">
        <f>IF('CA Standards and Followers'!$C31=1,'EPA HDV Rules'!U$44,IF('CA Standards and Followers'!$F31=1,MAX('CA Standards and Followers'!AB$5,'EPA HDV Rules'!U$44),0))</f>
        <v>0.4350401760255096</v>
      </c>
      <c r="AC19">
        <f>IF('CA Standards and Followers'!$C31=1,'EPA HDV Rules'!V$44,IF('CA Standards and Followers'!$F31=1,MAX('CA Standards and Followers'!AC$5,'EPA HDV Rules'!V$44),0))</f>
        <v>0.4350401760255096</v>
      </c>
      <c r="AD19">
        <f>IF('CA Standards and Followers'!$C31=1,'EPA HDV Rules'!W$44,IF('CA Standards and Followers'!$F31=1,MAX('CA Standards and Followers'!AD$5,'EPA HDV Rules'!W$44),0))</f>
        <v>0.4350401760255096</v>
      </c>
      <c r="AE19">
        <f>IF('CA Standards and Followers'!$C31=1,'EPA HDV Rules'!X$44,IF('CA Standards and Followers'!$F31=1,MAX('CA Standards and Followers'!AE$5,'EPA HDV Rules'!X$44),0))</f>
        <v>0.4350401760255096</v>
      </c>
      <c r="AF19">
        <f>IF('CA Standards and Followers'!$C31=1,'EPA HDV Rules'!Y$44,IF('CA Standards and Followers'!$F31=1,MAX('CA Standards and Followers'!AF$5,'EPA HDV Rules'!Y$44),0))</f>
        <v>0.4350401760255096</v>
      </c>
    </row>
    <row r="20" spans="1:32" x14ac:dyDescent="0.75">
      <c r="A20" t="s">
        <v>11</v>
      </c>
      <c r="B20">
        <f>IF(INDEX('CA Standards and Followers'!$I$14:$I$73,MATCH($A20,'CA Standards and Followers'!$A$14:$A$73,0))&lt;=B$1,INDEX('CA Standards and Followers'!$F$14:$F$73,MATCH($A20,'CA Standards and Followers'!$A$14:$A$73,0))*'CA Standards and Followers'!B$5,0)</f>
        <v>0</v>
      </c>
      <c r="C20">
        <f>IF(INDEX('CA Standards and Followers'!$I$14:$I$73,MATCH($A20,'CA Standards and Followers'!$A$14:$A$73,0))&lt;=C$1,INDEX('CA Standards and Followers'!$F$14:$F$73,MATCH($A20,'CA Standards and Followers'!$A$14:$A$73,0))*'CA Standards and Followers'!C$5,0)</f>
        <v>0</v>
      </c>
      <c r="D20">
        <f>IF(INDEX('CA Standards and Followers'!$I$14:$I$73,MATCH($A20,'CA Standards and Followers'!$A$14:$A$73,0))&lt;=D$1,INDEX('CA Standards and Followers'!$F$14:$F$73,MATCH($A20,'CA Standards and Followers'!$A$14:$A$73,0))*'CA Standards and Followers'!D$5,0)</f>
        <v>0</v>
      </c>
      <c r="E20">
        <f>IF(INDEX('CA Standards and Followers'!$I$14:$I$73,MATCH($A20,'CA Standards and Followers'!$A$14:$A$73,0))&lt;=E$1,INDEX('CA Standards and Followers'!$F$14:$F$73,MATCH($A20,'CA Standards and Followers'!$A$14:$A$73,0))*'CA Standards and Followers'!E$5,0)</f>
        <v>0</v>
      </c>
      <c r="F20">
        <f>IF(INDEX('CA Standards and Followers'!$I$14:$I$73,MATCH($A20,'CA Standards and Followers'!$A$14:$A$73,0))&lt;=F$1,INDEX('CA Standards and Followers'!$F$14:$F$73,MATCH($A20,'CA Standards and Followers'!$A$14:$A$73,0))*'CA Standards and Followers'!F$5,0)</f>
        <v>0</v>
      </c>
      <c r="G20">
        <f>IF(INDEX('CA Standards and Followers'!$I$14:$I$73,MATCH($A20,'CA Standards and Followers'!$A$14:$A$73,0))&lt;=G$1,INDEX('CA Standards and Followers'!$F$14:$F$73,MATCH($A20,'CA Standards and Followers'!$A$14:$A$73,0))*'CA Standards and Followers'!G$5,0)</f>
        <v>0</v>
      </c>
      <c r="H20">
        <f>IF(INDEX('CA Standards and Followers'!$I$14:$I$73,MATCH($A20,'CA Standards and Followers'!$A$14:$A$73,0))&lt;=H$1,INDEX('CA Standards and Followers'!$F$14:$F$73,MATCH($A20,'CA Standards and Followers'!$A$14:$A$73,0))*'CA Standards and Followers'!H$5,0)</f>
        <v>0</v>
      </c>
      <c r="I20">
        <f>IF('CA Standards and Followers'!$C32=1,'EPA HDV Rules'!B$44,IF('CA Standards and Followers'!$F32=1,MAX('CA Standards and Followers'!I$5,'EPA HDV Rules'!B$44),0))</f>
        <v>0</v>
      </c>
      <c r="J20">
        <f>IF('CA Standards and Followers'!$C32=1,'EPA HDV Rules'!C$44,IF('CA Standards and Followers'!$F32=1,MAX('CA Standards and Followers'!J$5,'EPA HDV Rules'!C$44),0))</f>
        <v>0</v>
      </c>
      <c r="K20">
        <f>IF('CA Standards and Followers'!$C32=1,'EPA HDV Rules'!D$44,IF('CA Standards and Followers'!$F32=1,MAX('CA Standards and Followers'!K$5,'EPA HDV Rules'!D$44),0))</f>
        <v>0</v>
      </c>
      <c r="L20">
        <f>IF('CA Standards and Followers'!$C32=1,'EPA HDV Rules'!E$44,IF('CA Standards and Followers'!$F32=1,MAX('CA Standards and Followers'!L$5,'EPA HDV Rules'!E$44),0))</f>
        <v>0</v>
      </c>
      <c r="M20">
        <f>IF('CA Standards and Followers'!$C32=1,'EPA HDV Rules'!F$44,IF('CA Standards and Followers'!$F32=1,MAX('CA Standards and Followers'!M$5,'EPA HDV Rules'!F$44),0))</f>
        <v>0</v>
      </c>
      <c r="N20">
        <f>IF('CA Standards and Followers'!$C32=1,'EPA HDV Rules'!G$44,IF('CA Standards and Followers'!$F32=1,MAX('CA Standards and Followers'!N$5,'EPA HDV Rules'!G$44),0))</f>
        <v>0</v>
      </c>
      <c r="O20">
        <f>IF('CA Standards and Followers'!$C32=1,'EPA HDV Rules'!H$44,IF('CA Standards and Followers'!$F32=1,MAX('CA Standards and Followers'!O$5,'EPA HDV Rules'!H$44),0))</f>
        <v>0.4350401760255096</v>
      </c>
      <c r="P20">
        <f>IF('CA Standards and Followers'!$C32=1,'EPA HDV Rules'!I$44,IF('CA Standards and Followers'!$F32=1,MAX('CA Standards and Followers'!P$5,'EPA HDV Rules'!I$44),0))</f>
        <v>0.4350401760255096</v>
      </c>
      <c r="Q20">
        <f>IF('CA Standards and Followers'!$C32=1,'EPA HDV Rules'!J$44,IF('CA Standards and Followers'!$F32=1,MAX('CA Standards and Followers'!Q$5,'EPA HDV Rules'!J$44),0))</f>
        <v>0.4350401760255096</v>
      </c>
      <c r="R20">
        <f>IF('CA Standards and Followers'!$C32=1,'EPA HDV Rules'!K$44,IF('CA Standards and Followers'!$F32=1,MAX('CA Standards and Followers'!R$5,'EPA HDV Rules'!K$44),0))</f>
        <v>0.4350401760255096</v>
      </c>
      <c r="S20">
        <f>IF('CA Standards and Followers'!$C32=1,'EPA HDV Rules'!L$44,IF('CA Standards and Followers'!$F32=1,MAX('CA Standards and Followers'!S$5,'EPA HDV Rules'!L$44),0))</f>
        <v>0.4350401760255096</v>
      </c>
      <c r="T20">
        <f>IF('CA Standards and Followers'!$C32=1,'EPA HDV Rules'!M$44,IF('CA Standards and Followers'!$F32=1,MAX('CA Standards and Followers'!T$5,'EPA HDV Rules'!M$44),0))</f>
        <v>0.4350401760255096</v>
      </c>
      <c r="U20">
        <f>IF('CA Standards and Followers'!$C32=1,'EPA HDV Rules'!N$44,IF('CA Standards and Followers'!$F32=1,MAX('CA Standards and Followers'!U$5,'EPA HDV Rules'!N$44),0))</f>
        <v>0.4350401760255096</v>
      </c>
      <c r="V20">
        <f>IF('CA Standards and Followers'!$C32=1,'EPA HDV Rules'!O$44,IF('CA Standards and Followers'!$F32=1,MAX('CA Standards and Followers'!V$5,'EPA HDV Rules'!O$44),0))</f>
        <v>0.4350401760255096</v>
      </c>
      <c r="W20">
        <f>IF('CA Standards and Followers'!$C32=1,'EPA HDV Rules'!P$44,IF('CA Standards and Followers'!$F32=1,MAX('CA Standards and Followers'!W$5,'EPA HDV Rules'!P$44),0))</f>
        <v>0.4350401760255096</v>
      </c>
      <c r="X20">
        <f>IF('CA Standards and Followers'!$C32=1,'EPA HDV Rules'!Q$44,IF('CA Standards and Followers'!$F32=1,MAX('CA Standards and Followers'!X$5,'EPA HDV Rules'!Q$44),0))</f>
        <v>0.4350401760255096</v>
      </c>
      <c r="Y20">
        <f>IF('CA Standards and Followers'!$C32=1,'EPA HDV Rules'!R$44,IF('CA Standards and Followers'!$F32=1,MAX('CA Standards and Followers'!Y$5,'EPA HDV Rules'!R$44),0))</f>
        <v>0.4350401760255096</v>
      </c>
      <c r="Z20">
        <f>IF('CA Standards and Followers'!$C32=1,'EPA HDV Rules'!S$44,IF('CA Standards and Followers'!$F32=1,MAX('CA Standards and Followers'!Z$5,'EPA HDV Rules'!S$44),0))</f>
        <v>0.4350401760255096</v>
      </c>
      <c r="AA20">
        <f>IF('CA Standards and Followers'!$C32=1,'EPA HDV Rules'!T$44,IF('CA Standards and Followers'!$F32=1,MAX('CA Standards and Followers'!AA$5,'EPA HDV Rules'!T$44),0))</f>
        <v>0.4350401760255096</v>
      </c>
      <c r="AB20">
        <f>IF('CA Standards and Followers'!$C32=1,'EPA HDV Rules'!U$44,IF('CA Standards and Followers'!$F32=1,MAX('CA Standards and Followers'!AB$5,'EPA HDV Rules'!U$44),0))</f>
        <v>0.4350401760255096</v>
      </c>
      <c r="AC20">
        <f>IF('CA Standards and Followers'!$C32=1,'EPA HDV Rules'!V$44,IF('CA Standards and Followers'!$F32=1,MAX('CA Standards and Followers'!AC$5,'EPA HDV Rules'!V$44),0))</f>
        <v>0.4350401760255096</v>
      </c>
      <c r="AD20">
        <f>IF('CA Standards and Followers'!$C32=1,'EPA HDV Rules'!W$44,IF('CA Standards and Followers'!$F32=1,MAX('CA Standards and Followers'!AD$5,'EPA HDV Rules'!W$44),0))</f>
        <v>0.4350401760255096</v>
      </c>
      <c r="AE20">
        <f>IF('CA Standards and Followers'!$C32=1,'EPA HDV Rules'!X$44,IF('CA Standards and Followers'!$F32=1,MAX('CA Standards and Followers'!AE$5,'EPA HDV Rules'!X$44),0))</f>
        <v>0.4350401760255096</v>
      </c>
      <c r="AF20">
        <f>IF('CA Standards and Followers'!$C32=1,'EPA HDV Rules'!Y$44,IF('CA Standards and Followers'!$F32=1,MAX('CA Standards and Followers'!AF$5,'EPA HDV Rules'!Y$44),0))</f>
        <v>0.4350401760255096</v>
      </c>
    </row>
    <row r="21" spans="1:32" x14ac:dyDescent="0.75">
      <c r="A21" t="s">
        <v>1368</v>
      </c>
      <c r="B21">
        <f>IF(INDEX('CA Standards and Followers'!$I$14:$I$73,MATCH($A21,'CA Standards and Followers'!$A$14:$A$73,0))&lt;=B$1,INDEX('CA Standards and Followers'!$F$14:$F$73,MATCH($A21,'CA Standards and Followers'!$A$14:$A$73,0))*'CA Standards and Followers'!B$5,0)</f>
        <v>0</v>
      </c>
      <c r="C21">
        <f>IF(INDEX('CA Standards and Followers'!$I$14:$I$73,MATCH($A21,'CA Standards and Followers'!$A$14:$A$73,0))&lt;=C$1,INDEX('CA Standards and Followers'!$F$14:$F$73,MATCH($A21,'CA Standards and Followers'!$A$14:$A$73,0))*'CA Standards and Followers'!C$5,0)</f>
        <v>0</v>
      </c>
      <c r="D21">
        <f>IF(INDEX('CA Standards and Followers'!$I$14:$I$73,MATCH($A21,'CA Standards and Followers'!$A$14:$A$73,0))&lt;=D$1,INDEX('CA Standards and Followers'!$F$14:$F$73,MATCH($A21,'CA Standards and Followers'!$A$14:$A$73,0))*'CA Standards and Followers'!D$5,0)</f>
        <v>0</v>
      </c>
      <c r="E21">
        <f>IF(INDEX('CA Standards and Followers'!$I$14:$I$73,MATCH($A21,'CA Standards and Followers'!$A$14:$A$73,0))&lt;=E$1,INDEX('CA Standards and Followers'!$F$14:$F$73,MATCH($A21,'CA Standards and Followers'!$A$14:$A$73,0))*'CA Standards and Followers'!E$5,0)</f>
        <v>0</v>
      </c>
      <c r="F21">
        <f>IF(INDEX('CA Standards and Followers'!$I$14:$I$73,MATCH($A21,'CA Standards and Followers'!$A$14:$A$73,0))&lt;=F$1,INDEX('CA Standards and Followers'!$F$14:$F$73,MATCH($A21,'CA Standards and Followers'!$A$14:$A$73,0))*'CA Standards and Followers'!F$5,0)</f>
        <v>0</v>
      </c>
      <c r="G21">
        <f>IF(INDEX('CA Standards and Followers'!$I$14:$I$73,MATCH($A21,'CA Standards and Followers'!$A$14:$A$73,0))&lt;=G$1,INDEX('CA Standards and Followers'!$F$14:$F$73,MATCH($A21,'CA Standards and Followers'!$A$14:$A$73,0))*'CA Standards and Followers'!G$5,0)</f>
        <v>0</v>
      </c>
      <c r="H21">
        <f>IF(INDEX('CA Standards and Followers'!$I$14:$I$73,MATCH($A21,'CA Standards and Followers'!$A$14:$A$73,0))&lt;=H$1,INDEX('CA Standards and Followers'!$F$14:$F$73,MATCH($A21,'CA Standards and Followers'!$A$14:$A$73,0))*'CA Standards and Followers'!H$5,0)</f>
        <v>0</v>
      </c>
      <c r="I21">
        <f>IF('CA Standards and Followers'!$C33=1,'EPA HDV Rules'!B$44,IF('CA Standards and Followers'!$F33=1,MAX('CA Standards and Followers'!I$5,'EPA HDV Rules'!B$44),0))</f>
        <v>0</v>
      </c>
      <c r="J21">
        <f>IF('CA Standards and Followers'!$C33=1,'EPA HDV Rules'!C$44,IF('CA Standards and Followers'!$F33=1,MAX('CA Standards and Followers'!J$5,'EPA HDV Rules'!C$44),0))</f>
        <v>0</v>
      </c>
      <c r="K21">
        <f>IF('CA Standards and Followers'!$C33=1,'EPA HDV Rules'!D$44,IF('CA Standards and Followers'!$F33=1,MAX('CA Standards and Followers'!K$5,'EPA HDV Rules'!D$44),0))</f>
        <v>0</v>
      </c>
      <c r="L21">
        <f>IF('CA Standards and Followers'!$C33=1,'EPA HDV Rules'!E$44,IF('CA Standards and Followers'!$F33=1,MAX('CA Standards and Followers'!L$5,'EPA HDV Rules'!E$44),0))</f>
        <v>0</v>
      </c>
      <c r="M21">
        <f>IF('CA Standards and Followers'!$C33=1,'EPA HDV Rules'!F$44,IF('CA Standards and Followers'!$F33=1,MAX('CA Standards and Followers'!M$5,'EPA HDV Rules'!F$44),0))</f>
        <v>0</v>
      </c>
      <c r="N21">
        <f>IF('CA Standards and Followers'!$C33=1,'EPA HDV Rules'!G$44,IF('CA Standards and Followers'!$F33=1,MAX('CA Standards and Followers'!N$5,'EPA HDV Rules'!G$44),0))</f>
        <v>0</v>
      </c>
      <c r="O21">
        <f>IF('CA Standards and Followers'!$C33=1,'EPA HDV Rules'!H$44,IF('CA Standards and Followers'!$F33=1,MAX('CA Standards and Followers'!O$5,'EPA HDV Rules'!H$44),0))</f>
        <v>0.4350401760255096</v>
      </c>
      <c r="P21">
        <f>IF('CA Standards and Followers'!$C33=1,'EPA HDV Rules'!I$44,IF('CA Standards and Followers'!$F33=1,MAX('CA Standards and Followers'!P$5,'EPA HDV Rules'!I$44),0))</f>
        <v>0.4350401760255096</v>
      </c>
      <c r="Q21">
        <f>IF('CA Standards and Followers'!$C33=1,'EPA HDV Rules'!J$44,IF('CA Standards and Followers'!$F33=1,MAX('CA Standards and Followers'!Q$5,'EPA HDV Rules'!J$44),0))</f>
        <v>0.4350401760255096</v>
      </c>
      <c r="R21">
        <f>IF('CA Standards and Followers'!$C33=1,'EPA HDV Rules'!K$44,IF('CA Standards and Followers'!$F33=1,MAX('CA Standards and Followers'!R$5,'EPA HDV Rules'!K$44),0))</f>
        <v>0.4350401760255096</v>
      </c>
      <c r="S21">
        <f>IF('CA Standards and Followers'!$C33=1,'EPA HDV Rules'!L$44,IF('CA Standards and Followers'!$F33=1,MAX('CA Standards and Followers'!S$5,'EPA HDV Rules'!L$44),0))</f>
        <v>0.4350401760255096</v>
      </c>
      <c r="T21">
        <f>IF('CA Standards and Followers'!$C33=1,'EPA HDV Rules'!M$44,IF('CA Standards and Followers'!$F33=1,MAX('CA Standards and Followers'!T$5,'EPA HDV Rules'!M$44),0))</f>
        <v>0.4350401760255096</v>
      </c>
      <c r="U21">
        <f>IF('CA Standards and Followers'!$C33=1,'EPA HDV Rules'!N$44,IF('CA Standards and Followers'!$F33=1,MAX('CA Standards and Followers'!U$5,'EPA HDV Rules'!N$44),0))</f>
        <v>0.4350401760255096</v>
      </c>
      <c r="V21">
        <f>IF('CA Standards and Followers'!$C33=1,'EPA HDV Rules'!O$44,IF('CA Standards and Followers'!$F33=1,MAX('CA Standards and Followers'!V$5,'EPA HDV Rules'!O$44),0))</f>
        <v>0.4350401760255096</v>
      </c>
      <c r="W21">
        <f>IF('CA Standards and Followers'!$C33=1,'EPA HDV Rules'!P$44,IF('CA Standards and Followers'!$F33=1,MAX('CA Standards and Followers'!W$5,'EPA HDV Rules'!P$44),0))</f>
        <v>0.4350401760255096</v>
      </c>
      <c r="X21">
        <f>IF('CA Standards and Followers'!$C33=1,'EPA HDV Rules'!Q$44,IF('CA Standards and Followers'!$F33=1,MAX('CA Standards and Followers'!X$5,'EPA HDV Rules'!Q$44),0))</f>
        <v>0.4350401760255096</v>
      </c>
      <c r="Y21">
        <f>IF('CA Standards and Followers'!$C33=1,'EPA HDV Rules'!R$44,IF('CA Standards and Followers'!$F33=1,MAX('CA Standards and Followers'!Y$5,'EPA HDV Rules'!R$44),0))</f>
        <v>0.4350401760255096</v>
      </c>
      <c r="Z21">
        <f>IF('CA Standards and Followers'!$C33=1,'EPA HDV Rules'!S$44,IF('CA Standards and Followers'!$F33=1,MAX('CA Standards and Followers'!Z$5,'EPA HDV Rules'!S$44),0))</f>
        <v>0.4350401760255096</v>
      </c>
      <c r="AA21">
        <f>IF('CA Standards and Followers'!$C33=1,'EPA HDV Rules'!T$44,IF('CA Standards and Followers'!$F33=1,MAX('CA Standards and Followers'!AA$5,'EPA HDV Rules'!T$44),0))</f>
        <v>0.4350401760255096</v>
      </c>
      <c r="AB21">
        <f>IF('CA Standards and Followers'!$C33=1,'EPA HDV Rules'!U$44,IF('CA Standards and Followers'!$F33=1,MAX('CA Standards and Followers'!AB$5,'EPA HDV Rules'!U$44),0))</f>
        <v>0.4350401760255096</v>
      </c>
      <c r="AC21">
        <f>IF('CA Standards and Followers'!$C33=1,'EPA HDV Rules'!V$44,IF('CA Standards and Followers'!$F33=1,MAX('CA Standards and Followers'!AC$5,'EPA HDV Rules'!V$44),0))</f>
        <v>0.4350401760255096</v>
      </c>
      <c r="AD21">
        <f>IF('CA Standards and Followers'!$C33=1,'EPA HDV Rules'!W$44,IF('CA Standards and Followers'!$F33=1,MAX('CA Standards and Followers'!AD$5,'EPA HDV Rules'!W$44),0))</f>
        <v>0.4350401760255096</v>
      </c>
      <c r="AE21">
        <f>IF('CA Standards and Followers'!$C33=1,'EPA HDV Rules'!X$44,IF('CA Standards and Followers'!$F33=1,MAX('CA Standards and Followers'!AE$5,'EPA HDV Rules'!X$44),0))</f>
        <v>0.4350401760255096</v>
      </c>
      <c r="AF21">
        <f>IF('CA Standards and Followers'!$C33=1,'EPA HDV Rules'!Y$44,IF('CA Standards and Followers'!$F33=1,MAX('CA Standards and Followers'!AF$5,'EPA HDV Rules'!Y$44),0))</f>
        <v>0.4350401760255096</v>
      </c>
    </row>
    <row r="22" spans="1:32" x14ac:dyDescent="0.75">
      <c r="A22" t="s">
        <v>12</v>
      </c>
      <c r="B22">
        <f>IF(INDEX('CA Standards and Followers'!$I$14:$I$73,MATCH($A22,'CA Standards and Followers'!$A$14:$A$73,0))&lt;=B$1,INDEX('CA Standards and Followers'!$F$14:$F$73,MATCH($A22,'CA Standards and Followers'!$A$14:$A$73,0))*'CA Standards and Followers'!B$5,0)</f>
        <v>0</v>
      </c>
      <c r="C22">
        <f>IF(INDEX('CA Standards and Followers'!$I$14:$I$73,MATCH($A22,'CA Standards and Followers'!$A$14:$A$73,0))&lt;=C$1,INDEX('CA Standards and Followers'!$F$14:$F$73,MATCH($A22,'CA Standards and Followers'!$A$14:$A$73,0))*'CA Standards and Followers'!C$5,0)</f>
        <v>0</v>
      </c>
      <c r="D22">
        <f>IF(INDEX('CA Standards and Followers'!$I$14:$I$73,MATCH($A22,'CA Standards and Followers'!$A$14:$A$73,0))&lt;=D$1,INDEX('CA Standards and Followers'!$F$14:$F$73,MATCH($A22,'CA Standards and Followers'!$A$14:$A$73,0))*'CA Standards and Followers'!D$5,0)</f>
        <v>0</v>
      </c>
      <c r="E22">
        <f>IF(INDEX('CA Standards and Followers'!$I$14:$I$73,MATCH($A22,'CA Standards and Followers'!$A$14:$A$73,0))&lt;=E$1,INDEX('CA Standards and Followers'!$F$14:$F$73,MATCH($A22,'CA Standards and Followers'!$A$14:$A$73,0))*'CA Standards and Followers'!E$5,0)</f>
        <v>0</v>
      </c>
      <c r="F22">
        <f>IF(INDEX('CA Standards and Followers'!$I$14:$I$73,MATCH($A22,'CA Standards and Followers'!$A$14:$A$73,0))&lt;=F$1,INDEX('CA Standards and Followers'!$F$14:$F$73,MATCH($A22,'CA Standards and Followers'!$A$14:$A$73,0))*'CA Standards and Followers'!F$5,0)</f>
        <v>0</v>
      </c>
      <c r="G22">
        <f>IF(INDEX('CA Standards and Followers'!$I$14:$I$73,MATCH($A22,'CA Standards and Followers'!$A$14:$A$73,0))&lt;=G$1,INDEX('CA Standards and Followers'!$F$14:$F$73,MATCH($A22,'CA Standards and Followers'!$A$14:$A$73,0))*'CA Standards and Followers'!G$5,0)</f>
        <v>0</v>
      </c>
      <c r="H22">
        <f>IF(INDEX('CA Standards and Followers'!$I$14:$I$73,MATCH($A22,'CA Standards and Followers'!$A$14:$A$73,0))&lt;=H$1,INDEX('CA Standards and Followers'!$F$14:$F$73,MATCH($A22,'CA Standards and Followers'!$A$14:$A$73,0))*'CA Standards and Followers'!H$5,0)</f>
        <v>0</v>
      </c>
      <c r="I22">
        <f>IF('CA Standards and Followers'!$C34=1,'EPA HDV Rules'!B$44,IF('CA Standards and Followers'!$F34=1,MAX('CA Standards and Followers'!I$5,'EPA HDV Rules'!B$44),0))</f>
        <v>8.6930079249293704E-2</v>
      </c>
      <c r="J22">
        <f>IF('CA Standards and Followers'!$C34=1,'EPA HDV Rules'!C$44,IF('CA Standards and Followers'!$F34=1,MAX('CA Standards and Followers'!J$5,'EPA HDV Rules'!C$44),0))</f>
        <v>0.13039511887394054</v>
      </c>
      <c r="K22">
        <f>IF('CA Standards and Followers'!$C34=1,'EPA HDV Rules'!D$44,IF('CA Standards and Followers'!$F34=1,MAX('CA Standards and Followers'!K$5,'EPA HDV Rules'!D$44),0))</f>
        <v>0.17386015849858741</v>
      </c>
      <c r="L22">
        <f>IF('CA Standards and Followers'!$C34=1,'EPA HDV Rules'!E$44,IF('CA Standards and Followers'!$F34=1,MAX('CA Standards and Followers'!L$5,'EPA HDV Rules'!E$44),0))</f>
        <v>0.21732519812323425</v>
      </c>
      <c r="M22">
        <f>IF('CA Standards and Followers'!$C34=1,'EPA HDV Rules'!F$44,IF('CA Standards and Followers'!$F34=1,MAX('CA Standards and Followers'!M$5,'EPA HDV Rules'!F$44),0))</f>
        <v>0.23905771793555769</v>
      </c>
      <c r="N22">
        <f>IF('CA Standards and Followers'!$C34=1,'EPA HDV Rules'!G$44,IF('CA Standards and Followers'!$F34=1,MAX('CA Standards and Followers'!N$5,'EPA HDV Rules'!G$44),0))</f>
        <v>0.26079023774788107</v>
      </c>
      <c r="O22">
        <f>IF('CA Standards and Followers'!$C34=1,'EPA HDV Rules'!H$44,IF('CA Standards and Followers'!$F34=1,MAX('CA Standards and Followers'!O$5,'EPA HDV Rules'!H$44),0))</f>
        <v>0.4350401760255096</v>
      </c>
      <c r="P22">
        <f>IF('CA Standards and Followers'!$C34=1,'EPA HDV Rules'!I$44,IF('CA Standards and Followers'!$F34=1,MAX('CA Standards and Followers'!P$5,'EPA HDV Rules'!I$44),0))</f>
        <v>0.4350401760255096</v>
      </c>
      <c r="Q22">
        <f>IF('CA Standards and Followers'!$C34=1,'EPA HDV Rules'!J$44,IF('CA Standards and Followers'!$F34=1,MAX('CA Standards and Followers'!Q$5,'EPA HDV Rules'!J$44),0))</f>
        <v>0.4350401760255096</v>
      </c>
      <c r="R22">
        <f>IF('CA Standards and Followers'!$C34=1,'EPA HDV Rules'!K$44,IF('CA Standards and Followers'!$F34=1,MAX('CA Standards and Followers'!R$5,'EPA HDV Rules'!K$44),0))</f>
        <v>0.4350401760255096</v>
      </c>
      <c r="S22">
        <f>IF('CA Standards and Followers'!$C34=1,'EPA HDV Rules'!L$44,IF('CA Standards and Followers'!$F34=1,MAX('CA Standards and Followers'!S$5,'EPA HDV Rules'!L$44),0))</f>
        <v>0.4350401760255096</v>
      </c>
      <c r="T22">
        <f>IF('CA Standards and Followers'!$C34=1,'EPA HDV Rules'!M$44,IF('CA Standards and Followers'!$F34=1,MAX('CA Standards and Followers'!T$5,'EPA HDV Rules'!M$44),0))</f>
        <v>0.4350401760255096</v>
      </c>
      <c r="U22">
        <f>IF('CA Standards and Followers'!$C34=1,'EPA HDV Rules'!N$44,IF('CA Standards and Followers'!$F34=1,MAX('CA Standards and Followers'!U$5,'EPA HDV Rules'!N$44),0))</f>
        <v>0.4350401760255096</v>
      </c>
      <c r="V22">
        <f>IF('CA Standards and Followers'!$C34=1,'EPA HDV Rules'!O$44,IF('CA Standards and Followers'!$F34=1,MAX('CA Standards and Followers'!V$5,'EPA HDV Rules'!O$44),0))</f>
        <v>0.4350401760255096</v>
      </c>
      <c r="W22">
        <f>IF('CA Standards and Followers'!$C34=1,'EPA HDV Rules'!P$44,IF('CA Standards and Followers'!$F34=1,MAX('CA Standards and Followers'!W$5,'EPA HDV Rules'!P$44),0))</f>
        <v>0.4350401760255096</v>
      </c>
      <c r="X22">
        <f>IF('CA Standards and Followers'!$C34=1,'EPA HDV Rules'!Q$44,IF('CA Standards and Followers'!$F34=1,MAX('CA Standards and Followers'!X$5,'EPA HDV Rules'!Q$44),0))</f>
        <v>0.4350401760255096</v>
      </c>
      <c r="Y22">
        <f>IF('CA Standards and Followers'!$C34=1,'EPA HDV Rules'!R$44,IF('CA Standards and Followers'!$F34=1,MAX('CA Standards and Followers'!Y$5,'EPA HDV Rules'!R$44),0))</f>
        <v>0.4350401760255096</v>
      </c>
      <c r="Z22">
        <f>IF('CA Standards and Followers'!$C34=1,'EPA HDV Rules'!S$44,IF('CA Standards and Followers'!$F34=1,MAX('CA Standards and Followers'!Z$5,'EPA HDV Rules'!S$44),0))</f>
        <v>0.4350401760255096</v>
      </c>
      <c r="AA22">
        <f>IF('CA Standards and Followers'!$C34=1,'EPA HDV Rules'!T$44,IF('CA Standards and Followers'!$F34=1,MAX('CA Standards and Followers'!AA$5,'EPA HDV Rules'!T$44),0))</f>
        <v>0.4350401760255096</v>
      </c>
      <c r="AB22">
        <f>IF('CA Standards and Followers'!$C34=1,'EPA HDV Rules'!U$44,IF('CA Standards and Followers'!$F34=1,MAX('CA Standards and Followers'!AB$5,'EPA HDV Rules'!U$44),0))</f>
        <v>0.4350401760255096</v>
      </c>
      <c r="AC22">
        <f>IF('CA Standards and Followers'!$C34=1,'EPA HDV Rules'!V$44,IF('CA Standards and Followers'!$F34=1,MAX('CA Standards and Followers'!AC$5,'EPA HDV Rules'!V$44),0))</f>
        <v>0.4350401760255096</v>
      </c>
      <c r="AD22">
        <f>IF('CA Standards and Followers'!$C34=1,'EPA HDV Rules'!W$44,IF('CA Standards and Followers'!$F34=1,MAX('CA Standards and Followers'!AD$5,'EPA HDV Rules'!W$44),0))</f>
        <v>0.4350401760255096</v>
      </c>
      <c r="AE22">
        <f>IF('CA Standards and Followers'!$C34=1,'EPA HDV Rules'!X$44,IF('CA Standards and Followers'!$F34=1,MAX('CA Standards and Followers'!AE$5,'EPA HDV Rules'!X$44),0))</f>
        <v>0.4350401760255096</v>
      </c>
      <c r="AF22">
        <f>IF('CA Standards and Followers'!$C34=1,'EPA HDV Rules'!Y$44,IF('CA Standards and Followers'!$F34=1,MAX('CA Standards and Followers'!AF$5,'EPA HDV Rules'!Y$44),0))</f>
        <v>0.4350401760255096</v>
      </c>
    </row>
    <row r="23" spans="1:32" x14ac:dyDescent="0.75">
      <c r="A23" t="s">
        <v>13</v>
      </c>
      <c r="B23">
        <f>IF(INDEX('CA Standards and Followers'!$I$14:$I$73,MATCH($A23,'CA Standards and Followers'!$A$14:$A$73,0))&lt;=B$1,INDEX('CA Standards and Followers'!$F$14:$F$73,MATCH($A23,'CA Standards and Followers'!$A$14:$A$73,0))*'CA Standards and Followers'!B$5,0)</f>
        <v>0</v>
      </c>
      <c r="C23">
        <f>IF(INDEX('CA Standards and Followers'!$I$14:$I$73,MATCH($A23,'CA Standards and Followers'!$A$14:$A$73,0))&lt;=C$1,INDEX('CA Standards and Followers'!$F$14:$F$73,MATCH($A23,'CA Standards and Followers'!$A$14:$A$73,0))*'CA Standards and Followers'!C$5,0)</f>
        <v>0</v>
      </c>
      <c r="D23">
        <f>IF(INDEX('CA Standards and Followers'!$I$14:$I$73,MATCH($A23,'CA Standards and Followers'!$A$14:$A$73,0))&lt;=D$1,INDEX('CA Standards and Followers'!$F$14:$F$73,MATCH($A23,'CA Standards and Followers'!$A$14:$A$73,0))*'CA Standards and Followers'!D$5,0)</f>
        <v>0</v>
      </c>
      <c r="E23">
        <f>IF(INDEX('CA Standards and Followers'!$I$14:$I$73,MATCH($A23,'CA Standards and Followers'!$A$14:$A$73,0))&lt;=E$1,INDEX('CA Standards and Followers'!$F$14:$F$73,MATCH($A23,'CA Standards and Followers'!$A$14:$A$73,0))*'CA Standards and Followers'!E$5,0)</f>
        <v>0</v>
      </c>
      <c r="F23">
        <f>IF(INDEX('CA Standards and Followers'!$I$14:$I$73,MATCH($A23,'CA Standards and Followers'!$A$14:$A$73,0))&lt;=F$1,INDEX('CA Standards and Followers'!$F$14:$F$73,MATCH($A23,'CA Standards and Followers'!$A$14:$A$73,0))*'CA Standards and Followers'!F$5,0)</f>
        <v>0</v>
      </c>
      <c r="G23">
        <f>IF(INDEX('CA Standards and Followers'!$I$14:$I$73,MATCH($A23,'CA Standards and Followers'!$A$14:$A$73,0))&lt;=G$1,INDEX('CA Standards and Followers'!$F$14:$F$73,MATCH($A23,'CA Standards and Followers'!$A$14:$A$73,0))*'CA Standards and Followers'!G$5,0)</f>
        <v>4.7811543587111538E-2</v>
      </c>
      <c r="H23">
        <f>IF(INDEX('CA Standards and Followers'!$I$14:$I$73,MATCH($A23,'CA Standards and Followers'!$A$14:$A$73,0))&lt;=H$1,INDEX('CA Standards and Followers'!$F$14:$F$73,MATCH($A23,'CA Standards and Followers'!$A$14:$A$73,0))*'CA Standards and Followers'!H$5,0)</f>
        <v>5.6504551512040903E-2</v>
      </c>
      <c r="I23">
        <f>IF('CA Standards and Followers'!$C35=1,'EPA HDV Rules'!B$44,IF('CA Standards and Followers'!$F35=1,MAX('CA Standards and Followers'!I$5,'EPA HDV Rules'!B$44),0))</f>
        <v>8.6930079249293704E-2</v>
      </c>
      <c r="J23">
        <f>IF('CA Standards and Followers'!$C35=1,'EPA HDV Rules'!C$44,IF('CA Standards and Followers'!$F35=1,MAX('CA Standards and Followers'!J$5,'EPA HDV Rules'!C$44),0))</f>
        <v>0.13039511887394054</v>
      </c>
      <c r="K23">
        <f>IF('CA Standards and Followers'!$C35=1,'EPA HDV Rules'!D$44,IF('CA Standards and Followers'!$F35=1,MAX('CA Standards and Followers'!K$5,'EPA HDV Rules'!D$44),0))</f>
        <v>0.17386015849858741</v>
      </c>
      <c r="L23">
        <f>IF('CA Standards and Followers'!$C35=1,'EPA HDV Rules'!E$44,IF('CA Standards and Followers'!$F35=1,MAX('CA Standards and Followers'!L$5,'EPA HDV Rules'!E$44),0))</f>
        <v>0.21732519812323425</v>
      </c>
      <c r="M23">
        <f>IF('CA Standards and Followers'!$C35=1,'EPA HDV Rules'!F$44,IF('CA Standards and Followers'!$F35=1,MAX('CA Standards and Followers'!M$5,'EPA HDV Rules'!F$44),0))</f>
        <v>0.23905771793555769</v>
      </c>
      <c r="N23">
        <f>IF('CA Standards and Followers'!$C35=1,'EPA HDV Rules'!G$44,IF('CA Standards and Followers'!$F35=1,MAX('CA Standards and Followers'!N$5,'EPA HDV Rules'!G$44),0))</f>
        <v>0.26079023774788107</v>
      </c>
      <c r="O23">
        <f>IF('CA Standards and Followers'!$C35=1,'EPA HDV Rules'!H$44,IF('CA Standards and Followers'!$F35=1,MAX('CA Standards and Followers'!O$5,'EPA HDV Rules'!H$44),0))</f>
        <v>0.4350401760255096</v>
      </c>
      <c r="P23">
        <f>IF('CA Standards and Followers'!$C35=1,'EPA HDV Rules'!I$44,IF('CA Standards and Followers'!$F35=1,MAX('CA Standards and Followers'!P$5,'EPA HDV Rules'!I$44),0))</f>
        <v>0.4350401760255096</v>
      </c>
      <c r="Q23">
        <f>IF('CA Standards and Followers'!$C35=1,'EPA HDV Rules'!J$44,IF('CA Standards and Followers'!$F35=1,MAX('CA Standards and Followers'!Q$5,'EPA HDV Rules'!J$44),0))</f>
        <v>0.4350401760255096</v>
      </c>
      <c r="R23">
        <f>IF('CA Standards and Followers'!$C35=1,'EPA HDV Rules'!K$44,IF('CA Standards and Followers'!$F35=1,MAX('CA Standards and Followers'!R$5,'EPA HDV Rules'!K$44),0))</f>
        <v>0.4350401760255096</v>
      </c>
      <c r="S23">
        <f>IF('CA Standards and Followers'!$C35=1,'EPA HDV Rules'!L$44,IF('CA Standards and Followers'!$F35=1,MAX('CA Standards and Followers'!S$5,'EPA HDV Rules'!L$44),0))</f>
        <v>0.4350401760255096</v>
      </c>
      <c r="T23">
        <f>IF('CA Standards and Followers'!$C35=1,'EPA HDV Rules'!M$44,IF('CA Standards and Followers'!$F35=1,MAX('CA Standards and Followers'!T$5,'EPA HDV Rules'!M$44),0))</f>
        <v>0.4350401760255096</v>
      </c>
      <c r="U23">
        <f>IF('CA Standards and Followers'!$C35=1,'EPA HDV Rules'!N$44,IF('CA Standards and Followers'!$F35=1,MAX('CA Standards and Followers'!U$5,'EPA HDV Rules'!N$44),0))</f>
        <v>0.4350401760255096</v>
      </c>
      <c r="V23">
        <f>IF('CA Standards and Followers'!$C35=1,'EPA HDV Rules'!O$44,IF('CA Standards and Followers'!$F35=1,MAX('CA Standards and Followers'!V$5,'EPA HDV Rules'!O$44),0))</f>
        <v>0.4350401760255096</v>
      </c>
      <c r="W23">
        <f>IF('CA Standards and Followers'!$C35=1,'EPA HDV Rules'!P$44,IF('CA Standards and Followers'!$F35=1,MAX('CA Standards and Followers'!W$5,'EPA HDV Rules'!P$44),0))</f>
        <v>0.4350401760255096</v>
      </c>
      <c r="X23">
        <f>IF('CA Standards and Followers'!$C35=1,'EPA HDV Rules'!Q$44,IF('CA Standards and Followers'!$F35=1,MAX('CA Standards and Followers'!X$5,'EPA HDV Rules'!Q$44),0))</f>
        <v>0.4350401760255096</v>
      </c>
      <c r="Y23">
        <f>IF('CA Standards and Followers'!$C35=1,'EPA HDV Rules'!R$44,IF('CA Standards and Followers'!$F35=1,MAX('CA Standards and Followers'!Y$5,'EPA HDV Rules'!R$44),0))</f>
        <v>0.4350401760255096</v>
      </c>
      <c r="Z23">
        <f>IF('CA Standards and Followers'!$C35=1,'EPA HDV Rules'!S$44,IF('CA Standards and Followers'!$F35=1,MAX('CA Standards and Followers'!Z$5,'EPA HDV Rules'!S$44),0))</f>
        <v>0.4350401760255096</v>
      </c>
      <c r="AA23">
        <f>IF('CA Standards and Followers'!$C35=1,'EPA HDV Rules'!T$44,IF('CA Standards and Followers'!$F35=1,MAX('CA Standards and Followers'!AA$5,'EPA HDV Rules'!T$44),0))</f>
        <v>0.4350401760255096</v>
      </c>
      <c r="AB23">
        <f>IF('CA Standards and Followers'!$C35=1,'EPA HDV Rules'!U$44,IF('CA Standards and Followers'!$F35=1,MAX('CA Standards and Followers'!AB$5,'EPA HDV Rules'!U$44),0))</f>
        <v>0.4350401760255096</v>
      </c>
      <c r="AC23">
        <f>IF('CA Standards and Followers'!$C35=1,'EPA HDV Rules'!V$44,IF('CA Standards and Followers'!$F35=1,MAX('CA Standards and Followers'!AC$5,'EPA HDV Rules'!V$44),0))</f>
        <v>0.4350401760255096</v>
      </c>
      <c r="AD23">
        <f>IF('CA Standards and Followers'!$C35=1,'EPA HDV Rules'!W$44,IF('CA Standards and Followers'!$F35=1,MAX('CA Standards and Followers'!AD$5,'EPA HDV Rules'!W$44),0))</f>
        <v>0.4350401760255096</v>
      </c>
      <c r="AE23">
        <f>IF('CA Standards and Followers'!$C35=1,'EPA HDV Rules'!X$44,IF('CA Standards and Followers'!$F35=1,MAX('CA Standards and Followers'!AE$5,'EPA HDV Rules'!X$44),0))</f>
        <v>0.4350401760255096</v>
      </c>
      <c r="AF23">
        <f>IF('CA Standards and Followers'!$C35=1,'EPA HDV Rules'!Y$44,IF('CA Standards and Followers'!$F35=1,MAX('CA Standards and Followers'!AF$5,'EPA HDV Rules'!Y$44),0))</f>
        <v>0.4350401760255096</v>
      </c>
    </row>
    <row r="24" spans="1:32" x14ac:dyDescent="0.75">
      <c r="A24" t="s">
        <v>14</v>
      </c>
      <c r="B24">
        <f>IF(INDEX('CA Standards and Followers'!$I$14:$I$73,MATCH($A24,'CA Standards and Followers'!$A$14:$A$73,0))&lt;=B$1,INDEX('CA Standards and Followers'!$F$14:$F$73,MATCH($A24,'CA Standards and Followers'!$A$14:$A$73,0))*'CA Standards and Followers'!B$5,0)</f>
        <v>0</v>
      </c>
      <c r="C24">
        <f>IF(INDEX('CA Standards and Followers'!$I$14:$I$73,MATCH($A24,'CA Standards and Followers'!$A$14:$A$73,0))&lt;=C$1,INDEX('CA Standards and Followers'!$F$14:$F$73,MATCH($A24,'CA Standards and Followers'!$A$14:$A$73,0))*'CA Standards and Followers'!C$5,0)</f>
        <v>0</v>
      </c>
      <c r="D24">
        <f>IF(INDEX('CA Standards and Followers'!$I$14:$I$73,MATCH($A24,'CA Standards and Followers'!$A$14:$A$73,0))&lt;=D$1,INDEX('CA Standards and Followers'!$F$14:$F$73,MATCH($A24,'CA Standards and Followers'!$A$14:$A$73,0))*'CA Standards and Followers'!D$5,0)</f>
        <v>0</v>
      </c>
      <c r="E24">
        <f>IF(INDEX('CA Standards and Followers'!$I$14:$I$73,MATCH($A24,'CA Standards and Followers'!$A$14:$A$73,0))&lt;=E$1,INDEX('CA Standards and Followers'!$F$14:$F$73,MATCH($A24,'CA Standards and Followers'!$A$14:$A$73,0))*'CA Standards and Followers'!E$5,0)</f>
        <v>0</v>
      </c>
      <c r="F24">
        <f>IF(INDEX('CA Standards and Followers'!$I$14:$I$73,MATCH($A24,'CA Standards and Followers'!$A$14:$A$73,0))&lt;=F$1,INDEX('CA Standards and Followers'!$F$14:$F$73,MATCH($A24,'CA Standards and Followers'!$A$14:$A$73,0))*'CA Standards and Followers'!F$5,0)</f>
        <v>0</v>
      </c>
      <c r="G24">
        <f>IF(INDEX('CA Standards and Followers'!$I$14:$I$73,MATCH($A24,'CA Standards and Followers'!$A$14:$A$73,0))&lt;=G$1,INDEX('CA Standards and Followers'!$F$14:$F$73,MATCH($A24,'CA Standards and Followers'!$A$14:$A$73,0))*'CA Standards and Followers'!G$5,0)</f>
        <v>0</v>
      </c>
      <c r="H24">
        <f>IF(INDEX('CA Standards and Followers'!$I$14:$I$73,MATCH($A24,'CA Standards and Followers'!$A$14:$A$73,0))&lt;=H$1,INDEX('CA Standards and Followers'!$F$14:$F$73,MATCH($A24,'CA Standards and Followers'!$A$14:$A$73,0))*'CA Standards and Followers'!H$5,0)</f>
        <v>0</v>
      </c>
      <c r="I24">
        <f>IF('CA Standards and Followers'!$C36=1,'EPA HDV Rules'!B$44,IF('CA Standards and Followers'!$F36=1,MAX('CA Standards and Followers'!I$5,'EPA HDV Rules'!B$44),0))</f>
        <v>0</v>
      </c>
      <c r="J24">
        <f>IF('CA Standards and Followers'!$C36=1,'EPA HDV Rules'!C$44,IF('CA Standards and Followers'!$F36=1,MAX('CA Standards and Followers'!J$5,'EPA HDV Rules'!C$44),0))</f>
        <v>0</v>
      </c>
      <c r="K24">
        <f>IF('CA Standards and Followers'!$C36=1,'EPA HDV Rules'!D$44,IF('CA Standards and Followers'!$F36=1,MAX('CA Standards and Followers'!K$5,'EPA HDV Rules'!D$44),0))</f>
        <v>0</v>
      </c>
      <c r="L24">
        <f>IF('CA Standards and Followers'!$C36=1,'EPA HDV Rules'!E$44,IF('CA Standards and Followers'!$F36=1,MAX('CA Standards and Followers'!L$5,'EPA HDV Rules'!E$44),0))</f>
        <v>0</v>
      </c>
      <c r="M24">
        <f>IF('CA Standards and Followers'!$C36=1,'EPA HDV Rules'!F$44,IF('CA Standards and Followers'!$F36=1,MAX('CA Standards and Followers'!M$5,'EPA HDV Rules'!F$44),0))</f>
        <v>0</v>
      </c>
      <c r="N24">
        <f>IF('CA Standards and Followers'!$C36=1,'EPA HDV Rules'!G$44,IF('CA Standards and Followers'!$F36=1,MAX('CA Standards and Followers'!N$5,'EPA HDV Rules'!G$44),0))</f>
        <v>0</v>
      </c>
      <c r="O24">
        <f>IF('CA Standards and Followers'!$C36=1,'EPA HDV Rules'!H$44,IF('CA Standards and Followers'!$F36=1,MAX('CA Standards and Followers'!O$5,'EPA HDV Rules'!H$44),0))</f>
        <v>0.4350401760255096</v>
      </c>
      <c r="P24">
        <f>IF('CA Standards and Followers'!$C36=1,'EPA HDV Rules'!I$44,IF('CA Standards and Followers'!$F36=1,MAX('CA Standards and Followers'!P$5,'EPA HDV Rules'!I$44),0))</f>
        <v>0.4350401760255096</v>
      </c>
      <c r="Q24">
        <f>IF('CA Standards and Followers'!$C36=1,'EPA HDV Rules'!J$44,IF('CA Standards and Followers'!$F36=1,MAX('CA Standards and Followers'!Q$5,'EPA HDV Rules'!J$44),0))</f>
        <v>0.4350401760255096</v>
      </c>
      <c r="R24">
        <f>IF('CA Standards and Followers'!$C36=1,'EPA HDV Rules'!K$44,IF('CA Standards and Followers'!$F36=1,MAX('CA Standards and Followers'!R$5,'EPA HDV Rules'!K$44),0))</f>
        <v>0.4350401760255096</v>
      </c>
      <c r="S24">
        <f>IF('CA Standards and Followers'!$C36=1,'EPA HDV Rules'!L$44,IF('CA Standards and Followers'!$F36=1,MAX('CA Standards and Followers'!S$5,'EPA HDV Rules'!L$44),0))</f>
        <v>0.4350401760255096</v>
      </c>
      <c r="T24">
        <f>IF('CA Standards and Followers'!$C36=1,'EPA HDV Rules'!M$44,IF('CA Standards and Followers'!$F36=1,MAX('CA Standards and Followers'!T$5,'EPA HDV Rules'!M$44),0))</f>
        <v>0.4350401760255096</v>
      </c>
      <c r="U24">
        <f>IF('CA Standards and Followers'!$C36=1,'EPA HDV Rules'!N$44,IF('CA Standards and Followers'!$F36=1,MAX('CA Standards and Followers'!U$5,'EPA HDV Rules'!N$44),0))</f>
        <v>0.4350401760255096</v>
      </c>
      <c r="V24">
        <f>IF('CA Standards and Followers'!$C36=1,'EPA HDV Rules'!O$44,IF('CA Standards and Followers'!$F36=1,MAX('CA Standards and Followers'!V$5,'EPA HDV Rules'!O$44),0))</f>
        <v>0.4350401760255096</v>
      </c>
      <c r="W24">
        <f>IF('CA Standards and Followers'!$C36=1,'EPA HDV Rules'!P$44,IF('CA Standards and Followers'!$F36=1,MAX('CA Standards and Followers'!W$5,'EPA HDV Rules'!P$44),0))</f>
        <v>0.4350401760255096</v>
      </c>
      <c r="X24">
        <f>IF('CA Standards and Followers'!$C36=1,'EPA HDV Rules'!Q$44,IF('CA Standards and Followers'!$F36=1,MAX('CA Standards and Followers'!X$5,'EPA HDV Rules'!Q$44),0))</f>
        <v>0.4350401760255096</v>
      </c>
      <c r="Y24">
        <f>IF('CA Standards and Followers'!$C36=1,'EPA HDV Rules'!R$44,IF('CA Standards and Followers'!$F36=1,MAX('CA Standards and Followers'!Y$5,'EPA HDV Rules'!R$44),0))</f>
        <v>0.4350401760255096</v>
      </c>
      <c r="Z24">
        <f>IF('CA Standards and Followers'!$C36=1,'EPA HDV Rules'!S$44,IF('CA Standards and Followers'!$F36=1,MAX('CA Standards and Followers'!Z$5,'EPA HDV Rules'!S$44),0))</f>
        <v>0.4350401760255096</v>
      </c>
      <c r="AA24">
        <f>IF('CA Standards and Followers'!$C36=1,'EPA HDV Rules'!T$44,IF('CA Standards and Followers'!$F36=1,MAX('CA Standards and Followers'!AA$5,'EPA HDV Rules'!T$44),0))</f>
        <v>0.4350401760255096</v>
      </c>
      <c r="AB24">
        <f>IF('CA Standards and Followers'!$C36=1,'EPA HDV Rules'!U$44,IF('CA Standards and Followers'!$F36=1,MAX('CA Standards and Followers'!AB$5,'EPA HDV Rules'!U$44),0))</f>
        <v>0.4350401760255096</v>
      </c>
      <c r="AC24">
        <f>IF('CA Standards and Followers'!$C36=1,'EPA HDV Rules'!V$44,IF('CA Standards and Followers'!$F36=1,MAX('CA Standards and Followers'!AC$5,'EPA HDV Rules'!V$44),0))</f>
        <v>0.4350401760255096</v>
      </c>
      <c r="AD24">
        <f>IF('CA Standards and Followers'!$C36=1,'EPA HDV Rules'!W$44,IF('CA Standards and Followers'!$F36=1,MAX('CA Standards and Followers'!AD$5,'EPA HDV Rules'!W$44),0))</f>
        <v>0.4350401760255096</v>
      </c>
      <c r="AE24">
        <f>IF('CA Standards and Followers'!$C36=1,'EPA HDV Rules'!X$44,IF('CA Standards and Followers'!$F36=1,MAX('CA Standards and Followers'!AE$5,'EPA HDV Rules'!X$44),0))</f>
        <v>0.4350401760255096</v>
      </c>
      <c r="AF24">
        <f>IF('CA Standards and Followers'!$C36=1,'EPA HDV Rules'!Y$44,IF('CA Standards and Followers'!$F36=1,MAX('CA Standards and Followers'!AF$5,'EPA HDV Rules'!Y$44),0))</f>
        <v>0.4350401760255096</v>
      </c>
    </row>
    <row r="25" spans="1:32" x14ac:dyDescent="0.75">
      <c r="A25" t="s">
        <v>1373</v>
      </c>
      <c r="B25">
        <f>IF(INDEX('CA Standards and Followers'!$I$14:$I$73,MATCH($A25,'CA Standards and Followers'!$A$14:$A$73,0))&lt;=B$1,INDEX('CA Standards and Followers'!$F$14:$F$73,MATCH($A25,'CA Standards and Followers'!$A$14:$A$73,0))*'CA Standards and Followers'!B$5,0)</f>
        <v>0</v>
      </c>
      <c r="C25">
        <f>IF(INDEX('CA Standards and Followers'!$I$14:$I$73,MATCH($A25,'CA Standards and Followers'!$A$14:$A$73,0))&lt;=C$1,INDEX('CA Standards and Followers'!$F$14:$F$73,MATCH($A25,'CA Standards and Followers'!$A$14:$A$73,0))*'CA Standards and Followers'!C$5,0)</f>
        <v>0</v>
      </c>
      <c r="D25">
        <f>IF(INDEX('CA Standards and Followers'!$I$14:$I$73,MATCH($A25,'CA Standards and Followers'!$A$14:$A$73,0))&lt;=D$1,INDEX('CA Standards and Followers'!$F$14:$F$73,MATCH($A25,'CA Standards and Followers'!$A$14:$A$73,0))*'CA Standards and Followers'!D$5,0)</f>
        <v>0</v>
      </c>
      <c r="E25">
        <f>IF(INDEX('CA Standards and Followers'!$I$14:$I$73,MATCH($A25,'CA Standards and Followers'!$A$14:$A$73,0))&lt;=E$1,INDEX('CA Standards and Followers'!$F$14:$F$73,MATCH($A25,'CA Standards and Followers'!$A$14:$A$73,0))*'CA Standards and Followers'!E$5,0)</f>
        <v>0</v>
      </c>
      <c r="F25">
        <f>IF(INDEX('CA Standards and Followers'!$I$14:$I$73,MATCH($A25,'CA Standards and Followers'!$A$14:$A$73,0))&lt;=F$1,INDEX('CA Standards and Followers'!$F$14:$F$73,MATCH($A25,'CA Standards and Followers'!$A$14:$A$73,0))*'CA Standards and Followers'!F$5,0)</f>
        <v>0</v>
      </c>
      <c r="G25">
        <f>IF(INDEX('CA Standards and Followers'!$I$14:$I$73,MATCH($A25,'CA Standards and Followers'!$A$14:$A$73,0))&lt;=G$1,INDEX('CA Standards and Followers'!$F$14:$F$73,MATCH($A25,'CA Standards and Followers'!$A$14:$A$73,0))*'CA Standards and Followers'!G$5,0)</f>
        <v>0</v>
      </c>
      <c r="H25">
        <f>IF(INDEX('CA Standards and Followers'!$I$14:$I$73,MATCH($A25,'CA Standards and Followers'!$A$14:$A$73,0))&lt;=H$1,INDEX('CA Standards and Followers'!$F$14:$F$73,MATCH($A25,'CA Standards and Followers'!$A$14:$A$73,0))*'CA Standards and Followers'!H$5,0)</f>
        <v>0</v>
      </c>
      <c r="I25">
        <f>IF('CA Standards and Followers'!$C37=1,'EPA HDV Rules'!B$44,IF('CA Standards and Followers'!$F37=1,MAX('CA Standards and Followers'!I$5,'EPA HDV Rules'!B$44),0))</f>
        <v>0</v>
      </c>
      <c r="J25">
        <f>IF('CA Standards and Followers'!$C37=1,'EPA HDV Rules'!C$44,IF('CA Standards and Followers'!$F37=1,MAX('CA Standards and Followers'!J$5,'EPA HDV Rules'!C$44),0))</f>
        <v>0</v>
      </c>
      <c r="K25">
        <f>IF('CA Standards and Followers'!$C37=1,'EPA HDV Rules'!D$44,IF('CA Standards and Followers'!$F37=1,MAX('CA Standards and Followers'!K$5,'EPA HDV Rules'!D$44),0))</f>
        <v>0</v>
      </c>
      <c r="L25">
        <f>IF('CA Standards and Followers'!$C37=1,'EPA HDV Rules'!E$44,IF('CA Standards and Followers'!$F37=1,MAX('CA Standards and Followers'!L$5,'EPA HDV Rules'!E$44),0))</f>
        <v>0</v>
      </c>
      <c r="M25">
        <f>IF('CA Standards and Followers'!$C37=1,'EPA HDV Rules'!F$44,IF('CA Standards and Followers'!$F37=1,MAX('CA Standards and Followers'!M$5,'EPA HDV Rules'!F$44),0))</f>
        <v>0</v>
      </c>
      <c r="N25">
        <f>IF('CA Standards and Followers'!$C37=1,'EPA HDV Rules'!G$44,IF('CA Standards and Followers'!$F37=1,MAX('CA Standards and Followers'!N$5,'EPA HDV Rules'!G$44),0))</f>
        <v>0</v>
      </c>
      <c r="O25">
        <f>IF('CA Standards and Followers'!$C37=1,'EPA HDV Rules'!H$44,IF('CA Standards and Followers'!$F37=1,MAX('CA Standards and Followers'!O$5,'EPA HDV Rules'!H$44),0))</f>
        <v>0.4350401760255096</v>
      </c>
      <c r="P25">
        <f>IF('CA Standards and Followers'!$C37=1,'EPA HDV Rules'!I$44,IF('CA Standards and Followers'!$F37=1,MAX('CA Standards and Followers'!P$5,'EPA HDV Rules'!I$44),0))</f>
        <v>0.4350401760255096</v>
      </c>
      <c r="Q25">
        <f>IF('CA Standards and Followers'!$C37=1,'EPA HDV Rules'!J$44,IF('CA Standards and Followers'!$F37=1,MAX('CA Standards and Followers'!Q$5,'EPA HDV Rules'!J$44),0))</f>
        <v>0.4350401760255096</v>
      </c>
      <c r="R25">
        <f>IF('CA Standards and Followers'!$C37=1,'EPA HDV Rules'!K$44,IF('CA Standards and Followers'!$F37=1,MAX('CA Standards and Followers'!R$5,'EPA HDV Rules'!K$44),0))</f>
        <v>0.4350401760255096</v>
      </c>
      <c r="S25">
        <f>IF('CA Standards and Followers'!$C37=1,'EPA HDV Rules'!L$44,IF('CA Standards and Followers'!$F37=1,MAX('CA Standards and Followers'!S$5,'EPA HDV Rules'!L$44),0))</f>
        <v>0.4350401760255096</v>
      </c>
      <c r="T25">
        <f>IF('CA Standards and Followers'!$C37=1,'EPA HDV Rules'!M$44,IF('CA Standards and Followers'!$F37=1,MAX('CA Standards and Followers'!T$5,'EPA HDV Rules'!M$44),0))</f>
        <v>0.4350401760255096</v>
      </c>
      <c r="U25">
        <f>IF('CA Standards and Followers'!$C37=1,'EPA HDV Rules'!N$44,IF('CA Standards and Followers'!$F37=1,MAX('CA Standards and Followers'!U$5,'EPA HDV Rules'!N$44),0))</f>
        <v>0.4350401760255096</v>
      </c>
      <c r="V25">
        <f>IF('CA Standards and Followers'!$C37=1,'EPA HDV Rules'!O$44,IF('CA Standards and Followers'!$F37=1,MAX('CA Standards and Followers'!V$5,'EPA HDV Rules'!O$44),0))</f>
        <v>0.4350401760255096</v>
      </c>
      <c r="W25">
        <f>IF('CA Standards and Followers'!$C37=1,'EPA HDV Rules'!P$44,IF('CA Standards and Followers'!$F37=1,MAX('CA Standards and Followers'!W$5,'EPA HDV Rules'!P$44),0))</f>
        <v>0.4350401760255096</v>
      </c>
      <c r="X25">
        <f>IF('CA Standards and Followers'!$C37=1,'EPA HDV Rules'!Q$44,IF('CA Standards and Followers'!$F37=1,MAX('CA Standards and Followers'!X$5,'EPA HDV Rules'!Q$44),0))</f>
        <v>0.4350401760255096</v>
      </c>
      <c r="Y25">
        <f>IF('CA Standards and Followers'!$C37=1,'EPA HDV Rules'!R$44,IF('CA Standards and Followers'!$F37=1,MAX('CA Standards and Followers'!Y$5,'EPA HDV Rules'!R$44),0))</f>
        <v>0.4350401760255096</v>
      </c>
      <c r="Z25">
        <f>IF('CA Standards and Followers'!$C37=1,'EPA HDV Rules'!S$44,IF('CA Standards and Followers'!$F37=1,MAX('CA Standards and Followers'!Z$5,'EPA HDV Rules'!S$44),0))</f>
        <v>0.4350401760255096</v>
      </c>
      <c r="AA25">
        <f>IF('CA Standards and Followers'!$C37=1,'EPA HDV Rules'!T$44,IF('CA Standards and Followers'!$F37=1,MAX('CA Standards and Followers'!AA$5,'EPA HDV Rules'!T$44),0))</f>
        <v>0.4350401760255096</v>
      </c>
      <c r="AB25">
        <f>IF('CA Standards and Followers'!$C37=1,'EPA HDV Rules'!U$44,IF('CA Standards and Followers'!$F37=1,MAX('CA Standards and Followers'!AB$5,'EPA HDV Rules'!U$44),0))</f>
        <v>0.4350401760255096</v>
      </c>
      <c r="AC25">
        <f>IF('CA Standards and Followers'!$C37=1,'EPA HDV Rules'!V$44,IF('CA Standards and Followers'!$F37=1,MAX('CA Standards and Followers'!AC$5,'EPA HDV Rules'!V$44),0))</f>
        <v>0.4350401760255096</v>
      </c>
      <c r="AD25">
        <f>IF('CA Standards and Followers'!$C37=1,'EPA HDV Rules'!W$44,IF('CA Standards and Followers'!$F37=1,MAX('CA Standards and Followers'!AD$5,'EPA HDV Rules'!W$44),0))</f>
        <v>0.4350401760255096</v>
      </c>
      <c r="AE25">
        <f>IF('CA Standards and Followers'!$C37=1,'EPA HDV Rules'!X$44,IF('CA Standards and Followers'!$F37=1,MAX('CA Standards and Followers'!AE$5,'EPA HDV Rules'!X$44),0))</f>
        <v>0.4350401760255096</v>
      </c>
      <c r="AF25">
        <f>IF('CA Standards and Followers'!$C37=1,'EPA HDV Rules'!Y$44,IF('CA Standards and Followers'!$F37=1,MAX('CA Standards and Followers'!AF$5,'EPA HDV Rules'!Y$44),0))</f>
        <v>0.4350401760255096</v>
      </c>
    </row>
    <row r="26" spans="1:32" x14ac:dyDescent="0.75">
      <c r="A26" t="s">
        <v>1375</v>
      </c>
      <c r="B26">
        <f>IF(INDEX('CA Standards and Followers'!$I$14:$I$73,MATCH($A26,'CA Standards and Followers'!$A$14:$A$73,0))&lt;=B$1,INDEX('CA Standards and Followers'!$F$14:$F$73,MATCH($A26,'CA Standards and Followers'!$A$14:$A$73,0))*'CA Standards and Followers'!B$5,0)</f>
        <v>0</v>
      </c>
      <c r="C26">
        <f>IF(INDEX('CA Standards and Followers'!$I$14:$I$73,MATCH($A26,'CA Standards and Followers'!$A$14:$A$73,0))&lt;=C$1,INDEX('CA Standards and Followers'!$F$14:$F$73,MATCH($A26,'CA Standards and Followers'!$A$14:$A$73,0))*'CA Standards and Followers'!C$5,0)</f>
        <v>0</v>
      </c>
      <c r="D26">
        <f>IF(INDEX('CA Standards and Followers'!$I$14:$I$73,MATCH($A26,'CA Standards and Followers'!$A$14:$A$73,0))&lt;=D$1,INDEX('CA Standards and Followers'!$F$14:$F$73,MATCH($A26,'CA Standards and Followers'!$A$14:$A$73,0))*'CA Standards and Followers'!D$5,0)</f>
        <v>0</v>
      </c>
      <c r="E26">
        <f>IF(INDEX('CA Standards and Followers'!$I$14:$I$73,MATCH($A26,'CA Standards and Followers'!$A$14:$A$73,0))&lt;=E$1,INDEX('CA Standards and Followers'!$F$14:$F$73,MATCH($A26,'CA Standards and Followers'!$A$14:$A$73,0))*'CA Standards and Followers'!E$5,0)</f>
        <v>0</v>
      </c>
      <c r="F26">
        <f>IF(INDEX('CA Standards and Followers'!$I$14:$I$73,MATCH($A26,'CA Standards and Followers'!$A$14:$A$73,0))&lt;=F$1,INDEX('CA Standards and Followers'!$F$14:$F$73,MATCH($A26,'CA Standards and Followers'!$A$14:$A$73,0))*'CA Standards and Followers'!F$5,0)</f>
        <v>0</v>
      </c>
      <c r="G26">
        <f>IF(INDEX('CA Standards and Followers'!$I$14:$I$73,MATCH($A26,'CA Standards and Followers'!$A$14:$A$73,0))&lt;=G$1,INDEX('CA Standards and Followers'!$F$14:$F$73,MATCH($A26,'CA Standards and Followers'!$A$14:$A$73,0))*'CA Standards and Followers'!G$5,0)</f>
        <v>0</v>
      </c>
      <c r="H26">
        <f>IF(INDEX('CA Standards and Followers'!$I$14:$I$73,MATCH($A26,'CA Standards and Followers'!$A$14:$A$73,0))&lt;=H$1,INDEX('CA Standards and Followers'!$F$14:$F$73,MATCH($A26,'CA Standards and Followers'!$A$14:$A$73,0))*'CA Standards and Followers'!H$5,0)</f>
        <v>0</v>
      </c>
      <c r="I26">
        <f>IF('CA Standards and Followers'!$C38=1,'EPA HDV Rules'!B$44,IF('CA Standards and Followers'!$F38=1,MAX('CA Standards and Followers'!I$5,'EPA HDV Rules'!B$44),0))</f>
        <v>0</v>
      </c>
      <c r="J26">
        <f>IF('CA Standards and Followers'!$C38=1,'EPA HDV Rules'!C$44,IF('CA Standards and Followers'!$F38=1,MAX('CA Standards and Followers'!J$5,'EPA HDV Rules'!C$44),0))</f>
        <v>0</v>
      </c>
      <c r="K26">
        <f>IF('CA Standards and Followers'!$C38=1,'EPA HDV Rules'!D$44,IF('CA Standards and Followers'!$F38=1,MAX('CA Standards and Followers'!K$5,'EPA HDV Rules'!D$44),0))</f>
        <v>0</v>
      </c>
      <c r="L26">
        <f>IF('CA Standards and Followers'!$C38=1,'EPA HDV Rules'!E$44,IF('CA Standards and Followers'!$F38=1,MAX('CA Standards and Followers'!L$5,'EPA HDV Rules'!E$44),0))</f>
        <v>0</v>
      </c>
      <c r="M26">
        <f>IF('CA Standards and Followers'!$C38=1,'EPA HDV Rules'!F$44,IF('CA Standards and Followers'!$F38=1,MAX('CA Standards and Followers'!M$5,'EPA HDV Rules'!F$44),0))</f>
        <v>0</v>
      </c>
      <c r="N26">
        <f>IF('CA Standards and Followers'!$C38=1,'EPA HDV Rules'!G$44,IF('CA Standards and Followers'!$F38=1,MAX('CA Standards and Followers'!N$5,'EPA HDV Rules'!G$44),0))</f>
        <v>0</v>
      </c>
      <c r="O26">
        <f>IF('CA Standards and Followers'!$C38=1,'EPA HDV Rules'!H$44,IF('CA Standards and Followers'!$F38=1,MAX('CA Standards and Followers'!O$5,'EPA HDV Rules'!H$44),0))</f>
        <v>0.4350401760255096</v>
      </c>
      <c r="P26">
        <f>IF('CA Standards and Followers'!$C38=1,'EPA HDV Rules'!I$44,IF('CA Standards and Followers'!$F38=1,MAX('CA Standards and Followers'!P$5,'EPA HDV Rules'!I$44),0))</f>
        <v>0.4350401760255096</v>
      </c>
      <c r="Q26">
        <f>IF('CA Standards and Followers'!$C38=1,'EPA HDV Rules'!J$44,IF('CA Standards and Followers'!$F38=1,MAX('CA Standards and Followers'!Q$5,'EPA HDV Rules'!J$44),0))</f>
        <v>0.4350401760255096</v>
      </c>
      <c r="R26">
        <f>IF('CA Standards and Followers'!$C38=1,'EPA HDV Rules'!K$44,IF('CA Standards and Followers'!$F38=1,MAX('CA Standards and Followers'!R$5,'EPA HDV Rules'!K$44),0))</f>
        <v>0.4350401760255096</v>
      </c>
      <c r="S26">
        <f>IF('CA Standards and Followers'!$C38=1,'EPA HDV Rules'!L$44,IF('CA Standards and Followers'!$F38=1,MAX('CA Standards and Followers'!S$5,'EPA HDV Rules'!L$44),0))</f>
        <v>0.4350401760255096</v>
      </c>
      <c r="T26">
        <f>IF('CA Standards and Followers'!$C38=1,'EPA HDV Rules'!M$44,IF('CA Standards and Followers'!$F38=1,MAX('CA Standards and Followers'!T$5,'EPA HDV Rules'!M$44),0))</f>
        <v>0.4350401760255096</v>
      </c>
      <c r="U26">
        <f>IF('CA Standards and Followers'!$C38=1,'EPA HDV Rules'!N$44,IF('CA Standards and Followers'!$F38=1,MAX('CA Standards and Followers'!U$5,'EPA HDV Rules'!N$44),0))</f>
        <v>0.4350401760255096</v>
      </c>
      <c r="V26">
        <f>IF('CA Standards and Followers'!$C38=1,'EPA HDV Rules'!O$44,IF('CA Standards and Followers'!$F38=1,MAX('CA Standards and Followers'!V$5,'EPA HDV Rules'!O$44),0))</f>
        <v>0.4350401760255096</v>
      </c>
      <c r="W26">
        <f>IF('CA Standards and Followers'!$C38=1,'EPA HDV Rules'!P$44,IF('CA Standards and Followers'!$F38=1,MAX('CA Standards and Followers'!W$5,'EPA HDV Rules'!P$44),0))</f>
        <v>0.4350401760255096</v>
      </c>
      <c r="X26">
        <f>IF('CA Standards and Followers'!$C38=1,'EPA HDV Rules'!Q$44,IF('CA Standards and Followers'!$F38=1,MAX('CA Standards and Followers'!X$5,'EPA HDV Rules'!Q$44),0))</f>
        <v>0.4350401760255096</v>
      </c>
      <c r="Y26">
        <f>IF('CA Standards and Followers'!$C38=1,'EPA HDV Rules'!R$44,IF('CA Standards and Followers'!$F38=1,MAX('CA Standards and Followers'!Y$5,'EPA HDV Rules'!R$44),0))</f>
        <v>0.4350401760255096</v>
      </c>
      <c r="Z26">
        <f>IF('CA Standards and Followers'!$C38=1,'EPA HDV Rules'!S$44,IF('CA Standards and Followers'!$F38=1,MAX('CA Standards and Followers'!Z$5,'EPA HDV Rules'!S$44),0))</f>
        <v>0.4350401760255096</v>
      </c>
      <c r="AA26">
        <f>IF('CA Standards and Followers'!$C38=1,'EPA HDV Rules'!T$44,IF('CA Standards and Followers'!$F38=1,MAX('CA Standards and Followers'!AA$5,'EPA HDV Rules'!T$44),0))</f>
        <v>0.4350401760255096</v>
      </c>
      <c r="AB26">
        <f>IF('CA Standards and Followers'!$C38=1,'EPA HDV Rules'!U$44,IF('CA Standards and Followers'!$F38=1,MAX('CA Standards and Followers'!AB$5,'EPA HDV Rules'!U$44),0))</f>
        <v>0.4350401760255096</v>
      </c>
      <c r="AC26">
        <f>IF('CA Standards and Followers'!$C38=1,'EPA HDV Rules'!V$44,IF('CA Standards and Followers'!$F38=1,MAX('CA Standards and Followers'!AC$5,'EPA HDV Rules'!V$44),0))</f>
        <v>0.4350401760255096</v>
      </c>
      <c r="AD26">
        <f>IF('CA Standards and Followers'!$C38=1,'EPA HDV Rules'!W$44,IF('CA Standards and Followers'!$F38=1,MAX('CA Standards and Followers'!AD$5,'EPA HDV Rules'!W$44),0))</f>
        <v>0.4350401760255096</v>
      </c>
      <c r="AE26">
        <f>IF('CA Standards and Followers'!$C38=1,'EPA HDV Rules'!X$44,IF('CA Standards and Followers'!$F38=1,MAX('CA Standards and Followers'!AE$5,'EPA HDV Rules'!X$44),0))</f>
        <v>0.4350401760255096</v>
      </c>
      <c r="AF26">
        <f>IF('CA Standards and Followers'!$C38=1,'EPA HDV Rules'!Y$44,IF('CA Standards and Followers'!$F38=1,MAX('CA Standards and Followers'!AF$5,'EPA HDV Rules'!Y$44),0))</f>
        <v>0.4350401760255096</v>
      </c>
    </row>
    <row r="27" spans="1:32" x14ac:dyDescent="0.75">
      <c r="A27" t="s">
        <v>15</v>
      </c>
      <c r="B27">
        <f>IF(INDEX('CA Standards and Followers'!$I$14:$I$73,MATCH($A27,'CA Standards and Followers'!$A$14:$A$73,0))&lt;=B$1,INDEX('CA Standards and Followers'!$F$14:$F$73,MATCH($A27,'CA Standards and Followers'!$A$14:$A$73,0))*'CA Standards and Followers'!B$5,0)</f>
        <v>0</v>
      </c>
      <c r="C27">
        <f>IF(INDEX('CA Standards and Followers'!$I$14:$I$73,MATCH($A27,'CA Standards and Followers'!$A$14:$A$73,0))&lt;=C$1,INDEX('CA Standards and Followers'!$F$14:$F$73,MATCH($A27,'CA Standards and Followers'!$A$14:$A$73,0))*'CA Standards and Followers'!C$5,0)</f>
        <v>0</v>
      </c>
      <c r="D27">
        <f>IF(INDEX('CA Standards and Followers'!$I$14:$I$73,MATCH($A27,'CA Standards and Followers'!$A$14:$A$73,0))&lt;=D$1,INDEX('CA Standards and Followers'!$F$14:$F$73,MATCH($A27,'CA Standards and Followers'!$A$14:$A$73,0))*'CA Standards and Followers'!D$5,0)</f>
        <v>0</v>
      </c>
      <c r="E27">
        <f>IF(INDEX('CA Standards and Followers'!$I$14:$I$73,MATCH($A27,'CA Standards and Followers'!$A$14:$A$73,0))&lt;=E$1,INDEX('CA Standards and Followers'!$F$14:$F$73,MATCH($A27,'CA Standards and Followers'!$A$14:$A$73,0))*'CA Standards and Followers'!E$5,0)</f>
        <v>0</v>
      </c>
      <c r="F27">
        <f>IF(INDEX('CA Standards and Followers'!$I$14:$I$73,MATCH($A27,'CA Standards and Followers'!$A$14:$A$73,0))&lt;=F$1,INDEX('CA Standards and Followers'!$F$14:$F$73,MATCH($A27,'CA Standards and Followers'!$A$14:$A$73,0))*'CA Standards and Followers'!F$5,0)</f>
        <v>0</v>
      </c>
      <c r="G27">
        <f>IF(INDEX('CA Standards and Followers'!$I$14:$I$73,MATCH($A27,'CA Standards and Followers'!$A$14:$A$73,0))&lt;=G$1,INDEX('CA Standards and Followers'!$F$14:$F$73,MATCH($A27,'CA Standards and Followers'!$A$14:$A$73,0))*'CA Standards and Followers'!G$5,0)</f>
        <v>0</v>
      </c>
      <c r="H27">
        <f>IF(INDEX('CA Standards and Followers'!$I$14:$I$73,MATCH($A27,'CA Standards and Followers'!$A$14:$A$73,0))&lt;=H$1,INDEX('CA Standards and Followers'!$F$14:$F$73,MATCH($A27,'CA Standards and Followers'!$A$14:$A$73,0))*'CA Standards and Followers'!H$5,0)</f>
        <v>0</v>
      </c>
      <c r="I27">
        <f>IF('CA Standards and Followers'!$C39=1,'EPA HDV Rules'!B$44,IF('CA Standards and Followers'!$F39=1,MAX('CA Standards and Followers'!I$5,'EPA HDV Rules'!B$44),0))</f>
        <v>0</v>
      </c>
      <c r="J27">
        <f>IF('CA Standards and Followers'!$C39=1,'EPA HDV Rules'!C$44,IF('CA Standards and Followers'!$F39=1,MAX('CA Standards and Followers'!J$5,'EPA HDV Rules'!C$44),0))</f>
        <v>0</v>
      </c>
      <c r="K27">
        <f>IF('CA Standards and Followers'!$C39=1,'EPA HDV Rules'!D$44,IF('CA Standards and Followers'!$F39=1,MAX('CA Standards and Followers'!K$5,'EPA HDV Rules'!D$44),0))</f>
        <v>0</v>
      </c>
      <c r="L27">
        <f>IF('CA Standards and Followers'!$C39=1,'EPA HDV Rules'!E$44,IF('CA Standards and Followers'!$F39=1,MAX('CA Standards and Followers'!L$5,'EPA HDV Rules'!E$44),0))</f>
        <v>0</v>
      </c>
      <c r="M27">
        <f>IF('CA Standards and Followers'!$C39=1,'EPA HDV Rules'!F$44,IF('CA Standards and Followers'!$F39=1,MAX('CA Standards and Followers'!M$5,'EPA HDV Rules'!F$44),0))</f>
        <v>0</v>
      </c>
      <c r="N27">
        <f>IF('CA Standards and Followers'!$C39=1,'EPA HDV Rules'!G$44,IF('CA Standards and Followers'!$F39=1,MAX('CA Standards and Followers'!N$5,'EPA HDV Rules'!G$44),0))</f>
        <v>0</v>
      </c>
      <c r="O27">
        <f>IF('CA Standards and Followers'!$C39=1,'EPA HDV Rules'!H$44,IF('CA Standards and Followers'!$F39=1,MAX('CA Standards and Followers'!O$5,'EPA HDV Rules'!H$44),0))</f>
        <v>0.4350401760255096</v>
      </c>
      <c r="P27">
        <f>IF('CA Standards and Followers'!$C39=1,'EPA HDV Rules'!I$44,IF('CA Standards and Followers'!$F39=1,MAX('CA Standards and Followers'!P$5,'EPA HDV Rules'!I$44),0))</f>
        <v>0.4350401760255096</v>
      </c>
      <c r="Q27">
        <f>IF('CA Standards and Followers'!$C39=1,'EPA HDV Rules'!J$44,IF('CA Standards and Followers'!$F39=1,MAX('CA Standards and Followers'!Q$5,'EPA HDV Rules'!J$44),0))</f>
        <v>0.4350401760255096</v>
      </c>
      <c r="R27">
        <f>IF('CA Standards and Followers'!$C39=1,'EPA HDV Rules'!K$44,IF('CA Standards and Followers'!$F39=1,MAX('CA Standards and Followers'!R$5,'EPA HDV Rules'!K$44),0))</f>
        <v>0.4350401760255096</v>
      </c>
      <c r="S27">
        <f>IF('CA Standards and Followers'!$C39=1,'EPA HDV Rules'!L$44,IF('CA Standards and Followers'!$F39=1,MAX('CA Standards and Followers'!S$5,'EPA HDV Rules'!L$44),0))</f>
        <v>0.4350401760255096</v>
      </c>
      <c r="T27">
        <f>IF('CA Standards and Followers'!$C39=1,'EPA HDV Rules'!M$44,IF('CA Standards and Followers'!$F39=1,MAX('CA Standards and Followers'!T$5,'EPA HDV Rules'!M$44),0))</f>
        <v>0.4350401760255096</v>
      </c>
      <c r="U27">
        <f>IF('CA Standards and Followers'!$C39=1,'EPA HDV Rules'!N$44,IF('CA Standards and Followers'!$F39=1,MAX('CA Standards and Followers'!U$5,'EPA HDV Rules'!N$44),0))</f>
        <v>0.4350401760255096</v>
      </c>
      <c r="V27">
        <f>IF('CA Standards and Followers'!$C39=1,'EPA HDV Rules'!O$44,IF('CA Standards and Followers'!$F39=1,MAX('CA Standards and Followers'!V$5,'EPA HDV Rules'!O$44),0))</f>
        <v>0.4350401760255096</v>
      </c>
      <c r="W27">
        <f>IF('CA Standards and Followers'!$C39=1,'EPA HDV Rules'!P$44,IF('CA Standards and Followers'!$F39=1,MAX('CA Standards and Followers'!W$5,'EPA HDV Rules'!P$44),0))</f>
        <v>0.4350401760255096</v>
      </c>
      <c r="X27">
        <f>IF('CA Standards and Followers'!$C39=1,'EPA HDV Rules'!Q$44,IF('CA Standards and Followers'!$F39=1,MAX('CA Standards and Followers'!X$5,'EPA HDV Rules'!Q$44),0))</f>
        <v>0.4350401760255096</v>
      </c>
      <c r="Y27">
        <f>IF('CA Standards and Followers'!$C39=1,'EPA HDV Rules'!R$44,IF('CA Standards and Followers'!$F39=1,MAX('CA Standards and Followers'!Y$5,'EPA HDV Rules'!R$44),0))</f>
        <v>0.4350401760255096</v>
      </c>
      <c r="Z27">
        <f>IF('CA Standards and Followers'!$C39=1,'EPA HDV Rules'!S$44,IF('CA Standards and Followers'!$F39=1,MAX('CA Standards and Followers'!Z$5,'EPA HDV Rules'!S$44),0))</f>
        <v>0.4350401760255096</v>
      </c>
      <c r="AA27">
        <f>IF('CA Standards and Followers'!$C39=1,'EPA HDV Rules'!T$44,IF('CA Standards and Followers'!$F39=1,MAX('CA Standards and Followers'!AA$5,'EPA HDV Rules'!T$44),0))</f>
        <v>0.4350401760255096</v>
      </c>
      <c r="AB27">
        <f>IF('CA Standards and Followers'!$C39=1,'EPA HDV Rules'!U$44,IF('CA Standards and Followers'!$F39=1,MAX('CA Standards and Followers'!AB$5,'EPA HDV Rules'!U$44),0))</f>
        <v>0.4350401760255096</v>
      </c>
      <c r="AC27">
        <f>IF('CA Standards and Followers'!$C39=1,'EPA HDV Rules'!V$44,IF('CA Standards and Followers'!$F39=1,MAX('CA Standards and Followers'!AC$5,'EPA HDV Rules'!V$44),0))</f>
        <v>0.4350401760255096</v>
      </c>
      <c r="AD27">
        <f>IF('CA Standards and Followers'!$C39=1,'EPA HDV Rules'!W$44,IF('CA Standards and Followers'!$F39=1,MAX('CA Standards and Followers'!AD$5,'EPA HDV Rules'!W$44),0))</f>
        <v>0.4350401760255096</v>
      </c>
      <c r="AE27">
        <f>IF('CA Standards and Followers'!$C39=1,'EPA HDV Rules'!X$44,IF('CA Standards and Followers'!$F39=1,MAX('CA Standards and Followers'!AE$5,'EPA HDV Rules'!X$44),0))</f>
        <v>0.4350401760255096</v>
      </c>
      <c r="AF27">
        <f>IF('CA Standards and Followers'!$C39=1,'EPA HDV Rules'!Y$44,IF('CA Standards and Followers'!$F39=1,MAX('CA Standards and Followers'!AF$5,'EPA HDV Rules'!Y$44),0))</f>
        <v>0.4350401760255096</v>
      </c>
    </row>
    <row r="28" spans="1:32" x14ac:dyDescent="0.75">
      <c r="A28" t="s">
        <v>1378</v>
      </c>
      <c r="B28">
        <f>IF(INDEX('CA Standards and Followers'!$I$14:$I$73,MATCH($A28,'CA Standards and Followers'!$A$14:$A$73,0))&lt;=B$1,INDEX('CA Standards and Followers'!$F$14:$F$73,MATCH($A28,'CA Standards and Followers'!$A$14:$A$73,0))*'CA Standards and Followers'!B$5,0)</f>
        <v>0</v>
      </c>
      <c r="C28">
        <f>IF(INDEX('CA Standards and Followers'!$I$14:$I$73,MATCH($A28,'CA Standards and Followers'!$A$14:$A$73,0))&lt;=C$1,INDEX('CA Standards and Followers'!$F$14:$F$73,MATCH($A28,'CA Standards and Followers'!$A$14:$A$73,0))*'CA Standards and Followers'!C$5,0)</f>
        <v>0</v>
      </c>
      <c r="D28">
        <f>IF(INDEX('CA Standards and Followers'!$I$14:$I$73,MATCH($A28,'CA Standards and Followers'!$A$14:$A$73,0))&lt;=D$1,INDEX('CA Standards and Followers'!$F$14:$F$73,MATCH($A28,'CA Standards and Followers'!$A$14:$A$73,0))*'CA Standards and Followers'!D$5,0)</f>
        <v>0</v>
      </c>
      <c r="E28">
        <f>IF(INDEX('CA Standards and Followers'!$I$14:$I$73,MATCH($A28,'CA Standards and Followers'!$A$14:$A$73,0))&lt;=E$1,INDEX('CA Standards and Followers'!$F$14:$F$73,MATCH($A28,'CA Standards and Followers'!$A$14:$A$73,0))*'CA Standards and Followers'!E$5,0)</f>
        <v>0</v>
      </c>
      <c r="F28">
        <f>IF(INDEX('CA Standards and Followers'!$I$14:$I$73,MATCH($A28,'CA Standards and Followers'!$A$14:$A$73,0))&lt;=F$1,INDEX('CA Standards and Followers'!$F$14:$F$73,MATCH($A28,'CA Standards and Followers'!$A$14:$A$73,0))*'CA Standards and Followers'!F$5,0)</f>
        <v>0</v>
      </c>
      <c r="G28">
        <f>IF(INDEX('CA Standards and Followers'!$I$14:$I$73,MATCH($A28,'CA Standards and Followers'!$A$14:$A$73,0))&lt;=G$1,INDEX('CA Standards and Followers'!$F$14:$F$73,MATCH($A28,'CA Standards and Followers'!$A$14:$A$73,0))*'CA Standards and Followers'!G$5,0)</f>
        <v>0</v>
      </c>
      <c r="H28">
        <f>IF(INDEX('CA Standards and Followers'!$I$14:$I$73,MATCH($A28,'CA Standards and Followers'!$A$14:$A$73,0))&lt;=H$1,INDEX('CA Standards and Followers'!$F$14:$F$73,MATCH($A28,'CA Standards and Followers'!$A$14:$A$73,0))*'CA Standards and Followers'!H$5,0)</f>
        <v>0</v>
      </c>
      <c r="I28">
        <f>IF('CA Standards and Followers'!$C40=1,'EPA HDV Rules'!B$44,IF('CA Standards and Followers'!$F40=1,MAX('CA Standards and Followers'!I$5,'EPA HDV Rules'!B$44),0))</f>
        <v>0</v>
      </c>
      <c r="J28">
        <f>IF('CA Standards and Followers'!$C40=1,'EPA HDV Rules'!C$44,IF('CA Standards and Followers'!$F40=1,MAX('CA Standards and Followers'!J$5,'EPA HDV Rules'!C$44),0))</f>
        <v>0</v>
      </c>
      <c r="K28">
        <f>IF('CA Standards and Followers'!$C40=1,'EPA HDV Rules'!D$44,IF('CA Standards and Followers'!$F40=1,MAX('CA Standards and Followers'!K$5,'EPA HDV Rules'!D$44),0))</f>
        <v>0</v>
      </c>
      <c r="L28">
        <f>IF('CA Standards and Followers'!$C40=1,'EPA HDV Rules'!E$44,IF('CA Standards and Followers'!$F40=1,MAX('CA Standards and Followers'!L$5,'EPA HDV Rules'!E$44),0))</f>
        <v>0</v>
      </c>
      <c r="M28">
        <f>IF('CA Standards and Followers'!$C40=1,'EPA HDV Rules'!F$44,IF('CA Standards and Followers'!$F40=1,MAX('CA Standards and Followers'!M$5,'EPA HDV Rules'!F$44),0))</f>
        <v>0</v>
      </c>
      <c r="N28">
        <f>IF('CA Standards and Followers'!$C40=1,'EPA HDV Rules'!G$44,IF('CA Standards and Followers'!$F40=1,MAX('CA Standards and Followers'!N$5,'EPA HDV Rules'!G$44),0))</f>
        <v>0</v>
      </c>
      <c r="O28">
        <f>IF('CA Standards and Followers'!$C40=1,'EPA HDV Rules'!H$44,IF('CA Standards and Followers'!$F40=1,MAX('CA Standards and Followers'!O$5,'EPA HDV Rules'!H$44),0))</f>
        <v>0.4350401760255096</v>
      </c>
      <c r="P28">
        <f>IF('CA Standards and Followers'!$C40=1,'EPA HDV Rules'!I$44,IF('CA Standards and Followers'!$F40=1,MAX('CA Standards and Followers'!P$5,'EPA HDV Rules'!I$44),0))</f>
        <v>0.4350401760255096</v>
      </c>
      <c r="Q28">
        <f>IF('CA Standards and Followers'!$C40=1,'EPA HDV Rules'!J$44,IF('CA Standards and Followers'!$F40=1,MAX('CA Standards and Followers'!Q$5,'EPA HDV Rules'!J$44),0))</f>
        <v>0.4350401760255096</v>
      </c>
      <c r="R28">
        <f>IF('CA Standards and Followers'!$C40=1,'EPA HDV Rules'!K$44,IF('CA Standards and Followers'!$F40=1,MAX('CA Standards and Followers'!R$5,'EPA HDV Rules'!K$44),0))</f>
        <v>0.4350401760255096</v>
      </c>
      <c r="S28">
        <f>IF('CA Standards and Followers'!$C40=1,'EPA HDV Rules'!L$44,IF('CA Standards and Followers'!$F40=1,MAX('CA Standards and Followers'!S$5,'EPA HDV Rules'!L$44),0))</f>
        <v>0.4350401760255096</v>
      </c>
      <c r="T28">
        <f>IF('CA Standards and Followers'!$C40=1,'EPA HDV Rules'!M$44,IF('CA Standards and Followers'!$F40=1,MAX('CA Standards and Followers'!T$5,'EPA HDV Rules'!M$44),0))</f>
        <v>0.4350401760255096</v>
      </c>
      <c r="U28">
        <f>IF('CA Standards and Followers'!$C40=1,'EPA HDV Rules'!N$44,IF('CA Standards and Followers'!$F40=1,MAX('CA Standards and Followers'!U$5,'EPA HDV Rules'!N$44),0))</f>
        <v>0.4350401760255096</v>
      </c>
      <c r="V28">
        <f>IF('CA Standards and Followers'!$C40=1,'EPA HDV Rules'!O$44,IF('CA Standards and Followers'!$F40=1,MAX('CA Standards and Followers'!V$5,'EPA HDV Rules'!O$44),0))</f>
        <v>0.4350401760255096</v>
      </c>
      <c r="W28">
        <f>IF('CA Standards and Followers'!$C40=1,'EPA HDV Rules'!P$44,IF('CA Standards and Followers'!$F40=1,MAX('CA Standards and Followers'!W$5,'EPA HDV Rules'!P$44),0))</f>
        <v>0.4350401760255096</v>
      </c>
      <c r="X28">
        <f>IF('CA Standards and Followers'!$C40=1,'EPA HDV Rules'!Q$44,IF('CA Standards and Followers'!$F40=1,MAX('CA Standards and Followers'!X$5,'EPA HDV Rules'!Q$44),0))</f>
        <v>0.4350401760255096</v>
      </c>
      <c r="Y28">
        <f>IF('CA Standards and Followers'!$C40=1,'EPA HDV Rules'!R$44,IF('CA Standards and Followers'!$F40=1,MAX('CA Standards and Followers'!Y$5,'EPA HDV Rules'!R$44),0))</f>
        <v>0.4350401760255096</v>
      </c>
      <c r="Z28">
        <f>IF('CA Standards and Followers'!$C40=1,'EPA HDV Rules'!S$44,IF('CA Standards and Followers'!$F40=1,MAX('CA Standards and Followers'!Z$5,'EPA HDV Rules'!S$44),0))</f>
        <v>0.4350401760255096</v>
      </c>
      <c r="AA28">
        <f>IF('CA Standards and Followers'!$C40=1,'EPA HDV Rules'!T$44,IF('CA Standards and Followers'!$F40=1,MAX('CA Standards and Followers'!AA$5,'EPA HDV Rules'!T$44),0))</f>
        <v>0.4350401760255096</v>
      </c>
      <c r="AB28">
        <f>IF('CA Standards and Followers'!$C40=1,'EPA HDV Rules'!U$44,IF('CA Standards and Followers'!$F40=1,MAX('CA Standards and Followers'!AB$5,'EPA HDV Rules'!U$44),0))</f>
        <v>0.4350401760255096</v>
      </c>
      <c r="AC28">
        <f>IF('CA Standards and Followers'!$C40=1,'EPA HDV Rules'!V$44,IF('CA Standards and Followers'!$F40=1,MAX('CA Standards and Followers'!AC$5,'EPA HDV Rules'!V$44),0))</f>
        <v>0.4350401760255096</v>
      </c>
      <c r="AD28">
        <f>IF('CA Standards and Followers'!$C40=1,'EPA HDV Rules'!W$44,IF('CA Standards and Followers'!$F40=1,MAX('CA Standards and Followers'!AD$5,'EPA HDV Rules'!W$44),0))</f>
        <v>0.4350401760255096</v>
      </c>
      <c r="AE28">
        <f>IF('CA Standards and Followers'!$C40=1,'EPA HDV Rules'!X$44,IF('CA Standards and Followers'!$F40=1,MAX('CA Standards and Followers'!AE$5,'EPA HDV Rules'!X$44),0))</f>
        <v>0.4350401760255096</v>
      </c>
      <c r="AF28">
        <f>IF('CA Standards and Followers'!$C40=1,'EPA HDV Rules'!Y$44,IF('CA Standards and Followers'!$F40=1,MAX('CA Standards and Followers'!AF$5,'EPA HDV Rules'!Y$44),0))</f>
        <v>0.4350401760255096</v>
      </c>
    </row>
    <row r="29" spans="1:32" x14ac:dyDescent="0.75">
      <c r="A29" t="s">
        <v>16</v>
      </c>
      <c r="B29">
        <f>IF(INDEX('CA Standards and Followers'!$I$14:$I$73,MATCH($A29,'CA Standards and Followers'!$A$14:$A$73,0))&lt;=B$1,INDEX('CA Standards and Followers'!$F$14:$F$73,MATCH($A29,'CA Standards and Followers'!$A$14:$A$73,0))*'CA Standards and Followers'!B$5,0)</f>
        <v>0</v>
      </c>
      <c r="C29">
        <f>IF(INDEX('CA Standards and Followers'!$I$14:$I$73,MATCH($A29,'CA Standards and Followers'!$A$14:$A$73,0))&lt;=C$1,INDEX('CA Standards and Followers'!$F$14:$F$73,MATCH($A29,'CA Standards and Followers'!$A$14:$A$73,0))*'CA Standards and Followers'!C$5,0)</f>
        <v>0</v>
      </c>
      <c r="D29">
        <f>IF(INDEX('CA Standards and Followers'!$I$14:$I$73,MATCH($A29,'CA Standards and Followers'!$A$14:$A$73,0))&lt;=D$1,INDEX('CA Standards and Followers'!$F$14:$F$73,MATCH($A29,'CA Standards and Followers'!$A$14:$A$73,0))*'CA Standards and Followers'!D$5,0)</f>
        <v>0</v>
      </c>
      <c r="E29">
        <f>IF(INDEX('CA Standards and Followers'!$I$14:$I$73,MATCH($A29,'CA Standards and Followers'!$A$14:$A$73,0))&lt;=E$1,INDEX('CA Standards and Followers'!$F$14:$F$73,MATCH($A29,'CA Standards and Followers'!$A$14:$A$73,0))*'CA Standards and Followers'!E$5,0)</f>
        <v>0</v>
      </c>
      <c r="F29">
        <f>IF(INDEX('CA Standards and Followers'!$I$14:$I$73,MATCH($A29,'CA Standards and Followers'!$A$14:$A$73,0))&lt;=F$1,INDEX('CA Standards and Followers'!$F$14:$F$73,MATCH($A29,'CA Standards and Followers'!$A$14:$A$73,0))*'CA Standards and Followers'!F$5,0)</f>
        <v>0</v>
      </c>
      <c r="G29">
        <f>IF(INDEX('CA Standards and Followers'!$I$14:$I$73,MATCH($A29,'CA Standards and Followers'!$A$14:$A$73,0))&lt;=G$1,INDEX('CA Standards and Followers'!$F$14:$F$73,MATCH($A29,'CA Standards and Followers'!$A$14:$A$73,0))*'CA Standards and Followers'!G$5,0)</f>
        <v>0</v>
      </c>
      <c r="H29">
        <f>IF(INDEX('CA Standards and Followers'!$I$14:$I$73,MATCH($A29,'CA Standards and Followers'!$A$14:$A$73,0))&lt;=H$1,INDEX('CA Standards and Followers'!$F$14:$F$73,MATCH($A29,'CA Standards and Followers'!$A$14:$A$73,0))*'CA Standards and Followers'!H$5,0)</f>
        <v>0</v>
      </c>
      <c r="I29">
        <f>IF('CA Standards and Followers'!$C41=1,'EPA HDV Rules'!B$44,IF('CA Standards and Followers'!$F41=1,MAX('CA Standards and Followers'!I$5,'EPA HDV Rules'!B$44),0))</f>
        <v>0</v>
      </c>
      <c r="J29">
        <f>IF('CA Standards and Followers'!$C41=1,'EPA HDV Rules'!C$44,IF('CA Standards and Followers'!$F41=1,MAX('CA Standards and Followers'!J$5,'EPA HDV Rules'!C$44),0))</f>
        <v>0</v>
      </c>
      <c r="K29">
        <f>IF('CA Standards and Followers'!$C41=1,'EPA HDV Rules'!D$44,IF('CA Standards and Followers'!$F41=1,MAX('CA Standards and Followers'!K$5,'EPA HDV Rules'!D$44),0))</f>
        <v>0</v>
      </c>
      <c r="L29">
        <f>IF('CA Standards and Followers'!$C41=1,'EPA HDV Rules'!E$44,IF('CA Standards and Followers'!$F41=1,MAX('CA Standards and Followers'!L$5,'EPA HDV Rules'!E$44),0))</f>
        <v>0</v>
      </c>
      <c r="M29">
        <f>IF('CA Standards and Followers'!$C41=1,'EPA HDV Rules'!F$44,IF('CA Standards and Followers'!$F41=1,MAX('CA Standards and Followers'!M$5,'EPA HDV Rules'!F$44),0))</f>
        <v>0</v>
      </c>
      <c r="N29">
        <f>IF('CA Standards and Followers'!$C41=1,'EPA HDV Rules'!G$44,IF('CA Standards and Followers'!$F41=1,MAX('CA Standards and Followers'!N$5,'EPA HDV Rules'!G$44),0))</f>
        <v>0</v>
      </c>
      <c r="O29">
        <f>IF('CA Standards and Followers'!$C41=1,'EPA HDV Rules'!H$44,IF('CA Standards and Followers'!$F41=1,MAX('CA Standards and Followers'!O$5,'EPA HDV Rules'!H$44),0))</f>
        <v>0.4350401760255096</v>
      </c>
      <c r="P29">
        <f>IF('CA Standards and Followers'!$C41=1,'EPA HDV Rules'!I$44,IF('CA Standards and Followers'!$F41=1,MAX('CA Standards and Followers'!P$5,'EPA HDV Rules'!I$44),0))</f>
        <v>0.4350401760255096</v>
      </c>
      <c r="Q29">
        <f>IF('CA Standards and Followers'!$C41=1,'EPA HDV Rules'!J$44,IF('CA Standards and Followers'!$F41=1,MAX('CA Standards and Followers'!Q$5,'EPA HDV Rules'!J$44),0))</f>
        <v>0.4350401760255096</v>
      </c>
      <c r="R29">
        <f>IF('CA Standards and Followers'!$C41=1,'EPA HDV Rules'!K$44,IF('CA Standards and Followers'!$F41=1,MAX('CA Standards and Followers'!R$5,'EPA HDV Rules'!K$44),0))</f>
        <v>0.4350401760255096</v>
      </c>
      <c r="S29">
        <f>IF('CA Standards and Followers'!$C41=1,'EPA HDV Rules'!L$44,IF('CA Standards and Followers'!$F41=1,MAX('CA Standards and Followers'!S$5,'EPA HDV Rules'!L$44),0))</f>
        <v>0.4350401760255096</v>
      </c>
      <c r="T29">
        <f>IF('CA Standards and Followers'!$C41=1,'EPA HDV Rules'!M$44,IF('CA Standards and Followers'!$F41=1,MAX('CA Standards and Followers'!T$5,'EPA HDV Rules'!M$44),0))</f>
        <v>0.4350401760255096</v>
      </c>
      <c r="U29">
        <f>IF('CA Standards and Followers'!$C41=1,'EPA HDV Rules'!N$44,IF('CA Standards and Followers'!$F41=1,MAX('CA Standards and Followers'!U$5,'EPA HDV Rules'!N$44),0))</f>
        <v>0.4350401760255096</v>
      </c>
      <c r="V29">
        <f>IF('CA Standards and Followers'!$C41=1,'EPA HDV Rules'!O$44,IF('CA Standards and Followers'!$F41=1,MAX('CA Standards and Followers'!V$5,'EPA HDV Rules'!O$44),0))</f>
        <v>0.4350401760255096</v>
      </c>
      <c r="W29">
        <f>IF('CA Standards and Followers'!$C41=1,'EPA HDV Rules'!P$44,IF('CA Standards and Followers'!$F41=1,MAX('CA Standards and Followers'!W$5,'EPA HDV Rules'!P$44),0))</f>
        <v>0.4350401760255096</v>
      </c>
      <c r="X29">
        <f>IF('CA Standards and Followers'!$C41=1,'EPA HDV Rules'!Q$44,IF('CA Standards and Followers'!$F41=1,MAX('CA Standards and Followers'!X$5,'EPA HDV Rules'!Q$44),0))</f>
        <v>0.4350401760255096</v>
      </c>
      <c r="Y29">
        <f>IF('CA Standards and Followers'!$C41=1,'EPA HDV Rules'!R$44,IF('CA Standards and Followers'!$F41=1,MAX('CA Standards and Followers'!Y$5,'EPA HDV Rules'!R$44),0))</f>
        <v>0.4350401760255096</v>
      </c>
      <c r="Z29">
        <f>IF('CA Standards and Followers'!$C41=1,'EPA HDV Rules'!S$44,IF('CA Standards and Followers'!$F41=1,MAX('CA Standards and Followers'!Z$5,'EPA HDV Rules'!S$44),0))</f>
        <v>0.4350401760255096</v>
      </c>
      <c r="AA29">
        <f>IF('CA Standards and Followers'!$C41=1,'EPA HDV Rules'!T$44,IF('CA Standards and Followers'!$F41=1,MAX('CA Standards and Followers'!AA$5,'EPA HDV Rules'!T$44),0))</f>
        <v>0.4350401760255096</v>
      </c>
      <c r="AB29">
        <f>IF('CA Standards and Followers'!$C41=1,'EPA HDV Rules'!U$44,IF('CA Standards and Followers'!$F41=1,MAX('CA Standards and Followers'!AB$5,'EPA HDV Rules'!U$44),0))</f>
        <v>0.4350401760255096</v>
      </c>
      <c r="AC29">
        <f>IF('CA Standards and Followers'!$C41=1,'EPA HDV Rules'!V$44,IF('CA Standards and Followers'!$F41=1,MAX('CA Standards and Followers'!AC$5,'EPA HDV Rules'!V$44),0))</f>
        <v>0.4350401760255096</v>
      </c>
      <c r="AD29">
        <f>IF('CA Standards and Followers'!$C41=1,'EPA HDV Rules'!W$44,IF('CA Standards and Followers'!$F41=1,MAX('CA Standards and Followers'!AD$5,'EPA HDV Rules'!W$44),0))</f>
        <v>0.4350401760255096</v>
      </c>
      <c r="AE29">
        <f>IF('CA Standards and Followers'!$C41=1,'EPA HDV Rules'!X$44,IF('CA Standards and Followers'!$F41=1,MAX('CA Standards and Followers'!AE$5,'EPA HDV Rules'!X$44),0))</f>
        <v>0.4350401760255096</v>
      </c>
      <c r="AF29">
        <f>IF('CA Standards and Followers'!$C41=1,'EPA HDV Rules'!Y$44,IF('CA Standards and Followers'!$F41=1,MAX('CA Standards and Followers'!AF$5,'EPA HDV Rules'!Y$44),0))</f>
        <v>0.4350401760255096</v>
      </c>
    </row>
    <row r="30" spans="1:32" x14ac:dyDescent="0.75">
      <c r="A30" t="s">
        <v>1381</v>
      </c>
      <c r="B30">
        <f>IF(INDEX('CA Standards and Followers'!$I$14:$I$73,MATCH($A30,'CA Standards and Followers'!$A$14:$A$73,0))&lt;=B$1,INDEX('CA Standards and Followers'!$F$14:$F$73,MATCH($A30,'CA Standards and Followers'!$A$14:$A$73,0))*'CA Standards and Followers'!B$5,0)</f>
        <v>0</v>
      </c>
      <c r="C30">
        <f>IF(INDEX('CA Standards and Followers'!$I$14:$I$73,MATCH($A30,'CA Standards and Followers'!$A$14:$A$73,0))&lt;=C$1,INDEX('CA Standards and Followers'!$F$14:$F$73,MATCH($A30,'CA Standards and Followers'!$A$14:$A$73,0))*'CA Standards and Followers'!C$5,0)</f>
        <v>0</v>
      </c>
      <c r="D30">
        <f>IF(INDEX('CA Standards and Followers'!$I$14:$I$73,MATCH($A30,'CA Standards and Followers'!$A$14:$A$73,0))&lt;=D$1,INDEX('CA Standards and Followers'!$F$14:$F$73,MATCH($A30,'CA Standards and Followers'!$A$14:$A$73,0))*'CA Standards and Followers'!D$5,0)</f>
        <v>0</v>
      </c>
      <c r="E30">
        <f>IF(INDEX('CA Standards and Followers'!$I$14:$I$73,MATCH($A30,'CA Standards and Followers'!$A$14:$A$73,0))&lt;=E$1,INDEX('CA Standards and Followers'!$F$14:$F$73,MATCH($A30,'CA Standards and Followers'!$A$14:$A$73,0))*'CA Standards and Followers'!E$5,0)</f>
        <v>0</v>
      </c>
      <c r="F30">
        <f>IF(INDEX('CA Standards and Followers'!$I$14:$I$73,MATCH($A30,'CA Standards and Followers'!$A$14:$A$73,0))&lt;=F$1,INDEX('CA Standards and Followers'!$F$14:$F$73,MATCH($A30,'CA Standards and Followers'!$A$14:$A$73,0))*'CA Standards and Followers'!F$5,0)</f>
        <v>0</v>
      </c>
      <c r="G30">
        <f>IF(INDEX('CA Standards and Followers'!$I$14:$I$73,MATCH($A30,'CA Standards and Followers'!$A$14:$A$73,0))&lt;=G$1,INDEX('CA Standards and Followers'!$F$14:$F$73,MATCH($A30,'CA Standards and Followers'!$A$14:$A$73,0))*'CA Standards and Followers'!G$5,0)</f>
        <v>0</v>
      </c>
      <c r="H30">
        <f>IF(INDEX('CA Standards and Followers'!$I$14:$I$73,MATCH($A30,'CA Standards and Followers'!$A$14:$A$73,0))&lt;=H$1,INDEX('CA Standards and Followers'!$F$14:$F$73,MATCH($A30,'CA Standards and Followers'!$A$14:$A$73,0))*'CA Standards and Followers'!H$5,0)</f>
        <v>0</v>
      </c>
      <c r="I30">
        <f>IF('CA Standards and Followers'!$C42=1,'EPA HDV Rules'!B$44,IF('CA Standards and Followers'!$F42=1,MAX('CA Standards and Followers'!I$5,'EPA HDV Rules'!B$44),0))</f>
        <v>0</v>
      </c>
      <c r="J30">
        <f>IF('CA Standards and Followers'!$C42=1,'EPA HDV Rules'!C$44,IF('CA Standards and Followers'!$F42=1,MAX('CA Standards and Followers'!J$5,'EPA HDV Rules'!C$44),0))</f>
        <v>0</v>
      </c>
      <c r="K30">
        <f>IF('CA Standards and Followers'!$C42=1,'EPA HDV Rules'!D$44,IF('CA Standards and Followers'!$F42=1,MAX('CA Standards and Followers'!K$5,'EPA HDV Rules'!D$44),0))</f>
        <v>0</v>
      </c>
      <c r="L30">
        <f>IF('CA Standards and Followers'!$C42=1,'EPA HDV Rules'!E$44,IF('CA Standards and Followers'!$F42=1,MAX('CA Standards and Followers'!L$5,'EPA HDV Rules'!E$44),0))</f>
        <v>0</v>
      </c>
      <c r="M30">
        <f>IF('CA Standards and Followers'!$C42=1,'EPA HDV Rules'!F$44,IF('CA Standards and Followers'!$F42=1,MAX('CA Standards and Followers'!M$5,'EPA HDV Rules'!F$44),0))</f>
        <v>0</v>
      </c>
      <c r="N30">
        <f>IF('CA Standards and Followers'!$C42=1,'EPA HDV Rules'!G$44,IF('CA Standards and Followers'!$F42=1,MAX('CA Standards and Followers'!N$5,'EPA HDV Rules'!G$44),0))</f>
        <v>0</v>
      </c>
      <c r="O30">
        <f>IF('CA Standards and Followers'!$C42=1,'EPA HDV Rules'!H$44,IF('CA Standards and Followers'!$F42=1,MAX('CA Standards and Followers'!O$5,'EPA HDV Rules'!H$44),0))</f>
        <v>0.4350401760255096</v>
      </c>
      <c r="P30">
        <f>IF('CA Standards and Followers'!$C42=1,'EPA HDV Rules'!I$44,IF('CA Standards and Followers'!$F42=1,MAX('CA Standards and Followers'!P$5,'EPA HDV Rules'!I$44),0))</f>
        <v>0.4350401760255096</v>
      </c>
      <c r="Q30">
        <f>IF('CA Standards and Followers'!$C42=1,'EPA HDV Rules'!J$44,IF('CA Standards and Followers'!$F42=1,MAX('CA Standards and Followers'!Q$5,'EPA HDV Rules'!J$44),0))</f>
        <v>0.4350401760255096</v>
      </c>
      <c r="R30">
        <f>IF('CA Standards and Followers'!$C42=1,'EPA HDV Rules'!K$44,IF('CA Standards and Followers'!$F42=1,MAX('CA Standards and Followers'!R$5,'EPA HDV Rules'!K$44),0))</f>
        <v>0.4350401760255096</v>
      </c>
      <c r="S30">
        <f>IF('CA Standards and Followers'!$C42=1,'EPA HDV Rules'!L$44,IF('CA Standards and Followers'!$F42=1,MAX('CA Standards and Followers'!S$5,'EPA HDV Rules'!L$44),0))</f>
        <v>0.4350401760255096</v>
      </c>
      <c r="T30">
        <f>IF('CA Standards and Followers'!$C42=1,'EPA HDV Rules'!M$44,IF('CA Standards and Followers'!$F42=1,MAX('CA Standards and Followers'!T$5,'EPA HDV Rules'!M$44),0))</f>
        <v>0.4350401760255096</v>
      </c>
      <c r="U30">
        <f>IF('CA Standards and Followers'!$C42=1,'EPA HDV Rules'!N$44,IF('CA Standards and Followers'!$F42=1,MAX('CA Standards and Followers'!U$5,'EPA HDV Rules'!N$44),0))</f>
        <v>0.4350401760255096</v>
      </c>
      <c r="V30">
        <f>IF('CA Standards and Followers'!$C42=1,'EPA HDV Rules'!O$44,IF('CA Standards and Followers'!$F42=1,MAX('CA Standards and Followers'!V$5,'EPA HDV Rules'!O$44),0))</f>
        <v>0.4350401760255096</v>
      </c>
      <c r="W30">
        <f>IF('CA Standards and Followers'!$C42=1,'EPA HDV Rules'!P$44,IF('CA Standards and Followers'!$F42=1,MAX('CA Standards and Followers'!W$5,'EPA HDV Rules'!P$44),0))</f>
        <v>0.4350401760255096</v>
      </c>
      <c r="X30">
        <f>IF('CA Standards and Followers'!$C42=1,'EPA HDV Rules'!Q$44,IF('CA Standards and Followers'!$F42=1,MAX('CA Standards and Followers'!X$5,'EPA HDV Rules'!Q$44),0))</f>
        <v>0.4350401760255096</v>
      </c>
      <c r="Y30">
        <f>IF('CA Standards and Followers'!$C42=1,'EPA HDV Rules'!R$44,IF('CA Standards and Followers'!$F42=1,MAX('CA Standards and Followers'!Y$5,'EPA HDV Rules'!R$44),0))</f>
        <v>0.4350401760255096</v>
      </c>
      <c r="Z30">
        <f>IF('CA Standards and Followers'!$C42=1,'EPA HDV Rules'!S$44,IF('CA Standards and Followers'!$F42=1,MAX('CA Standards and Followers'!Z$5,'EPA HDV Rules'!S$44),0))</f>
        <v>0.4350401760255096</v>
      </c>
      <c r="AA30">
        <f>IF('CA Standards and Followers'!$C42=1,'EPA HDV Rules'!T$44,IF('CA Standards and Followers'!$F42=1,MAX('CA Standards and Followers'!AA$5,'EPA HDV Rules'!T$44),0))</f>
        <v>0.4350401760255096</v>
      </c>
      <c r="AB30">
        <f>IF('CA Standards and Followers'!$C42=1,'EPA HDV Rules'!U$44,IF('CA Standards and Followers'!$F42=1,MAX('CA Standards and Followers'!AB$5,'EPA HDV Rules'!U$44),0))</f>
        <v>0.4350401760255096</v>
      </c>
      <c r="AC30">
        <f>IF('CA Standards and Followers'!$C42=1,'EPA HDV Rules'!V$44,IF('CA Standards and Followers'!$F42=1,MAX('CA Standards and Followers'!AC$5,'EPA HDV Rules'!V$44),0))</f>
        <v>0.4350401760255096</v>
      </c>
      <c r="AD30">
        <f>IF('CA Standards and Followers'!$C42=1,'EPA HDV Rules'!W$44,IF('CA Standards and Followers'!$F42=1,MAX('CA Standards and Followers'!AD$5,'EPA HDV Rules'!W$44),0))</f>
        <v>0.4350401760255096</v>
      </c>
      <c r="AE30">
        <f>IF('CA Standards and Followers'!$C42=1,'EPA HDV Rules'!X$44,IF('CA Standards and Followers'!$F42=1,MAX('CA Standards and Followers'!AE$5,'EPA HDV Rules'!X$44),0))</f>
        <v>0.4350401760255096</v>
      </c>
      <c r="AF30">
        <f>IF('CA Standards and Followers'!$C42=1,'EPA HDV Rules'!Y$44,IF('CA Standards and Followers'!$F42=1,MAX('CA Standards and Followers'!AF$5,'EPA HDV Rules'!Y$44),0))</f>
        <v>0.4350401760255096</v>
      </c>
    </row>
    <row r="31" spans="1:32" x14ac:dyDescent="0.75">
      <c r="A31" t="s">
        <v>17</v>
      </c>
      <c r="B31">
        <f>IF(INDEX('CA Standards and Followers'!$I$14:$I$73,MATCH($A31,'CA Standards and Followers'!$A$14:$A$73,0))&lt;=B$1,INDEX('CA Standards and Followers'!$F$14:$F$73,MATCH($A31,'CA Standards and Followers'!$A$14:$A$73,0))*'CA Standards and Followers'!B$5,0)</f>
        <v>0</v>
      </c>
      <c r="C31">
        <f>IF(INDEX('CA Standards and Followers'!$I$14:$I$73,MATCH($A31,'CA Standards and Followers'!$A$14:$A$73,0))&lt;=C$1,INDEX('CA Standards and Followers'!$F$14:$F$73,MATCH($A31,'CA Standards and Followers'!$A$14:$A$73,0))*'CA Standards and Followers'!C$5,0)</f>
        <v>0</v>
      </c>
      <c r="D31">
        <f>IF(INDEX('CA Standards and Followers'!$I$14:$I$73,MATCH($A31,'CA Standards and Followers'!$A$14:$A$73,0))&lt;=D$1,INDEX('CA Standards and Followers'!$F$14:$F$73,MATCH($A31,'CA Standards and Followers'!$A$14:$A$73,0))*'CA Standards and Followers'!D$5,0)</f>
        <v>0</v>
      </c>
      <c r="E31">
        <f>IF(INDEX('CA Standards and Followers'!$I$14:$I$73,MATCH($A31,'CA Standards and Followers'!$A$14:$A$73,0))&lt;=E$1,INDEX('CA Standards and Followers'!$F$14:$F$73,MATCH($A31,'CA Standards and Followers'!$A$14:$A$73,0))*'CA Standards and Followers'!E$5,0)</f>
        <v>0</v>
      </c>
      <c r="F31">
        <f>IF(INDEX('CA Standards and Followers'!$I$14:$I$73,MATCH($A31,'CA Standards and Followers'!$A$14:$A$73,0))&lt;=F$1,INDEX('CA Standards and Followers'!$F$14:$F$73,MATCH($A31,'CA Standards and Followers'!$A$14:$A$73,0))*'CA Standards and Followers'!F$5,0)</f>
        <v>0</v>
      </c>
      <c r="G31">
        <f>IF(INDEX('CA Standards and Followers'!$I$14:$I$73,MATCH($A31,'CA Standards and Followers'!$A$14:$A$73,0))&lt;=G$1,INDEX('CA Standards and Followers'!$F$14:$F$73,MATCH($A31,'CA Standards and Followers'!$A$14:$A$73,0))*'CA Standards and Followers'!G$5,0)</f>
        <v>0</v>
      </c>
      <c r="H31">
        <f>IF(INDEX('CA Standards and Followers'!$I$14:$I$73,MATCH($A31,'CA Standards and Followers'!$A$14:$A$73,0))&lt;=H$1,INDEX('CA Standards and Followers'!$F$14:$F$73,MATCH($A31,'CA Standards and Followers'!$A$14:$A$73,0))*'CA Standards and Followers'!H$5,0)</f>
        <v>0</v>
      </c>
      <c r="I31">
        <f>IF('CA Standards and Followers'!$C43=1,'EPA HDV Rules'!B$44,IF('CA Standards and Followers'!$F43=1,MAX('CA Standards and Followers'!I$5,'EPA HDV Rules'!B$44),0))</f>
        <v>0</v>
      </c>
      <c r="J31">
        <f>IF('CA Standards and Followers'!$C43=1,'EPA HDV Rules'!C$44,IF('CA Standards and Followers'!$F43=1,MAX('CA Standards and Followers'!J$5,'EPA HDV Rules'!C$44),0))</f>
        <v>0</v>
      </c>
      <c r="K31">
        <f>IF('CA Standards and Followers'!$C43=1,'EPA HDV Rules'!D$44,IF('CA Standards and Followers'!$F43=1,MAX('CA Standards and Followers'!K$5,'EPA HDV Rules'!D$44),0))</f>
        <v>0</v>
      </c>
      <c r="L31">
        <f>IF('CA Standards and Followers'!$C43=1,'EPA HDV Rules'!E$44,IF('CA Standards and Followers'!$F43=1,MAX('CA Standards and Followers'!L$5,'EPA HDV Rules'!E$44),0))</f>
        <v>0</v>
      </c>
      <c r="M31">
        <f>IF('CA Standards and Followers'!$C43=1,'EPA HDV Rules'!F$44,IF('CA Standards and Followers'!$F43=1,MAX('CA Standards and Followers'!M$5,'EPA HDV Rules'!F$44),0))</f>
        <v>0</v>
      </c>
      <c r="N31">
        <f>IF('CA Standards and Followers'!$C43=1,'EPA HDV Rules'!G$44,IF('CA Standards and Followers'!$F43=1,MAX('CA Standards and Followers'!N$5,'EPA HDV Rules'!G$44),0))</f>
        <v>0</v>
      </c>
      <c r="O31">
        <f>IF('CA Standards and Followers'!$C43=1,'EPA HDV Rules'!H$44,IF('CA Standards and Followers'!$F43=1,MAX('CA Standards and Followers'!O$5,'EPA HDV Rules'!H$44),0))</f>
        <v>0.4350401760255096</v>
      </c>
      <c r="P31">
        <f>IF('CA Standards and Followers'!$C43=1,'EPA HDV Rules'!I$44,IF('CA Standards and Followers'!$F43=1,MAX('CA Standards and Followers'!P$5,'EPA HDV Rules'!I$44),0))</f>
        <v>0.4350401760255096</v>
      </c>
      <c r="Q31">
        <f>IF('CA Standards and Followers'!$C43=1,'EPA HDV Rules'!J$44,IF('CA Standards and Followers'!$F43=1,MAX('CA Standards and Followers'!Q$5,'EPA HDV Rules'!J$44),0))</f>
        <v>0.4350401760255096</v>
      </c>
      <c r="R31">
        <f>IF('CA Standards and Followers'!$C43=1,'EPA HDV Rules'!K$44,IF('CA Standards and Followers'!$F43=1,MAX('CA Standards and Followers'!R$5,'EPA HDV Rules'!K$44),0))</f>
        <v>0.4350401760255096</v>
      </c>
      <c r="S31">
        <f>IF('CA Standards and Followers'!$C43=1,'EPA HDV Rules'!L$44,IF('CA Standards and Followers'!$F43=1,MAX('CA Standards and Followers'!S$5,'EPA HDV Rules'!L$44),0))</f>
        <v>0.4350401760255096</v>
      </c>
      <c r="T31">
        <f>IF('CA Standards and Followers'!$C43=1,'EPA HDV Rules'!M$44,IF('CA Standards and Followers'!$F43=1,MAX('CA Standards and Followers'!T$5,'EPA HDV Rules'!M$44),0))</f>
        <v>0.4350401760255096</v>
      </c>
      <c r="U31">
        <f>IF('CA Standards and Followers'!$C43=1,'EPA HDV Rules'!N$44,IF('CA Standards and Followers'!$F43=1,MAX('CA Standards and Followers'!U$5,'EPA HDV Rules'!N$44),0))</f>
        <v>0.4350401760255096</v>
      </c>
      <c r="V31">
        <f>IF('CA Standards and Followers'!$C43=1,'EPA HDV Rules'!O$44,IF('CA Standards and Followers'!$F43=1,MAX('CA Standards and Followers'!V$5,'EPA HDV Rules'!O$44),0))</f>
        <v>0.4350401760255096</v>
      </c>
      <c r="W31">
        <f>IF('CA Standards and Followers'!$C43=1,'EPA HDV Rules'!P$44,IF('CA Standards and Followers'!$F43=1,MAX('CA Standards and Followers'!W$5,'EPA HDV Rules'!P$44),0))</f>
        <v>0.4350401760255096</v>
      </c>
      <c r="X31">
        <f>IF('CA Standards and Followers'!$C43=1,'EPA HDV Rules'!Q$44,IF('CA Standards and Followers'!$F43=1,MAX('CA Standards and Followers'!X$5,'EPA HDV Rules'!Q$44),0))</f>
        <v>0.4350401760255096</v>
      </c>
      <c r="Y31">
        <f>IF('CA Standards and Followers'!$C43=1,'EPA HDV Rules'!R$44,IF('CA Standards and Followers'!$F43=1,MAX('CA Standards and Followers'!Y$5,'EPA HDV Rules'!R$44),0))</f>
        <v>0.4350401760255096</v>
      </c>
      <c r="Z31">
        <f>IF('CA Standards and Followers'!$C43=1,'EPA HDV Rules'!S$44,IF('CA Standards and Followers'!$F43=1,MAX('CA Standards and Followers'!Z$5,'EPA HDV Rules'!S$44),0))</f>
        <v>0.4350401760255096</v>
      </c>
      <c r="AA31">
        <f>IF('CA Standards and Followers'!$C43=1,'EPA HDV Rules'!T$44,IF('CA Standards and Followers'!$F43=1,MAX('CA Standards and Followers'!AA$5,'EPA HDV Rules'!T$44),0))</f>
        <v>0.4350401760255096</v>
      </c>
      <c r="AB31">
        <f>IF('CA Standards and Followers'!$C43=1,'EPA HDV Rules'!U$44,IF('CA Standards and Followers'!$F43=1,MAX('CA Standards and Followers'!AB$5,'EPA HDV Rules'!U$44),0))</f>
        <v>0.4350401760255096</v>
      </c>
      <c r="AC31">
        <f>IF('CA Standards and Followers'!$C43=1,'EPA HDV Rules'!V$44,IF('CA Standards and Followers'!$F43=1,MAX('CA Standards and Followers'!AC$5,'EPA HDV Rules'!V$44),0))</f>
        <v>0.4350401760255096</v>
      </c>
      <c r="AD31">
        <f>IF('CA Standards and Followers'!$C43=1,'EPA HDV Rules'!W$44,IF('CA Standards and Followers'!$F43=1,MAX('CA Standards and Followers'!AD$5,'EPA HDV Rules'!W$44),0))</f>
        <v>0.4350401760255096</v>
      </c>
      <c r="AE31">
        <f>IF('CA Standards and Followers'!$C43=1,'EPA HDV Rules'!X$44,IF('CA Standards and Followers'!$F43=1,MAX('CA Standards and Followers'!AE$5,'EPA HDV Rules'!X$44),0))</f>
        <v>0.4350401760255096</v>
      </c>
      <c r="AF31">
        <f>IF('CA Standards and Followers'!$C43=1,'EPA HDV Rules'!Y$44,IF('CA Standards and Followers'!$F43=1,MAX('CA Standards and Followers'!AF$5,'EPA HDV Rules'!Y$44),0))</f>
        <v>0.4350401760255096</v>
      </c>
    </row>
    <row r="32" spans="1:32" x14ac:dyDescent="0.75">
      <c r="A32" t="s">
        <v>1384</v>
      </c>
      <c r="B32">
        <f>IF(INDEX('CA Standards and Followers'!$I$14:$I$73,MATCH($A32,'CA Standards and Followers'!$A$14:$A$73,0))&lt;=B$1,INDEX('CA Standards and Followers'!$F$14:$F$73,MATCH($A32,'CA Standards and Followers'!$A$14:$A$73,0))*'CA Standards and Followers'!B$5,0)</f>
        <v>0</v>
      </c>
      <c r="C32">
        <f>IF(INDEX('CA Standards and Followers'!$I$14:$I$73,MATCH($A32,'CA Standards and Followers'!$A$14:$A$73,0))&lt;=C$1,INDEX('CA Standards and Followers'!$F$14:$F$73,MATCH($A32,'CA Standards and Followers'!$A$14:$A$73,0))*'CA Standards and Followers'!C$5,0)</f>
        <v>0</v>
      </c>
      <c r="D32">
        <f>IF(INDEX('CA Standards and Followers'!$I$14:$I$73,MATCH($A32,'CA Standards and Followers'!$A$14:$A$73,0))&lt;=D$1,INDEX('CA Standards and Followers'!$F$14:$F$73,MATCH($A32,'CA Standards and Followers'!$A$14:$A$73,0))*'CA Standards and Followers'!D$5,0)</f>
        <v>0</v>
      </c>
      <c r="E32">
        <f>IF(INDEX('CA Standards and Followers'!$I$14:$I$73,MATCH($A32,'CA Standards and Followers'!$A$14:$A$73,0))&lt;=E$1,INDEX('CA Standards and Followers'!$F$14:$F$73,MATCH($A32,'CA Standards and Followers'!$A$14:$A$73,0))*'CA Standards and Followers'!E$5,0)</f>
        <v>0</v>
      </c>
      <c r="F32">
        <f>IF(INDEX('CA Standards and Followers'!$I$14:$I$73,MATCH($A32,'CA Standards and Followers'!$A$14:$A$73,0))&lt;=F$1,INDEX('CA Standards and Followers'!$F$14:$F$73,MATCH($A32,'CA Standards and Followers'!$A$14:$A$73,0))*'CA Standards and Followers'!F$5,0)</f>
        <v>0</v>
      </c>
      <c r="G32">
        <f>IF(INDEX('CA Standards and Followers'!$I$14:$I$73,MATCH($A32,'CA Standards and Followers'!$A$14:$A$73,0))&lt;=G$1,INDEX('CA Standards and Followers'!$F$14:$F$73,MATCH($A32,'CA Standards and Followers'!$A$14:$A$73,0))*'CA Standards and Followers'!G$5,0)</f>
        <v>4.7811543587111538E-2</v>
      </c>
      <c r="H32">
        <f>IF(INDEX('CA Standards and Followers'!$I$14:$I$73,MATCH($A32,'CA Standards and Followers'!$A$14:$A$73,0))&lt;=H$1,INDEX('CA Standards and Followers'!$F$14:$F$73,MATCH($A32,'CA Standards and Followers'!$A$14:$A$73,0))*'CA Standards and Followers'!H$5,0)</f>
        <v>5.6504551512040903E-2</v>
      </c>
      <c r="I32">
        <f>IF('CA Standards and Followers'!$C44=1,'EPA HDV Rules'!B$44,IF('CA Standards and Followers'!$F44=1,MAX('CA Standards and Followers'!I$5,'EPA HDV Rules'!B$44),0))</f>
        <v>8.6930079249293704E-2</v>
      </c>
      <c r="J32">
        <f>IF('CA Standards and Followers'!$C44=1,'EPA HDV Rules'!C$44,IF('CA Standards and Followers'!$F44=1,MAX('CA Standards and Followers'!J$5,'EPA HDV Rules'!C$44),0))</f>
        <v>0.13039511887394054</v>
      </c>
      <c r="K32">
        <f>IF('CA Standards and Followers'!$C44=1,'EPA HDV Rules'!D$44,IF('CA Standards and Followers'!$F44=1,MAX('CA Standards and Followers'!K$5,'EPA HDV Rules'!D$44),0))</f>
        <v>0.17386015849858741</v>
      </c>
      <c r="L32">
        <f>IF('CA Standards and Followers'!$C44=1,'EPA HDV Rules'!E$44,IF('CA Standards and Followers'!$F44=1,MAX('CA Standards and Followers'!L$5,'EPA HDV Rules'!E$44),0))</f>
        <v>0.21732519812323425</v>
      </c>
      <c r="M32">
        <f>IF('CA Standards and Followers'!$C44=1,'EPA HDV Rules'!F$44,IF('CA Standards and Followers'!$F44=1,MAX('CA Standards and Followers'!M$5,'EPA HDV Rules'!F$44),0))</f>
        <v>0.23905771793555769</v>
      </c>
      <c r="N32">
        <f>IF('CA Standards and Followers'!$C44=1,'EPA HDV Rules'!G$44,IF('CA Standards and Followers'!$F44=1,MAX('CA Standards and Followers'!N$5,'EPA HDV Rules'!G$44),0))</f>
        <v>0.26079023774788107</v>
      </c>
      <c r="O32">
        <f>IF('CA Standards and Followers'!$C44=1,'EPA HDV Rules'!H$44,IF('CA Standards and Followers'!$F44=1,MAX('CA Standards and Followers'!O$5,'EPA HDV Rules'!H$44),0))</f>
        <v>0.4350401760255096</v>
      </c>
      <c r="P32">
        <f>IF('CA Standards and Followers'!$C44=1,'EPA HDV Rules'!I$44,IF('CA Standards and Followers'!$F44=1,MAX('CA Standards and Followers'!P$5,'EPA HDV Rules'!I$44),0))</f>
        <v>0.4350401760255096</v>
      </c>
      <c r="Q32">
        <f>IF('CA Standards and Followers'!$C44=1,'EPA HDV Rules'!J$44,IF('CA Standards and Followers'!$F44=1,MAX('CA Standards and Followers'!Q$5,'EPA HDV Rules'!J$44),0))</f>
        <v>0.4350401760255096</v>
      </c>
      <c r="R32">
        <f>IF('CA Standards and Followers'!$C44=1,'EPA HDV Rules'!K$44,IF('CA Standards and Followers'!$F44=1,MAX('CA Standards and Followers'!R$5,'EPA HDV Rules'!K$44),0))</f>
        <v>0.4350401760255096</v>
      </c>
      <c r="S32">
        <f>IF('CA Standards and Followers'!$C44=1,'EPA HDV Rules'!L$44,IF('CA Standards and Followers'!$F44=1,MAX('CA Standards and Followers'!S$5,'EPA HDV Rules'!L$44),0))</f>
        <v>0.4350401760255096</v>
      </c>
      <c r="T32">
        <f>IF('CA Standards and Followers'!$C44=1,'EPA HDV Rules'!M$44,IF('CA Standards and Followers'!$F44=1,MAX('CA Standards and Followers'!T$5,'EPA HDV Rules'!M$44),0))</f>
        <v>0.4350401760255096</v>
      </c>
      <c r="U32">
        <f>IF('CA Standards and Followers'!$C44=1,'EPA HDV Rules'!N$44,IF('CA Standards and Followers'!$F44=1,MAX('CA Standards and Followers'!U$5,'EPA HDV Rules'!N$44),0))</f>
        <v>0.4350401760255096</v>
      </c>
      <c r="V32">
        <f>IF('CA Standards and Followers'!$C44=1,'EPA HDV Rules'!O$44,IF('CA Standards and Followers'!$F44=1,MAX('CA Standards and Followers'!V$5,'EPA HDV Rules'!O$44),0))</f>
        <v>0.4350401760255096</v>
      </c>
      <c r="W32">
        <f>IF('CA Standards and Followers'!$C44=1,'EPA HDV Rules'!P$44,IF('CA Standards and Followers'!$F44=1,MAX('CA Standards and Followers'!W$5,'EPA HDV Rules'!P$44),0))</f>
        <v>0.4350401760255096</v>
      </c>
      <c r="X32">
        <f>IF('CA Standards and Followers'!$C44=1,'EPA HDV Rules'!Q$44,IF('CA Standards and Followers'!$F44=1,MAX('CA Standards and Followers'!X$5,'EPA HDV Rules'!Q$44),0))</f>
        <v>0.4350401760255096</v>
      </c>
      <c r="Y32">
        <f>IF('CA Standards and Followers'!$C44=1,'EPA HDV Rules'!R$44,IF('CA Standards and Followers'!$F44=1,MAX('CA Standards and Followers'!Y$5,'EPA HDV Rules'!R$44),0))</f>
        <v>0.4350401760255096</v>
      </c>
      <c r="Z32">
        <f>IF('CA Standards and Followers'!$C44=1,'EPA HDV Rules'!S$44,IF('CA Standards and Followers'!$F44=1,MAX('CA Standards and Followers'!Z$5,'EPA HDV Rules'!S$44),0))</f>
        <v>0.4350401760255096</v>
      </c>
      <c r="AA32">
        <f>IF('CA Standards and Followers'!$C44=1,'EPA HDV Rules'!T$44,IF('CA Standards and Followers'!$F44=1,MAX('CA Standards and Followers'!AA$5,'EPA HDV Rules'!T$44),0))</f>
        <v>0.4350401760255096</v>
      </c>
      <c r="AB32">
        <f>IF('CA Standards and Followers'!$C44=1,'EPA HDV Rules'!U$44,IF('CA Standards and Followers'!$F44=1,MAX('CA Standards and Followers'!AB$5,'EPA HDV Rules'!U$44),0))</f>
        <v>0.4350401760255096</v>
      </c>
      <c r="AC32">
        <f>IF('CA Standards and Followers'!$C44=1,'EPA HDV Rules'!V$44,IF('CA Standards and Followers'!$F44=1,MAX('CA Standards and Followers'!AC$5,'EPA HDV Rules'!V$44),0))</f>
        <v>0.4350401760255096</v>
      </c>
      <c r="AD32">
        <f>IF('CA Standards and Followers'!$C44=1,'EPA HDV Rules'!W$44,IF('CA Standards and Followers'!$F44=1,MAX('CA Standards and Followers'!AD$5,'EPA HDV Rules'!W$44),0))</f>
        <v>0.4350401760255096</v>
      </c>
      <c r="AE32">
        <f>IF('CA Standards and Followers'!$C44=1,'EPA HDV Rules'!X$44,IF('CA Standards and Followers'!$F44=1,MAX('CA Standards and Followers'!AE$5,'EPA HDV Rules'!X$44),0))</f>
        <v>0.4350401760255096</v>
      </c>
      <c r="AF32">
        <f>IF('CA Standards and Followers'!$C44=1,'EPA HDV Rules'!Y$44,IF('CA Standards and Followers'!$F44=1,MAX('CA Standards and Followers'!AF$5,'EPA HDV Rules'!Y$44),0))</f>
        <v>0.4350401760255096</v>
      </c>
    </row>
    <row r="33" spans="1:32" x14ac:dyDescent="0.75">
      <c r="A33" t="s">
        <v>18</v>
      </c>
      <c r="B33">
        <f>IF(INDEX('CA Standards and Followers'!$I$14:$I$73,MATCH($A33,'CA Standards and Followers'!$A$14:$A$73,0))&lt;=B$1,INDEX('CA Standards and Followers'!$F$14:$F$73,MATCH($A33,'CA Standards and Followers'!$A$14:$A$73,0))*'CA Standards and Followers'!B$5,0)</f>
        <v>0</v>
      </c>
      <c r="C33">
        <f>IF(INDEX('CA Standards and Followers'!$I$14:$I$73,MATCH($A33,'CA Standards and Followers'!$A$14:$A$73,0))&lt;=C$1,INDEX('CA Standards and Followers'!$F$14:$F$73,MATCH($A33,'CA Standards and Followers'!$A$14:$A$73,0))*'CA Standards and Followers'!C$5,0)</f>
        <v>0</v>
      </c>
      <c r="D33">
        <f>IF(INDEX('CA Standards and Followers'!$I$14:$I$73,MATCH($A33,'CA Standards and Followers'!$A$14:$A$73,0))&lt;=D$1,INDEX('CA Standards and Followers'!$F$14:$F$73,MATCH($A33,'CA Standards and Followers'!$A$14:$A$73,0))*'CA Standards and Followers'!D$5,0)</f>
        <v>0</v>
      </c>
      <c r="E33">
        <f>IF(INDEX('CA Standards and Followers'!$I$14:$I$73,MATCH($A33,'CA Standards and Followers'!$A$14:$A$73,0))&lt;=E$1,INDEX('CA Standards and Followers'!$F$14:$F$73,MATCH($A33,'CA Standards and Followers'!$A$14:$A$73,0))*'CA Standards and Followers'!E$5,0)</f>
        <v>0</v>
      </c>
      <c r="F33">
        <f>IF(INDEX('CA Standards and Followers'!$I$14:$I$73,MATCH($A33,'CA Standards and Followers'!$A$14:$A$73,0))&lt;=F$1,INDEX('CA Standards and Followers'!$F$14:$F$73,MATCH($A33,'CA Standards and Followers'!$A$14:$A$73,0))*'CA Standards and Followers'!F$5,0)</f>
        <v>0</v>
      </c>
      <c r="G33">
        <f>IF(INDEX('CA Standards and Followers'!$I$14:$I$73,MATCH($A33,'CA Standards and Followers'!$A$14:$A$73,0))&lt;=G$1,INDEX('CA Standards and Followers'!$F$14:$F$73,MATCH($A33,'CA Standards and Followers'!$A$14:$A$73,0))*'CA Standards and Followers'!G$5,0)</f>
        <v>0</v>
      </c>
      <c r="H33">
        <f>IF(INDEX('CA Standards and Followers'!$I$14:$I$73,MATCH($A33,'CA Standards and Followers'!$A$14:$A$73,0))&lt;=H$1,INDEX('CA Standards and Followers'!$F$14:$F$73,MATCH($A33,'CA Standards and Followers'!$A$14:$A$73,0))*'CA Standards and Followers'!H$5,0)</f>
        <v>0</v>
      </c>
      <c r="I33">
        <f>IF('CA Standards and Followers'!$C45=1,'EPA HDV Rules'!B$44,IF('CA Standards and Followers'!$F45=1,MAX('CA Standards and Followers'!I$5,'EPA HDV Rules'!B$44),0))</f>
        <v>8.6930079249293704E-2</v>
      </c>
      <c r="J33">
        <f>IF('CA Standards and Followers'!$C45=1,'EPA HDV Rules'!C$44,IF('CA Standards and Followers'!$F45=1,MAX('CA Standards and Followers'!J$5,'EPA HDV Rules'!C$44),0))</f>
        <v>0.13039511887394054</v>
      </c>
      <c r="K33">
        <f>IF('CA Standards and Followers'!$C45=1,'EPA HDV Rules'!D$44,IF('CA Standards and Followers'!$F45=1,MAX('CA Standards and Followers'!K$5,'EPA HDV Rules'!D$44),0))</f>
        <v>0.17386015849858741</v>
      </c>
      <c r="L33">
        <f>IF('CA Standards and Followers'!$C45=1,'EPA HDV Rules'!E$44,IF('CA Standards and Followers'!$F45=1,MAX('CA Standards and Followers'!L$5,'EPA HDV Rules'!E$44),0))</f>
        <v>0.21732519812323425</v>
      </c>
      <c r="M33">
        <f>IF('CA Standards and Followers'!$C45=1,'EPA HDV Rules'!F$44,IF('CA Standards and Followers'!$F45=1,MAX('CA Standards and Followers'!M$5,'EPA HDV Rules'!F$44),0))</f>
        <v>0.23905771793555769</v>
      </c>
      <c r="N33">
        <f>IF('CA Standards and Followers'!$C45=1,'EPA HDV Rules'!G$44,IF('CA Standards and Followers'!$F45=1,MAX('CA Standards and Followers'!N$5,'EPA HDV Rules'!G$44),0))</f>
        <v>0.26079023774788107</v>
      </c>
      <c r="O33">
        <f>IF('CA Standards and Followers'!$C45=1,'EPA HDV Rules'!H$44,IF('CA Standards and Followers'!$F45=1,MAX('CA Standards and Followers'!O$5,'EPA HDV Rules'!H$44),0))</f>
        <v>0.4350401760255096</v>
      </c>
      <c r="P33">
        <f>IF('CA Standards and Followers'!$C45=1,'EPA HDV Rules'!I$44,IF('CA Standards and Followers'!$F45=1,MAX('CA Standards and Followers'!P$5,'EPA HDV Rules'!I$44),0))</f>
        <v>0.4350401760255096</v>
      </c>
      <c r="Q33">
        <f>IF('CA Standards and Followers'!$C45=1,'EPA HDV Rules'!J$44,IF('CA Standards and Followers'!$F45=1,MAX('CA Standards and Followers'!Q$5,'EPA HDV Rules'!J$44),0))</f>
        <v>0.4350401760255096</v>
      </c>
      <c r="R33">
        <f>IF('CA Standards and Followers'!$C45=1,'EPA HDV Rules'!K$44,IF('CA Standards and Followers'!$F45=1,MAX('CA Standards and Followers'!R$5,'EPA HDV Rules'!K$44),0))</f>
        <v>0.4350401760255096</v>
      </c>
      <c r="S33">
        <f>IF('CA Standards and Followers'!$C45=1,'EPA HDV Rules'!L$44,IF('CA Standards and Followers'!$F45=1,MAX('CA Standards and Followers'!S$5,'EPA HDV Rules'!L$44),0))</f>
        <v>0.4350401760255096</v>
      </c>
      <c r="T33">
        <f>IF('CA Standards and Followers'!$C45=1,'EPA HDV Rules'!M$44,IF('CA Standards and Followers'!$F45=1,MAX('CA Standards and Followers'!T$5,'EPA HDV Rules'!M$44),0))</f>
        <v>0.4350401760255096</v>
      </c>
      <c r="U33">
        <f>IF('CA Standards and Followers'!$C45=1,'EPA HDV Rules'!N$44,IF('CA Standards and Followers'!$F45=1,MAX('CA Standards and Followers'!U$5,'EPA HDV Rules'!N$44),0))</f>
        <v>0.4350401760255096</v>
      </c>
      <c r="V33">
        <f>IF('CA Standards and Followers'!$C45=1,'EPA HDV Rules'!O$44,IF('CA Standards and Followers'!$F45=1,MAX('CA Standards and Followers'!V$5,'EPA HDV Rules'!O$44),0))</f>
        <v>0.4350401760255096</v>
      </c>
      <c r="W33">
        <f>IF('CA Standards and Followers'!$C45=1,'EPA HDV Rules'!P$44,IF('CA Standards and Followers'!$F45=1,MAX('CA Standards and Followers'!W$5,'EPA HDV Rules'!P$44),0))</f>
        <v>0.4350401760255096</v>
      </c>
      <c r="X33">
        <f>IF('CA Standards and Followers'!$C45=1,'EPA HDV Rules'!Q$44,IF('CA Standards and Followers'!$F45=1,MAX('CA Standards and Followers'!X$5,'EPA HDV Rules'!Q$44),0))</f>
        <v>0.4350401760255096</v>
      </c>
      <c r="Y33">
        <f>IF('CA Standards and Followers'!$C45=1,'EPA HDV Rules'!R$44,IF('CA Standards and Followers'!$F45=1,MAX('CA Standards and Followers'!Y$5,'EPA HDV Rules'!R$44),0))</f>
        <v>0.4350401760255096</v>
      </c>
      <c r="Z33">
        <f>IF('CA Standards and Followers'!$C45=1,'EPA HDV Rules'!S$44,IF('CA Standards and Followers'!$F45=1,MAX('CA Standards and Followers'!Z$5,'EPA HDV Rules'!S$44),0))</f>
        <v>0.4350401760255096</v>
      </c>
      <c r="AA33">
        <f>IF('CA Standards and Followers'!$C45=1,'EPA HDV Rules'!T$44,IF('CA Standards and Followers'!$F45=1,MAX('CA Standards and Followers'!AA$5,'EPA HDV Rules'!T$44),0))</f>
        <v>0.4350401760255096</v>
      </c>
      <c r="AB33">
        <f>IF('CA Standards and Followers'!$C45=1,'EPA HDV Rules'!U$44,IF('CA Standards and Followers'!$F45=1,MAX('CA Standards and Followers'!AB$5,'EPA HDV Rules'!U$44),0))</f>
        <v>0.4350401760255096</v>
      </c>
      <c r="AC33">
        <f>IF('CA Standards and Followers'!$C45=1,'EPA HDV Rules'!V$44,IF('CA Standards and Followers'!$F45=1,MAX('CA Standards and Followers'!AC$5,'EPA HDV Rules'!V$44),0))</f>
        <v>0.4350401760255096</v>
      </c>
      <c r="AD33">
        <f>IF('CA Standards and Followers'!$C45=1,'EPA HDV Rules'!W$44,IF('CA Standards and Followers'!$F45=1,MAX('CA Standards and Followers'!AD$5,'EPA HDV Rules'!W$44),0))</f>
        <v>0.4350401760255096</v>
      </c>
      <c r="AE33">
        <f>IF('CA Standards and Followers'!$C45=1,'EPA HDV Rules'!X$44,IF('CA Standards and Followers'!$F45=1,MAX('CA Standards and Followers'!AE$5,'EPA HDV Rules'!X$44),0))</f>
        <v>0.4350401760255096</v>
      </c>
      <c r="AF33">
        <f>IF('CA Standards and Followers'!$C45=1,'EPA HDV Rules'!Y$44,IF('CA Standards and Followers'!$F45=1,MAX('CA Standards and Followers'!AF$5,'EPA HDV Rules'!Y$44),0))</f>
        <v>0.4350401760255096</v>
      </c>
    </row>
    <row r="34" spans="1:32" x14ac:dyDescent="0.75">
      <c r="A34" t="s">
        <v>1387</v>
      </c>
      <c r="B34">
        <f>IF(INDEX('CA Standards and Followers'!$I$14:$I$73,MATCH($A34,'CA Standards and Followers'!$A$14:$A$73,0))&lt;=B$1,INDEX('CA Standards and Followers'!$F$14:$F$73,MATCH($A34,'CA Standards and Followers'!$A$14:$A$73,0))*'CA Standards and Followers'!B$5,0)</f>
        <v>0</v>
      </c>
      <c r="C34">
        <f>IF(INDEX('CA Standards and Followers'!$I$14:$I$73,MATCH($A34,'CA Standards and Followers'!$A$14:$A$73,0))&lt;=C$1,INDEX('CA Standards and Followers'!$F$14:$F$73,MATCH($A34,'CA Standards and Followers'!$A$14:$A$73,0))*'CA Standards and Followers'!C$5,0)</f>
        <v>0</v>
      </c>
      <c r="D34">
        <f>IF(INDEX('CA Standards and Followers'!$I$14:$I$73,MATCH($A34,'CA Standards and Followers'!$A$14:$A$73,0))&lt;=D$1,INDEX('CA Standards and Followers'!$F$14:$F$73,MATCH($A34,'CA Standards and Followers'!$A$14:$A$73,0))*'CA Standards and Followers'!D$5,0)</f>
        <v>0</v>
      </c>
      <c r="E34">
        <f>IF(INDEX('CA Standards and Followers'!$I$14:$I$73,MATCH($A34,'CA Standards and Followers'!$A$14:$A$73,0))&lt;=E$1,INDEX('CA Standards and Followers'!$F$14:$F$73,MATCH($A34,'CA Standards and Followers'!$A$14:$A$73,0))*'CA Standards and Followers'!E$5,0)</f>
        <v>0</v>
      </c>
      <c r="F34">
        <f>IF(INDEX('CA Standards and Followers'!$I$14:$I$73,MATCH($A34,'CA Standards and Followers'!$A$14:$A$73,0))&lt;=F$1,INDEX('CA Standards and Followers'!$F$14:$F$73,MATCH($A34,'CA Standards and Followers'!$A$14:$A$73,0))*'CA Standards and Followers'!F$5,0)</f>
        <v>0</v>
      </c>
      <c r="G34">
        <f>IF(INDEX('CA Standards and Followers'!$I$14:$I$73,MATCH($A34,'CA Standards and Followers'!$A$14:$A$73,0))&lt;=G$1,INDEX('CA Standards and Followers'!$F$14:$F$73,MATCH($A34,'CA Standards and Followers'!$A$14:$A$73,0))*'CA Standards and Followers'!G$5,0)</f>
        <v>4.7811543587111538E-2</v>
      </c>
      <c r="H34">
        <f>IF(INDEX('CA Standards and Followers'!$I$14:$I$73,MATCH($A34,'CA Standards and Followers'!$A$14:$A$73,0))&lt;=H$1,INDEX('CA Standards and Followers'!$F$14:$F$73,MATCH($A34,'CA Standards and Followers'!$A$14:$A$73,0))*'CA Standards and Followers'!H$5,0)</f>
        <v>5.6504551512040903E-2</v>
      </c>
      <c r="I34">
        <f>IF('CA Standards and Followers'!$C46=1,'EPA HDV Rules'!B$44,IF('CA Standards and Followers'!$F46=1,MAX('CA Standards and Followers'!I$5,'EPA HDV Rules'!B$44),0))</f>
        <v>8.6930079249293704E-2</v>
      </c>
      <c r="J34">
        <f>IF('CA Standards and Followers'!$C46=1,'EPA HDV Rules'!C$44,IF('CA Standards and Followers'!$F46=1,MAX('CA Standards and Followers'!J$5,'EPA HDV Rules'!C$44),0))</f>
        <v>0.13039511887394054</v>
      </c>
      <c r="K34">
        <f>IF('CA Standards and Followers'!$C46=1,'EPA HDV Rules'!D$44,IF('CA Standards and Followers'!$F46=1,MAX('CA Standards and Followers'!K$5,'EPA HDV Rules'!D$44),0))</f>
        <v>0.17386015849858741</v>
      </c>
      <c r="L34">
        <f>IF('CA Standards and Followers'!$C46=1,'EPA HDV Rules'!E$44,IF('CA Standards and Followers'!$F46=1,MAX('CA Standards and Followers'!L$5,'EPA HDV Rules'!E$44),0))</f>
        <v>0.21732519812323425</v>
      </c>
      <c r="M34">
        <f>IF('CA Standards and Followers'!$C46=1,'EPA HDV Rules'!F$44,IF('CA Standards and Followers'!$F46=1,MAX('CA Standards and Followers'!M$5,'EPA HDV Rules'!F$44),0))</f>
        <v>0.23905771793555769</v>
      </c>
      <c r="N34">
        <f>IF('CA Standards and Followers'!$C46=1,'EPA HDV Rules'!G$44,IF('CA Standards and Followers'!$F46=1,MAX('CA Standards and Followers'!N$5,'EPA HDV Rules'!G$44),0))</f>
        <v>0.26079023774788107</v>
      </c>
      <c r="O34">
        <f>IF('CA Standards and Followers'!$C46=1,'EPA HDV Rules'!H$44,IF('CA Standards and Followers'!$F46=1,MAX('CA Standards and Followers'!O$5,'EPA HDV Rules'!H$44),0))</f>
        <v>0.4350401760255096</v>
      </c>
      <c r="P34">
        <f>IF('CA Standards and Followers'!$C46=1,'EPA HDV Rules'!I$44,IF('CA Standards and Followers'!$F46=1,MAX('CA Standards and Followers'!P$5,'EPA HDV Rules'!I$44),0))</f>
        <v>0.4350401760255096</v>
      </c>
      <c r="Q34">
        <f>IF('CA Standards and Followers'!$C46=1,'EPA HDV Rules'!J$44,IF('CA Standards and Followers'!$F46=1,MAX('CA Standards and Followers'!Q$5,'EPA HDV Rules'!J$44),0))</f>
        <v>0.4350401760255096</v>
      </c>
      <c r="R34">
        <f>IF('CA Standards and Followers'!$C46=1,'EPA HDV Rules'!K$44,IF('CA Standards and Followers'!$F46=1,MAX('CA Standards and Followers'!R$5,'EPA HDV Rules'!K$44),0))</f>
        <v>0.4350401760255096</v>
      </c>
      <c r="S34">
        <f>IF('CA Standards and Followers'!$C46=1,'EPA HDV Rules'!L$44,IF('CA Standards and Followers'!$F46=1,MAX('CA Standards and Followers'!S$5,'EPA HDV Rules'!L$44),0))</f>
        <v>0.4350401760255096</v>
      </c>
      <c r="T34">
        <f>IF('CA Standards and Followers'!$C46=1,'EPA HDV Rules'!M$44,IF('CA Standards and Followers'!$F46=1,MAX('CA Standards and Followers'!T$5,'EPA HDV Rules'!M$44),0))</f>
        <v>0.4350401760255096</v>
      </c>
      <c r="U34">
        <f>IF('CA Standards and Followers'!$C46=1,'EPA HDV Rules'!N$44,IF('CA Standards and Followers'!$F46=1,MAX('CA Standards and Followers'!U$5,'EPA HDV Rules'!N$44),0))</f>
        <v>0.4350401760255096</v>
      </c>
      <c r="V34">
        <f>IF('CA Standards and Followers'!$C46=1,'EPA HDV Rules'!O$44,IF('CA Standards and Followers'!$F46=1,MAX('CA Standards and Followers'!V$5,'EPA HDV Rules'!O$44),0))</f>
        <v>0.4350401760255096</v>
      </c>
      <c r="W34">
        <f>IF('CA Standards and Followers'!$C46=1,'EPA HDV Rules'!P$44,IF('CA Standards and Followers'!$F46=1,MAX('CA Standards and Followers'!W$5,'EPA HDV Rules'!P$44),0))</f>
        <v>0.4350401760255096</v>
      </c>
      <c r="X34">
        <f>IF('CA Standards and Followers'!$C46=1,'EPA HDV Rules'!Q$44,IF('CA Standards and Followers'!$F46=1,MAX('CA Standards and Followers'!X$5,'EPA HDV Rules'!Q$44),0))</f>
        <v>0.4350401760255096</v>
      </c>
      <c r="Y34">
        <f>IF('CA Standards and Followers'!$C46=1,'EPA HDV Rules'!R$44,IF('CA Standards and Followers'!$F46=1,MAX('CA Standards and Followers'!Y$5,'EPA HDV Rules'!R$44),0))</f>
        <v>0.4350401760255096</v>
      </c>
      <c r="Z34">
        <f>IF('CA Standards and Followers'!$C46=1,'EPA HDV Rules'!S$44,IF('CA Standards and Followers'!$F46=1,MAX('CA Standards and Followers'!Z$5,'EPA HDV Rules'!S$44),0))</f>
        <v>0.4350401760255096</v>
      </c>
      <c r="AA34">
        <f>IF('CA Standards and Followers'!$C46=1,'EPA HDV Rules'!T$44,IF('CA Standards and Followers'!$F46=1,MAX('CA Standards and Followers'!AA$5,'EPA HDV Rules'!T$44),0))</f>
        <v>0.4350401760255096</v>
      </c>
      <c r="AB34">
        <f>IF('CA Standards and Followers'!$C46=1,'EPA HDV Rules'!U$44,IF('CA Standards and Followers'!$F46=1,MAX('CA Standards and Followers'!AB$5,'EPA HDV Rules'!U$44),0))</f>
        <v>0.4350401760255096</v>
      </c>
      <c r="AC34">
        <f>IF('CA Standards and Followers'!$C46=1,'EPA HDV Rules'!V$44,IF('CA Standards and Followers'!$F46=1,MAX('CA Standards and Followers'!AC$5,'EPA HDV Rules'!V$44),0))</f>
        <v>0.4350401760255096</v>
      </c>
      <c r="AD34">
        <f>IF('CA Standards and Followers'!$C46=1,'EPA HDV Rules'!W$44,IF('CA Standards and Followers'!$F46=1,MAX('CA Standards and Followers'!AD$5,'EPA HDV Rules'!W$44),0))</f>
        <v>0.4350401760255096</v>
      </c>
      <c r="AE34">
        <f>IF('CA Standards and Followers'!$C46=1,'EPA HDV Rules'!X$44,IF('CA Standards and Followers'!$F46=1,MAX('CA Standards and Followers'!AE$5,'EPA HDV Rules'!X$44),0))</f>
        <v>0.4350401760255096</v>
      </c>
      <c r="AF34">
        <f>IF('CA Standards and Followers'!$C46=1,'EPA HDV Rules'!Y$44,IF('CA Standards and Followers'!$F46=1,MAX('CA Standards and Followers'!AF$5,'EPA HDV Rules'!Y$44),0))</f>
        <v>0.4350401760255096</v>
      </c>
    </row>
    <row r="35" spans="1:32" x14ac:dyDescent="0.75">
      <c r="A35" t="s">
        <v>19</v>
      </c>
      <c r="B35">
        <f>IF(INDEX('CA Standards and Followers'!$I$14:$I$73,MATCH($A35,'CA Standards and Followers'!$A$14:$A$73,0))&lt;=B$1,INDEX('CA Standards and Followers'!$F$14:$F$73,MATCH($A35,'CA Standards and Followers'!$A$14:$A$73,0))*'CA Standards and Followers'!B$5,0)</f>
        <v>0</v>
      </c>
      <c r="C35">
        <f>IF(INDEX('CA Standards and Followers'!$I$14:$I$73,MATCH($A35,'CA Standards and Followers'!$A$14:$A$73,0))&lt;=C$1,INDEX('CA Standards and Followers'!$F$14:$F$73,MATCH($A35,'CA Standards and Followers'!$A$14:$A$73,0))*'CA Standards and Followers'!C$5,0)</f>
        <v>0</v>
      </c>
      <c r="D35">
        <f>IF(INDEX('CA Standards and Followers'!$I$14:$I$73,MATCH($A35,'CA Standards and Followers'!$A$14:$A$73,0))&lt;=D$1,INDEX('CA Standards and Followers'!$F$14:$F$73,MATCH($A35,'CA Standards and Followers'!$A$14:$A$73,0))*'CA Standards and Followers'!D$5,0)</f>
        <v>0</v>
      </c>
      <c r="E35">
        <f>IF(INDEX('CA Standards and Followers'!$I$14:$I$73,MATCH($A35,'CA Standards and Followers'!$A$14:$A$73,0))&lt;=E$1,INDEX('CA Standards and Followers'!$F$14:$F$73,MATCH($A35,'CA Standards and Followers'!$A$14:$A$73,0))*'CA Standards and Followers'!E$5,0)</f>
        <v>0</v>
      </c>
      <c r="F35">
        <f>IF(INDEX('CA Standards and Followers'!$I$14:$I$73,MATCH($A35,'CA Standards and Followers'!$A$14:$A$73,0))&lt;=F$1,INDEX('CA Standards and Followers'!$F$14:$F$73,MATCH($A35,'CA Standards and Followers'!$A$14:$A$73,0))*'CA Standards and Followers'!F$5,0)</f>
        <v>0</v>
      </c>
      <c r="G35">
        <f>IF(INDEX('CA Standards and Followers'!$I$14:$I$73,MATCH($A35,'CA Standards and Followers'!$A$14:$A$73,0))&lt;=G$1,INDEX('CA Standards and Followers'!$F$14:$F$73,MATCH($A35,'CA Standards and Followers'!$A$14:$A$73,0))*'CA Standards and Followers'!G$5,0)</f>
        <v>0</v>
      </c>
      <c r="H35">
        <f>IF(INDEX('CA Standards and Followers'!$I$14:$I$73,MATCH($A35,'CA Standards and Followers'!$A$14:$A$73,0))&lt;=H$1,INDEX('CA Standards and Followers'!$F$14:$F$73,MATCH($A35,'CA Standards and Followers'!$A$14:$A$73,0))*'CA Standards and Followers'!H$5,0)</f>
        <v>0</v>
      </c>
      <c r="I35">
        <f>IF('CA Standards and Followers'!$C47=1,'EPA HDV Rules'!B$44,IF('CA Standards and Followers'!$F47=1,MAX('CA Standards and Followers'!I$5,'EPA HDV Rules'!B$44),0))</f>
        <v>0</v>
      </c>
      <c r="J35">
        <f>IF('CA Standards and Followers'!$C47=1,'EPA HDV Rules'!C$44,IF('CA Standards and Followers'!$F47=1,MAX('CA Standards and Followers'!J$5,'EPA HDV Rules'!C$44),0))</f>
        <v>0</v>
      </c>
      <c r="K35">
        <f>IF('CA Standards and Followers'!$C47=1,'EPA HDV Rules'!D$44,IF('CA Standards and Followers'!$F47=1,MAX('CA Standards and Followers'!K$5,'EPA HDV Rules'!D$44),0))</f>
        <v>0</v>
      </c>
      <c r="L35">
        <f>IF('CA Standards and Followers'!$C47=1,'EPA HDV Rules'!E$44,IF('CA Standards and Followers'!$F47=1,MAX('CA Standards and Followers'!L$5,'EPA HDV Rules'!E$44),0))</f>
        <v>0</v>
      </c>
      <c r="M35">
        <f>IF('CA Standards and Followers'!$C47=1,'EPA HDV Rules'!F$44,IF('CA Standards and Followers'!$F47=1,MAX('CA Standards and Followers'!M$5,'EPA HDV Rules'!F$44),0))</f>
        <v>0</v>
      </c>
      <c r="N35">
        <f>IF('CA Standards and Followers'!$C47=1,'EPA HDV Rules'!G$44,IF('CA Standards and Followers'!$F47=1,MAX('CA Standards and Followers'!N$5,'EPA HDV Rules'!G$44),0))</f>
        <v>0</v>
      </c>
      <c r="O35">
        <f>IF('CA Standards and Followers'!$C47=1,'EPA HDV Rules'!H$44,IF('CA Standards and Followers'!$F47=1,MAX('CA Standards and Followers'!O$5,'EPA HDV Rules'!H$44),0))</f>
        <v>0.4350401760255096</v>
      </c>
      <c r="P35">
        <f>IF('CA Standards and Followers'!$C47=1,'EPA HDV Rules'!I$44,IF('CA Standards and Followers'!$F47=1,MAX('CA Standards and Followers'!P$5,'EPA HDV Rules'!I$44),0))</f>
        <v>0.4350401760255096</v>
      </c>
      <c r="Q35">
        <f>IF('CA Standards and Followers'!$C47=1,'EPA HDV Rules'!J$44,IF('CA Standards and Followers'!$F47=1,MAX('CA Standards and Followers'!Q$5,'EPA HDV Rules'!J$44),0))</f>
        <v>0.4350401760255096</v>
      </c>
      <c r="R35">
        <f>IF('CA Standards and Followers'!$C47=1,'EPA HDV Rules'!K$44,IF('CA Standards and Followers'!$F47=1,MAX('CA Standards and Followers'!R$5,'EPA HDV Rules'!K$44),0))</f>
        <v>0.4350401760255096</v>
      </c>
      <c r="S35">
        <f>IF('CA Standards and Followers'!$C47=1,'EPA HDV Rules'!L$44,IF('CA Standards and Followers'!$F47=1,MAX('CA Standards and Followers'!S$5,'EPA HDV Rules'!L$44),0))</f>
        <v>0.4350401760255096</v>
      </c>
      <c r="T35">
        <f>IF('CA Standards and Followers'!$C47=1,'EPA HDV Rules'!M$44,IF('CA Standards and Followers'!$F47=1,MAX('CA Standards and Followers'!T$5,'EPA HDV Rules'!M$44),0))</f>
        <v>0.4350401760255096</v>
      </c>
      <c r="U35">
        <f>IF('CA Standards and Followers'!$C47=1,'EPA HDV Rules'!N$44,IF('CA Standards and Followers'!$F47=1,MAX('CA Standards and Followers'!U$5,'EPA HDV Rules'!N$44),0))</f>
        <v>0.4350401760255096</v>
      </c>
      <c r="V35">
        <f>IF('CA Standards and Followers'!$C47=1,'EPA HDV Rules'!O$44,IF('CA Standards and Followers'!$F47=1,MAX('CA Standards and Followers'!V$5,'EPA HDV Rules'!O$44),0))</f>
        <v>0.4350401760255096</v>
      </c>
      <c r="W35">
        <f>IF('CA Standards and Followers'!$C47=1,'EPA HDV Rules'!P$44,IF('CA Standards and Followers'!$F47=1,MAX('CA Standards and Followers'!W$5,'EPA HDV Rules'!P$44),0))</f>
        <v>0.4350401760255096</v>
      </c>
      <c r="X35">
        <f>IF('CA Standards and Followers'!$C47=1,'EPA HDV Rules'!Q$44,IF('CA Standards and Followers'!$F47=1,MAX('CA Standards and Followers'!X$5,'EPA HDV Rules'!Q$44),0))</f>
        <v>0.4350401760255096</v>
      </c>
      <c r="Y35">
        <f>IF('CA Standards and Followers'!$C47=1,'EPA HDV Rules'!R$44,IF('CA Standards and Followers'!$F47=1,MAX('CA Standards and Followers'!Y$5,'EPA HDV Rules'!R$44),0))</f>
        <v>0.4350401760255096</v>
      </c>
      <c r="Z35">
        <f>IF('CA Standards and Followers'!$C47=1,'EPA HDV Rules'!S$44,IF('CA Standards and Followers'!$F47=1,MAX('CA Standards and Followers'!Z$5,'EPA HDV Rules'!S$44),0))</f>
        <v>0.4350401760255096</v>
      </c>
      <c r="AA35">
        <f>IF('CA Standards and Followers'!$C47=1,'EPA HDV Rules'!T$44,IF('CA Standards and Followers'!$F47=1,MAX('CA Standards and Followers'!AA$5,'EPA HDV Rules'!T$44),0))</f>
        <v>0.4350401760255096</v>
      </c>
      <c r="AB35">
        <f>IF('CA Standards and Followers'!$C47=1,'EPA HDV Rules'!U$44,IF('CA Standards and Followers'!$F47=1,MAX('CA Standards and Followers'!AB$5,'EPA HDV Rules'!U$44),0))</f>
        <v>0.4350401760255096</v>
      </c>
      <c r="AC35">
        <f>IF('CA Standards and Followers'!$C47=1,'EPA HDV Rules'!V$44,IF('CA Standards and Followers'!$F47=1,MAX('CA Standards and Followers'!AC$5,'EPA HDV Rules'!V$44),0))</f>
        <v>0.4350401760255096</v>
      </c>
      <c r="AD35">
        <f>IF('CA Standards and Followers'!$C47=1,'EPA HDV Rules'!W$44,IF('CA Standards and Followers'!$F47=1,MAX('CA Standards and Followers'!AD$5,'EPA HDV Rules'!W$44),0))</f>
        <v>0.4350401760255096</v>
      </c>
      <c r="AE35">
        <f>IF('CA Standards and Followers'!$C47=1,'EPA HDV Rules'!X$44,IF('CA Standards and Followers'!$F47=1,MAX('CA Standards and Followers'!AE$5,'EPA HDV Rules'!X$44),0))</f>
        <v>0.4350401760255096</v>
      </c>
      <c r="AF35">
        <f>IF('CA Standards and Followers'!$C47=1,'EPA HDV Rules'!Y$44,IF('CA Standards and Followers'!$F47=1,MAX('CA Standards and Followers'!AF$5,'EPA HDV Rules'!Y$44),0))</f>
        <v>0.4350401760255096</v>
      </c>
    </row>
    <row r="36" spans="1:32" x14ac:dyDescent="0.75">
      <c r="A36" t="s">
        <v>20</v>
      </c>
      <c r="B36">
        <f>IF(INDEX('CA Standards and Followers'!$I$14:$I$73,MATCH($A36,'CA Standards and Followers'!$A$14:$A$73,0))&lt;=B$1,INDEX('CA Standards and Followers'!$F$14:$F$73,MATCH($A36,'CA Standards and Followers'!$A$14:$A$73,0))*'CA Standards and Followers'!B$5,0)</f>
        <v>0</v>
      </c>
      <c r="C36">
        <f>IF(INDEX('CA Standards and Followers'!$I$14:$I$73,MATCH($A36,'CA Standards and Followers'!$A$14:$A$73,0))&lt;=C$1,INDEX('CA Standards and Followers'!$F$14:$F$73,MATCH($A36,'CA Standards and Followers'!$A$14:$A$73,0))*'CA Standards and Followers'!C$5,0)</f>
        <v>0</v>
      </c>
      <c r="D36">
        <f>IF(INDEX('CA Standards and Followers'!$I$14:$I$73,MATCH($A36,'CA Standards and Followers'!$A$14:$A$73,0))&lt;=D$1,INDEX('CA Standards and Followers'!$F$14:$F$73,MATCH($A36,'CA Standards and Followers'!$A$14:$A$73,0))*'CA Standards and Followers'!D$5,0)</f>
        <v>0</v>
      </c>
      <c r="E36">
        <f>IF(INDEX('CA Standards and Followers'!$I$14:$I$73,MATCH($A36,'CA Standards and Followers'!$A$14:$A$73,0))&lt;=E$1,INDEX('CA Standards and Followers'!$F$14:$F$73,MATCH($A36,'CA Standards and Followers'!$A$14:$A$73,0))*'CA Standards and Followers'!E$5,0)</f>
        <v>0</v>
      </c>
      <c r="F36">
        <f>IF(INDEX('CA Standards and Followers'!$I$14:$I$73,MATCH($A36,'CA Standards and Followers'!$A$14:$A$73,0))&lt;=F$1,INDEX('CA Standards and Followers'!$F$14:$F$73,MATCH($A36,'CA Standards and Followers'!$A$14:$A$73,0))*'CA Standards and Followers'!F$5,0)</f>
        <v>0</v>
      </c>
      <c r="G36">
        <f>IF(INDEX('CA Standards and Followers'!$I$14:$I$73,MATCH($A36,'CA Standards and Followers'!$A$14:$A$73,0))&lt;=G$1,INDEX('CA Standards and Followers'!$F$14:$F$73,MATCH($A36,'CA Standards and Followers'!$A$14:$A$73,0))*'CA Standards and Followers'!G$5,0)</f>
        <v>0</v>
      </c>
      <c r="H36">
        <f>IF(INDEX('CA Standards and Followers'!$I$14:$I$73,MATCH($A36,'CA Standards and Followers'!$A$14:$A$73,0))&lt;=H$1,INDEX('CA Standards and Followers'!$F$14:$F$73,MATCH($A36,'CA Standards and Followers'!$A$14:$A$73,0))*'CA Standards and Followers'!H$5,0)</f>
        <v>0</v>
      </c>
      <c r="I36">
        <f>IF('CA Standards and Followers'!$C48=1,'EPA HDV Rules'!B$44,IF('CA Standards and Followers'!$F48=1,MAX('CA Standards and Followers'!I$5,'EPA HDV Rules'!B$44),0))</f>
        <v>0</v>
      </c>
      <c r="J36">
        <f>IF('CA Standards and Followers'!$C48=1,'EPA HDV Rules'!C$44,IF('CA Standards and Followers'!$F48=1,MAX('CA Standards and Followers'!J$5,'EPA HDV Rules'!C$44),0))</f>
        <v>0</v>
      </c>
      <c r="K36">
        <f>IF('CA Standards and Followers'!$C48=1,'EPA HDV Rules'!D$44,IF('CA Standards and Followers'!$F48=1,MAX('CA Standards and Followers'!K$5,'EPA HDV Rules'!D$44),0))</f>
        <v>0</v>
      </c>
      <c r="L36">
        <f>IF('CA Standards and Followers'!$C48=1,'EPA HDV Rules'!E$44,IF('CA Standards and Followers'!$F48=1,MAX('CA Standards and Followers'!L$5,'EPA HDV Rules'!E$44),0))</f>
        <v>0</v>
      </c>
      <c r="M36">
        <f>IF('CA Standards and Followers'!$C48=1,'EPA HDV Rules'!F$44,IF('CA Standards and Followers'!$F48=1,MAX('CA Standards and Followers'!M$5,'EPA HDV Rules'!F$44),0))</f>
        <v>0</v>
      </c>
      <c r="N36">
        <f>IF('CA Standards and Followers'!$C48=1,'EPA HDV Rules'!G$44,IF('CA Standards and Followers'!$F48=1,MAX('CA Standards and Followers'!N$5,'EPA HDV Rules'!G$44),0))</f>
        <v>0</v>
      </c>
      <c r="O36">
        <f>IF('CA Standards and Followers'!$C48=1,'EPA HDV Rules'!H$44,IF('CA Standards and Followers'!$F48=1,MAX('CA Standards and Followers'!O$5,'EPA HDV Rules'!H$44),0))</f>
        <v>0.4350401760255096</v>
      </c>
      <c r="P36">
        <f>IF('CA Standards and Followers'!$C48=1,'EPA HDV Rules'!I$44,IF('CA Standards and Followers'!$F48=1,MAX('CA Standards and Followers'!P$5,'EPA HDV Rules'!I$44),0))</f>
        <v>0.4350401760255096</v>
      </c>
      <c r="Q36">
        <f>IF('CA Standards and Followers'!$C48=1,'EPA HDV Rules'!J$44,IF('CA Standards and Followers'!$F48=1,MAX('CA Standards and Followers'!Q$5,'EPA HDV Rules'!J$44),0))</f>
        <v>0.4350401760255096</v>
      </c>
      <c r="R36">
        <f>IF('CA Standards and Followers'!$C48=1,'EPA HDV Rules'!K$44,IF('CA Standards and Followers'!$F48=1,MAX('CA Standards and Followers'!R$5,'EPA HDV Rules'!K$44),0))</f>
        <v>0.4350401760255096</v>
      </c>
      <c r="S36">
        <f>IF('CA Standards and Followers'!$C48=1,'EPA HDV Rules'!L$44,IF('CA Standards and Followers'!$F48=1,MAX('CA Standards and Followers'!S$5,'EPA HDV Rules'!L$44),0))</f>
        <v>0.4350401760255096</v>
      </c>
      <c r="T36">
        <f>IF('CA Standards and Followers'!$C48=1,'EPA HDV Rules'!M$44,IF('CA Standards and Followers'!$F48=1,MAX('CA Standards and Followers'!T$5,'EPA HDV Rules'!M$44),0))</f>
        <v>0.4350401760255096</v>
      </c>
      <c r="U36">
        <f>IF('CA Standards and Followers'!$C48=1,'EPA HDV Rules'!N$44,IF('CA Standards and Followers'!$F48=1,MAX('CA Standards and Followers'!U$5,'EPA HDV Rules'!N$44),0))</f>
        <v>0.4350401760255096</v>
      </c>
      <c r="V36">
        <f>IF('CA Standards and Followers'!$C48=1,'EPA HDV Rules'!O$44,IF('CA Standards and Followers'!$F48=1,MAX('CA Standards and Followers'!V$5,'EPA HDV Rules'!O$44),0))</f>
        <v>0.4350401760255096</v>
      </c>
      <c r="W36">
        <f>IF('CA Standards and Followers'!$C48=1,'EPA HDV Rules'!P$44,IF('CA Standards and Followers'!$F48=1,MAX('CA Standards and Followers'!W$5,'EPA HDV Rules'!P$44),0))</f>
        <v>0.4350401760255096</v>
      </c>
      <c r="X36">
        <f>IF('CA Standards and Followers'!$C48=1,'EPA HDV Rules'!Q$44,IF('CA Standards and Followers'!$F48=1,MAX('CA Standards and Followers'!X$5,'EPA HDV Rules'!Q$44),0))</f>
        <v>0.4350401760255096</v>
      </c>
      <c r="Y36">
        <f>IF('CA Standards and Followers'!$C48=1,'EPA HDV Rules'!R$44,IF('CA Standards and Followers'!$F48=1,MAX('CA Standards and Followers'!Y$5,'EPA HDV Rules'!R$44),0))</f>
        <v>0.4350401760255096</v>
      </c>
      <c r="Z36">
        <f>IF('CA Standards and Followers'!$C48=1,'EPA HDV Rules'!S$44,IF('CA Standards and Followers'!$F48=1,MAX('CA Standards and Followers'!Z$5,'EPA HDV Rules'!S$44),0))</f>
        <v>0.4350401760255096</v>
      </c>
      <c r="AA36">
        <f>IF('CA Standards and Followers'!$C48=1,'EPA HDV Rules'!T$44,IF('CA Standards and Followers'!$F48=1,MAX('CA Standards and Followers'!AA$5,'EPA HDV Rules'!T$44),0))</f>
        <v>0.4350401760255096</v>
      </c>
      <c r="AB36">
        <f>IF('CA Standards and Followers'!$C48=1,'EPA HDV Rules'!U$44,IF('CA Standards and Followers'!$F48=1,MAX('CA Standards and Followers'!AB$5,'EPA HDV Rules'!U$44),0))</f>
        <v>0.4350401760255096</v>
      </c>
      <c r="AC36">
        <f>IF('CA Standards and Followers'!$C48=1,'EPA HDV Rules'!V$44,IF('CA Standards and Followers'!$F48=1,MAX('CA Standards and Followers'!AC$5,'EPA HDV Rules'!V$44),0))</f>
        <v>0.4350401760255096</v>
      </c>
      <c r="AD36">
        <f>IF('CA Standards and Followers'!$C48=1,'EPA HDV Rules'!W$44,IF('CA Standards and Followers'!$F48=1,MAX('CA Standards and Followers'!AD$5,'EPA HDV Rules'!W$44),0))</f>
        <v>0.4350401760255096</v>
      </c>
      <c r="AE36">
        <f>IF('CA Standards and Followers'!$C48=1,'EPA HDV Rules'!X$44,IF('CA Standards and Followers'!$F48=1,MAX('CA Standards and Followers'!AE$5,'EPA HDV Rules'!X$44),0))</f>
        <v>0.4350401760255096</v>
      </c>
      <c r="AF36">
        <f>IF('CA Standards and Followers'!$C48=1,'EPA HDV Rules'!Y$44,IF('CA Standards and Followers'!$F48=1,MAX('CA Standards and Followers'!AF$5,'EPA HDV Rules'!Y$44),0))</f>
        <v>0.4350401760255096</v>
      </c>
    </row>
    <row r="37" spans="1:32" x14ac:dyDescent="0.75">
      <c r="A37" t="s">
        <v>21</v>
      </c>
      <c r="B37">
        <f>IF(INDEX('CA Standards and Followers'!$I$14:$I$73,MATCH($A37,'CA Standards and Followers'!$A$14:$A$73,0))&lt;=B$1,INDEX('CA Standards and Followers'!$F$14:$F$73,MATCH($A37,'CA Standards and Followers'!$A$14:$A$73,0))*'CA Standards and Followers'!B$5,0)</f>
        <v>0</v>
      </c>
      <c r="C37">
        <f>IF(INDEX('CA Standards and Followers'!$I$14:$I$73,MATCH($A37,'CA Standards and Followers'!$A$14:$A$73,0))&lt;=C$1,INDEX('CA Standards and Followers'!$F$14:$F$73,MATCH($A37,'CA Standards and Followers'!$A$14:$A$73,0))*'CA Standards and Followers'!C$5,0)</f>
        <v>0</v>
      </c>
      <c r="D37">
        <f>IF(INDEX('CA Standards and Followers'!$I$14:$I$73,MATCH($A37,'CA Standards and Followers'!$A$14:$A$73,0))&lt;=D$1,INDEX('CA Standards and Followers'!$F$14:$F$73,MATCH($A37,'CA Standards and Followers'!$A$14:$A$73,0))*'CA Standards and Followers'!D$5,0)</f>
        <v>0</v>
      </c>
      <c r="E37">
        <f>IF(INDEX('CA Standards and Followers'!$I$14:$I$73,MATCH($A37,'CA Standards and Followers'!$A$14:$A$73,0))&lt;=E$1,INDEX('CA Standards and Followers'!$F$14:$F$73,MATCH($A37,'CA Standards and Followers'!$A$14:$A$73,0))*'CA Standards and Followers'!E$5,0)</f>
        <v>0</v>
      </c>
      <c r="F37">
        <f>IF(INDEX('CA Standards and Followers'!$I$14:$I$73,MATCH($A37,'CA Standards and Followers'!$A$14:$A$73,0))&lt;=F$1,INDEX('CA Standards and Followers'!$F$14:$F$73,MATCH($A37,'CA Standards and Followers'!$A$14:$A$73,0))*'CA Standards and Followers'!F$5,0)</f>
        <v>0</v>
      </c>
      <c r="G37">
        <f>IF(INDEX('CA Standards and Followers'!$I$14:$I$73,MATCH($A37,'CA Standards and Followers'!$A$14:$A$73,0))&lt;=G$1,INDEX('CA Standards and Followers'!$F$14:$F$73,MATCH($A37,'CA Standards and Followers'!$A$14:$A$73,0))*'CA Standards and Followers'!G$5,0)</f>
        <v>0</v>
      </c>
      <c r="H37">
        <f>IF(INDEX('CA Standards and Followers'!$I$14:$I$73,MATCH($A37,'CA Standards and Followers'!$A$14:$A$73,0))&lt;=H$1,INDEX('CA Standards and Followers'!$F$14:$F$73,MATCH($A37,'CA Standards and Followers'!$A$14:$A$73,0))*'CA Standards and Followers'!H$5,0)</f>
        <v>0</v>
      </c>
      <c r="I37">
        <f>IF('CA Standards and Followers'!$C49=1,'EPA HDV Rules'!B$44,IF('CA Standards and Followers'!$F49=1,MAX('CA Standards and Followers'!I$5,'EPA HDV Rules'!B$44),0))</f>
        <v>0</v>
      </c>
      <c r="J37">
        <f>IF('CA Standards and Followers'!$C49=1,'EPA HDV Rules'!C$44,IF('CA Standards and Followers'!$F49=1,MAX('CA Standards and Followers'!J$5,'EPA HDV Rules'!C$44),0))</f>
        <v>0</v>
      </c>
      <c r="K37">
        <f>IF('CA Standards and Followers'!$C49=1,'EPA HDV Rules'!D$44,IF('CA Standards and Followers'!$F49=1,MAX('CA Standards and Followers'!K$5,'EPA HDV Rules'!D$44),0))</f>
        <v>0</v>
      </c>
      <c r="L37">
        <f>IF('CA Standards and Followers'!$C49=1,'EPA HDV Rules'!E$44,IF('CA Standards and Followers'!$F49=1,MAX('CA Standards and Followers'!L$5,'EPA HDV Rules'!E$44),0))</f>
        <v>0</v>
      </c>
      <c r="M37">
        <f>IF('CA Standards and Followers'!$C49=1,'EPA HDV Rules'!F$44,IF('CA Standards and Followers'!$F49=1,MAX('CA Standards and Followers'!M$5,'EPA HDV Rules'!F$44),0))</f>
        <v>0</v>
      </c>
      <c r="N37">
        <f>IF('CA Standards and Followers'!$C49=1,'EPA HDV Rules'!G$44,IF('CA Standards and Followers'!$F49=1,MAX('CA Standards and Followers'!N$5,'EPA HDV Rules'!G$44),0))</f>
        <v>0</v>
      </c>
      <c r="O37">
        <f>IF('CA Standards and Followers'!$C49=1,'EPA HDV Rules'!H$44,IF('CA Standards and Followers'!$F49=1,MAX('CA Standards and Followers'!O$5,'EPA HDV Rules'!H$44),0))</f>
        <v>0.4350401760255096</v>
      </c>
      <c r="P37">
        <f>IF('CA Standards and Followers'!$C49=1,'EPA HDV Rules'!I$44,IF('CA Standards and Followers'!$F49=1,MAX('CA Standards and Followers'!P$5,'EPA HDV Rules'!I$44),0))</f>
        <v>0.4350401760255096</v>
      </c>
      <c r="Q37">
        <f>IF('CA Standards and Followers'!$C49=1,'EPA HDV Rules'!J$44,IF('CA Standards and Followers'!$F49=1,MAX('CA Standards and Followers'!Q$5,'EPA HDV Rules'!J$44),0))</f>
        <v>0.4350401760255096</v>
      </c>
      <c r="R37">
        <f>IF('CA Standards and Followers'!$C49=1,'EPA HDV Rules'!K$44,IF('CA Standards and Followers'!$F49=1,MAX('CA Standards and Followers'!R$5,'EPA HDV Rules'!K$44),0))</f>
        <v>0.4350401760255096</v>
      </c>
      <c r="S37">
        <f>IF('CA Standards and Followers'!$C49=1,'EPA HDV Rules'!L$44,IF('CA Standards and Followers'!$F49=1,MAX('CA Standards and Followers'!S$5,'EPA HDV Rules'!L$44),0))</f>
        <v>0.4350401760255096</v>
      </c>
      <c r="T37">
        <f>IF('CA Standards and Followers'!$C49=1,'EPA HDV Rules'!M$44,IF('CA Standards and Followers'!$F49=1,MAX('CA Standards and Followers'!T$5,'EPA HDV Rules'!M$44),0))</f>
        <v>0.4350401760255096</v>
      </c>
      <c r="U37">
        <f>IF('CA Standards and Followers'!$C49=1,'EPA HDV Rules'!N$44,IF('CA Standards and Followers'!$F49=1,MAX('CA Standards and Followers'!U$5,'EPA HDV Rules'!N$44),0))</f>
        <v>0.4350401760255096</v>
      </c>
      <c r="V37">
        <f>IF('CA Standards and Followers'!$C49=1,'EPA HDV Rules'!O$44,IF('CA Standards and Followers'!$F49=1,MAX('CA Standards and Followers'!V$5,'EPA HDV Rules'!O$44),0))</f>
        <v>0.4350401760255096</v>
      </c>
      <c r="W37">
        <f>IF('CA Standards and Followers'!$C49=1,'EPA HDV Rules'!P$44,IF('CA Standards and Followers'!$F49=1,MAX('CA Standards and Followers'!W$5,'EPA HDV Rules'!P$44),0))</f>
        <v>0.4350401760255096</v>
      </c>
      <c r="X37">
        <f>IF('CA Standards and Followers'!$C49=1,'EPA HDV Rules'!Q$44,IF('CA Standards and Followers'!$F49=1,MAX('CA Standards and Followers'!X$5,'EPA HDV Rules'!Q$44),0))</f>
        <v>0.4350401760255096</v>
      </c>
      <c r="Y37">
        <f>IF('CA Standards and Followers'!$C49=1,'EPA HDV Rules'!R$44,IF('CA Standards and Followers'!$F49=1,MAX('CA Standards and Followers'!Y$5,'EPA HDV Rules'!R$44),0))</f>
        <v>0.4350401760255096</v>
      </c>
      <c r="Z37">
        <f>IF('CA Standards and Followers'!$C49=1,'EPA HDV Rules'!S$44,IF('CA Standards and Followers'!$F49=1,MAX('CA Standards and Followers'!Z$5,'EPA HDV Rules'!S$44),0))</f>
        <v>0.4350401760255096</v>
      </c>
      <c r="AA37">
        <f>IF('CA Standards and Followers'!$C49=1,'EPA HDV Rules'!T$44,IF('CA Standards and Followers'!$F49=1,MAX('CA Standards and Followers'!AA$5,'EPA HDV Rules'!T$44),0))</f>
        <v>0.4350401760255096</v>
      </c>
      <c r="AB37">
        <f>IF('CA Standards and Followers'!$C49=1,'EPA HDV Rules'!U$44,IF('CA Standards and Followers'!$F49=1,MAX('CA Standards and Followers'!AB$5,'EPA HDV Rules'!U$44),0))</f>
        <v>0.4350401760255096</v>
      </c>
      <c r="AC37">
        <f>IF('CA Standards and Followers'!$C49=1,'EPA HDV Rules'!V$44,IF('CA Standards and Followers'!$F49=1,MAX('CA Standards and Followers'!AC$5,'EPA HDV Rules'!V$44),0))</f>
        <v>0.4350401760255096</v>
      </c>
      <c r="AD37">
        <f>IF('CA Standards and Followers'!$C49=1,'EPA HDV Rules'!W$44,IF('CA Standards and Followers'!$F49=1,MAX('CA Standards and Followers'!AD$5,'EPA HDV Rules'!W$44),0))</f>
        <v>0.4350401760255096</v>
      </c>
      <c r="AE37">
        <f>IF('CA Standards and Followers'!$C49=1,'EPA HDV Rules'!X$44,IF('CA Standards and Followers'!$F49=1,MAX('CA Standards and Followers'!AE$5,'EPA HDV Rules'!X$44),0))</f>
        <v>0.4350401760255096</v>
      </c>
      <c r="AF37">
        <f>IF('CA Standards and Followers'!$C49=1,'EPA HDV Rules'!Y$44,IF('CA Standards and Followers'!$F49=1,MAX('CA Standards and Followers'!AF$5,'EPA HDV Rules'!Y$44),0))</f>
        <v>0.4350401760255096</v>
      </c>
    </row>
    <row r="38" spans="1:32" x14ac:dyDescent="0.75">
      <c r="A38" t="s">
        <v>1392</v>
      </c>
      <c r="B38">
        <f>IF(INDEX('CA Standards and Followers'!$I$14:$I$73,MATCH($A38,'CA Standards and Followers'!$A$14:$A$73,0))&lt;=B$1,INDEX('CA Standards and Followers'!$F$14:$F$73,MATCH($A38,'CA Standards and Followers'!$A$14:$A$73,0))*'CA Standards and Followers'!B$5,0)</f>
        <v>0</v>
      </c>
      <c r="C38">
        <f>IF(INDEX('CA Standards and Followers'!$I$14:$I$73,MATCH($A38,'CA Standards and Followers'!$A$14:$A$73,0))&lt;=C$1,INDEX('CA Standards and Followers'!$F$14:$F$73,MATCH($A38,'CA Standards and Followers'!$A$14:$A$73,0))*'CA Standards and Followers'!C$5,0)</f>
        <v>0</v>
      </c>
      <c r="D38">
        <f>IF(INDEX('CA Standards and Followers'!$I$14:$I$73,MATCH($A38,'CA Standards and Followers'!$A$14:$A$73,0))&lt;=D$1,INDEX('CA Standards and Followers'!$F$14:$F$73,MATCH($A38,'CA Standards and Followers'!$A$14:$A$73,0))*'CA Standards and Followers'!D$5,0)</f>
        <v>0</v>
      </c>
      <c r="E38">
        <f>IF(INDEX('CA Standards and Followers'!$I$14:$I$73,MATCH($A38,'CA Standards and Followers'!$A$14:$A$73,0))&lt;=E$1,INDEX('CA Standards and Followers'!$F$14:$F$73,MATCH($A38,'CA Standards and Followers'!$A$14:$A$73,0))*'CA Standards and Followers'!E$5,0)</f>
        <v>0</v>
      </c>
      <c r="F38">
        <f>IF(INDEX('CA Standards and Followers'!$I$14:$I$73,MATCH($A38,'CA Standards and Followers'!$A$14:$A$73,0))&lt;=F$1,INDEX('CA Standards and Followers'!$F$14:$F$73,MATCH($A38,'CA Standards and Followers'!$A$14:$A$73,0))*'CA Standards and Followers'!F$5,0)</f>
        <v>0</v>
      </c>
      <c r="G38">
        <f>IF(INDEX('CA Standards and Followers'!$I$14:$I$73,MATCH($A38,'CA Standards and Followers'!$A$14:$A$73,0))&lt;=G$1,INDEX('CA Standards and Followers'!$F$14:$F$73,MATCH($A38,'CA Standards and Followers'!$A$14:$A$73,0))*'CA Standards and Followers'!G$5,0)</f>
        <v>0</v>
      </c>
      <c r="H38">
        <f>IF(INDEX('CA Standards and Followers'!$I$14:$I$73,MATCH($A38,'CA Standards and Followers'!$A$14:$A$73,0))&lt;=H$1,INDEX('CA Standards and Followers'!$F$14:$F$73,MATCH($A38,'CA Standards and Followers'!$A$14:$A$73,0))*'CA Standards and Followers'!H$5,0)</f>
        <v>0</v>
      </c>
      <c r="I38">
        <f>IF('CA Standards and Followers'!$C50=1,'EPA HDV Rules'!B$44,IF('CA Standards and Followers'!$F50=1,MAX('CA Standards and Followers'!I$5,'EPA HDV Rules'!B$44),0))</f>
        <v>0</v>
      </c>
      <c r="J38">
        <f>IF('CA Standards and Followers'!$C50=1,'EPA HDV Rules'!C$44,IF('CA Standards and Followers'!$F50=1,MAX('CA Standards and Followers'!J$5,'EPA HDV Rules'!C$44),0))</f>
        <v>0</v>
      </c>
      <c r="K38">
        <f>IF('CA Standards and Followers'!$C50=1,'EPA HDV Rules'!D$44,IF('CA Standards and Followers'!$F50=1,MAX('CA Standards and Followers'!K$5,'EPA HDV Rules'!D$44),0))</f>
        <v>0</v>
      </c>
      <c r="L38">
        <f>IF('CA Standards and Followers'!$C50=1,'EPA HDV Rules'!E$44,IF('CA Standards and Followers'!$F50=1,MAX('CA Standards and Followers'!L$5,'EPA HDV Rules'!E$44),0))</f>
        <v>0</v>
      </c>
      <c r="M38">
        <f>IF('CA Standards and Followers'!$C50=1,'EPA HDV Rules'!F$44,IF('CA Standards and Followers'!$F50=1,MAX('CA Standards and Followers'!M$5,'EPA HDV Rules'!F$44),0))</f>
        <v>0</v>
      </c>
      <c r="N38">
        <f>IF('CA Standards and Followers'!$C50=1,'EPA HDV Rules'!G$44,IF('CA Standards and Followers'!$F50=1,MAX('CA Standards and Followers'!N$5,'EPA HDV Rules'!G$44),0))</f>
        <v>0</v>
      </c>
      <c r="O38">
        <f>IF('CA Standards and Followers'!$C50=1,'EPA HDV Rules'!H$44,IF('CA Standards and Followers'!$F50=1,MAX('CA Standards and Followers'!O$5,'EPA HDV Rules'!H$44),0))</f>
        <v>0.4350401760255096</v>
      </c>
      <c r="P38">
        <f>IF('CA Standards and Followers'!$C50=1,'EPA HDV Rules'!I$44,IF('CA Standards and Followers'!$F50=1,MAX('CA Standards and Followers'!P$5,'EPA HDV Rules'!I$44),0))</f>
        <v>0.4350401760255096</v>
      </c>
      <c r="Q38">
        <f>IF('CA Standards and Followers'!$C50=1,'EPA HDV Rules'!J$44,IF('CA Standards and Followers'!$F50=1,MAX('CA Standards and Followers'!Q$5,'EPA HDV Rules'!J$44),0))</f>
        <v>0.4350401760255096</v>
      </c>
      <c r="R38">
        <f>IF('CA Standards and Followers'!$C50=1,'EPA HDV Rules'!K$44,IF('CA Standards and Followers'!$F50=1,MAX('CA Standards and Followers'!R$5,'EPA HDV Rules'!K$44),0))</f>
        <v>0.4350401760255096</v>
      </c>
      <c r="S38">
        <f>IF('CA Standards and Followers'!$C50=1,'EPA HDV Rules'!L$44,IF('CA Standards and Followers'!$F50=1,MAX('CA Standards and Followers'!S$5,'EPA HDV Rules'!L$44),0))</f>
        <v>0.4350401760255096</v>
      </c>
      <c r="T38">
        <f>IF('CA Standards and Followers'!$C50=1,'EPA HDV Rules'!M$44,IF('CA Standards and Followers'!$F50=1,MAX('CA Standards and Followers'!T$5,'EPA HDV Rules'!M$44),0))</f>
        <v>0.4350401760255096</v>
      </c>
      <c r="U38">
        <f>IF('CA Standards and Followers'!$C50=1,'EPA HDV Rules'!N$44,IF('CA Standards and Followers'!$F50=1,MAX('CA Standards and Followers'!U$5,'EPA HDV Rules'!N$44),0))</f>
        <v>0.4350401760255096</v>
      </c>
      <c r="V38">
        <f>IF('CA Standards and Followers'!$C50=1,'EPA HDV Rules'!O$44,IF('CA Standards and Followers'!$F50=1,MAX('CA Standards and Followers'!V$5,'EPA HDV Rules'!O$44),0))</f>
        <v>0.4350401760255096</v>
      </c>
      <c r="W38">
        <f>IF('CA Standards and Followers'!$C50=1,'EPA HDV Rules'!P$44,IF('CA Standards and Followers'!$F50=1,MAX('CA Standards and Followers'!W$5,'EPA HDV Rules'!P$44),0))</f>
        <v>0.4350401760255096</v>
      </c>
      <c r="X38">
        <f>IF('CA Standards and Followers'!$C50=1,'EPA HDV Rules'!Q$44,IF('CA Standards and Followers'!$F50=1,MAX('CA Standards and Followers'!X$5,'EPA HDV Rules'!Q$44),0))</f>
        <v>0.4350401760255096</v>
      </c>
      <c r="Y38">
        <f>IF('CA Standards and Followers'!$C50=1,'EPA HDV Rules'!R$44,IF('CA Standards and Followers'!$F50=1,MAX('CA Standards and Followers'!Y$5,'EPA HDV Rules'!R$44),0))</f>
        <v>0.4350401760255096</v>
      </c>
      <c r="Z38">
        <f>IF('CA Standards and Followers'!$C50=1,'EPA HDV Rules'!S$44,IF('CA Standards and Followers'!$F50=1,MAX('CA Standards and Followers'!Z$5,'EPA HDV Rules'!S$44),0))</f>
        <v>0.4350401760255096</v>
      </c>
      <c r="AA38">
        <f>IF('CA Standards and Followers'!$C50=1,'EPA HDV Rules'!T$44,IF('CA Standards and Followers'!$F50=1,MAX('CA Standards and Followers'!AA$5,'EPA HDV Rules'!T$44),0))</f>
        <v>0.4350401760255096</v>
      </c>
      <c r="AB38">
        <f>IF('CA Standards and Followers'!$C50=1,'EPA HDV Rules'!U$44,IF('CA Standards and Followers'!$F50=1,MAX('CA Standards and Followers'!AB$5,'EPA HDV Rules'!U$44),0))</f>
        <v>0.4350401760255096</v>
      </c>
      <c r="AC38">
        <f>IF('CA Standards and Followers'!$C50=1,'EPA HDV Rules'!V$44,IF('CA Standards and Followers'!$F50=1,MAX('CA Standards and Followers'!AC$5,'EPA HDV Rules'!V$44),0))</f>
        <v>0.4350401760255096</v>
      </c>
      <c r="AD38">
        <f>IF('CA Standards and Followers'!$C50=1,'EPA HDV Rules'!W$44,IF('CA Standards and Followers'!$F50=1,MAX('CA Standards and Followers'!AD$5,'EPA HDV Rules'!W$44),0))</f>
        <v>0.4350401760255096</v>
      </c>
      <c r="AE38">
        <f>IF('CA Standards and Followers'!$C50=1,'EPA HDV Rules'!X$44,IF('CA Standards and Followers'!$F50=1,MAX('CA Standards and Followers'!AE$5,'EPA HDV Rules'!X$44),0))</f>
        <v>0.4350401760255096</v>
      </c>
      <c r="AF38">
        <f>IF('CA Standards and Followers'!$C50=1,'EPA HDV Rules'!Y$44,IF('CA Standards and Followers'!$F50=1,MAX('CA Standards and Followers'!AF$5,'EPA HDV Rules'!Y$44),0))</f>
        <v>0.4350401760255096</v>
      </c>
    </row>
    <row r="39" spans="1:32" x14ac:dyDescent="0.75">
      <c r="A39" t="s">
        <v>1394</v>
      </c>
      <c r="B39">
        <f>IF(INDEX('CA Standards and Followers'!$I$14:$I$73,MATCH($A39,'CA Standards and Followers'!$A$14:$A$73,0))&lt;=B$1,INDEX('CA Standards and Followers'!$F$14:$F$73,MATCH($A39,'CA Standards and Followers'!$A$14:$A$73,0))*'CA Standards and Followers'!B$5,0)</f>
        <v>0</v>
      </c>
      <c r="C39">
        <f>IF(INDEX('CA Standards and Followers'!$I$14:$I$73,MATCH($A39,'CA Standards and Followers'!$A$14:$A$73,0))&lt;=C$1,INDEX('CA Standards and Followers'!$F$14:$F$73,MATCH($A39,'CA Standards and Followers'!$A$14:$A$73,0))*'CA Standards and Followers'!C$5,0)</f>
        <v>0</v>
      </c>
      <c r="D39">
        <f>IF(INDEX('CA Standards and Followers'!$I$14:$I$73,MATCH($A39,'CA Standards and Followers'!$A$14:$A$73,0))&lt;=D$1,INDEX('CA Standards and Followers'!$F$14:$F$73,MATCH($A39,'CA Standards and Followers'!$A$14:$A$73,0))*'CA Standards and Followers'!D$5,0)</f>
        <v>0</v>
      </c>
      <c r="E39">
        <f>IF(INDEX('CA Standards and Followers'!$I$14:$I$73,MATCH($A39,'CA Standards and Followers'!$A$14:$A$73,0))&lt;=E$1,INDEX('CA Standards and Followers'!$F$14:$F$73,MATCH($A39,'CA Standards and Followers'!$A$14:$A$73,0))*'CA Standards and Followers'!E$5,0)</f>
        <v>0</v>
      </c>
      <c r="F39">
        <f>IF(INDEX('CA Standards and Followers'!$I$14:$I$73,MATCH($A39,'CA Standards and Followers'!$A$14:$A$73,0))&lt;=F$1,INDEX('CA Standards and Followers'!$F$14:$F$73,MATCH($A39,'CA Standards and Followers'!$A$14:$A$73,0))*'CA Standards and Followers'!F$5,0)</f>
        <v>3.9118535662182166E-2</v>
      </c>
      <c r="G39">
        <f>IF(INDEX('CA Standards and Followers'!$I$14:$I$73,MATCH($A39,'CA Standards and Followers'!$A$14:$A$73,0))&lt;=G$1,INDEX('CA Standards and Followers'!$F$14:$F$73,MATCH($A39,'CA Standards and Followers'!$A$14:$A$73,0))*'CA Standards and Followers'!G$5,0)</f>
        <v>4.7811543587111538E-2</v>
      </c>
      <c r="H39">
        <f>IF(INDEX('CA Standards and Followers'!$I$14:$I$73,MATCH($A39,'CA Standards and Followers'!$A$14:$A$73,0))&lt;=H$1,INDEX('CA Standards and Followers'!$F$14:$F$73,MATCH($A39,'CA Standards and Followers'!$A$14:$A$73,0))*'CA Standards and Followers'!H$5,0)</f>
        <v>5.6504551512040903E-2</v>
      </c>
      <c r="I39">
        <f>IF('CA Standards and Followers'!$C51=1,'EPA HDV Rules'!B$44,IF('CA Standards and Followers'!$F51=1,MAX('CA Standards and Followers'!I$5,'EPA HDV Rules'!B$44),0))</f>
        <v>8.6930079249293704E-2</v>
      </c>
      <c r="J39">
        <f>IF('CA Standards and Followers'!$C51=1,'EPA HDV Rules'!C$44,IF('CA Standards and Followers'!$F51=1,MAX('CA Standards and Followers'!J$5,'EPA HDV Rules'!C$44),0))</f>
        <v>0.13039511887394054</v>
      </c>
      <c r="K39">
        <f>IF('CA Standards and Followers'!$C51=1,'EPA HDV Rules'!D$44,IF('CA Standards and Followers'!$F51=1,MAX('CA Standards and Followers'!K$5,'EPA HDV Rules'!D$44),0))</f>
        <v>0.17386015849858741</v>
      </c>
      <c r="L39">
        <f>IF('CA Standards and Followers'!$C51=1,'EPA HDV Rules'!E$44,IF('CA Standards and Followers'!$F51=1,MAX('CA Standards and Followers'!L$5,'EPA HDV Rules'!E$44),0))</f>
        <v>0.21732519812323425</v>
      </c>
      <c r="M39">
        <f>IF('CA Standards and Followers'!$C51=1,'EPA HDV Rules'!F$44,IF('CA Standards and Followers'!$F51=1,MAX('CA Standards and Followers'!M$5,'EPA HDV Rules'!F$44),0))</f>
        <v>0.23905771793555769</v>
      </c>
      <c r="N39">
        <f>IF('CA Standards and Followers'!$C51=1,'EPA HDV Rules'!G$44,IF('CA Standards and Followers'!$F51=1,MAX('CA Standards and Followers'!N$5,'EPA HDV Rules'!G$44),0))</f>
        <v>0.26079023774788107</v>
      </c>
      <c r="O39">
        <f>IF('CA Standards and Followers'!$C51=1,'EPA HDV Rules'!H$44,IF('CA Standards and Followers'!$F51=1,MAX('CA Standards and Followers'!O$5,'EPA HDV Rules'!H$44),0))</f>
        <v>0.4350401760255096</v>
      </c>
      <c r="P39">
        <f>IF('CA Standards and Followers'!$C51=1,'EPA HDV Rules'!I$44,IF('CA Standards and Followers'!$F51=1,MAX('CA Standards and Followers'!P$5,'EPA HDV Rules'!I$44),0))</f>
        <v>0.4350401760255096</v>
      </c>
      <c r="Q39">
        <f>IF('CA Standards and Followers'!$C51=1,'EPA HDV Rules'!J$44,IF('CA Standards and Followers'!$F51=1,MAX('CA Standards and Followers'!Q$5,'EPA HDV Rules'!J$44),0))</f>
        <v>0.4350401760255096</v>
      </c>
      <c r="R39">
        <f>IF('CA Standards and Followers'!$C51=1,'EPA HDV Rules'!K$44,IF('CA Standards and Followers'!$F51=1,MAX('CA Standards and Followers'!R$5,'EPA HDV Rules'!K$44),0))</f>
        <v>0.4350401760255096</v>
      </c>
      <c r="S39">
        <f>IF('CA Standards and Followers'!$C51=1,'EPA HDV Rules'!L$44,IF('CA Standards and Followers'!$F51=1,MAX('CA Standards and Followers'!S$5,'EPA HDV Rules'!L$44),0))</f>
        <v>0.4350401760255096</v>
      </c>
      <c r="T39">
        <f>IF('CA Standards and Followers'!$C51=1,'EPA HDV Rules'!M$44,IF('CA Standards and Followers'!$F51=1,MAX('CA Standards and Followers'!T$5,'EPA HDV Rules'!M$44),0))</f>
        <v>0.4350401760255096</v>
      </c>
      <c r="U39">
        <f>IF('CA Standards and Followers'!$C51=1,'EPA HDV Rules'!N$44,IF('CA Standards and Followers'!$F51=1,MAX('CA Standards and Followers'!U$5,'EPA HDV Rules'!N$44),0))</f>
        <v>0.4350401760255096</v>
      </c>
      <c r="V39">
        <f>IF('CA Standards and Followers'!$C51=1,'EPA HDV Rules'!O$44,IF('CA Standards and Followers'!$F51=1,MAX('CA Standards and Followers'!V$5,'EPA HDV Rules'!O$44),0))</f>
        <v>0.4350401760255096</v>
      </c>
      <c r="W39">
        <f>IF('CA Standards and Followers'!$C51=1,'EPA HDV Rules'!P$44,IF('CA Standards and Followers'!$F51=1,MAX('CA Standards and Followers'!W$5,'EPA HDV Rules'!P$44),0))</f>
        <v>0.4350401760255096</v>
      </c>
      <c r="X39">
        <f>IF('CA Standards and Followers'!$C51=1,'EPA HDV Rules'!Q$44,IF('CA Standards and Followers'!$F51=1,MAX('CA Standards and Followers'!X$5,'EPA HDV Rules'!Q$44),0))</f>
        <v>0.4350401760255096</v>
      </c>
      <c r="Y39">
        <f>IF('CA Standards and Followers'!$C51=1,'EPA HDV Rules'!R$44,IF('CA Standards and Followers'!$F51=1,MAX('CA Standards and Followers'!Y$5,'EPA HDV Rules'!R$44),0))</f>
        <v>0.4350401760255096</v>
      </c>
      <c r="Z39">
        <f>IF('CA Standards and Followers'!$C51=1,'EPA HDV Rules'!S$44,IF('CA Standards and Followers'!$F51=1,MAX('CA Standards and Followers'!Z$5,'EPA HDV Rules'!S$44),0))</f>
        <v>0.4350401760255096</v>
      </c>
      <c r="AA39">
        <f>IF('CA Standards and Followers'!$C51=1,'EPA HDV Rules'!T$44,IF('CA Standards and Followers'!$F51=1,MAX('CA Standards and Followers'!AA$5,'EPA HDV Rules'!T$44),0))</f>
        <v>0.4350401760255096</v>
      </c>
      <c r="AB39">
        <f>IF('CA Standards and Followers'!$C51=1,'EPA HDV Rules'!U$44,IF('CA Standards and Followers'!$F51=1,MAX('CA Standards and Followers'!AB$5,'EPA HDV Rules'!U$44),0))</f>
        <v>0.4350401760255096</v>
      </c>
      <c r="AC39">
        <f>IF('CA Standards and Followers'!$C51=1,'EPA HDV Rules'!V$44,IF('CA Standards and Followers'!$F51=1,MAX('CA Standards and Followers'!AC$5,'EPA HDV Rules'!V$44),0))</f>
        <v>0.4350401760255096</v>
      </c>
      <c r="AD39">
        <f>IF('CA Standards and Followers'!$C51=1,'EPA HDV Rules'!W$44,IF('CA Standards and Followers'!$F51=1,MAX('CA Standards and Followers'!AD$5,'EPA HDV Rules'!W$44),0))</f>
        <v>0.4350401760255096</v>
      </c>
      <c r="AE39">
        <f>IF('CA Standards and Followers'!$C51=1,'EPA HDV Rules'!X$44,IF('CA Standards and Followers'!$F51=1,MAX('CA Standards and Followers'!AE$5,'EPA HDV Rules'!X$44),0))</f>
        <v>0.4350401760255096</v>
      </c>
      <c r="AF39">
        <f>IF('CA Standards and Followers'!$C51=1,'EPA HDV Rules'!Y$44,IF('CA Standards and Followers'!$F51=1,MAX('CA Standards and Followers'!AF$5,'EPA HDV Rules'!Y$44),0))</f>
        <v>0.4350401760255096</v>
      </c>
    </row>
    <row r="40" spans="1:32" x14ac:dyDescent="0.75">
      <c r="A40" t="s">
        <v>22</v>
      </c>
      <c r="B40">
        <f>IF(INDEX('CA Standards and Followers'!$I$14:$I$73,MATCH($A40,'CA Standards and Followers'!$A$14:$A$73,0))&lt;=B$1,INDEX('CA Standards and Followers'!$F$14:$F$73,MATCH($A40,'CA Standards and Followers'!$A$14:$A$73,0))*'CA Standards and Followers'!B$5,0)</f>
        <v>0</v>
      </c>
      <c r="C40">
        <f>IF(INDEX('CA Standards and Followers'!$I$14:$I$73,MATCH($A40,'CA Standards and Followers'!$A$14:$A$73,0))&lt;=C$1,INDEX('CA Standards and Followers'!$F$14:$F$73,MATCH($A40,'CA Standards and Followers'!$A$14:$A$73,0))*'CA Standards and Followers'!C$5,0)</f>
        <v>0</v>
      </c>
      <c r="D40">
        <f>IF(INDEX('CA Standards and Followers'!$I$14:$I$73,MATCH($A40,'CA Standards and Followers'!$A$14:$A$73,0))&lt;=D$1,INDEX('CA Standards and Followers'!$F$14:$F$73,MATCH($A40,'CA Standards and Followers'!$A$14:$A$73,0))*'CA Standards and Followers'!D$5,0)</f>
        <v>0</v>
      </c>
      <c r="E40">
        <f>IF(INDEX('CA Standards and Followers'!$I$14:$I$73,MATCH($A40,'CA Standards and Followers'!$A$14:$A$73,0))&lt;=E$1,INDEX('CA Standards and Followers'!$F$14:$F$73,MATCH($A40,'CA Standards and Followers'!$A$14:$A$73,0))*'CA Standards and Followers'!E$5,0)</f>
        <v>0</v>
      </c>
      <c r="F40">
        <f>IF(INDEX('CA Standards and Followers'!$I$14:$I$73,MATCH($A40,'CA Standards and Followers'!$A$14:$A$73,0))&lt;=F$1,INDEX('CA Standards and Followers'!$F$14:$F$73,MATCH($A40,'CA Standards and Followers'!$A$14:$A$73,0))*'CA Standards and Followers'!F$5,0)</f>
        <v>0</v>
      </c>
      <c r="G40">
        <f>IF(INDEX('CA Standards and Followers'!$I$14:$I$73,MATCH($A40,'CA Standards and Followers'!$A$14:$A$73,0))&lt;=G$1,INDEX('CA Standards and Followers'!$F$14:$F$73,MATCH($A40,'CA Standards and Followers'!$A$14:$A$73,0))*'CA Standards and Followers'!G$5,0)</f>
        <v>0</v>
      </c>
      <c r="H40">
        <f>IF(INDEX('CA Standards and Followers'!$I$14:$I$73,MATCH($A40,'CA Standards and Followers'!$A$14:$A$73,0))&lt;=H$1,INDEX('CA Standards and Followers'!$F$14:$F$73,MATCH($A40,'CA Standards and Followers'!$A$14:$A$73,0))*'CA Standards and Followers'!H$5,0)</f>
        <v>0</v>
      </c>
      <c r="I40">
        <f>IF('CA Standards and Followers'!$C52=1,'EPA HDV Rules'!B$44,IF('CA Standards and Followers'!$F52=1,MAX('CA Standards and Followers'!I$5,'EPA HDV Rules'!B$44),0))</f>
        <v>0</v>
      </c>
      <c r="J40">
        <f>IF('CA Standards and Followers'!$C52=1,'EPA HDV Rules'!C$44,IF('CA Standards and Followers'!$F52=1,MAX('CA Standards and Followers'!J$5,'EPA HDV Rules'!C$44),0))</f>
        <v>0</v>
      </c>
      <c r="K40">
        <f>IF('CA Standards and Followers'!$C52=1,'EPA HDV Rules'!D$44,IF('CA Standards and Followers'!$F52=1,MAX('CA Standards and Followers'!K$5,'EPA HDV Rules'!D$44),0))</f>
        <v>0</v>
      </c>
      <c r="L40">
        <f>IF('CA Standards and Followers'!$C52=1,'EPA HDV Rules'!E$44,IF('CA Standards and Followers'!$F52=1,MAX('CA Standards and Followers'!L$5,'EPA HDV Rules'!E$44),0))</f>
        <v>0</v>
      </c>
      <c r="M40">
        <f>IF('CA Standards and Followers'!$C52=1,'EPA HDV Rules'!F$44,IF('CA Standards and Followers'!$F52=1,MAX('CA Standards and Followers'!M$5,'EPA HDV Rules'!F$44),0))</f>
        <v>0</v>
      </c>
      <c r="N40">
        <f>IF('CA Standards and Followers'!$C52=1,'EPA HDV Rules'!G$44,IF('CA Standards and Followers'!$F52=1,MAX('CA Standards and Followers'!N$5,'EPA HDV Rules'!G$44),0))</f>
        <v>0</v>
      </c>
      <c r="O40">
        <f>IF('CA Standards and Followers'!$C52=1,'EPA HDV Rules'!H$44,IF('CA Standards and Followers'!$F52=1,MAX('CA Standards and Followers'!O$5,'EPA HDV Rules'!H$44),0))</f>
        <v>0.4350401760255096</v>
      </c>
      <c r="P40">
        <f>IF('CA Standards and Followers'!$C52=1,'EPA HDV Rules'!I$44,IF('CA Standards and Followers'!$F52=1,MAX('CA Standards and Followers'!P$5,'EPA HDV Rules'!I$44),0))</f>
        <v>0.4350401760255096</v>
      </c>
      <c r="Q40">
        <f>IF('CA Standards and Followers'!$C52=1,'EPA HDV Rules'!J$44,IF('CA Standards and Followers'!$F52=1,MAX('CA Standards and Followers'!Q$5,'EPA HDV Rules'!J$44),0))</f>
        <v>0.4350401760255096</v>
      </c>
      <c r="R40">
        <f>IF('CA Standards and Followers'!$C52=1,'EPA HDV Rules'!K$44,IF('CA Standards and Followers'!$F52=1,MAX('CA Standards and Followers'!R$5,'EPA HDV Rules'!K$44),0))</f>
        <v>0.4350401760255096</v>
      </c>
      <c r="S40">
        <f>IF('CA Standards and Followers'!$C52=1,'EPA HDV Rules'!L$44,IF('CA Standards and Followers'!$F52=1,MAX('CA Standards and Followers'!S$5,'EPA HDV Rules'!L$44),0))</f>
        <v>0.4350401760255096</v>
      </c>
      <c r="T40">
        <f>IF('CA Standards and Followers'!$C52=1,'EPA HDV Rules'!M$44,IF('CA Standards and Followers'!$F52=1,MAX('CA Standards and Followers'!T$5,'EPA HDV Rules'!M$44),0))</f>
        <v>0.4350401760255096</v>
      </c>
      <c r="U40">
        <f>IF('CA Standards and Followers'!$C52=1,'EPA HDV Rules'!N$44,IF('CA Standards and Followers'!$F52=1,MAX('CA Standards and Followers'!U$5,'EPA HDV Rules'!N$44),0))</f>
        <v>0.4350401760255096</v>
      </c>
      <c r="V40">
        <f>IF('CA Standards and Followers'!$C52=1,'EPA HDV Rules'!O$44,IF('CA Standards and Followers'!$F52=1,MAX('CA Standards and Followers'!V$5,'EPA HDV Rules'!O$44),0))</f>
        <v>0.4350401760255096</v>
      </c>
      <c r="W40">
        <f>IF('CA Standards and Followers'!$C52=1,'EPA HDV Rules'!P$44,IF('CA Standards and Followers'!$F52=1,MAX('CA Standards and Followers'!W$5,'EPA HDV Rules'!P$44),0))</f>
        <v>0.4350401760255096</v>
      </c>
      <c r="X40">
        <f>IF('CA Standards and Followers'!$C52=1,'EPA HDV Rules'!Q$44,IF('CA Standards and Followers'!$F52=1,MAX('CA Standards and Followers'!X$5,'EPA HDV Rules'!Q$44),0))</f>
        <v>0.4350401760255096</v>
      </c>
      <c r="Y40">
        <f>IF('CA Standards and Followers'!$C52=1,'EPA HDV Rules'!R$44,IF('CA Standards and Followers'!$F52=1,MAX('CA Standards and Followers'!Y$5,'EPA HDV Rules'!R$44),0))</f>
        <v>0.4350401760255096</v>
      </c>
      <c r="Z40">
        <f>IF('CA Standards and Followers'!$C52=1,'EPA HDV Rules'!S$44,IF('CA Standards and Followers'!$F52=1,MAX('CA Standards and Followers'!Z$5,'EPA HDV Rules'!S$44),0))</f>
        <v>0.4350401760255096</v>
      </c>
      <c r="AA40">
        <f>IF('CA Standards and Followers'!$C52=1,'EPA HDV Rules'!T$44,IF('CA Standards and Followers'!$F52=1,MAX('CA Standards and Followers'!AA$5,'EPA HDV Rules'!T$44),0))</f>
        <v>0.4350401760255096</v>
      </c>
      <c r="AB40">
        <f>IF('CA Standards and Followers'!$C52=1,'EPA HDV Rules'!U$44,IF('CA Standards and Followers'!$F52=1,MAX('CA Standards and Followers'!AB$5,'EPA HDV Rules'!U$44),0))</f>
        <v>0.4350401760255096</v>
      </c>
      <c r="AC40">
        <f>IF('CA Standards and Followers'!$C52=1,'EPA HDV Rules'!V$44,IF('CA Standards and Followers'!$F52=1,MAX('CA Standards and Followers'!AC$5,'EPA HDV Rules'!V$44),0))</f>
        <v>0.4350401760255096</v>
      </c>
      <c r="AD40">
        <f>IF('CA Standards and Followers'!$C52=1,'EPA HDV Rules'!W$44,IF('CA Standards and Followers'!$F52=1,MAX('CA Standards and Followers'!AD$5,'EPA HDV Rules'!W$44),0))</f>
        <v>0.4350401760255096</v>
      </c>
      <c r="AE40">
        <f>IF('CA Standards and Followers'!$C52=1,'EPA HDV Rules'!X$44,IF('CA Standards and Followers'!$F52=1,MAX('CA Standards and Followers'!AE$5,'EPA HDV Rules'!X$44),0))</f>
        <v>0.4350401760255096</v>
      </c>
      <c r="AF40">
        <f>IF('CA Standards and Followers'!$C52=1,'EPA HDV Rules'!Y$44,IF('CA Standards and Followers'!$F52=1,MAX('CA Standards and Followers'!AF$5,'EPA HDV Rules'!Y$44),0))</f>
        <v>0.4350401760255096</v>
      </c>
    </row>
    <row r="41" spans="1:32" x14ac:dyDescent="0.75">
      <c r="A41" t="s">
        <v>1397</v>
      </c>
      <c r="B41">
        <f>IF(INDEX('CA Standards and Followers'!$I$14:$I$73,MATCH($A41,'CA Standards and Followers'!$A$14:$A$73,0))&lt;=B$1,INDEX('CA Standards and Followers'!$F$14:$F$73,MATCH($A41,'CA Standards and Followers'!$A$14:$A$73,0))*'CA Standards and Followers'!B$5,0)</f>
        <v>0</v>
      </c>
      <c r="C41">
        <f>IF(INDEX('CA Standards and Followers'!$I$14:$I$73,MATCH($A41,'CA Standards and Followers'!$A$14:$A$73,0))&lt;=C$1,INDEX('CA Standards and Followers'!$F$14:$F$73,MATCH($A41,'CA Standards and Followers'!$A$14:$A$73,0))*'CA Standards and Followers'!C$5,0)</f>
        <v>0</v>
      </c>
      <c r="D41">
        <f>IF(INDEX('CA Standards and Followers'!$I$14:$I$73,MATCH($A41,'CA Standards and Followers'!$A$14:$A$73,0))&lt;=D$1,INDEX('CA Standards and Followers'!$F$14:$F$73,MATCH($A41,'CA Standards and Followers'!$A$14:$A$73,0))*'CA Standards and Followers'!D$5,0)</f>
        <v>0</v>
      </c>
      <c r="E41">
        <f>IF(INDEX('CA Standards and Followers'!$I$14:$I$73,MATCH($A41,'CA Standards and Followers'!$A$14:$A$73,0))&lt;=E$1,INDEX('CA Standards and Followers'!$F$14:$F$73,MATCH($A41,'CA Standards and Followers'!$A$14:$A$73,0))*'CA Standards and Followers'!E$5,0)</f>
        <v>0</v>
      </c>
      <c r="F41">
        <f>IF(INDEX('CA Standards and Followers'!$I$14:$I$73,MATCH($A41,'CA Standards and Followers'!$A$14:$A$73,0))&lt;=F$1,INDEX('CA Standards and Followers'!$F$14:$F$73,MATCH($A41,'CA Standards and Followers'!$A$14:$A$73,0))*'CA Standards and Followers'!F$5,0)</f>
        <v>0</v>
      </c>
      <c r="G41">
        <f>IF(INDEX('CA Standards and Followers'!$I$14:$I$73,MATCH($A41,'CA Standards and Followers'!$A$14:$A$73,0))&lt;=G$1,INDEX('CA Standards and Followers'!$F$14:$F$73,MATCH($A41,'CA Standards and Followers'!$A$14:$A$73,0))*'CA Standards and Followers'!G$5,0)</f>
        <v>0</v>
      </c>
      <c r="H41">
        <f>IF(INDEX('CA Standards and Followers'!$I$14:$I$73,MATCH($A41,'CA Standards and Followers'!$A$14:$A$73,0))&lt;=H$1,INDEX('CA Standards and Followers'!$F$14:$F$73,MATCH($A41,'CA Standards and Followers'!$A$14:$A$73,0))*'CA Standards and Followers'!H$5,0)</f>
        <v>0</v>
      </c>
      <c r="I41">
        <f>IF('CA Standards and Followers'!$C53=1,'EPA HDV Rules'!B$44,IF('CA Standards and Followers'!$F53=1,MAX('CA Standards and Followers'!I$5,'EPA HDV Rules'!B$44),0))</f>
        <v>8.6930079249293704E-2</v>
      </c>
      <c r="J41">
        <f>IF('CA Standards and Followers'!$C53=1,'EPA HDV Rules'!C$44,IF('CA Standards and Followers'!$F53=1,MAX('CA Standards and Followers'!J$5,'EPA HDV Rules'!C$44),0))</f>
        <v>0.13039511887394054</v>
      </c>
      <c r="K41">
        <f>IF('CA Standards and Followers'!$C53=1,'EPA HDV Rules'!D$44,IF('CA Standards and Followers'!$F53=1,MAX('CA Standards and Followers'!K$5,'EPA HDV Rules'!D$44),0))</f>
        <v>0.17386015849858741</v>
      </c>
      <c r="L41">
        <f>IF('CA Standards and Followers'!$C53=1,'EPA HDV Rules'!E$44,IF('CA Standards and Followers'!$F53=1,MAX('CA Standards and Followers'!L$5,'EPA HDV Rules'!E$44),0))</f>
        <v>0.21732519812323425</v>
      </c>
      <c r="M41">
        <f>IF('CA Standards and Followers'!$C53=1,'EPA HDV Rules'!F$44,IF('CA Standards and Followers'!$F53=1,MAX('CA Standards and Followers'!M$5,'EPA HDV Rules'!F$44),0))</f>
        <v>0.23905771793555769</v>
      </c>
      <c r="N41">
        <f>IF('CA Standards and Followers'!$C53=1,'EPA HDV Rules'!G$44,IF('CA Standards and Followers'!$F53=1,MAX('CA Standards and Followers'!N$5,'EPA HDV Rules'!G$44),0))</f>
        <v>0.26079023774788107</v>
      </c>
      <c r="O41">
        <f>IF('CA Standards and Followers'!$C53=1,'EPA HDV Rules'!H$44,IF('CA Standards and Followers'!$F53=1,MAX('CA Standards and Followers'!O$5,'EPA HDV Rules'!H$44),0))</f>
        <v>0.4350401760255096</v>
      </c>
      <c r="P41">
        <f>IF('CA Standards and Followers'!$C53=1,'EPA HDV Rules'!I$44,IF('CA Standards and Followers'!$F53=1,MAX('CA Standards and Followers'!P$5,'EPA HDV Rules'!I$44),0))</f>
        <v>0.4350401760255096</v>
      </c>
      <c r="Q41">
        <f>IF('CA Standards and Followers'!$C53=1,'EPA HDV Rules'!J$44,IF('CA Standards and Followers'!$F53=1,MAX('CA Standards and Followers'!Q$5,'EPA HDV Rules'!J$44),0))</f>
        <v>0.4350401760255096</v>
      </c>
      <c r="R41">
        <f>IF('CA Standards and Followers'!$C53=1,'EPA HDV Rules'!K$44,IF('CA Standards and Followers'!$F53=1,MAX('CA Standards and Followers'!R$5,'EPA HDV Rules'!K$44),0))</f>
        <v>0.4350401760255096</v>
      </c>
      <c r="S41">
        <f>IF('CA Standards and Followers'!$C53=1,'EPA HDV Rules'!L$44,IF('CA Standards and Followers'!$F53=1,MAX('CA Standards and Followers'!S$5,'EPA HDV Rules'!L$44),0))</f>
        <v>0.4350401760255096</v>
      </c>
      <c r="T41">
        <f>IF('CA Standards and Followers'!$C53=1,'EPA HDV Rules'!M$44,IF('CA Standards and Followers'!$F53=1,MAX('CA Standards and Followers'!T$5,'EPA HDV Rules'!M$44),0))</f>
        <v>0.4350401760255096</v>
      </c>
      <c r="U41">
        <f>IF('CA Standards and Followers'!$C53=1,'EPA HDV Rules'!N$44,IF('CA Standards and Followers'!$F53=1,MAX('CA Standards and Followers'!U$5,'EPA HDV Rules'!N$44),0))</f>
        <v>0.4350401760255096</v>
      </c>
      <c r="V41">
        <f>IF('CA Standards and Followers'!$C53=1,'EPA HDV Rules'!O$44,IF('CA Standards and Followers'!$F53=1,MAX('CA Standards and Followers'!V$5,'EPA HDV Rules'!O$44),0))</f>
        <v>0.4350401760255096</v>
      </c>
      <c r="W41">
        <f>IF('CA Standards and Followers'!$C53=1,'EPA HDV Rules'!P$44,IF('CA Standards and Followers'!$F53=1,MAX('CA Standards and Followers'!W$5,'EPA HDV Rules'!P$44),0))</f>
        <v>0.4350401760255096</v>
      </c>
      <c r="X41">
        <f>IF('CA Standards and Followers'!$C53=1,'EPA HDV Rules'!Q$44,IF('CA Standards and Followers'!$F53=1,MAX('CA Standards and Followers'!X$5,'EPA HDV Rules'!Q$44),0))</f>
        <v>0.4350401760255096</v>
      </c>
      <c r="Y41">
        <f>IF('CA Standards and Followers'!$C53=1,'EPA HDV Rules'!R$44,IF('CA Standards and Followers'!$F53=1,MAX('CA Standards and Followers'!Y$5,'EPA HDV Rules'!R$44),0))</f>
        <v>0.4350401760255096</v>
      </c>
      <c r="Z41">
        <f>IF('CA Standards and Followers'!$C53=1,'EPA HDV Rules'!S$44,IF('CA Standards and Followers'!$F53=1,MAX('CA Standards and Followers'!Z$5,'EPA HDV Rules'!S$44),0))</f>
        <v>0.4350401760255096</v>
      </c>
      <c r="AA41">
        <f>IF('CA Standards and Followers'!$C53=1,'EPA HDV Rules'!T$44,IF('CA Standards and Followers'!$F53=1,MAX('CA Standards and Followers'!AA$5,'EPA HDV Rules'!T$44),0))</f>
        <v>0.4350401760255096</v>
      </c>
      <c r="AB41">
        <f>IF('CA Standards and Followers'!$C53=1,'EPA HDV Rules'!U$44,IF('CA Standards and Followers'!$F53=1,MAX('CA Standards and Followers'!AB$5,'EPA HDV Rules'!U$44),0))</f>
        <v>0.4350401760255096</v>
      </c>
      <c r="AC41">
        <f>IF('CA Standards and Followers'!$C53=1,'EPA HDV Rules'!V$44,IF('CA Standards and Followers'!$F53=1,MAX('CA Standards and Followers'!AC$5,'EPA HDV Rules'!V$44),0))</f>
        <v>0.4350401760255096</v>
      </c>
      <c r="AD41">
        <f>IF('CA Standards and Followers'!$C53=1,'EPA HDV Rules'!W$44,IF('CA Standards and Followers'!$F53=1,MAX('CA Standards and Followers'!AD$5,'EPA HDV Rules'!W$44),0))</f>
        <v>0.4350401760255096</v>
      </c>
      <c r="AE41">
        <f>IF('CA Standards and Followers'!$C53=1,'EPA HDV Rules'!X$44,IF('CA Standards and Followers'!$F53=1,MAX('CA Standards and Followers'!AE$5,'EPA HDV Rules'!X$44),0))</f>
        <v>0.4350401760255096</v>
      </c>
      <c r="AF41">
        <f>IF('CA Standards and Followers'!$C53=1,'EPA HDV Rules'!Y$44,IF('CA Standards and Followers'!$F53=1,MAX('CA Standards and Followers'!AF$5,'EPA HDV Rules'!Y$44),0))</f>
        <v>0.4350401760255096</v>
      </c>
    </row>
    <row r="42" spans="1:32" x14ac:dyDescent="0.75">
      <c r="A42" t="s">
        <v>23</v>
      </c>
      <c r="B42">
        <f>IF(INDEX('CA Standards and Followers'!$I$14:$I$73,MATCH($A42,'CA Standards and Followers'!$A$14:$A$73,0))&lt;=B$1,INDEX('CA Standards and Followers'!$F$14:$F$73,MATCH($A42,'CA Standards and Followers'!$A$14:$A$73,0))*'CA Standards and Followers'!B$5,0)</f>
        <v>0</v>
      </c>
      <c r="C42">
        <f>IF(INDEX('CA Standards and Followers'!$I$14:$I$73,MATCH($A42,'CA Standards and Followers'!$A$14:$A$73,0))&lt;=C$1,INDEX('CA Standards and Followers'!$F$14:$F$73,MATCH($A42,'CA Standards and Followers'!$A$14:$A$73,0))*'CA Standards and Followers'!C$5,0)</f>
        <v>0</v>
      </c>
      <c r="D42">
        <f>IF(INDEX('CA Standards and Followers'!$I$14:$I$73,MATCH($A42,'CA Standards and Followers'!$A$14:$A$73,0))&lt;=D$1,INDEX('CA Standards and Followers'!$F$14:$F$73,MATCH($A42,'CA Standards and Followers'!$A$14:$A$73,0))*'CA Standards and Followers'!D$5,0)</f>
        <v>0</v>
      </c>
      <c r="E42">
        <f>IF(INDEX('CA Standards and Followers'!$I$14:$I$73,MATCH($A42,'CA Standards and Followers'!$A$14:$A$73,0))&lt;=E$1,INDEX('CA Standards and Followers'!$F$14:$F$73,MATCH($A42,'CA Standards and Followers'!$A$14:$A$73,0))*'CA Standards and Followers'!E$5,0)</f>
        <v>0</v>
      </c>
      <c r="F42">
        <f>IF(INDEX('CA Standards and Followers'!$I$14:$I$73,MATCH($A42,'CA Standards and Followers'!$A$14:$A$73,0))&lt;=F$1,INDEX('CA Standards and Followers'!$F$14:$F$73,MATCH($A42,'CA Standards and Followers'!$A$14:$A$73,0))*'CA Standards and Followers'!F$5,0)</f>
        <v>0</v>
      </c>
      <c r="G42">
        <f>IF(INDEX('CA Standards and Followers'!$I$14:$I$73,MATCH($A42,'CA Standards and Followers'!$A$14:$A$73,0))&lt;=G$1,INDEX('CA Standards and Followers'!$F$14:$F$73,MATCH($A42,'CA Standards and Followers'!$A$14:$A$73,0))*'CA Standards and Followers'!G$5,0)</f>
        <v>0</v>
      </c>
      <c r="H42">
        <f>IF(INDEX('CA Standards and Followers'!$I$14:$I$73,MATCH($A42,'CA Standards and Followers'!$A$14:$A$73,0))&lt;=H$1,INDEX('CA Standards and Followers'!$F$14:$F$73,MATCH($A42,'CA Standards and Followers'!$A$14:$A$73,0))*'CA Standards and Followers'!H$5,0)</f>
        <v>0</v>
      </c>
      <c r="I42">
        <f>IF('CA Standards and Followers'!$C54=1,'EPA HDV Rules'!B$44,IF('CA Standards and Followers'!$F54=1,MAX('CA Standards and Followers'!I$5,'EPA HDV Rules'!B$44),0))</f>
        <v>0</v>
      </c>
      <c r="J42">
        <f>IF('CA Standards and Followers'!$C54=1,'EPA HDV Rules'!C$44,IF('CA Standards and Followers'!$F54=1,MAX('CA Standards and Followers'!J$5,'EPA HDV Rules'!C$44),0))</f>
        <v>0</v>
      </c>
      <c r="K42">
        <f>IF('CA Standards and Followers'!$C54=1,'EPA HDV Rules'!D$44,IF('CA Standards and Followers'!$F54=1,MAX('CA Standards and Followers'!K$5,'EPA HDV Rules'!D$44),0))</f>
        <v>0</v>
      </c>
      <c r="L42">
        <f>IF('CA Standards and Followers'!$C54=1,'EPA HDV Rules'!E$44,IF('CA Standards and Followers'!$F54=1,MAX('CA Standards and Followers'!L$5,'EPA HDV Rules'!E$44),0))</f>
        <v>0</v>
      </c>
      <c r="M42">
        <f>IF('CA Standards and Followers'!$C54=1,'EPA HDV Rules'!F$44,IF('CA Standards and Followers'!$F54=1,MAX('CA Standards and Followers'!M$5,'EPA HDV Rules'!F$44),0))</f>
        <v>0</v>
      </c>
      <c r="N42">
        <f>IF('CA Standards and Followers'!$C54=1,'EPA HDV Rules'!G$44,IF('CA Standards and Followers'!$F54=1,MAX('CA Standards and Followers'!N$5,'EPA HDV Rules'!G$44),0))</f>
        <v>0</v>
      </c>
      <c r="O42">
        <f>IF('CA Standards and Followers'!$C54=1,'EPA HDV Rules'!H$44,IF('CA Standards and Followers'!$F54=1,MAX('CA Standards and Followers'!O$5,'EPA HDV Rules'!H$44),0))</f>
        <v>0.4350401760255096</v>
      </c>
      <c r="P42">
        <f>IF('CA Standards and Followers'!$C54=1,'EPA HDV Rules'!I$44,IF('CA Standards and Followers'!$F54=1,MAX('CA Standards and Followers'!P$5,'EPA HDV Rules'!I$44),0))</f>
        <v>0.4350401760255096</v>
      </c>
      <c r="Q42">
        <f>IF('CA Standards and Followers'!$C54=1,'EPA HDV Rules'!J$44,IF('CA Standards and Followers'!$F54=1,MAX('CA Standards and Followers'!Q$5,'EPA HDV Rules'!J$44),0))</f>
        <v>0.4350401760255096</v>
      </c>
      <c r="R42">
        <f>IF('CA Standards and Followers'!$C54=1,'EPA HDV Rules'!K$44,IF('CA Standards and Followers'!$F54=1,MAX('CA Standards and Followers'!R$5,'EPA HDV Rules'!K$44),0))</f>
        <v>0.4350401760255096</v>
      </c>
      <c r="S42">
        <f>IF('CA Standards and Followers'!$C54=1,'EPA HDV Rules'!L$44,IF('CA Standards and Followers'!$F54=1,MAX('CA Standards and Followers'!S$5,'EPA HDV Rules'!L$44),0))</f>
        <v>0.4350401760255096</v>
      </c>
      <c r="T42">
        <f>IF('CA Standards and Followers'!$C54=1,'EPA HDV Rules'!M$44,IF('CA Standards and Followers'!$F54=1,MAX('CA Standards and Followers'!T$5,'EPA HDV Rules'!M$44),0))</f>
        <v>0.4350401760255096</v>
      </c>
      <c r="U42">
        <f>IF('CA Standards and Followers'!$C54=1,'EPA HDV Rules'!N$44,IF('CA Standards and Followers'!$F54=1,MAX('CA Standards and Followers'!U$5,'EPA HDV Rules'!N$44),0))</f>
        <v>0.4350401760255096</v>
      </c>
      <c r="V42">
        <f>IF('CA Standards and Followers'!$C54=1,'EPA HDV Rules'!O$44,IF('CA Standards and Followers'!$F54=1,MAX('CA Standards and Followers'!V$5,'EPA HDV Rules'!O$44),0))</f>
        <v>0.4350401760255096</v>
      </c>
      <c r="W42">
        <f>IF('CA Standards and Followers'!$C54=1,'EPA HDV Rules'!P$44,IF('CA Standards and Followers'!$F54=1,MAX('CA Standards and Followers'!W$5,'EPA HDV Rules'!P$44),0))</f>
        <v>0.4350401760255096</v>
      </c>
      <c r="X42">
        <f>IF('CA Standards and Followers'!$C54=1,'EPA HDV Rules'!Q$44,IF('CA Standards and Followers'!$F54=1,MAX('CA Standards and Followers'!X$5,'EPA HDV Rules'!Q$44),0))</f>
        <v>0.4350401760255096</v>
      </c>
      <c r="Y42">
        <f>IF('CA Standards and Followers'!$C54=1,'EPA HDV Rules'!R$44,IF('CA Standards and Followers'!$F54=1,MAX('CA Standards and Followers'!Y$5,'EPA HDV Rules'!R$44),0))</f>
        <v>0.4350401760255096</v>
      </c>
      <c r="Z42">
        <f>IF('CA Standards and Followers'!$C54=1,'EPA HDV Rules'!S$44,IF('CA Standards and Followers'!$F54=1,MAX('CA Standards and Followers'!Z$5,'EPA HDV Rules'!S$44),0))</f>
        <v>0.4350401760255096</v>
      </c>
      <c r="AA42">
        <f>IF('CA Standards and Followers'!$C54=1,'EPA HDV Rules'!T$44,IF('CA Standards and Followers'!$F54=1,MAX('CA Standards and Followers'!AA$5,'EPA HDV Rules'!T$44),0))</f>
        <v>0.4350401760255096</v>
      </c>
      <c r="AB42">
        <f>IF('CA Standards and Followers'!$C54=1,'EPA HDV Rules'!U$44,IF('CA Standards and Followers'!$F54=1,MAX('CA Standards and Followers'!AB$5,'EPA HDV Rules'!U$44),0))</f>
        <v>0.4350401760255096</v>
      </c>
      <c r="AC42">
        <f>IF('CA Standards and Followers'!$C54=1,'EPA HDV Rules'!V$44,IF('CA Standards and Followers'!$F54=1,MAX('CA Standards and Followers'!AC$5,'EPA HDV Rules'!V$44),0))</f>
        <v>0.4350401760255096</v>
      </c>
      <c r="AD42">
        <f>IF('CA Standards and Followers'!$C54=1,'EPA HDV Rules'!W$44,IF('CA Standards and Followers'!$F54=1,MAX('CA Standards and Followers'!AD$5,'EPA HDV Rules'!W$44),0))</f>
        <v>0.4350401760255096</v>
      </c>
      <c r="AE42">
        <f>IF('CA Standards and Followers'!$C54=1,'EPA HDV Rules'!X$44,IF('CA Standards and Followers'!$F54=1,MAX('CA Standards and Followers'!AE$5,'EPA HDV Rules'!X$44),0))</f>
        <v>0.4350401760255096</v>
      </c>
      <c r="AF42">
        <f>IF('CA Standards and Followers'!$C54=1,'EPA HDV Rules'!Y$44,IF('CA Standards and Followers'!$F54=1,MAX('CA Standards and Followers'!AF$5,'EPA HDV Rules'!Y$44),0))</f>
        <v>0.4350401760255096</v>
      </c>
    </row>
    <row r="43" spans="1:32" x14ac:dyDescent="0.75">
      <c r="A43" t="s">
        <v>1399</v>
      </c>
      <c r="B43">
        <f>IF(INDEX('CA Standards and Followers'!$I$14:$I$73,MATCH($A43,'CA Standards and Followers'!$A$14:$A$73,0))&lt;=B$1,INDEX('CA Standards and Followers'!$F$14:$F$73,MATCH($A43,'CA Standards and Followers'!$A$14:$A$73,0))*'CA Standards and Followers'!B$5,0)</f>
        <v>0</v>
      </c>
      <c r="C43">
        <f>IF(INDEX('CA Standards and Followers'!$I$14:$I$73,MATCH($A43,'CA Standards and Followers'!$A$14:$A$73,0))&lt;=C$1,INDEX('CA Standards and Followers'!$F$14:$F$73,MATCH($A43,'CA Standards and Followers'!$A$14:$A$73,0))*'CA Standards and Followers'!C$5,0)</f>
        <v>0</v>
      </c>
      <c r="D43">
        <f>IF(INDEX('CA Standards and Followers'!$I$14:$I$73,MATCH($A43,'CA Standards and Followers'!$A$14:$A$73,0))&lt;=D$1,INDEX('CA Standards and Followers'!$F$14:$F$73,MATCH($A43,'CA Standards and Followers'!$A$14:$A$73,0))*'CA Standards and Followers'!D$5,0)</f>
        <v>0</v>
      </c>
      <c r="E43">
        <f>IF(INDEX('CA Standards and Followers'!$I$14:$I$73,MATCH($A43,'CA Standards and Followers'!$A$14:$A$73,0))&lt;=E$1,INDEX('CA Standards and Followers'!$F$14:$F$73,MATCH($A43,'CA Standards and Followers'!$A$14:$A$73,0))*'CA Standards and Followers'!E$5,0)</f>
        <v>0</v>
      </c>
      <c r="F43">
        <f>IF(INDEX('CA Standards and Followers'!$I$14:$I$73,MATCH($A43,'CA Standards and Followers'!$A$14:$A$73,0))&lt;=F$1,INDEX('CA Standards and Followers'!$F$14:$F$73,MATCH($A43,'CA Standards and Followers'!$A$14:$A$73,0))*'CA Standards and Followers'!F$5,0)</f>
        <v>0</v>
      </c>
      <c r="G43">
        <f>IF(INDEX('CA Standards and Followers'!$I$14:$I$73,MATCH($A43,'CA Standards and Followers'!$A$14:$A$73,0))&lt;=G$1,INDEX('CA Standards and Followers'!$F$14:$F$73,MATCH($A43,'CA Standards and Followers'!$A$14:$A$73,0))*'CA Standards and Followers'!G$5,0)</f>
        <v>0</v>
      </c>
      <c r="H43">
        <f>IF(INDEX('CA Standards and Followers'!$I$14:$I$73,MATCH($A43,'CA Standards and Followers'!$A$14:$A$73,0))&lt;=H$1,INDEX('CA Standards and Followers'!$F$14:$F$73,MATCH($A43,'CA Standards and Followers'!$A$14:$A$73,0))*'CA Standards and Followers'!H$5,0)</f>
        <v>0</v>
      </c>
      <c r="I43">
        <f>IF('CA Standards and Followers'!$C55=1,'EPA HDV Rules'!B$44,IF('CA Standards and Followers'!$F55=1,MAX('CA Standards and Followers'!I$5,'EPA HDV Rules'!B$44),0))</f>
        <v>0</v>
      </c>
      <c r="J43">
        <f>IF('CA Standards and Followers'!$C55=1,'EPA HDV Rules'!C$44,IF('CA Standards and Followers'!$F55=1,MAX('CA Standards and Followers'!J$5,'EPA HDV Rules'!C$44),0))</f>
        <v>0</v>
      </c>
      <c r="K43">
        <f>IF('CA Standards and Followers'!$C55=1,'EPA HDV Rules'!D$44,IF('CA Standards and Followers'!$F55=1,MAX('CA Standards and Followers'!K$5,'EPA HDV Rules'!D$44),0))</f>
        <v>0</v>
      </c>
      <c r="L43">
        <f>IF('CA Standards and Followers'!$C55=1,'EPA HDV Rules'!E$44,IF('CA Standards and Followers'!$F55=1,MAX('CA Standards and Followers'!L$5,'EPA HDV Rules'!E$44),0))</f>
        <v>0</v>
      </c>
      <c r="M43">
        <f>IF('CA Standards and Followers'!$C55=1,'EPA HDV Rules'!F$44,IF('CA Standards and Followers'!$F55=1,MAX('CA Standards and Followers'!M$5,'EPA HDV Rules'!F$44),0))</f>
        <v>0</v>
      </c>
      <c r="N43">
        <f>IF('CA Standards and Followers'!$C55=1,'EPA HDV Rules'!G$44,IF('CA Standards and Followers'!$F55=1,MAX('CA Standards and Followers'!N$5,'EPA HDV Rules'!G$44),0))</f>
        <v>0</v>
      </c>
      <c r="O43">
        <f>IF('CA Standards and Followers'!$C55=1,'EPA HDV Rules'!H$44,IF('CA Standards and Followers'!$F55=1,MAX('CA Standards and Followers'!O$5,'EPA HDV Rules'!H$44),0))</f>
        <v>0.4350401760255096</v>
      </c>
      <c r="P43">
        <f>IF('CA Standards and Followers'!$C55=1,'EPA HDV Rules'!I$44,IF('CA Standards and Followers'!$F55=1,MAX('CA Standards and Followers'!P$5,'EPA HDV Rules'!I$44),0))</f>
        <v>0.4350401760255096</v>
      </c>
      <c r="Q43">
        <f>IF('CA Standards and Followers'!$C55=1,'EPA HDV Rules'!J$44,IF('CA Standards and Followers'!$F55=1,MAX('CA Standards and Followers'!Q$5,'EPA HDV Rules'!J$44),0))</f>
        <v>0.4350401760255096</v>
      </c>
      <c r="R43">
        <f>IF('CA Standards and Followers'!$C55=1,'EPA HDV Rules'!K$44,IF('CA Standards and Followers'!$F55=1,MAX('CA Standards and Followers'!R$5,'EPA HDV Rules'!K$44),0))</f>
        <v>0.4350401760255096</v>
      </c>
      <c r="S43">
        <f>IF('CA Standards and Followers'!$C55=1,'EPA HDV Rules'!L$44,IF('CA Standards and Followers'!$F55=1,MAX('CA Standards and Followers'!S$5,'EPA HDV Rules'!L$44),0))</f>
        <v>0.4350401760255096</v>
      </c>
      <c r="T43">
        <f>IF('CA Standards and Followers'!$C55=1,'EPA HDV Rules'!M$44,IF('CA Standards and Followers'!$F55=1,MAX('CA Standards and Followers'!T$5,'EPA HDV Rules'!M$44),0))</f>
        <v>0.4350401760255096</v>
      </c>
      <c r="U43">
        <f>IF('CA Standards and Followers'!$C55=1,'EPA HDV Rules'!N$44,IF('CA Standards and Followers'!$F55=1,MAX('CA Standards and Followers'!U$5,'EPA HDV Rules'!N$44),0))</f>
        <v>0.4350401760255096</v>
      </c>
      <c r="V43">
        <f>IF('CA Standards and Followers'!$C55=1,'EPA HDV Rules'!O$44,IF('CA Standards and Followers'!$F55=1,MAX('CA Standards and Followers'!V$5,'EPA HDV Rules'!O$44),0))</f>
        <v>0.4350401760255096</v>
      </c>
      <c r="W43">
        <f>IF('CA Standards and Followers'!$C55=1,'EPA HDV Rules'!P$44,IF('CA Standards and Followers'!$F55=1,MAX('CA Standards and Followers'!W$5,'EPA HDV Rules'!P$44),0))</f>
        <v>0.4350401760255096</v>
      </c>
      <c r="X43">
        <f>IF('CA Standards and Followers'!$C55=1,'EPA HDV Rules'!Q$44,IF('CA Standards and Followers'!$F55=1,MAX('CA Standards and Followers'!X$5,'EPA HDV Rules'!Q$44),0))</f>
        <v>0.4350401760255096</v>
      </c>
      <c r="Y43">
        <f>IF('CA Standards and Followers'!$C55=1,'EPA HDV Rules'!R$44,IF('CA Standards and Followers'!$F55=1,MAX('CA Standards and Followers'!Y$5,'EPA HDV Rules'!R$44),0))</f>
        <v>0.4350401760255096</v>
      </c>
      <c r="Z43">
        <f>IF('CA Standards and Followers'!$C55=1,'EPA HDV Rules'!S$44,IF('CA Standards and Followers'!$F55=1,MAX('CA Standards and Followers'!Z$5,'EPA HDV Rules'!S$44),0))</f>
        <v>0.4350401760255096</v>
      </c>
      <c r="AA43">
        <f>IF('CA Standards and Followers'!$C55=1,'EPA HDV Rules'!T$44,IF('CA Standards and Followers'!$F55=1,MAX('CA Standards and Followers'!AA$5,'EPA HDV Rules'!T$44),0))</f>
        <v>0.4350401760255096</v>
      </c>
      <c r="AB43">
        <f>IF('CA Standards and Followers'!$C55=1,'EPA HDV Rules'!U$44,IF('CA Standards and Followers'!$F55=1,MAX('CA Standards and Followers'!AB$5,'EPA HDV Rules'!U$44),0))</f>
        <v>0.4350401760255096</v>
      </c>
      <c r="AC43">
        <f>IF('CA Standards and Followers'!$C55=1,'EPA HDV Rules'!V$44,IF('CA Standards and Followers'!$F55=1,MAX('CA Standards and Followers'!AC$5,'EPA HDV Rules'!V$44),0))</f>
        <v>0.4350401760255096</v>
      </c>
      <c r="AD43">
        <f>IF('CA Standards and Followers'!$C55=1,'EPA HDV Rules'!W$44,IF('CA Standards and Followers'!$F55=1,MAX('CA Standards and Followers'!AD$5,'EPA HDV Rules'!W$44),0))</f>
        <v>0.4350401760255096</v>
      </c>
      <c r="AE43">
        <f>IF('CA Standards and Followers'!$C55=1,'EPA HDV Rules'!X$44,IF('CA Standards and Followers'!$F55=1,MAX('CA Standards and Followers'!AE$5,'EPA HDV Rules'!X$44),0))</f>
        <v>0.4350401760255096</v>
      </c>
      <c r="AF43">
        <f>IF('CA Standards and Followers'!$C55=1,'EPA HDV Rules'!Y$44,IF('CA Standards and Followers'!$F55=1,MAX('CA Standards and Followers'!AF$5,'EPA HDV Rules'!Y$44),0))</f>
        <v>0.4350401760255096</v>
      </c>
    </row>
    <row r="44" spans="1:32" x14ac:dyDescent="0.75">
      <c r="A44" t="s">
        <v>1401</v>
      </c>
      <c r="B44">
        <f>IF(INDEX('CA Standards and Followers'!$I$14:$I$73,MATCH($A44,'CA Standards and Followers'!$A$14:$A$73,0))&lt;=B$1,INDEX('CA Standards and Followers'!$F$14:$F$73,MATCH($A44,'CA Standards and Followers'!$A$14:$A$73,0))*'CA Standards and Followers'!B$5,0)</f>
        <v>0</v>
      </c>
      <c r="C44">
        <f>IF(INDEX('CA Standards and Followers'!$I$14:$I$73,MATCH($A44,'CA Standards and Followers'!$A$14:$A$73,0))&lt;=C$1,INDEX('CA Standards and Followers'!$F$14:$F$73,MATCH($A44,'CA Standards and Followers'!$A$14:$A$73,0))*'CA Standards and Followers'!C$5,0)</f>
        <v>0</v>
      </c>
      <c r="D44">
        <f>IF(INDEX('CA Standards and Followers'!$I$14:$I$73,MATCH($A44,'CA Standards and Followers'!$A$14:$A$73,0))&lt;=D$1,INDEX('CA Standards and Followers'!$F$14:$F$73,MATCH($A44,'CA Standards and Followers'!$A$14:$A$73,0))*'CA Standards and Followers'!D$5,0)</f>
        <v>0</v>
      </c>
      <c r="E44">
        <f>IF(INDEX('CA Standards and Followers'!$I$14:$I$73,MATCH($A44,'CA Standards and Followers'!$A$14:$A$73,0))&lt;=E$1,INDEX('CA Standards and Followers'!$F$14:$F$73,MATCH($A44,'CA Standards and Followers'!$A$14:$A$73,0))*'CA Standards and Followers'!E$5,0)</f>
        <v>0</v>
      </c>
      <c r="F44">
        <f>IF(INDEX('CA Standards and Followers'!$I$14:$I$73,MATCH($A44,'CA Standards and Followers'!$A$14:$A$73,0))&lt;=F$1,INDEX('CA Standards and Followers'!$F$14:$F$73,MATCH($A44,'CA Standards and Followers'!$A$14:$A$73,0))*'CA Standards and Followers'!F$5,0)</f>
        <v>0</v>
      </c>
      <c r="G44">
        <f>IF(INDEX('CA Standards and Followers'!$I$14:$I$73,MATCH($A44,'CA Standards and Followers'!$A$14:$A$73,0))&lt;=G$1,INDEX('CA Standards and Followers'!$F$14:$F$73,MATCH($A44,'CA Standards and Followers'!$A$14:$A$73,0))*'CA Standards and Followers'!G$5,0)</f>
        <v>0</v>
      </c>
      <c r="H44">
        <f>IF(INDEX('CA Standards and Followers'!$I$14:$I$73,MATCH($A44,'CA Standards and Followers'!$A$14:$A$73,0))&lt;=H$1,INDEX('CA Standards and Followers'!$F$14:$F$73,MATCH($A44,'CA Standards and Followers'!$A$14:$A$73,0))*'CA Standards and Followers'!H$5,0)</f>
        <v>0</v>
      </c>
      <c r="I44">
        <f>IF('CA Standards and Followers'!$C56=1,'EPA HDV Rules'!B$44,IF('CA Standards and Followers'!$F56=1,MAX('CA Standards and Followers'!I$5,'EPA HDV Rules'!B$44),0))</f>
        <v>0</v>
      </c>
      <c r="J44">
        <f>IF('CA Standards and Followers'!$C56=1,'EPA HDV Rules'!C$44,IF('CA Standards and Followers'!$F56=1,MAX('CA Standards and Followers'!J$5,'EPA HDV Rules'!C$44),0))</f>
        <v>0</v>
      </c>
      <c r="K44">
        <f>IF('CA Standards and Followers'!$C56=1,'EPA HDV Rules'!D$44,IF('CA Standards and Followers'!$F56=1,MAX('CA Standards and Followers'!K$5,'EPA HDV Rules'!D$44),0))</f>
        <v>0</v>
      </c>
      <c r="L44">
        <f>IF('CA Standards and Followers'!$C56=1,'EPA HDV Rules'!E$44,IF('CA Standards and Followers'!$F56=1,MAX('CA Standards and Followers'!L$5,'EPA HDV Rules'!E$44),0))</f>
        <v>0</v>
      </c>
      <c r="M44">
        <f>IF('CA Standards and Followers'!$C56=1,'EPA HDV Rules'!F$44,IF('CA Standards and Followers'!$F56=1,MAX('CA Standards and Followers'!M$5,'EPA HDV Rules'!F$44),0))</f>
        <v>0</v>
      </c>
      <c r="N44">
        <f>IF('CA Standards and Followers'!$C56=1,'EPA HDV Rules'!G$44,IF('CA Standards and Followers'!$F56=1,MAX('CA Standards and Followers'!N$5,'EPA HDV Rules'!G$44),0))</f>
        <v>0</v>
      </c>
      <c r="O44">
        <f>IF('CA Standards and Followers'!$C56=1,'EPA HDV Rules'!H$44,IF('CA Standards and Followers'!$F56=1,MAX('CA Standards and Followers'!O$5,'EPA HDV Rules'!H$44),0))</f>
        <v>0.4350401760255096</v>
      </c>
      <c r="P44">
        <f>IF('CA Standards and Followers'!$C56=1,'EPA HDV Rules'!I$44,IF('CA Standards and Followers'!$F56=1,MAX('CA Standards and Followers'!P$5,'EPA HDV Rules'!I$44),0))</f>
        <v>0.4350401760255096</v>
      </c>
      <c r="Q44">
        <f>IF('CA Standards and Followers'!$C56=1,'EPA HDV Rules'!J$44,IF('CA Standards and Followers'!$F56=1,MAX('CA Standards and Followers'!Q$5,'EPA HDV Rules'!J$44),0))</f>
        <v>0.4350401760255096</v>
      </c>
      <c r="R44">
        <f>IF('CA Standards and Followers'!$C56=1,'EPA HDV Rules'!K$44,IF('CA Standards and Followers'!$F56=1,MAX('CA Standards and Followers'!R$5,'EPA HDV Rules'!K$44),0))</f>
        <v>0.4350401760255096</v>
      </c>
      <c r="S44">
        <f>IF('CA Standards and Followers'!$C56=1,'EPA HDV Rules'!L$44,IF('CA Standards and Followers'!$F56=1,MAX('CA Standards and Followers'!S$5,'EPA HDV Rules'!L$44),0))</f>
        <v>0.4350401760255096</v>
      </c>
      <c r="T44">
        <f>IF('CA Standards and Followers'!$C56=1,'EPA HDV Rules'!M$44,IF('CA Standards and Followers'!$F56=1,MAX('CA Standards and Followers'!T$5,'EPA HDV Rules'!M$44),0))</f>
        <v>0.4350401760255096</v>
      </c>
      <c r="U44">
        <f>IF('CA Standards and Followers'!$C56=1,'EPA HDV Rules'!N$44,IF('CA Standards and Followers'!$F56=1,MAX('CA Standards and Followers'!U$5,'EPA HDV Rules'!N$44),0))</f>
        <v>0.4350401760255096</v>
      </c>
      <c r="V44">
        <f>IF('CA Standards and Followers'!$C56=1,'EPA HDV Rules'!O$44,IF('CA Standards and Followers'!$F56=1,MAX('CA Standards and Followers'!V$5,'EPA HDV Rules'!O$44),0))</f>
        <v>0.4350401760255096</v>
      </c>
      <c r="W44">
        <f>IF('CA Standards and Followers'!$C56=1,'EPA HDV Rules'!P$44,IF('CA Standards and Followers'!$F56=1,MAX('CA Standards and Followers'!W$5,'EPA HDV Rules'!P$44),0))</f>
        <v>0.4350401760255096</v>
      </c>
      <c r="X44">
        <f>IF('CA Standards and Followers'!$C56=1,'EPA HDV Rules'!Q$44,IF('CA Standards and Followers'!$F56=1,MAX('CA Standards and Followers'!X$5,'EPA HDV Rules'!Q$44),0))</f>
        <v>0.4350401760255096</v>
      </c>
      <c r="Y44">
        <f>IF('CA Standards and Followers'!$C56=1,'EPA HDV Rules'!R$44,IF('CA Standards and Followers'!$F56=1,MAX('CA Standards and Followers'!Y$5,'EPA HDV Rules'!R$44),0))</f>
        <v>0.4350401760255096</v>
      </c>
      <c r="Z44">
        <f>IF('CA Standards and Followers'!$C56=1,'EPA HDV Rules'!S$44,IF('CA Standards and Followers'!$F56=1,MAX('CA Standards and Followers'!Z$5,'EPA HDV Rules'!S$44),0))</f>
        <v>0.4350401760255096</v>
      </c>
      <c r="AA44">
        <f>IF('CA Standards and Followers'!$C56=1,'EPA HDV Rules'!T$44,IF('CA Standards and Followers'!$F56=1,MAX('CA Standards and Followers'!AA$5,'EPA HDV Rules'!T$44),0))</f>
        <v>0.4350401760255096</v>
      </c>
      <c r="AB44">
        <f>IF('CA Standards and Followers'!$C56=1,'EPA HDV Rules'!U$44,IF('CA Standards and Followers'!$F56=1,MAX('CA Standards and Followers'!AB$5,'EPA HDV Rules'!U$44),0))</f>
        <v>0.4350401760255096</v>
      </c>
      <c r="AC44">
        <f>IF('CA Standards and Followers'!$C56=1,'EPA HDV Rules'!V$44,IF('CA Standards and Followers'!$F56=1,MAX('CA Standards and Followers'!AC$5,'EPA HDV Rules'!V$44),0))</f>
        <v>0.4350401760255096</v>
      </c>
      <c r="AD44">
        <f>IF('CA Standards and Followers'!$C56=1,'EPA HDV Rules'!W$44,IF('CA Standards and Followers'!$F56=1,MAX('CA Standards and Followers'!AD$5,'EPA HDV Rules'!W$44),0))</f>
        <v>0.4350401760255096</v>
      </c>
      <c r="AE44">
        <f>IF('CA Standards and Followers'!$C56=1,'EPA HDV Rules'!X$44,IF('CA Standards and Followers'!$F56=1,MAX('CA Standards and Followers'!AE$5,'EPA HDV Rules'!X$44),0))</f>
        <v>0.4350401760255096</v>
      </c>
      <c r="AF44">
        <f>IF('CA Standards and Followers'!$C56=1,'EPA HDV Rules'!Y$44,IF('CA Standards and Followers'!$F56=1,MAX('CA Standards and Followers'!AF$5,'EPA HDV Rules'!Y$44),0))</f>
        <v>0.4350401760255096</v>
      </c>
    </row>
    <row r="45" spans="1:32" x14ac:dyDescent="0.75">
      <c r="A45" t="s">
        <v>1403</v>
      </c>
      <c r="B45">
        <f>IF(INDEX('CA Standards and Followers'!$I$14:$I$73,MATCH($A45,'CA Standards and Followers'!$A$14:$A$73,0))&lt;=B$1,INDEX('CA Standards and Followers'!$F$14:$F$73,MATCH($A45,'CA Standards and Followers'!$A$14:$A$73,0))*'CA Standards and Followers'!B$5,0)</f>
        <v>0</v>
      </c>
      <c r="C45">
        <f>IF(INDEX('CA Standards and Followers'!$I$14:$I$73,MATCH($A45,'CA Standards and Followers'!$A$14:$A$73,0))&lt;=C$1,INDEX('CA Standards and Followers'!$F$14:$F$73,MATCH($A45,'CA Standards and Followers'!$A$14:$A$73,0))*'CA Standards and Followers'!C$5,0)</f>
        <v>0</v>
      </c>
      <c r="D45">
        <f>IF(INDEX('CA Standards and Followers'!$I$14:$I$73,MATCH($A45,'CA Standards and Followers'!$A$14:$A$73,0))&lt;=D$1,INDEX('CA Standards and Followers'!$F$14:$F$73,MATCH($A45,'CA Standards and Followers'!$A$14:$A$73,0))*'CA Standards and Followers'!D$5,0)</f>
        <v>0</v>
      </c>
      <c r="E45">
        <f>IF(INDEX('CA Standards and Followers'!$I$14:$I$73,MATCH($A45,'CA Standards and Followers'!$A$14:$A$73,0))&lt;=E$1,INDEX('CA Standards and Followers'!$F$14:$F$73,MATCH($A45,'CA Standards and Followers'!$A$14:$A$73,0))*'CA Standards and Followers'!E$5,0)</f>
        <v>0</v>
      </c>
      <c r="F45">
        <f>IF(INDEX('CA Standards and Followers'!$I$14:$I$73,MATCH($A45,'CA Standards and Followers'!$A$14:$A$73,0))&lt;=F$1,INDEX('CA Standards and Followers'!$F$14:$F$73,MATCH($A45,'CA Standards and Followers'!$A$14:$A$73,0))*'CA Standards and Followers'!F$5,0)</f>
        <v>0</v>
      </c>
      <c r="G45">
        <f>IF(INDEX('CA Standards and Followers'!$I$14:$I$73,MATCH($A45,'CA Standards and Followers'!$A$14:$A$73,0))&lt;=G$1,INDEX('CA Standards and Followers'!$F$14:$F$73,MATCH($A45,'CA Standards and Followers'!$A$14:$A$73,0))*'CA Standards and Followers'!G$5,0)</f>
        <v>0</v>
      </c>
      <c r="H45">
        <f>IF(INDEX('CA Standards and Followers'!$I$14:$I$73,MATCH($A45,'CA Standards and Followers'!$A$14:$A$73,0))&lt;=H$1,INDEX('CA Standards and Followers'!$F$14:$F$73,MATCH($A45,'CA Standards and Followers'!$A$14:$A$73,0))*'CA Standards and Followers'!H$5,0)</f>
        <v>0</v>
      </c>
      <c r="I45">
        <f>IF('CA Standards and Followers'!$C57=1,'EPA HDV Rules'!B$44,IF('CA Standards and Followers'!$F57=1,MAX('CA Standards and Followers'!I$5,'EPA HDV Rules'!B$44),0))</f>
        <v>0</v>
      </c>
      <c r="J45">
        <f>IF('CA Standards and Followers'!$C57=1,'EPA HDV Rules'!C$44,IF('CA Standards and Followers'!$F57=1,MAX('CA Standards and Followers'!J$5,'EPA HDV Rules'!C$44),0))</f>
        <v>0</v>
      </c>
      <c r="K45">
        <f>IF('CA Standards and Followers'!$C57=1,'EPA HDV Rules'!D$44,IF('CA Standards and Followers'!$F57=1,MAX('CA Standards and Followers'!K$5,'EPA HDV Rules'!D$44),0))</f>
        <v>0</v>
      </c>
      <c r="L45">
        <f>IF('CA Standards and Followers'!$C57=1,'EPA HDV Rules'!E$44,IF('CA Standards and Followers'!$F57=1,MAX('CA Standards and Followers'!L$5,'EPA HDV Rules'!E$44),0))</f>
        <v>0</v>
      </c>
      <c r="M45">
        <f>IF('CA Standards and Followers'!$C57=1,'EPA HDV Rules'!F$44,IF('CA Standards and Followers'!$F57=1,MAX('CA Standards and Followers'!M$5,'EPA HDV Rules'!F$44),0))</f>
        <v>0</v>
      </c>
      <c r="N45">
        <f>IF('CA Standards and Followers'!$C57=1,'EPA HDV Rules'!G$44,IF('CA Standards and Followers'!$F57=1,MAX('CA Standards and Followers'!N$5,'EPA HDV Rules'!G$44),0))</f>
        <v>0</v>
      </c>
      <c r="O45">
        <f>IF('CA Standards and Followers'!$C57=1,'EPA HDV Rules'!H$44,IF('CA Standards and Followers'!$F57=1,MAX('CA Standards and Followers'!O$5,'EPA HDV Rules'!H$44),0))</f>
        <v>0.4350401760255096</v>
      </c>
      <c r="P45">
        <f>IF('CA Standards and Followers'!$C57=1,'EPA HDV Rules'!I$44,IF('CA Standards and Followers'!$F57=1,MAX('CA Standards and Followers'!P$5,'EPA HDV Rules'!I$44),0))</f>
        <v>0.4350401760255096</v>
      </c>
      <c r="Q45">
        <f>IF('CA Standards and Followers'!$C57=1,'EPA HDV Rules'!J$44,IF('CA Standards and Followers'!$F57=1,MAX('CA Standards and Followers'!Q$5,'EPA HDV Rules'!J$44),0))</f>
        <v>0.4350401760255096</v>
      </c>
      <c r="R45">
        <f>IF('CA Standards and Followers'!$C57=1,'EPA HDV Rules'!K$44,IF('CA Standards and Followers'!$F57=1,MAX('CA Standards and Followers'!R$5,'EPA HDV Rules'!K$44),0))</f>
        <v>0.4350401760255096</v>
      </c>
      <c r="S45">
        <f>IF('CA Standards and Followers'!$C57=1,'EPA HDV Rules'!L$44,IF('CA Standards and Followers'!$F57=1,MAX('CA Standards and Followers'!S$5,'EPA HDV Rules'!L$44),0))</f>
        <v>0.4350401760255096</v>
      </c>
      <c r="T45">
        <f>IF('CA Standards and Followers'!$C57=1,'EPA HDV Rules'!M$44,IF('CA Standards and Followers'!$F57=1,MAX('CA Standards and Followers'!T$5,'EPA HDV Rules'!M$44),0))</f>
        <v>0.4350401760255096</v>
      </c>
      <c r="U45">
        <f>IF('CA Standards and Followers'!$C57=1,'EPA HDV Rules'!N$44,IF('CA Standards and Followers'!$F57=1,MAX('CA Standards and Followers'!U$5,'EPA HDV Rules'!N$44),0))</f>
        <v>0.4350401760255096</v>
      </c>
      <c r="V45">
        <f>IF('CA Standards and Followers'!$C57=1,'EPA HDV Rules'!O$44,IF('CA Standards and Followers'!$F57=1,MAX('CA Standards and Followers'!V$5,'EPA HDV Rules'!O$44),0))</f>
        <v>0.4350401760255096</v>
      </c>
      <c r="W45">
        <f>IF('CA Standards and Followers'!$C57=1,'EPA HDV Rules'!P$44,IF('CA Standards and Followers'!$F57=1,MAX('CA Standards and Followers'!W$5,'EPA HDV Rules'!P$44),0))</f>
        <v>0.4350401760255096</v>
      </c>
      <c r="X45">
        <f>IF('CA Standards and Followers'!$C57=1,'EPA HDV Rules'!Q$44,IF('CA Standards and Followers'!$F57=1,MAX('CA Standards and Followers'!X$5,'EPA HDV Rules'!Q$44),0))</f>
        <v>0.4350401760255096</v>
      </c>
      <c r="Y45">
        <f>IF('CA Standards and Followers'!$C57=1,'EPA HDV Rules'!R$44,IF('CA Standards and Followers'!$F57=1,MAX('CA Standards and Followers'!Y$5,'EPA HDV Rules'!R$44),0))</f>
        <v>0.4350401760255096</v>
      </c>
      <c r="Z45">
        <f>IF('CA Standards and Followers'!$C57=1,'EPA HDV Rules'!S$44,IF('CA Standards and Followers'!$F57=1,MAX('CA Standards and Followers'!Z$5,'EPA HDV Rules'!S$44),0))</f>
        <v>0.4350401760255096</v>
      </c>
      <c r="AA45">
        <f>IF('CA Standards and Followers'!$C57=1,'EPA HDV Rules'!T$44,IF('CA Standards and Followers'!$F57=1,MAX('CA Standards and Followers'!AA$5,'EPA HDV Rules'!T$44),0))</f>
        <v>0.4350401760255096</v>
      </c>
      <c r="AB45">
        <f>IF('CA Standards and Followers'!$C57=1,'EPA HDV Rules'!U$44,IF('CA Standards and Followers'!$F57=1,MAX('CA Standards and Followers'!AB$5,'EPA HDV Rules'!U$44),0))</f>
        <v>0.4350401760255096</v>
      </c>
      <c r="AC45">
        <f>IF('CA Standards and Followers'!$C57=1,'EPA HDV Rules'!V$44,IF('CA Standards and Followers'!$F57=1,MAX('CA Standards and Followers'!AC$5,'EPA HDV Rules'!V$44),0))</f>
        <v>0.4350401760255096</v>
      </c>
      <c r="AD45">
        <f>IF('CA Standards and Followers'!$C57=1,'EPA HDV Rules'!W$44,IF('CA Standards and Followers'!$F57=1,MAX('CA Standards and Followers'!AD$5,'EPA HDV Rules'!W$44),0))</f>
        <v>0.4350401760255096</v>
      </c>
      <c r="AE45">
        <f>IF('CA Standards and Followers'!$C57=1,'EPA HDV Rules'!X$44,IF('CA Standards and Followers'!$F57=1,MAX('CA Standards and Followers'!AE$5,'EPA HDV Rules'!X$44),0))</f>
        <v>0.4350401760255096</v>
      </c>
      <c r="AF45">
        <f>IF('CA Standards and Followers'!$C57=1,'EPA HDV Rules'!Y$44,IF('CA Standards and Followers'!$F57=1,MAX('CA Standards and Followers'!AF$5,'EPA HDV Rules'!Y$44),0))</f>
        <v>0.4350401760255096</v>
      </c>
    </row>
    <row r="46" spans="1:32" x14ac:dyDescent="0.75">
      <c r="A46" t="s">
        <v>24</v>
      </c>
      <c r="B46">
        <f>IF(INDEX('CA Standards and Followers'!$I$14:$I$73,MATCH($A46,'CA Standards and Followers'!$A$14:$A$73,0))&lt;=B$1,INDEX('CA Standards and Followers'!$F$14:$F$73,MATCH($A46,'CA Standards and Followers'!$A$14:$A$73,0))*'CA Standards and Followers'!B$5,0)</f>
        <v>0</v>
      </c>
      <c r="C46">
        <f>IF(INDEX('CA Standards and Followers'!$I$14:$I$73,MATCH($A46,'CA Standards and Followers'!$A$14:$A$73,0))&lt;=C$1,INDEX('CA Standards and Followers'!$F$14:$F$73,MATCH($A46,'CA Standards and Followers'!$A$14:$A$73,0))*'CA Standards and Followers'!C$5,0)</f>
        <v>0</v>
      </c>
      <c r="D46">
        <f>IF(INDEX('CA Standards and Followers'!$I$14:$I$73,MATCH($A46,'CA Standards and Followers'!$A$14:$A$73,0))&lt;=D$1,INDEX('CA Standards and Followers'!$F$14:$F$73,MATCH($A46,'CA Standards and Followers'!$A$14:$A$73,0))*'CA Standards and Followers'!D$5,0)</f>
        <v>0</v>
      </c>
      <c r="E46">
        <f>IF(INDEX('CA Standards and Followers'!$I$14:$I$73,MATCH($A46,'CA Standards and Followers'!$A$14:$A$73,0))&lt;=E$1,INDEX('CA Standards and Followers'!$F$14:$F$73,MATCH($A46,'CA Standards and Followers'!$A$14:$A$73,0))*'CA Standards and Followers'!E$5,0)</f>
        <v>0</v>
      </c>
      <c r="F46">
        <f>IF(INDEX('CA Standards and Followers'!$I$14:$I$73,MATCH($A46,'CA Standards and Followers'!$A$14:$A$73,0))&lt;=F$1,INDEX('CA Standards and Followers'!$F$14:$F$73,MATCH($A46,'CA Standards and Followers'!$A$14:$A$73,0))*'CA Standards and Followers'!F$5,0)</f>
        <v>0</v>
      </c>
      <c r="G46">
        <f>IF(INDEX('CA Standards and Followers'!$I$14:$I$73,MATCH($A46,'CA Standards and Followers'!$A$14:$A$73,0))&lt;=G$1,INDEX('CA Standards and Followers'!$F$14:$F$73,MATCH($A46,'CA Standards and Followers'!$A$14:$A$73,0))*'CA Standards and Followers'!G$5,0)</f>
        <v>0</v>
      </c>
      <c r="H46">
        <f>IF(INDEX('CA Standards and Followers'!$I$14:$I$73,MATCH($A46,'CA Standards and Followers'!$A$14:$A$73,0))&lt;=H$1,INDEX('CA Standards and Followers'!$F$14:$F$73,MATCH($A46,'CA Standards and Followers'!$A$14:$A$73,0))*'CA Standards and Followers'!H$5,0)</f>
        <v>0</v>
      </c>
      <c r="I46">
        <f>IF('CA Standards and Followers'!$C58=1,'EPA HDV Rules'!B$44,IF('CA Standards and Followers'!$F58=1,MAX('CA Standards and Followers'!I$5,'EPA HDV Rules'!B$44),0))</f>
        <v>0</v>
      </c>
      <c r="J46">
        <f>IF('CA Standards and Followers'!$C58=1,'EPA HDV Rules'!C$44,IF('CA Standards and Followers'!$F58=1,MAX('CA Standards and Followers'!J$5,'EPA HDV Rules'!C$44),0))</f>
        <v>0</v>
      </c>
      <c r="K46">
        <f>IF('CA Standards and Followers'!$C58=1,'EPA HDV Rules'!D$44,IF('CA Standards and Followers'!$F58=1,MAX('CA Standards and Followers'!K$5,'EPA HDV Rules'!D$44),0))</f>
        <v>0</v>
      </c>
      <c r="L46">
        <f>IF('CA Standards and Followers'!$C58=1,'EPA HDV Rules'!E$44,IF('CA Standards and Followers'!$F58=1,MAX('CA Standards and Followers'!L$5,'EPA HDV Rules'!E$44),0))</f>
        <v>0</v>
      </c>
      <c r="M46">
        <f>IF('CA Standards and Followers'!$C58=1,'EPA HDV Rules'!F$44,IF('CA Standards and Followers'!$F58=1,MAX('CA Standards and Followers'!M$5,'EPA HDV Rules'!F$44),0))</f>
        <v>0</v>
      </c>
      <c r="N46">
        <f>IF('CA Standards and Followers'!$C58=1,'EPA HDV Rules'!G$44,IF('CA Standards and Followers'!$F58=1,MAX('CA Standards and Followers'!N$5,'EPA HDV Rules'!G$44),0))</f>
        <v>0</v>
      </c>
      <c r="O46">
        <f>IF('CA Standards and Followers'!$C58=1,'EPA HDV Rules'!H$44,IF('CA Standards and Followers'!$F58=1,MAX('CA Standards and Followers'!O$5,'EPA HDV Rules'!H$44),0))</f>
        <v>0.4350401760255096</v>
      </c>
      <c r="P46">
        <f>IF('CA Standards and Followers'!$C58=1,'EPA HDV Rules'!I$44,IF('CA Standards and Followers'!$F58=1,MAX('CA Standards and Followers'!P$5,'EPA HDV Rules'!I$44),0))</f>
        <v>0.4350401760255096</v>
      </c>
      <c r="Q46">
        <f>IF('CA Standards and Followers'!$C58=1,'EPA HDV Rules'!J$44,IF('CA Standards and Followers'!$F58=1,MAX('CA Standards and Followers'!Q$5,'EPA HDV Rules'!J$44),0))</f>
        <v>0.4350401760255096</v>
      </c>
      <c r="R46">
        <f>IF('CA Standards and Followers'!$C58=1,'EPA HDV Rules'!K$44,IF('CA Standards and Followers'!$F58=1,MAX('CA Standards and Followers'!R$5,'EPA HDV Rules'!K$44),0))</f>
        <v>0.4350401760255096</v>
      </c>
      <c r="S46">
        <f>IF('CA Standards and Followers'!$C58=1,'EPA HDV Rules'!L$44,IF('CA Standards and Followers'!$F58=1,MAX('CA Standards and Followers'!S$5,'EPA HDV Rules'!L$44),0))</f>
        <v>0.4350401760255096</v>
      </c>
      <c r="T46">
        <f>IF('CA Standards and Followers'!$C58=1,'EPA HDV Rules'!M$44,IF('CA Standards and Followers'!$F58=1,MAX('CA Standards and Followers'!T$5,'EPA HDV Rules'!M$44),0))</f>
        <v>0.4350401760255096</v>
      </c>
      <c r="U46">
        <f>IF('CA Standards and Followers'!$C58=1,'EPA HDV Rules'!N$44,IF('CA Standards and Followers'!$F58=1,MAX('CA Standards and Followers'!U$5,'EPA HDV Rules'!N$44),0))</f>
        <v>0.4350401760255096</v>
      </c>
      <c r="V46">
        <f>IF('CA Standards and Followers'!$C58=1,'EPA HDV Rules'!O$44,IF('CA Standards and Followers'!$F58=1,MAX('CA Standards and Followers'!V$5,'EPA HDV Rules'!O$44),0))</f>
        <v>0.4350401760255096</v>
      </c>
      <c r="W46">
        <f>IF('CA Standards and Followers'!$C58=1,'EPA HDV Rules'!P$44,IF('CA Standards and Followers'!$F58=1,MAX('CA Standards and Followers'!W$5,'EPA HDV Rules'!P$44),0))</f>
        <v>0.4350401760255096</v>
      </c>
      <c r="X46">
        <f>IF('CA Standards and Followers'!$C58=1,'EPA HDV Rules'!Q$44,IF('CA Standards and Followers'!$F58=1,MAX('CA Standards and Followers'!X$5,'EPA HDV Rules'!Q$44),0))</f>
        <v>0.4350401760255096</v>
      </c>
      <c r="Y46">
        <f>IF('CA Standards and Followers'!$C58=1,'EPA HDV Rules'!R$44,IF('CA Standards and Followers'!$F58=1,MAX('CA Standards and Followers'!Y$5,'EPA HDV Rules'!R$44),0))</f>
        <v>0.4350401760255096</v>
      </c>
      <c r="Z46">
        <f>IF('CA Standards and Followers'!$C58=1,'EPA HDV Rules'!S$44,IF('CA Standards and Followers'!$F58=1,MAX('CA Standards and Followers'!Z$5,'EPA HDV Rules'!S$44),0))</f>
        <v>0.4350401760255096</v>
      </c>
      <c r="AA46">
        <f>IF('CA Standards and Followers'!$C58=1,'EPA HDV Rules'!T$44,IF('CA Standards and Followers'!$F58=1,MAX('CA Standards and Followers'!AA$5,'EPA HDV Rules'!T$44),0))</f>
        <v>0.4350401760255096</v>
      </c>
      <c r="AB46">
        <f>IF('CA Standards and Followers'!$C58=1,'EPA HDV Rules'!U$44,IF('CA Standards and Followers'!$F58=1,MAX('CA Standards and Followers'!AB$5,'EPA HDV Rules'!U$44),0))</f>
        <v>0.4350401760255096</v>
      </c>
      <c r="AC46">
        <f>IF('CA Standards and Followers'!$C58=1,'EPA HDV Rules'!V$44,IF('CA Standards and Followers'!$F58=1,MAX('CA Standards and Followers'!AC$5,'EPA HDV Rules'!V$44),0))</f>
        <v>0.4350401760255096</v>
      </c>
      <c r="AD46">
        <f>IF('CA Standards and Followers'!$C58=1,'EPA HDV Rules'!W$44,IF('CA Standards and Followers'!$F58=1,MAX('CA Standards and Followers'!AD$5,'EPA HDV Rules'!W$44),0))</f>
        <v>0.4350401760255096</v>
      </c>
      <c r="AE46">
        <f>IF('CA Standards and Followers'!$C58=1,'EPA HDV Rules'!X$44,IF('CA Standards and Followers'!$F58=1,MAX('CA Standards and Followers'!AE$5,'EPA HDV Rules'!X$44),0))</f>
        <v>0.4350401760255096</v>
      </c>
      <c r="AF46">
        <f>IF('CA Standards and Followers'!$C58=1,'EPA HDV Rules'!Y$44,IF('CA Standards and Followers'!$F58=1,MAX('CA Standards and Followers'!AF$5,'EPA HDV Rules'!Y$44),0))</f>
        <v>0.4350401760255096</v>
      </c>
    </row>
    <row r="47" spans="1:32" x14ac:dyDescent="0.75">
      <c r="A47" t="s">
        <v>25</v>
      </c>
      <c r="B47">
        <f>IF(INDEX('CA Standards and Followers'!$I$14:$I$73,MATCH($A47,'CA Standards and Followers'!$A$14:$A$73,0))&lt;=B$1,INDEX('CA Standards and Followers'!$F$14:$F$73,MATCH($A47,'CA Standards and Followers'!$A$14:$A$73,0))*'CA Standards and Followers'!B$5,0)</f>
        <v>0</v>
      </c>
      <c r="C47">
        <f>IF(INDEX('CA Standards and Followers'!$I$14:$I$73,MATCH($A47,'CA Standards and Followers'!$A$14:$A$73,0))&lt;=C$1,INDEX('CA Standards and Followers'!$F$14:$F$73,MATCH($A47,'CA Standards and Followers'!$A$14:$A$73,0))*'CA Standards and Followers'!C$5,0)</f>
        <v>0</v>
      </c>
      <c r="D47">
        <f>IF(INDEX('CA Standards and Followers'!$I$14:$I$73,MATCH($A47,'CA Standards and Followers'!$A$14:$A$73,0))&lt;=D$1,INDEX('CA Standards and Followers'!$F$14:$F$73,MATCH($A47,'CA Standards and Followers'!$A$14:$A$73,0))*'CA Standards and Followers'!D$5,0)</f>
        <v>0</v>
      </c>
      <c r="E47">
        <f>IF(INDEX('CA Standards and Followers'!$I$14:$I$73,MATCH($A47,'CA Standards and Followers'!$A$14:$A$73,0))&lt;=E$1,INDEX('CA Standards and Followers'!$F$14:$F$73,MATCH($A47,'CA Standards and Followers'!$A$14:$A$73,0))*'CA Standards and Followers'!E$5,0)</f>
        <v>0</v>
      </c>
      <c r="F47">
        <f>IF(INDEX('CA Standards and Followers'!$I$14:$I$73,MATCH($A47,'CA Standards and Followers'!$A$14:$A$73,0))&lt;=F$1,INDEX('CA Standards and Followers'!$F$14:$F$73,MATCH($A47,'CA Standards and Followers'!$A$14:$A$73,0))*'CA Standards and Followers'!F$5,0)</f>
        <v>0</v>
      </c>
      <c r="G47">
        <f>IF(INDEX('CA Standards and Followers'!$I$14:$I$73,MATCH($A47,'CA Standards and Followers'!$A$14:$A$73,0))&lt;=G$1,INDEX('CA Standards and Followers'!$F$14:$F$73,MATCH($A47,'CA Standards and Followers'!$A$14:$A$73,0))*'CA Standards and Followers'!G$5,0)</f>
        <v>4.7811543587111538E-2</v>
      </c>
      <c r="H47">
        <f>IF(INDEX('CA Standards and Followers'!$I$14:$I$73,MATCH($A47,'CA Standards and Followers'!$A$14:$A$73,0))&lt;=H$1,INDEX('CA Standards and Followers'!$F$14:$F$73,MATCH($A47,'CA Standards and Followers'!$A$14:$A$73,0))*'CA Standards and Followers'!H$5,0)</f>
        <v>5.6504551512040903E-2</v>
      </c>
      <c r="I47">
        <f>IF('CA Standards and Followers'!$C59=1,'EPA HDV Rules'!B$44,IF('CA Standards and Followers'!$F59=1,MAX('CA Standards and Followers'!I$5,'EPA HDV Rules'!B$44),0))</f>
        <v>8.6930079249293704E-2</v>
      </c>
      <c r="J47">
        <f>IF('CA Standards and Followers'!$C59=1,'EPA HDV Rules'!C$44,IF('CA Standards and Followers'!$F59=1,MAX('CA Standards and Followers'!J$5,'EPA HDV Rules'!C$44),0))</f>
        <v>0.13039511887394054</v>
      </c>
      <c r="K47">
        <f>IF('CA Standards and Followers'!$C59=1,'EPA HDV Rules'!D$44,IF('CA Standards and Followers'!$F59=1,MAX('CA Standards and Followers'!K$5,'EPA HDV Rules'!D$44),0))</f>
        <v>0.17386015849858741</v>
      </c>
      <c r="L47">
        <f>IF('CA Standards and Followers'!$C59=1,'EPA HDV Rules'!E$44,IF('CA Standards and Followers'!$F59=1,MAX('CA Standards and Followers'!L$5,'EPA HDV Rules'!E$44),0))</f>
        <v>0.21732519812323425</v>
      </c>
      <c r="M47">
        <f>IF('CA Standards and Followers'!$C59=1,'EPA HDV Rules'!F$44,IF('CA Standards and Followers'!$F59=1,MAX('CA Standards and Followers'!M$5,'EPA HDV Rules'!F$44),0))</f>
        <v>0.23905771793555769</v>
      </c>
      <c r="N47">
        <f>IF('CA Standards and Followers'!$C59=1,'EPA HDV Rules'!G$44,IF('CA Standards and Followers'!$F59=1,MAX('CA Standards and Followers'!N$5,'EPA HDV Rules'!G$44),0))</f>
        <v>0.26079023774788107</v>
      </c>
      <c r="O47">
        <f>IF('CA Standards and Followers'!$C59=1,'EPA HDV Rules'!H$44,IF('CA Standards and Followers'!$F59=1,MAX('CA Standards and Followers'!O$5,'EPA HDV Rules'!H$44),0))</f>
        <v>0.4350401760255096</v>
      </c>
      <c r="P47">
        <f>IF('CA Standards and Followers'!$C59=1,'EPA HDV Rules'!I$44,IF('CA Standards and Followers'!$F59=1,MAX('CA Standards and Followers'!P$5,'EPA HDV Rules'!I$44),0))</f>
        <v>0.4350401760255096</v>
      </c>
      <c r="Q47">
        <f>IF('CA Standards and Followers'!$C59=1,'EPA HDV Rules'!J$44,IF('CA Standards and Followers'!$F59=1,MAX('CA Standards and Followers'!Q$5,'EPA HDV Rules'!J$44),0))</f>
        <v>0.4350401760255096</v>
      </c>
      <c r="R47">
        <f>IF('CA Standards and Followers'!$C59=1,'EPA HDV Rules'!K$44,IF('CA Standards and Followers'!$F59=1,MAX('CA Standards and Followers'!R$5,'EPA HDV Rules'!K$44),0))</f>
        <v>0.4350401760255096</v>
      </c>
      <c r="S47">
        <f>IF('CA Standards and Followers'!$C59=1,'EPA HDV Rules'!L$44,IF('CA Standards and Followers'!$F59=1,MAX('CA Standards and Followers'!S$5,'EPA HDV Rules'!L$44),0))</f>
        <v>0.4350401760255096</v>
      </c>
      <c r="T47">
        <f>IF('CA Standards and Followers'!$C59=1,'EPA HDV Rules'!M$44,IF('CA Standards and Followers'!$F59=1,MAX('CA Standards and Followers'!T$5,'EPA HDV Rules'!M$44),0))</f>
        <v>0.4350401760255096</v>
      </c>
      <c r="U47">
        <f>IF('CA Standards and Followers'!$C59=1,'EPA HDV Rules'!N$44,IF('CA Standards and Followers'!$F59=1,MAX('CA Standards and Followers'!U$5,'EPA HDV Rules'!N$44),0))</f>
        <v>0.4350401760255096</v>
      </c>
      <c r="V47">
        <f>IF('CA Standards and Followers'!$C59=1,'EPA HDV Rules'!O$44,IF('CA Standards and Followers'!$F59=1,MAX('CA Standards and Followers'!V$5,'EPA HDV Rules'!O$44),0))</f>
        <v>0.4350401760255096</v>
      </c>
      <c r="W47">
        <f>IF('CA Standards and Followers'!$C59=1,'EPA HDV Rules'!P$44,IF('CA Standards and Followers'!$F59=1,MAX('CA Standards and Followers'!W$5,'EPA HDV Rules'!P$44),0))</f>
        <v>0.4350401760255096</v>
      </c>
      <c r="X47">
        <f>IF('CA Standards and Followers'!$C59=1,'EPA HDV Rules'!Q$44,IF('CA Standards and Followers'!$F59=1,MAX('CA Standards and Followers'!X$5,'EPA HDV Rules'!Q$44),0))</f>
        <v>0.4350401760255096</v>
      </c>
      <c r="Y47">
        <f>IF('CA Standards and Followers'!$C59=1,'EPA HDV Rules'!R$44,IF('CA Standards and Followers'!$F59=1,MAX('CA Standards and Followers'!Y$5,'EPA HDV Rules'!R$44),0))</f>
        <v>0.4350401760255096</v>
      </c>
      <c r="Z47">
        <f>IF('CA Standards and Followers'!$C59=1,'EPA HDV Rules'!S$44,IF('CA Standards and Followers'!$F59=1,MAX('CA Standards and Followers'!Z$5,'EPA HDV Rules'!S$44),0))</f>
        <v>0.4350401760255096</v>
      </c>
      <c r="AA47">
        <f>IF('CA Standards and Followers'!$C59=1,'EPA HDV Rules'!T$44,IF('CA Standards and Followers'!$F59=1,MAX('CA Standards and Followers'!AA$5,'EPA HDV Rules'!T$44),0))</f>
        <v>0.4350401760255096</v>
      </c>
      <c r="AB47">
        <f>IF('CA Standards and Followers'!$C59=1,'EPA HDV Rules'!U$44,IF('CA Standards and Followers'!$F59=1,MAX('CA Standards and Followers'!AB$5,'EPA HDV Rules'!U$44),0))</f>
        <v>0.4350401760255096</v>
      </c>
      <c r="AC47">
        <f>IF('CA Standards and Followers'!$C59=1,'EPA HDV Rules'!V$44,IF('CA Standards and Followers'!$F59=1,MAX('CA Standards and Followers'!AC$5,'EPA HDV Rules'!V$44),0))</f>
        <v>0.4350401760255096</v>
      </c>
      <c r="AD47">
        <f>IF('CA Standards and Followers'!$C59=1,'EPA HDV Rules'!W$44,IF('CA Standards and Followers'!$F59=1,MAX('CA Standards and Followers'!AD$5,'EPA HDV Rules'!W$44),0))</f>
        <v>0.4350401760255096</v>
      </c>
      <c r="AE47">
        <f>IF('CA Standards and Followers'!$C59=1,'EPA HDV Rules'!X$44,IF('CA Standards and Followers'!$F59=1,MAX('CA Standards and Followers'!AE$5,'EPA HDV Rules'!X$44),0))</f>
        <v>0.4350401760255096</v>
      </c>
      <c r="AF47">
        <f>IF('CA Standards and Followers'!$C59=1,'EPA HDV Rules'!Y$44,IF('CA Standards and Followers'!$F59=1,MAX('CA Standards and Followers'!AF$5,'EPA HDV Rules'!Y$44),0))</f>
        <v>0.4350401760255096</v>
      </c>
    </row>
    <row r="48" spans="1:32" x14ac:dyDescent="0.75">
      <c r="A48" t="s">
        <v>26</v>
      </c>
      <c r="B48">
        <f>IF(INDEX('CA Standards and Followers'!$I$14:$I$73,MATCH($A48,'CA Standards and Followers'!$A$14:$A$73,0))&lt;=B$1,INDEX('CA Standards and Followers'!$F$14:$F$73,MATCH($A48,'CA Standards and Followers'!$A$14:$A$73,0))*'CA Standards and Followers'!B$5,0)</f>
        <v>0</v>
      </c>
      <c r="C48">
        <f>IF(INDEX('CA Standards and Followers'!$I$14:$I$73,MATCH($A48,'CA Standards and Followers'!$A$14:$A$73,0))&lt;=C$1,INDEX('CA Standards and Followers'!$F$14:$F$73,MATCH($A48,'CA Standards and Followers'!$A$14:$A$73,0))*'CA Standards and Followers'!C$5,0)</f>
        <v>0</v>
      </c>
      <c r="D48">
        <f>IF(INDEX('CA Standards and Followers'!$I$14:$I$73,MATCH($A48,'CA Standards and Followers'!$A$14:$A$73,0))&lt;=D$1,INDEX('CA Standards and Followers'!$F$14:$F$73,MATCH($A48,'CA Standards and Followers'!$A$14:$A$73,0))*'CA Standards and Followers'!D$5,0)</f>
        <v>0</v>
      </c>
      <c r="E48">
        <f>IF(INDEX('CA Standards and Followers'!$I$14:$I$73,MATCH($A48,'CA Standards and Followers'!$A$14:$A$73,0))&lt;=E$1,INDEX('CA Standards and Followers'!$F$14:$F$73,MATCH($A48,'CA Standards and Followers'!$A$14:$A$73,0))*'CA Standards and Followers'!E$5,0)</f>
        <v>0</v>
      </c>
      <c r="F48">
        <f>IF(INDEX('CA Standards and Followers'!$I$14:$I$73,MATCH($A48,'CA Standards and Followers'!$A$14:$A$73,0))&lt;=F$1,INDEX('CA Standards and Followers'!$F$14:$F$73,MATCH($A48,'CA Standards and Followers'!$A$14:$A$73,0))*'CA Standards and Followers'!F$5,0)</f>
        <v>0</v>
      </c>
      <c r="G48">
        <f>IF(INDEX('CA Standards and Followers'!$I$14:$I$73,MATCH($A48,'CA Standards and Followers'!$A$14:$A$73,0))&lt;=G$1,INDEX('CA Standards and Followers'!$F$14:$F$73,MATCH($A48,'CA Standards and Followers'!$A$14:$A$73,0))*'CA Standards and Followers'!G$5,0)</f>
        <v>0</v>
      </c>
      <c r="H48">
        <f>IF(INDEX('CA Standards and Followers'!$I$14:$I$73,MATCH($A48,'CA Standards and Followers'!$A$14:$A$73,0))&lt;=H$1,INDEX('CA Standards and Followers'!$F$14:$F$73,MATCH($A48,'CA Standards and Followers'!$A$14:$A$73,0))*'CA Standards and Followers'!H$5,0)</f>
        <v>0</v>
      </c>
      <c r="I48">
        <f>IF('CA Standards and Followers'!$C60=1,'EPA HDV Rules'!B$44,IF('CA Standards and Followers'!$F60=1,MAX('CA Standards and Followers'!I$5,'EPA HDV Rules'!B$44),0))</f>
        <v>0</v>
      </c>
      <c r="J48">
        <f>IF('CA Standards and Followers'!$C60=1,'EPA HDV Rules'!C$44,IF('CA Standards and Followers'!$F60=1,MAX('CA Standards and Followers'!J$5,'EPA HDV Rules'!C$44),0))</f>
        <v>0</v>
      </c>
      <c r="K48">
        <f>IF('CA Standards and Followers'!$C60=1,'EPA HDV Rules'!D$44,IF('CA Standards and Followers'!$F60=1,MAX('CA Standards and Followers'!K$5,'EPA HDV Rules'!D$44),0))</f>
        <v>0</v>
      </c>
      <c r="L48">
        <f>IF('CA Standards and Followers'!$C60=1,'EPA HDV Rules'!E$44,IF('CA Standards and Followers'!$F60=1,MAX('CA Standards and Followers'!L$5,'EPA HDV Rules'!E$44),0))</f>
        <v>0</v>
      </c>
      <c r="M48">
        <f>IF('CA Standards and Followers'!$C60=1,'EPA HDV Rules'!F$44,IF('CA Standards and Followers'!$F60=1,MAX('CA Standards and Followers'!M$5,'EPA HDV Rules'!F$44),0))</f>
        <v>0</v>
      </c>
      <c r="N48">
        <f>IF('CA Standards and Followers'!$C60=1,'EPA HDV Rules'!G$44,IF('CA Standards and Followers'!$F60=1,MAX('CA Standards and Followers'!N$5,'EPA HDV Rules'!G$44),0))</f>
        <v>0</v>
      </c>
      <c r="O48">
        <f>IF('CA Standards and Followers'!$C60=1,'EPA HDV Rules'!H$44,IF('CA Standards and Followers'!$F60=1,MAX('CA Standards and Followers'!O$5,'EPA HDV Rules'!H$44),0))</f>
        <v>0.4350401760255096</v>
      </c>
      <c r="P48">
        <f>IF('CA Standards and Followers'!$C60=1,'EPA HDV Rules'!I$44,IF('CA Standards and Followers'!$F60=1,MAX('CA Standards and Followers'!P$5,'EPA HDV Rules'!I$44),0))</f>
        <v>0.4350401760255096</v>
      </c>
      <c r="Q48">
        <f>IF('CA Standards and Followers'!$C60=1,'EPA HDV Rules'!J$44,IF('CA Standards and Followers'!$F60=1,MAX('CA Standards and Followers'!Q$5,'EPA HDV Rules'!J$44),0))</f>
        <v>0.4350401760255096</v>
      </c>
      <c r="R48">
        <f>IF('CA Standards and Followers'!$C60=1,'EPA HDV Rules'!K$44,IF('CA Standards and Followers'!$F60=1,MAX('CA Standards and Followers'!R$5,'EPA HDV Rules'!K$44),0))</f>
        <v>0.4350401760255096</v>
      </c>
      <c r="S48">
        <f>IF('CA Standards and Followers'!$C60=1,'EPA HDV Rules'!L$44,IF('CA Standards and Followers'!$F60=1,MAX('CA Standards and Followers'!S$5,'EPA HDV Rules'!L$44),0))</f>
        <v>0.4350401760255096</v>
      </c>
      <c r="T48">
        <f>IF('CA Standards and Followers'!$C60=1,'EPA HDV Rules'!M$44,IF('CA Standards and Followers'!$F60=1,MAX('CA Standards and Followers'!T$5,'EPA HDV Rules'!M$44),0))</f>
        <v>0.4350401760255096</v>
      </c>
      <c r="U48">
        <f>IF('CA Standards and Followers'!$C60=1,'EPA HDV Rules'!N$44,IF('CA Standards and Followers'!$F60=1,MAX('CA Standards and Followers'!U$5,'EPA HDV Rules'!N$44),0))</f>
        <v>0.4350401760255096</v>
      </c>
      <c r="V48">
        <f>IF('CA Standards and Followers'!$C60=1,'EPA HDV Rules'!O$44,IF('CA Standards and Followers'!$F60=1,MAX('CA Standards and Followers'!V$5,'EPA HDV Rules'!O$44),0))</f>
        <v>0.4350401760255096</v>
      </c>
      <c r="W48">
        <f>IF('CA Standards and Followers'!$C60=1,'EPA HDV Rules'!P$44,IF('CA Standards and Followers'!$F60=1,MAX('CA Standards and Followers'!W$5,'EPA HDV Rules'!P$44),0))</f>
        <v>0.4350401760255096</v>
      </c>
      <c r="X48">
        <f>IF('CA Standards and Followers'!$C60=1,'EPA HDV Rules'!Q$44,IF('CA Standards and Followers'!$F60=1,MAX('CA Standards and Followers'!X$5,'EPA HDV Rules'!Q$44),0))</f>
        <v>0.4350401760255096</v>
      </c>
      <c r="Y48">
        <f>IF('CA Standards and Followers'!$C60=1,'EPA HDV Rules'!R$44,IF('CA Standards and Followers'!$F60=1,MAX('CA Standards and Followers'!Y$5,'EPA HDV Rules'!R$44),0))</f>
        <v>0.4350401760255096</v>
      </c>
      <c r="Z48">
        <f>IF('CA Standards and Followers'!$C60=1,'EPA HDV Rules'!S$44,IF('CA Standards and Followers'!$F60=1,MAX('CA Standards and Followers'!Z$5,'EPA HDV Rules'!S$44),0))</f>
        <v>0.4350401760255096</v>
      </c>
      <c r="AA48">
        <f>IF('CA Standards and Followers'!$C60=1,'EPA HDV Rules'!T$44,IF('CA Standards and Followers'!$F60=1,MAX('CA Standards and Followers'!AA$5,'EPA HDV Rules'!T$44),0))</f>
        <v>0.4350401760255096</v>
      </c>
      <c r="AB48">
        <f>IF('CA Standards and Followers'!$C60=1,'EPA HDV Rules'!U$44,IF('CA Standards and Followers'!$F60=1,MAX('CA Standards and Followers'!AB$5,'EPA HDV Rules'!U$44),0))</f>
        <v>0.4350401760255096</v>
      </c>
      <c r="AC48">
        <f>IF('CA Standards and Followers'!$C60=1,'EPA HDV Rules'!V$44,IF('CA Standards and Followers'!$F60=1,MAX('CA Standards and Followers'!AC$5,'EPA HDV Rules'!V$44),0))</f>
        <v>0.4350401760255096</v>
      </c>
      <c r="AD48">
        <f>IF('CA Standards and Followers'!$C60=1,'EPA HDV Rules'!W$44,IF('CA Standards and Followers'!$F60=1,MAX('CA Standards and Followers'!AD$5,'EPA HDV Rules'!W$44),0))</f>
        <v>0.4350401760255096</v>
      </c>
      <c r="AE48">
        <f>IF('CA Standards and Followers'!$C60=1,'EPA HDV Rules'!X$44,IF('CA Standards and Followers'!$F60=1,MAX('CA Standards and Followers'!AE$5,'EPA HDV Rules'!X$44),0))</f>
        <v>0.4350401760255096</v>
      </c>
      <c r="AF48">
        <f>IF('CA Standards and Followers'!$C60=1,'EPA HDV Rules'!Y$44,IF('CA Standards and Followers'!$F60=1,MAX('CA Standards and Followers'!AF$5,'EPA HDV Rules'!Y$44),0))</f>
        <v>0.4350401760255096</v>
      </c>
    </row>
    <row r="49" spans="1:32" x14ac:dyDescent="0.75">
      <c r="A49" t="s">
        <v>1408</v>
      </c>
      <c r="B49">
        <f>IF(INDEX('CA Standards and Followers'!$I$14:$I$73,MATCH($A49,'CA Standards and Followers'!$A$14:$A$73,0))&lt;=B$1,INDEX('CA Standards and Followers'!$F$14:$F$73,MATCH($A49,'CA Standards and Followers'!$A$14:$A$73,0))*'CA Standards and Followers'!B$5,0)</f>
        <v>0</v>
      </c>
      <c r="C49">
        <f>IF(INDEX('CA Standards and Followers'!$I$14:$I$73,MATCH($A49,'CA Standards and Followers'!$A$14:$A$73,0))&lt;=C$1,INDEX('CA Standards and Followers'!$F$14:$F$73,MATCH($A49,'CA Standards and Followers'!$A$14:$A$73,0))*'CA Standards and Followers'!C$5,0)</f>
        <v>0</v>
      </c>
      <c r="D49">
        <f>IF(INDEX('CA Standards and Followers'!$I$14:$I$73,MATCH($A49,'CA Standards and Followers'!$A$14:$A$73,0))&lt;=D$1,INDEX('CA Standards and Followers'!$F$14:$F$73,MATCH($A49,'CA Standards and Followers'!$A$14:$A$73,0))*'CA Standards and Followers'!D$5,0)</f>
        <v>0</v>
      </c>
      <c r="E49">
        <f>IF(INDEX('CA Standards and Followers'!$I$14:$I$73,MATCH($A49,'CA Standards and Followers'!$A$14:$A$73,0))&lt;=E$1,INDEX('CA Standards and Followers'!$F$14:$F$73,MATCH($A49,'CA Standards and Followers'!$A$14:$A$73,0))*'CA Standards and Followers'!E$5,0)</f>
        <v>0</v>
      </c>
      <c r="F49">
        <f>IF(INDEX('CA Standards and Followers'!$I$14:$I$73,MATCH($A49,'CA Standards and Followers'!$A$14:$A$73,0))&lt;=F$1,INDEX('CA Standards and Followers'!$F$14:$F$73,MATCH($A49,'CA Standards and Followers'!$A$14:$A$73,0))*'CA Standards and Followers'!F$5,0)</f>
        <v>0</v>
      </c>
      <c r="G49">
        <f>IF(INDEX('CA Standards and Followers'!$I$14:$I$73,MATCH($A49,'CA Standards and Followers'!$A$14:$A$73,0))&lt;=G$1,INDEX('CA Standards and Followers'!$F$14:$F$73,MATCH($A49,'CA Standards and Followers'!$A$14:$A$73,0))*'CA Standards and Followers'!G$5,0)</f>
        <v>4.7811543587111538E-2</v>
      </c>
      <c r="H49">
        <f>IF(INDEX('CA Standards and Followers'!$I$14:$I$73,MATCH($A49,'CA Standards and Followers'!$A$14:$A$73,0))&lt;=H$1,INDEX('CA Standards and Followers'!$F$14:$F$73,MATCH($A49,'CA Standards and Followers'!$A$14:$A$73,0))*'CA Standards and Followers'!H$5,0)</f>
        <v>5.6504551512040903E-2</v>
      </c>
      <c r="I49">
        <f>IF('CA Standards and Followers'!$C61=1,'EPA HDV Rules'!B$44,IF('CA Standards and Followers'!$F61=1,MAX('CA Standards and Followers'!I$5,'EPA HDV Rules'!B$44),0))</f>
        <v>8.6930079249293704E-2</v>
      </c>
      <c r="J49">
        <f>IF('CA Standards and Followers'!$C61=1,'EPA HDV Rules'!C$44,IF('CA Standards and Followers'!$F61=1,MAX('CA Standards and Followers'!J$5,'EPA HDV Rules'!C$44),0))</f>
        <v>0.13039511887394054</v>
      </c>
      <c r="K49">
        <f>IF('CA Standards and Followers'!$C61=1,'EPA HDV Rules'!D$44,IF('CA Standards and Followers'!$F61=1,MAX('CA Standards and Followers'!K$5,'EPA HDV Rules'!D$44),0))</f>
        <v>0.17386015849858741</v>
      </c>
      <c r="L49">
        <f>IF('CA Standards and Followers'!$C61=1,'EPA HDV Rules'!E$44,IF('CA Standards and Followers'!$F61=1,MAX('CA Standards and Followers'!L$5,'EPA HDV Rules'!E$44),0))</f>
        <v>0.21732519812323425</v>
      </c>
      <c r="M49">
        <f>IF('CA Standards and Followers'!$C61=1,'EPA HDV Rules'!F$44,IF('CA Standards and Followers'!$F61=1,MAX('CA Standards and Followers'!M$5,'EPA HDV Rules'!F$44),0))</f>
        <v>0.23905771793555769</v>
      </c>
      <c r="N49">
        <f>IF('CA Standards and Followers'!$C61=1,'EPA HDV Rules'!G$44,IF('CA Standards and Followers'!$F61=1,MAX('CA Standards and Followers'!N$5,'EPA HDV Rules'!G$44),0))</f>
        <v>0.26079023774788107</v>
      </c>
      <c r="O49">
        <f>IF('CA Standards and Followers'!$C61=1,'EPA HDV Rules'!H$44,IF('CA Standards and Followers'!$F61=1,MAX('CA Standards and Followers'!O$5,'EPA HDV Rules'!H$44),0))</f>
        <v>0.4350401760255096</v>
      </c>
      <c r="P49">
        <f>IF('CA Standards and Followers'!$C61=1,'EPA HDV Rules'!I$44,IF('CA Standards and Followers'!$F61=1,MAX('CA Standards and Followers'!P$5,'EPA HDV Rules'!I$44),0))</f>
        <v>0.4350401760255096</v>
      </c>
      <c r="Q49">
        <f>IF('CA Standards and Followers'!$C61=1,'EPA HDV Rules'!J$44,IF('CA Standards and Followers'!$F61=1,MAX('CA Standards and Followers'!Q$5,'EPA HDV Rules'!J$44),0))</f>
        <v>0.4350401760255096</v>
      </c>
      <c r="R49">
        <f>IF('CA Standards and Followers'!$C61=1,'EPA HDV Rules'!K$44,IF('CA Standards and Followers'!$F61=1,MAX('CA Standards and Followers'!R$5,'EPA HDV Rules'!K$44),0))</f>
        <v>0.4350401760255096</v>
      </c>
      <c r="S49">
        <f>IF('CA Standards and Followers'!$C61=1,'EPA HDV Rules'!L$44,IF('CA Standards and Followers'!$F61=1,MAX('CA Standards and Followers'!S$5,'EPA HDV Rules'!L$44),0))</f>
        <v>0.4350401760255096</v>
      </c>
      <c r="T49">
        <f>IF('CA Standards and Followers'!$C61=1,'EPA HDV Rules'!M$44,IF('CA Standards and Followers'!$F61=1,MAX('CA Standards and Followers'!T$5,'EPA HDV Rules'!M$44),0))</f>
        <v>0.4350401760255096</v>
      </c>
      <c r="U49">
        <f>IF('CA Standards and Followers'!$C61=1,'EPA HDV Rules'!N$44,IF('CA Standards and Followers'!$F61=1,MAX('CA Standards and Followers'!U$5,'EPA HDV Rules'!N$44),0))</f>
        <v>0.4350401760255096</v>
      </c>
      <c r="V49">
        <f>IF('CA Standards and Followers'!$C61=1,'EPA HDV Rules'!O$44,IF('CA Standards and Followers'!$F61=1,MAX('CA Standards and Followers'!V$5,'EPA HDV Rules'!O$44),0))</f>
        <v>0.4350401760255096</v>
      </c>
      <c r="W49">
        <f>IF('CA Standards and Followers'!$C61=1,'EPA HDV Rules'!P$44,IF('CA Standards and Followers'!$F61=1,MAX('CA Standards and Followers'!W$5,'EPA HDV Rules'!P$44),0))</f>
        <v>0.4350401760255096</v>
      </c>
      <c r="X49">
        <f>IF('CA Standards and Followers'!$C61=1,'EPA HDV Rules'!Q$44,IF('CA Standards and Followers'!$F61=1,MAX('CA Standards and Followers'!X$5,'EPA HDV Rules'!Q$44),0))</f>
        <v>0.4350401760255096</v>
      </c>
      <c r="Y49">
        <f>IF('CA Standards and Followers'!$C61=1,'EPA HDV Rules'!R$44,IF('CA Standards and Followers'!$F61=1,MAX('CA Standards and Followers'!Y$5,'EPA HDV Rules'!R$44),0))</f>
        <v>0.4350401760255096</v>
      </c>
      <c r="Z49">
        <f>IF('CA Standards and Followers'!$C61=1,'EPA HDV Rules'!S$44,IF('CA Standards and Followers'!$F61=1,MAX('CA Standards and Followers'!Z$5,'EPA HDV Rules'!S$44),0))</f>
        <v>0.4350401760255096</v>
      </c>
      <c r="AA49">
        <f>IF('CA Standards and Followers'!$C61=1,'EPA HDV Rules'!T$44,IF('CA Standards and Followers'!$F61=1,MAX('CA Standards and Followers'!AA$5,'EPA HDV Rules'!T$44),0))</f>
        <v>0.4350401760255096</v>
      </c>
      <c r="AB49">
        <f>IF('CA Standards and Followers'!$C61=1,'EPA HDV Rules'!U$44,IF('CA Standards and Followers'!$F61=1,MAX('CA Standards and Followers'!AB$5,'EPA HDV Rules'!U$44),0))</f>
        <v>0.4350401760255096</v>
      </c>
      <c r="AC49">
        <f>IF('CA Standards and Followers'!$C61=1,'EPA HDV Rules'!V$44,IF('CA Standards and Followers'!$F61=1,MAX('CA Standards and Followers'!AC$5,'EPA HDV Rules'!V$44),0))</f>
        <v>0.4350401760255096</v>
      </c>
      <c r="AD49">
        <f>IF('CA Standards and Followers'!$C61=1,'EPA HDV Rules'!W$44,IF('CA Standards and Followers'!$F61=1,MAX('CA Standards and Followers'!AD$5,'EPA HDV Rules'!W$44),0))</f>
        <v>0.4350401760255096</v>
      </c>
      <c r="AE49">
        <f>IF('CA Standards and Followers'!$C61=1,'EPA HDV Rules'!X$44,IF('CA Standards and Followers'!$F61=1,MAX('CA Standards and Followers'!AE$5,'EPA HDV Rules'!X$44),0))</f>
        <v>0.4350401760255096</v>
      </c>
      <c r="AF49">
        <f>IF('CA Standards and Followers'!$C61=1,'EPA HDV Rules'!Y$44,IF('CA Standards and Followers'!$F61=1,MAX('CA Standards and Followers'!AF$5,'EPA HDV Rules'!Y$44),0))</f>
        <v>0.4350401760255096</v>
      </c>
    </row>
    <row r="50" spans="1:32" x14ac:dyDescent="0.75">
      <c r="A50" t="s">
        <v>27</v>
      </c>
      <c r="B50">
        <f>IF(INDEX('CA Standards and Followers'!$I$14:$I$73,MATCH($A50,'CA Standards and Followers'!$A$14:$A$73,0))&lt;=B$1,INDEX('CA Standards and Followers'!$F$14:$F$73,MATCH($A50,'CA Standards and Followers'!$A$14:$A$73,0))*'CA Standards and Followers'!B$5,0)</f>
        <v>0</v>
      </c>
      <c r="C50">
        <f>IF(INDEX('CA Standards and Followers'!$I$14:$I$73,MATCH($A50,'CA Standards and Followers'!$A$14:$A$73,0))&lt;=C$1,INDEX('CA Standards and Followers'!$F$14:$F$73,MATCH($A50,'CA Standards and Followers'!$A$14:$A$73,0))*'CA Standards and Followers'!C$5,0)</f>
        <v>0</v>
      </c>
      <c r="D50">
        <f>IF(INDEX('CA Standards and Followers'!$I$14:$I$73,MATCH($A50,'CA Standards and Followers'!$A$14:$A$73,0))&lt;=D$1,INDEX('CA Standards and Followers'!$F$14:$F$73,MATCH($A50,'CA Standards and Followers'!$A$14:$A$73,0))*'CA Standards and Followers'!D$5,0)</f>
        <v>0</v>
      </c>
      <c r="E50">
        <f>IF(INDEX('CA Standards and Followers'!$I$14:$I$73,MATCH($A50,'CA Standards and Followers'!$A$14:$A$73,0))&lt;=E$1,INDEX('CA Standards and Followers'!$F$14:$F$73,MATCH($A50,'CA Standards and Followers'!$A$14:$A$73,0))*'CA Standards and Followers'!E$5,0)</f>
        <v>0</v>
      </c>
      <c r="F50">
        <f>IF(INDEX('CA Standards and Followers'!$I$14:$I$73,MATCH($A50,'CA Standards and Followers'!$A$14:$A$73,0))&lt;=F$1,INDEX('CA Standards and Followers'!$F$14:$F$73,MATCH($A50,'CA Standards and Followers'!$A$14:$A$73,0))*'CA Standards and Followers'!F$5,0)</f>
        <v>0</v>
      </c>
      <c r="G50">
        <f>IF(INDEX('CA Standards and Followers'!$I$14:$I$73,MATCH($A50,'CA Standards and Followers'!$A$14:$A$73,0))&lt;=G$1,INDEX('CA Standards and Followers'!$F$14:$F$73,MATCH($A50,'CA Standards and Followers'!$A$14:$A$73,0))*'CA Standards and Followers'!G$5,0)</f>
        <v>0</v>
      </c>
      <c r="H50">
        <f>IF(INDEX('CA Standards and Followers'!$I$14:$I$73,MATCH($A50,'CA Standards and Followers'!$A$14:$A$73,0))&lt;=H$1,INDEX('CA Standards and Followers'!$F$14:$F$73,MATCH($A50,'CA Standards and Followers'!$A$14:$A$73,0))*'CA Standards and Followers'!H$5,0)</f>
        <v>0</v>
      </c>
      <c r="I50">
        <f>IF('CA Standards and Followers'!$C62=1,'EPA HDV Rules'!B$44,IF('CA Standards and Followers'!$F62=1,MAX('CA Standards and Followers'!I$5,'EPA HDV Rules'!B$44),0))</f>
        <v>0</v>
      </c>
      <c r="J50">
        <f>IF('CA Standards and Followers'!$C62=1,'EPA HDV Rules'!C$44,IF('CA Standards and Followers'!$F62=1,MAX('CA Standards and Followers'!J$5,'EPA HDV Rules'!C$44),0))</f>
        <v>0</v>
      </c>
      <c r="K50">
        <f>IF('CA Standards and Followers'!$C62=1,'EPA HDV Rules'!D$44,IF('CA Standards and Followers'!$F62=1,MAX('CA Standards and Followers'!K$5,'EPA HDV Rules'!D$44),0))</f>
        <v>0</v>
      </c>
      <c r="L50">
        <f>IF('CA Standards and Followers'!$C62=1,'EPA HDV Rules'!E$44,IF('CA Standards and Followers'!$F62=1,MAX('CA Standards and Followers'!L$5,'EPA HDV Rules'!E$44),0))</f>
        <v>0</v>
      </c>
      <c r="M50">
        <f>IF('CA Standards and Followers'!$C62=1,'EPA HDV Rules'!F$44,IF('CA Standards and Followers'!$F62=1,MAX('CA Standards and Followers'!M$5,'EPA HDV Rules'!F$44),0))</f>
        <v>0</v>
      </c>
      <c r="N50">
        <f>IF('CA Standards and Followers'!$C62=1,'EPA HDV Rules'!G$44,IF('CA Standards and Followers'!$F62=1,MAX('CA Standards and Followers'!N$5,'EPA HDV Rules'!G$44),0))</f>
        <v>0</v>
      </c>
      <c r="O50">
        <f>IF('CA Standards and Followers'!$C62=1,'EPA HDV Rules'!H$44,IF('CA Standards and Followers'!$F62=1,MAX('CA Standards and Followers'!O$5,'EPA HDV Rules'!H$44),0))</f>
        <v>0.4350401760255096</v>
      </c>
      <c r="P50">
        <f>IF('CA Standards and Followers'!$C62=1,'EPA HDV Rules'!I$44,IF('CA Standards and Followers'!$F62=1,MAX('CA Standards and Followers'!P$5,'EPA HDV Rules'!I$44),0))</f>
        <v>0.4350401760255096</v>
      </c>
      <c r="Q50">
        <f>IF('CA Standards and Followers'!$C62=1,'EPA HDV Rules'!J$44,IF('CA Standards and Followers'!$F62=1,MAX('CA Standards and Followers'!Q$5,'EPA HDV Rules'!J$44),0))</f>
        <v>0.4350401760255096</v>
      </c>
      <c r="R50">
        <f>IF('CA Standards and Followers'!$C62=1,'EPA HDV Rules'!K$44,IF('CA Standards and Followers'!$F62=1,MAX('CA Standards and Followers'!R$5,'EPA HDV Rules'!K$44),0))</f>
        <v>0.4350401760255096</v>
      </c>
      <c r="S50">
        <f>IF('CA Standards and Followers'!$C62=1,'EPA HDV Rules'!L$44,IF('CA Standards and Followers'!$F62=1,MAX('CA Standards and Followers'!S$5,'EPA HDV Rules'!L$44),0))</f>
        <v>0.4350401760255096</v>
      </c>
      <c r="T50">
        <f>IF('CA Standards and Followers'!$C62=1,'EPA HDV Rules'!M$44,IF('CA Standards and Followers'!$F62=1,MAX('CA Standards and Followers'!T$5,'EPA HDV Rules'!M$44),0))</f>
        <v>0.4350401760255096</v>
      </c>
      <c r="U50">
        <f>IF('CA Standards and Followers'!$C62=1,'EPA HDV Rules'!N$44,IF('CA Standards and Followers'!$F62=1,MAX('CA Standards and Followers'!U$5,'EPA HDV Rules'!N$44),0))</f>
        <v>0.4350401760255096</v>
      </c>
      <c r="V50">
        <f>IF('CA Standards and Followers'!$C62=1,'EPA HDV Rules'!O$44,IF('CA Standards and Followers'!$F62=1,MAX('CA Standards and Followers'!V$5,'EPA HDV Rules'!O$44),0))</f>
        <v>0.4350401760255096</v>
      </c>
      <c r="W50">
        <f>IF('CA Standards and Followers'!$C62=1,'EPA HDV Rules'!P$44,IF('CA Standards and Followers'!$F62=1,MAX('CA Standards and Followers'!W$5,'EPA HDV Rules'!P$44),0))</f>
        <v>0.4350401760255096</v>
      </c>
      <c r="X50">
        <f>IF('CA Standards and Followers'!$C62=1,'EPA HDV Rules'!Q$44,IF('CA Standards and Followers'!$F62=1,MAX('CA Standards and Followers'!X$5,'EPA HDV Rules'!Q$44),0))</f>
        <v>0.4350401760255096</v>
      </c>
      <c r="Y50">
        <f>IF('CA Standards and Followers'!$C62=1,'EPA HDV Rules'!R$44,IF('CA Standards and Followers'!$F62=1,MAX('CA Standards and Followers'!Y$5,'EPA HDV Rules'!R$44),0))</f>
        <v>0.4350401760255096</v>
      </c>
      <c r="Z50">
        <f>IF('CA Standards and Followers'!$C62=1,'EPA HDV Rules'!S$44,IF('CA Standards and Followers'!$F62=1,MAX('CA Standards and Followers'!Z$5,'EPA HDV Rules'!S$44),0))</f>
        <v>0.4350401760255096</v>
      </c>
      <c r="AA50">
        <f>IF('CA Standards and Followers'!$C62=1,'EPA HDV Rules'!T$44,IF('CA Standards and Followers'!$F62=1,MAX('CA Standards and Followers'!AA$5,'EPA HDV Rules'!T$44),0))</f>
        <v>0.4350401760255096</v>
      </c>
      <c r="AB50">
        <f>IF('CA Standards and Followers'!$C62=1,'EPA HDV Rules'!U$44,IF('CA Standards and Followers'!$F62=1,MAX('CA Standards and Followers'!AB$5,'EPA HDV Rules'!U$44),0))</f>
        <v>0.4350401760255096</v>
      </c>
      <c r="AC50">
        <f>IF('CA Standards and Followers'!$C62=1,'EPA HDV Rules'!V$44,IF('CA Standards and Followers'!$F62=1,MAX('CA Standards and Followers'!AC$5,'EPA HDV Rules'!V$44),0))</f>
        <v>0.4350401760255096</v>
      </c>
      <c r="AD50">
        <f>IF('CA Standards and Followers'!$C62=1,'EPA HDV Rules'!W$44,IF('CA Standards and Followers'!$F62=1,MAX('CA Standards and Followers'!AD$5,'EPA HDV Rules'!W$44),0))</f>
        <v>0.4350401760255096</v>
      </c>
      <c r="AE50">
        <f>IF('CA Standards and Followers'!$C62=1,'EPA HDV Rules'!X$44,IF('CA Standards and Followers'!$F62=1,MAX('CA Standards and Followers'!AE$5,'EPA HDV Rules'!X$44),0))</f>
        <v>0.4350401760255096</v>
      </c>
      <c r="AF50">
        <f>IF('CA Standards and Followers'!$C62=1,'EPA HDV Rules'!Y$44,IF('CA Standards and Followers'!$F62=1,MAX('CA Standards and Followers'!AF$5,'EPA HDV Rules'!Y$44),0))</f>
        <v>0.4350401760255096</v>
      </c>
    </row>
    <row r="51" spans="1:32" x14ac:dyDescent="0.75">
      <c r="A51" t="s">
        <v>1411</v>
      </c>
      <c r="B51">
        <f>IF(INDEX('CA Standards and Followers'!$I$14:$I$73,MATCH($A51,'CA Standards and Followers'!$A$14:$A$73,0))&lt;=B$1,INDEX('CA Standards and Followers'!$F$14:$F$73,MATCH($A51,'CA Standards and Followers'!$A$14:$A$73,0))*'CA Standards and Followers'!B$5,0)</f>
        <v>0</v>
      </c>
      <c r="C51">
        <f>IF(INDEX('CA Standards and Followers'!$I$14:$I$73,MATCH($A51,'CA Standards and Followers'!$A$14:$A$73,0))&lt;=C$1,INDEX('CA Standards and Followers'!$F$14:$F$73,MATCH($A51,'CA Standards and Followers'!$A$14:$A$73,0))*'CA Standards and Followers'!C$5,0)</f>
        <v>0</v>
      </c>
      <c r="D51">
        <f>IF(INDEX('CA Standards and Followers'!$I$14:$I$73,MATCH($A51,'CA Standards and Followers'!$A$14:$A$73,0))&lt;=D$1,INDEX('CA Standards and Followers'!$F$14:$F$73,MATCH($A51,'CA Standards and Followers'!$A$14:$A$73,0))*'CA Standards and Followers'!D$5,0)</f>
        <v>0</v>
      </c>
      <c r="E51">
        <f>IF(INDEX('CA Standards and Followers'!$I$14:$I$73,MATCH($A51,'CA Standards and Followers'!$A$14:$A$73,0))&lt;=E$1,INDEX('CA Standards and Followers'!$F$14:$F$73,MATCH($A51,'CA Standards and Followers'!$A$14:$A$73,0))*'CA Standards and Followers'!E$5,0)</f>
        <v>0</v>
      </c>
      <c r="F51">
        <f>IF(INDEX('CA Standards and Followers'!$I$14:$I$73,MATCH($A51,'CA Standards and Followers'!$A$14:$A$73,0))&lt;=F$1,INDEX('CA Standards and Followers'!$F$14:$F$73,MATCH($A51,'CA Standards and Followers'!$A$14:$A$73,0))*'CA Standards and Followers'!F$5,0)</f>
        <v>0</v>
      </c>
      <c r="G51">
        <f>IF(INDEX('CA Standards and Followers'!$I$14:$I$73,MATCH($A51,'CA Standards and Followers'!$A$14:$A$73,0))&lt;=G$1,INDEX('CA Standards and Followers'!$F$14:$F$73,MATCH($A51,'CA Standards and Followers'!$A$14:$A$73,0))*'CA Standards and Followers'!G$5,0)</f>
        <v>0</v>
      </c>
      <c r="H51">
        <f>IF(INDEX('CA Standards and Followers'!$I$14:$I$73,MATCH($A51,'CA Standards and Followers'!$A$14:$A$73,0))&lt;=H$1,INDEX('CA Standards and Followers'!$F$14:$F$73,MATCH($A51,'CA Standards and Followers'!$A$14:$A$73,0))*'CA Standards and Followers'!H$5,0)</f>
        <v>0</v>
      </c>
      <c r="I51">
        <f>IF('CA Standards and Followers'!$C63=1,'EPA HDV Rules'!B$44,IF('CA Standards and Followers'!$F63=1,MAX('CA Standards and Followers'!I$5,'EPA HDV Rules'!B$44),0))</f>
        <v>0</v>
      </c>
      <c r="J51">
        <f>IF('CA Standards and Followers'!$C63=1,'EPA HDV Rules'!C$44,IF('CA Standards and Followers'!$F63=1,MAX('CA Standards and Followers'!J$5,'EPA HDV Rules'!C$44),0))</f>
        <v>0</v>
      </c>
      <c r="K51">
        <f>IF('CA Standards and Followers'!$C63=1,'EPA HDV Rules'!D$44,IF('CA Standards and Followers'!$F63=1,MAX('CA Standards and Followers'!K$5,'EPA HDV Rules'!D$44),0))</f>
        <v>0</v>
      </c>
      <c r="L51">
        <f>IF('CA Standards and Followers'!$C63=1,'EPA HDV Rules'!E$44,IF('CA Standards and Followers'!$F63=1,MAX('CA Standards and Followers'!L$5,'EPA HDV Rules'!E$44),0))</f>
        <v>0</v>
      </c>
      <c r="M51">
        <f>IF('CA Standards and Followers'!$C63=1,'EPA HDV Rules'!F$44,IF('CA Standards and Followers'!$F63=1,MAX('CA Standards and Followers'!M$5,'EPA HDV Rules'!F$44),0))</f>
        <v>0</v>
      </c>
      <c r="N51">
        <f>IF('CA Standards and Followers'!$C63=1,'EPA HDV Rules'!G$44,IF('CA Standards and Followers'!$F63=1,MAX('CA Standards and Followers'!N$5,'EPA HDV Rules'!G$44),0))</f>
        <v>0</v>
      </c>
      <c r="O51">
        <f>IF('CA Standards and Followers'!$C63=1,'EPA HDV Rules'!H$44,IF('CA Standards and Followers'!$F63=1,MAX('CA Standards and Followers'!O$5,'EPA HDV Rules'!H$44),0))</f>
        <v>0.4350401760255096</v>
      </c>
      <c r="P51">
        <f>IF('CA Standards and Followers'!$C63=1,'EPA HDV Rules'!I$44,IF('CA Standards and Followers'!$F63=1,MAX('CA Standards and Followers'!P$5,'EPA HDV Rules'!I$44),0))</f>
        <v>0.4350401760255096</v>
      </c>
      <c r="Q51">
        <f>IF('CA Standards and Followers'!$C63=1,'EPA HDV Rules'!J$44,IF('CA Standards and Followers'!$F63=1,MAX('CA Standards and Followers'!Q$5,'EPA HDV Rules'!J$44),0))</f>
        <v>0.4350401760255096</v>
      </c>
      <c r="R51">
        <f>IF('CA Standards and Followers'!$C63=1,'EPA HDV Rules'!K$44,IF('CA Standards and Followers'!$F63=1,MAX('CA Standards and Followers'!R$5,'EPA HDV Rules'!K$44),0))</f>
        <v>0.4350401760255096</v>
      </c>
      <c r="S51">
        <f>IF('CA Standards and Followers'!$C63=1,'EPA HDV Rules'!L$44,IF('CA Standards and Followers'!$F63=1,MAX('CA Standards and Followers'!S$5,'EPA HDV Rules'!L$44),0))</f>
        <v>0.4350401760255096</v>
      </c>
      <c r="T51">
        <f>IF('CA Standards and Followers'!$C63=1,'EPA HDV Rules'!M$44,IF('CA Standards and Followers'!$F63=1,MAX('CA Standards and Followers'!T$5,'EPA HDV Rules'!M$44),0))</f>
        <v>0.4350401760255096</v>
      </c>
      <c r="U51">
        <f>IF('CA Standards and Followers'!$C63=1,'EPA HDV Rules'!N$44,IF('CA Standards and Followers'!$F63=1,MAX('CA Standards and Followers'!U$5,'EPA HDV Rules'!N$44),0))</f>
        <v>0.4350401760255096</v>
      </c>
      <c r="V51">
        <f>IF('CA Standards and Followers'!$C63=1,'EPA HDV Rules'!O$44,IF('CA Standards and Followers'!$F63=1,MAX('CA Standards and Followers'!V$5,'EPA HDV Rules'!O$44),0))</f>
        <v>0.4350401760255096</v>
      </c>
      <c r="W51">
        <f>IF('CA Standards and Followers'!$C63=1,'EPA HDV Rules'!P$44,IF('CA Standards and Followers'!$F63=1,MAX('CA Standards and Followers'!W$5,'EPA HDV Rules'!P$44),0))</f>
        <v>0.4350401760255096</v>
      </c>
      <c r="X51">
        <f>IF('CA Standards and Followers'!$C63=1,'EPA HDV Rules'!Q$44,IF('CA Standards and Followers'!$F63=1,MAX('CA Standards and Followers'!X$5,'EPA HDV Rules'!Q$44),0))</f>
        <v>0.4350401760255096</v>
      </c>
      <c r="Y51">
        <f>IF('CA Standards and Followers'!$C63=1,'EPA HDV Rules'!R$44,IF('CA Standards and Followers'!$F63=1,MAX('CA Standards and Followers'!Y$5,'EPA HDV Rules'!R$44),0))</f>
        <v>0.4350401760255096</v>
      </c>
      <c r="Z51">
        <f>IF('CA Standards and Followers'!$C63=1,'EPA HDV Rules'!S$44,IF('CA Standards and Followers'!$F63=1,MAX('CA Standards and Followers'!Z$5,'EPA HDV Rules'!S$44),0))</f>
        <v>0.4350401760255096</v>
      </c>
      <c r="AA51">
        <f>IF('CA Standards and Followers'!$C63=1,'EPA HDV Rules'!T$44,IF('CA Standards and Followers'!$F63=1,MAX('CA Standards and Followers'!AA$5,'EPA HDV Rules'!T$44),0))</f>
        <v>0.4350401760255096</v>
      </c>
      <c r="AB51">
        <f>IF('CA Standards and Followers'!$C63=1,'EPA HDV Rules'!U$44,IF('CA Standards and Followers'!$F63=1,MAX('CA Standards and Followers'!AB$5,'EPA HDV Rules'!U$44),0))</f>
        <v>0.4350401760255096</v>
      </c>
      <c r="AC51">
        <f>IF('CA Standards and Followers'!$C63=1,'EPA HDV Rules'!V$44,IF('CA Standards and Followers'!$F63=1,MAX('CA Standards and Followers'!AC$5,'EPA HDV Rules'!V$44),0))</f>
        <v>0.4350401760255096</v>
      </c>
      <c r="AD51">
        <f>IF('CA Standards and Followers'!$C63=1,'EPA HDV Rules'!W$44,IF('CA Standards and Followers'!$F63=1,MAX('CA Standards and Followers'!AD$5,'EPA HDV Rules'!W$44),0))</f>
        <v>0.4350401760255096</v>
      </c>
      <c r="AE51">
        <f>IF('CA Standards and Followers'!$C63=1,'EPA HDV Rules'!X$44,IF('CA Standards and Followers'!$F63=1,MAX('CA Standards and Followers'!AE$5,'EPA HDV Rules'!X$44),0))</f>
        <v>0.4350401760255096</v>
      </c>
      <c r="AF51">
        <f>IF('CA Standards and Followers'!$C63=1,'EPA HDV Rules'!Y$44,IF('CA Standards and Followers'!$F63=1,MAX('CA Standards and Followers'!AF$5,'EPA HDV Rules'!Y$44),0))</f>
        <v>0.4350401760255096</v>
      </c>
    </row>
    <row r="52" spans="1:32" x14ac:dyDescent="0.75">
      <c r="A52" t="s">
        <v>1413</v>
      </c>
      <c r="B52">
        <f>IF(INDEX('CA Standards and Followers'!$I$14:$I$73,MATCH($A52,'CA Standards and Followers'!$A$14:$A$73,0))&lt;=B$1,INDEX('CA Standards and Followers'!$F$14:$F$73,MATCH($A52,'CA Standards and Followers'!$A$14:$A$73,0))*'CA Standards and Followers'!B$5,0)</f>
        <v>0</v>
      </c>
      <c r="C52">
        <f>IF(INDEX('CA Standards and Followers'!$I$14:$I$73,MATCH($A52,'CA Standards and Followers'!$A$14:$A$73,0))&lt;=C$1,INDEX('CA Standards and Followers'!$F$14:$F$73,MATCH($A52,'CA Standards and Followers'!$A$14:$A$73,0))*'CA Standards and Followers'!C$5,0)</f>
        <v>0</v>
      </c>
      <c r="D52">
        <f>IF(INDEX('CA Standards and Followers'!$I$14:$I$73,MATCH($A52,'CA Standards and Followers'!$A$14:$A$73,0))&lt;=D$1,INDEX('CA Standards and Followers'!$F$14:$F$73,MATCH($A52,'CA Standards and Followers'!$A$14:$A$73,0))*'CA Standards and Followers'!D$5,0)</f>
        <v>0</v>
      </c>
      <c r="E52">
        <f>IF(INDEX('CA Standards and Followers'!$I$14:$I$73,MATCH($A52,'CA Standards and Followers'!$A$14:$A$73,0))&lt;=E$1,INDEX('CA Standards and Followers'!$F$14:$F$73,MATCH($A52,'CA Standards and Followers'!$A$14:$A$73,0))*'CA Standards and Followers'!E$5,0)</f>
        <v>0</v>
      </c>
      <c r="F52">
        <f>IF(INDEX('CA Standards and Followers'!$I$14:$I$73,MATCH($A52,'CA Standards and Followers'!$A$14:$A$73,0))&lt;=F$1,INDEX('CA Standards and Followers'!$F$14:$F$73,MATCH($A52,'CA Standards and Followers'!$A$14:$A$73,0))*'CA Standards and Followers'!F$5,0)</f>
        <v>0</v>
      </c>
      <c r="G52">
        <f>IF(INDEX('CA Standards and Followers'!$I$14:$I$73,MATCH($A52,'CA Standards and Followers'!$A$14:$A$73,0))&lt;=G$1,INDEX('CA Standards and Followers'!$F$14:$F$73,MATCH($A52,'CA Standards and Followers'!$A$14:$A$73,0))*'CA Standards and Followers'!G$5,0)</f>
        <v>0</v>
      </c>
      <c r="H52">
        <f>IF(INDEX('CA Standards and Followers'!$I$14:$I$73,MATCH($A52,'CA Standards and Followers'!$A$14:$A$73,0))&lt;=H$1,INDEX('CA Standards and Followers'!$F$14:$F$73,MATCH($A52,'CA Standards and Followers'!$A$14:$A$73,0))*'CA Standards and Followers'!H$5,0)</f>
        <v>0</v>
      </c>
      <c r="I52">
        <f>IF('CA Standards and Followers'!$C64=1,'EPA HDV Rules'!B$44,IF('CA Standards and Followers'!$F64=1,MAX('CA Standards and Followers'!I$5,'EPA HDV Rules'!B$44),0))</f>
        <v>0</v>
      </c>
      <c r="J52">
        <f>IF('CA Standards and Followers'!$C64=1,'EPA HDV Rules'!C$44,IF('CA Standards and Followers'!$F64=1,MAX('CA Standards and Followers'!J$5,'EPA HDV Rules'!C$44),0))</f>
        <v>0</v>
      </c>
      <c r="K52">
        <f>IF('CA Standards and Followers'!$C64=1,'EPA HDV Rules'!D$44,IF('CA Standards and Followers'!$F64=1,MAX('CA Standards and Followers'!K$5,'EPA HDV Rules'!D$44),0))</f>
        <v>0</v>
      </c>
      <c r="L52">
        <f>IF('CA Standards and Followers'!$C64=1,'EPA HDV Rules'!E$44,IF('CA Standards and Followers'!$F64=1,MAX('CA Standards and Followers'!L$5,'EPA HDV Rules'!E$44),0))</f>
        <v>0</v>
      </c>
      <c r="M52">
        <f>IF('CA Standards and Followers'!$C64=1,'EPA HDV Rules'!F$44,IF('CA Standards and Followers'!$F64=1,MAX('CA Standards and Followers'!M$5,'EPA HDV Rules'!F$44),0))</f>
        <v>0</v>
      </c>
      <c r="N52">
        <f>IF('CA Standards and Followers'!$C64=1,'EPA HDV Rules'!G$44,IF('CA Standards and Followers'!$F64=1,MAX('CA Standards and Followers'!N$5,'EPA HDV Rules'!G$44),0))</f>
        <v>0</v>
      </c>
      <c r="O52">
        <f>IF('CA Standards and Followers'!$C64=1,'EPA HDV Rules'!H$44,IF('CA Standards and Followers'!$F64=1,MAX('CA Standards and Followers'!O$5,'EPA HDV Rules'!H$44),0))</f>
        <v>0.4350401760255096</v>
      </c>
      <c r="P52">
        <f>IF('CA Standards and Followers'!$C64=1,'EPA HDV Rules'!I$44,IF('CA Standards and Followers'!$F64=1,MAX('CA Standards and Followers'!P$5,'EPA HDV Rules'!I$44),0))</f>
        <v>0.4350401760255096</v>
      </c>
      <c r="Q52">
        <f>IF('CA Standards and Followers'!$C64=1,'EPA HDV Rules'!J$44,IF('CA Standards and Followers'!$F64=1,MAX('CA Standards and Followers'!Q$5,'EPA HDV Rules'!J$44),0))</f>
        <v>0.4350401760255096</v>
      </c>
      <c r="R52">
        <f>IF('CA Standards and Followers'!$C64=1,'EPA HDV Rules'!K$44,IF('CA Standards and Followers'!$F64=1,MAX('CA Standards and Followers'!R$5,'EPA HDV Rules'!K$44),0))</f>
        <v>0.4350401760255096</v>
      </c>
      <c r="S52">
        <f>IF('CA Standards and Followers'!$C64=1,'EPA HDV Rules'!L$44,IF('CA Standards and Followers'!$F64=1,MAX('CA Standards and Followers'!S$5,'EPA HDV Rules'!L$44),0))</f>
        <v>0.4350401760255096</v>
      </c>
      <c r="T52">
        <f>IF('CA Standards and Followers'!$C64=1,'EPA HDV Rules'!M$44,IF('CA Standards and Followers'!$F64=1,MAX('CA Standards and Followers'!T$5,'EPA HDV Rules'!M$44),0))</f>
        <v>0.4350401760255096</v>
      </c>
      <c r="U52">
        <f>IF('CA Standards and Followers'!$C64=1,'EPA HDV Rules'!N$44,IF('CA Standards and Followers'!$F64=1,MAX('CA Standards and Followers'!U$5,'EPA HDV Rules'!N$44),0))</f>
        <v>0.4350401760255096</v>
      </c>
      <c r="V52">
        <f>IF('CA Standards and Followers'!$C64=1,'EPA HDV Rules'!O$44,IF('CA Standards and Followers'!$F64=1,MAX('CA Standards and Followers'!V$5,'EPA HDV Rules'!O$44),0))</f>
        <v>0.4350401760255096</v>
      </c>
      <c r="W52">
        <f>IF('CA Standards and Followers'!$C64=1,'EPA HDV Rules'!P$44,IF('CA Standards and Followers'!$F64=1,MAX('CA Standards and Followers'!W$5,'EPA HDV Rules'!P$44),0))</f>
        <v>0.4350401760255096</v>
      </c>
      <c r="X52">
        <f>IF('CA Standards and Followers'!$C64=1,'EPA HDV Rules'!Q$44,IF('CA Standards and Followers'!$F64=1,MAX('CA Standards and Followers'!X$5,'EPA HDV Rules'!Q$44),0))</f>
        <v>0.4350401760255096</v>
      </c>
      <c r="Y52">
        <f>IF('CA Standards and Followers'!$C64=1,'EPA HDV Rules'!R$44,IF('CA Standards and Followers'!$F64=1,MAX('CA Standards and Followers'!Y$5,'EPA HDV Rules'!R$44),0))</f>
        <v>0.4350401760255096</v>
      </c>
      <c r="Z52">
        <f>IF('CA Standards and Followers'!$C64=1,'EPA HDV Rules'!S$44,IF('CA Standards and Followers'!$F64=1,MAX('CA Standards and Followers'!Z$5,'EPA HDV Rules'!S$44),0))</f>
        <v>0.4350401760255096</v>
      </c>
      <c r="AA52">
        <f>IF('CA Standards and Followers'!$C64=1,'EPA HDV Rules'!T$44,IF('CA Standards and Followers'!$F64=1,MAX('CA Standards and Followers'!AA$5,'EPA HDV Rules'!T$44),0))</f>
        <v>0.4350401760255096</v>
      </c>
      <c r="AB52">
        <f>IF('CA Standards and Followers'!$C64=1,'EPA HDV Rules'!U$44,IF('CA Standards and Followers'!$F64=1,MAX('CA Standards and Followers'!AB$5,'EPA HDV Rules'!U$44),0))</f>
        <v>0.4350401760255096</v>
      </c>
      <c r="AC52">
        <f>IF('CA Standards and Followers'!$C64=1,'EPA HDV Rules'!V$44,IF('CA Standards and Followers'!$F64=1,MAX('CA Standards and Followers'!AC$5,'EPA HDV Rules'!V$44),0))</f>
        <v>0.4350401760255096</v>
      </c>
      <c r="AD52">
        <f>IF('CA Standards and Followers'!$C64=1,'EPA HDV Rules'!W$44,IF('CA Standards and Followers'!$F64=1,MAX('CA Standards and Followers'!AD$5,'EPA HDV Rules'!W$44),0))</f>
        <v>0.4350401760255096</v>
      </c>
      <c r="AE52">
        <f>IF('CA Standards and Followers'!$C64=1,'EPA HDV Rules'!X$44,IF('CA Standards and Followers'!$F64=1,MAX('CA Standards and Followers'!AE$5,'EPA HDV Rules'!X$44),0))</f>
        <v>0.4350401760255096</v>
      </c>
      <c r="AF52">
        <f>IF('CA Standards and Followers'!$C64=1,'EPA HDV Rules'!Y$44,IF('CA Standards and Followers'!$F64=1,MAX('CA Standards and Followers'!AF$5,'EPA HDV Rules'!Y$44),0))</f>
        <v>0.4350401760255096</v>
      </c>
    </row>
    <row r="53" spans="1:32" x14ac:dyDescent="0.75">
      <c r="A53" t="s">
        <v>28</v>
      </c>
      <c r="B53">
        <f>IF(INDEX('CA Standards and Followers'!$I$14:$I$73,MATCH($A53,'CA Standards and Followers'!$A$14:$A$73,0))&lt;=B$1,INDEX('CA Standards and Followers'!$F$14:$F$73,MATCH($A53,'CA Standards and Followers'!$A$14:$A$73,0))*'CA Standards and Followers'!B$5,0)</f>
        <v>0</v>
      </c>
      <c r="C53">
        <f>IF(INDEX('CA Standards and Followers'!$I$14:$I$73,MATCH($A53,'CA Standards and Followers'!$A$14:$A$73,0))&lt;=C$1,INDEX('CA Standards and Followers'!$F$14:$F$73,MATCH($A53,'CA Standards and Followers'!$A$14:$A$73,0))*'CA Standards and Followers'!C$5,0)</f>
        <v>0</v>
      </c>
      <c r="D53">
        <f>IF(INDEX('CA Standards and Followers'!$I$14:$I$73,MATCH($A53,'CA Standards and Followers'!$A$14:$A$73,0))&lt;=D$1,INDEX('CA Standards and Followers'!$F$14:$F$73,MATCH($A53,'CA Standards and Followers'!$A$14:$A$73,0))*'CA Standards and Followers'!D$5,0)</f>
        <v>0</v>
      </c>
      <c r="E53">
        <f>IF(INDEX('CA Standards and Followers'!$I$14:$I$73,MATCH($A53,'CA Standards and Followers'!$A$14:$A$73,0))&lt;=E$1,INDEX('CA Standards and Followers'!$F$14:$F$73,MATCH($A53,'CA Standards and Followers'!$A$14:$A$73,0))*'CA Standards and Followers'!E$5,0)</f>
        <v>0</v>
      </c>
      <c r="F53">
        <f>IF(INDEX('CA Standards and Followers'!$I$14:$I$73,MATCH($A53,'CA Standards and Followers'!$A$14:$A$73,0))&lt;=F$1,INDEX('CA Standards and Followers'!$F$14:$F$73,MATCH($A53,'CA Standards and Followers'!$A$14:$A$73,0))*'CA Standards and Followers'!F$5,0)</f>
        <v>0</v>
      </c>
      <c r="G53">
        <f>IF(INDEX('CA Standards and Followers'!$I$14:$I$73,MATCH($A53,'CA Standards and Followers'!$A$14:$A$73,0))&lt;=G$1,INDEX('CA Standards and Followers'!$F$14:$F$73,MATCH($A53,'CA Standards and Followers'!$A$14:$A$73,0))*'CA Standards and Followers'!G$5,0)</f>
        <v>0</v>
      </c>
      <c r="H53">
        <f>IF(INDEX('CA Standards and Followers'!$I$14:$I$73,MATCH($A53,'CA Standards and Followers'!$A$14:$A$73,0))&lt;=H$1,INDEX('CA Standards and Followers'!$F$14:$F$73,MATCH($A53,'CA Standards and Followers'!$A$14:$A$73,0))*'CA Standards and Followers'!H$5,0)</f>
        <v>0</v>
      </c>
      <c r="I53">
        <f>IF('CA Standards and Followers'!$C65=1,'EPA HDV Rules'!B$44,IF('CA Standards and Followers'!$F65=1,MAX('CA Standards and Followers'!I$5,'EPA HDV Rules'!B$44),0))</f>
        <v>0</v>
      </c>
      <c r="J53">
        <f>IF('CA Standards and Followers'!$C65=1,'EPA HDV Rules'!C$44,IF('CA Standards and Followers'!$F65=1,MAX('CA Standards and Followers'!J$5,'EPA HDV Rules'!C$44),0))</f>
        <v>0</v>
      </c>
      <c r="K53">
        <f>IF('CA Standards and Followers'!$C65=1,'EPA HDV Rules'!D$44,IF('CA Standards and Followers'!$F65=1,MAX('CA Standards and Followers'!K$5,'EPA HDV Rules'!D$44),0))</f>
        <v>0</v>
      </c>
      <c r="L53">
        <f>IF('CA Standards and Followers'!$C65=1,'EPA HDV Rules'!E$44,IF('CA Standards and Followers'!$F65=1,MAX('CA Standards and Followers'!L$5,'EPA HDV Rules'!E$44),0))</f>
        <v>0</v>
      </c>
      <c r="M53">
        <f>IF('CA Standards and Followers'!$C65=1,'EPA HDV Rules'!F$44,IF('CA Standards and Followers'!$F65=1,MAX('CA Standards and Followers'!M$5,'EPA HDV Rules'!F$44),0))</f>
        <v>0</v>
      </c>
      <c r="N53">
        <f>IF('CA Standards and Followers'!$C65=1,'EPA HDV Rules'!G$44,IF('CA Standards and Followers'!$F65=1,MAX('CA Standards and Followers'!N$5,'EPA HDV Rules'!G$44),0))</f>
        <v>0</v>
      </c>
      <c r="O53">
        <f>IF('CA Standards and Followers'!$C65=1,'EPA HDV Rules'!H$44,IF('CA Standards and Followers'!$F65=1,MAX('CA Standards and Followers'!O$5,'EPA HDV Rules'!H$44),0))</f>
        <v>0.4350401760255096</v>
      </c>
      <c r="P53">
        <f>IF('CA Standards and Followers'!$C65=1,'EPA HDV Rules'!I$44,IF('CA Standards and Followers'!$F65=1,MAX('CA Standards and Followers'!P$5,'EPA HDV Rules'!I$44),0))</f>
        <v>0.4350401760255096</v>
      </c>
      <c r="Q53">
        <f>IF('CA Standards and Followers'!$C65=1,'EPA HDV Rules'!J$44,IF('CA Standards and Followers'!$F65=1,MAX('CA Standards and Followers'!Q$5,'EPA HDV Rules'!J$44),0))</f>
        <v>0.4350401760255096</v>
      </c>
      <c r="R53">
        <f>IF('CA Standards and Followers'!$C65=1,'EPA HDV Rules'!K$44,IF('CA Standards and Followers'!$F65=1,MAX('CA Standards and Followers'!R$5,'EPA HDV Rules'!K$44),0))</f>
        <v>0.4350401760255096</v>
      </c>
      <c r="S53">
        <f>IF('CA Standards and Followers'!$C65=1,'EPA HDV Rules'!L$44,IF('CA Standards and Followers'!$F65=1,MAX('CA Standards and Followers'!S$5,'EPA HDV Rules'!L$44),0))</f>
        <v>0.4350401760255096</v>
      </c>
      <c r="T53">
        <f>IF('CA Standards and Followers'!$C65=1,'EPA HDV Rules'!M$44,IF('CA Standards and Followers'!$F65=1,MAX('CA Standards and Followers'!T$5,'EPA HDV Rules'!M$44),0))</f>
        <v>0.4350401760255096</v>
      </c>
      <c r="U53">
        <f>IF('CA Standards and Followers'!$C65=1,'EPA HDV Rules'!N$44,IF('CA Standards and Followers'!$F65=1,MAX('CA Standards and Followers'!U$5,'EPA HDV Rules'!N$44),0))</f>
        <v>0.4350401760255096</v>
      </c>
      <c r="V53">
        <f>IF('CA Standards and Followers'!$C65=1,'EPA HDV Rules'!O$44,IF('CA Standards and Followers'!$F65=1,MAX('CA Standards and Followers'!V$5,'EPA HDV Rules'!O$44),0))</f>
        <v>0.4350401760255096</v>
      </c>
      <c r="W53">
        <f>IF('CA Standards and Followers'!$C65=1,'EPA HDV Rules'!P$44,IF('CA Standards and Followers'!$F65=1,MAX('CA Standards and Followers'!W$5,'EPA HDV Rules'!P$44),0))</f>
        <v>0.4350401760255096</v>
      </c>
      <c r="X53">
        <f>IF('CA Standards and Followers'!$C65=1,'EPA HDV Rules'!Q$44,IF('CA Standards and Followers'!$F65=1,MAX('CA Standards and Followers'!X$5,'EPA HDV Rules'!Q$44),0))</f>
        <v>0.4350401760255096</v>
      </c>
      <c r="Y53">
        <f>IF('CA Standards and Followers'!$C65=1,'EPA HDV Rules'!R$44,IF('CA Standards and Followers'!$F65=1,MAX('CA Standards and Followers'!Y$5,'EPA HDV Rules'!R$44),0))</f>
        <v>0.4350401760255096</v>
      </c>
      <c r="Z53">
        <f>IF('CA Standards and Followers'!$C65=1,'EPA HDV Rules'!S$44,IF('CA Standards and Followers'!$F65=1,MAX('CA Standards and Followers'!Z$5,'EPA HDV Rules'!S$44),0))</f>
        <v>0.4350401760255096</v>
      </c>
      <c r="AA53">
        <f>IF('CA Standards and Followers'!$C65=1,'EPA HDV Rules'!T$44,IF('CA Standards and Followers'!$F65=1,MAX('CA Standards and Followers'!AA$5,'EPA HDV Rules'!T$44),0))</f>
        <v>0.4350401760255096</v>
      </c>
      <c r="AB53">
        <f>IF('CA Standards and Followers'!$C65=1,'EPA HDV Rules'!U$44,IF('CA Standards and Followers'!$F65=1,MAX('CA Standards and Followers'!AB$5,'EPA HDV Rules'!U$44),0))</f>
        <v>0.4350401760255096</v>
      </c>
      <c r="AC53">
        <f>IF('CA Standards and Followers'!$C65=1,'EPA HDV Rules'!V$44,IF('CA Standards and Followers'!$F65=1,MAX('CA Standards and Followers'!AC$5,'EPA HDV Rules'!V$44),0))</f>
        <v>0.4350401760255096</v>
      </c>
      <c r="AD53">
        <f>IF('CA Standards and Followers'!$C65=1,'EPA HDV Rules'!W$44,IF('CA Standards and Followers'!$F65=1,MAX('CA Standards and Followers'!AD$5,'EPA HDV Rules'!W$44),0))</f>
        <v>0.4350401760255096</v>
      </c>
      <c r="AE53">
        <f>IF('CA Standards and Followers'!$C65=1,'EPA HDV Rules'!X$44,IF('CA Standards and Followers'!$F65=1,MAX('CA Standards and Followers'!AE$5,'EPA HDV Rules'!X$44),0))</f>
        <v>0.4350401760255096</v>
      </c>
      <c r="AF53">
        <f>IF('CA Standards and Followers'!$C65=1,'EPA HDV Rules'!Y$44,IF('CA Standards and Followers'!$F65=1,MAX('CA Standards and Followers'!AF$5,'EPA HDV Rules'!Y$44),0))</f>
        <v>0.4350401760255096</v>
      </c>
    </row>
    <row r="54" spans="1:32" x14ac:dyDescent="0.75">
      <c r="A54" t="s">
        <v>29</v>
      </c>
      <c r="B54">
        <f>IF(INDEX('CA Standards and Followers'!$I$14:$I$73,MATCH($A54,'CA Standards and Followers'!$A$14:$A$73,0))&lt;=B$1,INDEX('CA Standards and Followers'!$F$14:$F$73,MATCH($A54,'CA Standards and Followers'!$A$14:$A$73,0))*'CA Standards and Followers'!B$5,0)</f>
        <v>0</v>
      </c>
      <c r="C54">
        <f>IF(INDEX('CA Standards and Followers'!$I$14:$I$73,MATCH($A54,'CA Standards and Followers'!$A$14:$A$73,0))&lt;=C$1,INDEX('CA Standards and Followers'!$F$14:$F$73,MATCH($A54,'CA Standards and Followers'!$A$14:$A$73,0))*'CA Standards and Followers'!C$5,0)</f>
        <v>0</v>
      </c>
      <c r="D54">
        <f>IF(INDEX('CA Standards and Followers'!$I$14:$I$73,MATCH($A54,'CA Standards and Followers'!$A$14:$A$73,0))&lt;=D$1,INDEX('CA Standards and Followers'!$F$14:$F$73,MATCH($A54,'CA Standards and Followers'!$A$14:$A$73,0))*'CA Standards and Followers'!D$5,0)</f>
        <v>0</v>
      </c>
      <c r="E54">
        <f>IF(INDEX('CA Standards and Followers'!$I$14:$I$73,MATCH($A54,'CA Standards and Followers'!$A$14:$A$73,0))&lt;=E$1,INDEX('CA Standards and Followers'!$F$14:$F$73,MATCH($A54,'CA Standards and Followers'!$A$14:$A$73,0))*'CA Standards and Followers'!E$5,0)</f>
        <v>0</v>
      </c>
      <c r="F54">
        <f>IF(INDEX('CA Standards and Followers'!$I$14:$I$73,MATCH($A54,'CA Standards and Followers'!$A$14:$A$73,0))&lt;=F$1,INDEX('CA Standards and Followers'!$F$14:$F$73,MATCH($A54,'CA Standards and Followers'!$A$14:$A$73,0))*'CA Standards and Followers'!F$5,0)</f>
        <v>0</v>
      </c>
      <c r="G54">
        <f>IF(INDEX('CA Standards and Followers'!$I$14:$I$73,MATCH($A54,'CA Standards and Followers'!$A$14:$A$73,0))&lt;=G$1,INDEX('CA Standards and Followers'!$F$14:$F$73,MATCH($A54,'CA Standards and Followers'!$A$14:$A$73,0))*'CA Standards and Followers'!G$5,0)</f>
        <v>0</v>
      </c>
      <c r="H54">
        <f>IF(INDEX('CA Standards and Followers'!$I$14:$I$73,MATCH($A54,'CA Standards and Followers'!$A$14:$A$73,0))&lt;=H$1,INDEX('CA Standards and Followers'!$F$14:$F$73,MATCH($A54,'CA Standards and Followers'!$A$14:$A$73,0))*'CA Standards and Followers'!H$5,0)</f>
        <v>0</v>
      </c>
      <c r="I54">
        <f>IF('CA Standards and Followers'!$C66=1,'EPA HDV Rules'!B$44,IF('CA Standards and Followers'!$F66=1,MAX('CA Standards and Followers'!I$5,'EPA HDV Rules'!B$44),0))</f>
        <v>0</v>
      </c>
      <c r="J54">
        <f>IF('CA Standards and Followers'!$C66=1,'EPA HDV Rules'!C$44,IF('CA Standards and Followers'!$F66=1,MAX('CA Standards and Followers'!J$5,'EPA HDV Rules'!C$44),0))</f>
        <v>0</v>
      </c>
      <c r="K54">
        <f>IF('CA Standards and Followers'!$C66=1,'EPA HDV Rules'!D$44,IF('CA Standards and Followers'!$F66=1,MAX('CA Standards and Followers'!K$5,'EPA HDV Rules'!D$44),0))</f>
        <v>0</v>
      </c>
      <c r="L54">
        <f>IF('CA Standards and Followers'!$C66=1,'EPA HDV Rules'!E$44,IF('CA Standards and Followers'!$F66=1,MAX('CA Standards and Followers'!L$5,'EPA HDV Rules'!E$44),0))</f>
        <v>0</v>
      </c>
      <c r="M54">
        <f>IF('CA Standards and Followers'!$C66=1,'EPA HDV Rules'!F$44,IF('CA Standards and Followers'!$F66=1,MAX('CA Standards and Followers'!M$5,'EPA HDV Rules'!F$44),0))</f>
        <v>0</v>
      </c>
      <c r="N54">
        <f>IF('CA Standards and Followers'!$C66=1,'EPA HDV Rules'!G$44,IF('CA Standards and Followers'!$F66=1,MAX('CA Standards and Followers'!N$5,'EPA HDV Rules'!G$44),0))</f>
        <v>0</v>
      </c>
      <c r="O54">
        <f>IF('CA Standards and Followers'!$C66=1,'EPA HDV Rules'!H$44,IF('CA Standards and Followers'!$F66=1,MAX('CA Standards and Followers'!O$5,'EPA HDV Rules'!H$44),0))</f>
        <v>0.4350401760255096</v>
      </c>
      <c r="P54">
        <f>IF('CA Standards and Followers'!$C66=1,'EPA HDV Rules'!I$44,IF('CA Standards and Followers'!$F66=1,MAX('CA Standards and Followers'!P$5,'EPA HDV Rules'!I$44),0))</f>
        <v>0.4350401760255096</v>
      </c>
      <c r="Q54">
        <f>IF('CA Standards and Followers'!$C66=1,'EPA HDV Rules'!J$44,IF('CA Standards and Followers'!$F66=1,MAX('CA Standards and Followers'!Q$5,'EPA HDV Rules'!J$44),0))</f>
        <v>0.4350401760255096</v>
      </c>
      <c r="R54">
        <f>IF('CA Standards and Followers'!$C66=1,'EPA HDV Rules'!K$44,IF('CA Standards and Followers'!$F66=1,MAX('CA Standards and Followers'!R$5,'EPA HDV Rules'!K$44),0))</f>
        <v>0.4350401760255096</v>
      </c>
      <c r="S54">
        <f>IF('CA Standards and Followers'!$C66=1,'EPA HDV Rules'!L$44,IF('CA Standards and Followers'!$F66=1,MAX('CA Standards and Followers'!S$5,'EPA HDV Rules'!L$44),0))</f>
        <v>0.4350401760255096</v>
      </c>
      <c r="T54">
        <f>IF('CA Standards and Followers'!$C66=1,'EPA HDV Rules'!M$44,IF('CA Standards and Followers'!$F66=1,MAX('CA Standards and Followers'!T$5,'EPA HDV Rules'!M$44),0))</f>
        <v>0.4350401760255096</v>
      </c>
      <c r="U54">
        <f>IF('CA Standards and Followers'!$C66=1,'EPA HDV Rules'!N$44,IF('CA Standards and Followers'!$F66=1,MAX('CA Standards and Followers'!U$5,'EPA HDV Rules'!N$44),0))</f>
        <v>0.4350401760255096</v>
      </c>
      <c r="V54">
        <f>IF('CA Standards and Followers'!$C66=1,'EPA HDV Rules'!O$44,IF('CA Standards and Followers'!$F66=1,MAX('CA Standards and Followers'!V$5,'EPA HDV Rules'!O$44),0))</f>
        <v>0.4350401760255096</v>
      </c>
      <c r="W54">
        <f>IF('CA Standards and Followers'!$C66=1,'EPA HDV Rules'!P$44,IF('CA Standards and Followers'!$F66=1,MAX('CA Standards and Followers'!W$5,'EPA HDV Rules'!P$44),0))</f>
        <v>0.4350401760255096</v>
      </c>
      <c r="X54">
        <f>IF('CA Standards and Followers'!$C66=1,'EPA HDV Rules'!Q$44,IF('CA Standards and Followers'!$F66=1,MAX('CA Standards and Followers'!X$5,'EPA HDV Rules'!Q$44),0))</f>
        <v>0.4350401760255096</v>
      </c>
      <c r="Y54">
        <f>IF('CA Standards and Followers'!$C66=1,'EPA HDV Rules'!R$44,IF('CA Standards and Followers'!$F66=1,MAX('CA Standards and Followers'!Y$5,'EPA HDV Rules'!R$44),0))</f>
        <v>0.4350401760255096</v>
      </c>
      <c r="Z54">
        <f>IF('CA Standards and Followers'!$C66=1,'EPA HDV Rules'!S$44,IF('CA Standards and Followers'!$F66=1,MAX('CA Standards and Followers'!Z$5,'EPA HDV Rules'!S$44),0))</f>
        <v>0.4350401760255096</v>
      </c>
      <c r="AA54">
        <f>IF('CA Standards and Followers'!$C66=1,'EPA HDV Rules'!T$44,IF('CA Standards and Followers'!$F66=1,MAX('CA Standards and Followers'!AA$5,'EPA HDV Rules'!T$44),0))</f>
        <v>0.4350401760255096</v>
      </c>
      <c r="AB54">
        <f>IF('CA Standards and Followers'!$C66=1,'EPA HDV Rules'!U$44,IF('CA Standards and Followers'!$F66=1,MAX('CA Standards and Followers'!AB$5,'EPA HDV Rules'!U$44),0))</f>
        <v>0.4350401760255096</v>
      </c>
      <c r="AC54">
        <f>IF('CA Standards and Followers'!$C66=1,'EPA HDV Rules'!V$44,IF('CA Standards and Followers'!$F66=1,MAX('CA Standards and Followers'!AC$5,'EPA HDV Rules'!V$44),0))</f>
        <v>0.4350401760255096</v>
      </c>
      <c r="AD54">
        <f>IF('CA Standards and Followers'!$C66=1,'EPA HDV Rules'!W$44,IF('CA Standards and Followers'!$F66=1,MAX('CA Standards and Followers'!AD$5,'EPA HDV Rules'!W$44),0))</f>
        <v>0.4350401760255096</v>
      </c>
      <c r="AE54">
        <f>IF('CA Standards and Followers'!$C66=1,'EPA HDV Rules'!X$44,IF('CA Standards and Followers'!$F66=1,MAX('CA Standards and Followers'!AE$5,'EPA HDV Rules'!X$44),0))</f>
        <v>0.4350401760255096</v>
      </c>
      <c r="AF54">
        <f>IF('CA Standards and Followers'!$C66=1,'EPA HDV Rules'!Y$44,IF('CA Standards and Followers'!$F66=1,MAX('CA Standards and Followers'!AF$5,'EPA HDV Rules'!Y$44),0))</f>
        <v>0.4350401760255096</v>
      </c>
    </row>
    <row r="55" spans="1:32" x14ac:dyDescent="0.75">
      <c r="A55" t="s">
        <v>30</v>
      </c>
      <c r="B55">
        <f>IF(INDEX('CA Standards and Followers'!$I$14:$I$73,MATCH($A55,'CA Standards and Followers'!$A$14:$A$73,0))&lt;=B$1,INDEX('CA Standards and Followers'!$F$14:$F$73,MATCH($A55,'CA Standards and Followers'!$A$14:$A$73,0))*'CA Standards and Followers'!B$5,0)</f>
        <v>0</v>
      </c>
      <c r="C55">
        <f>IF(INDEX('CA Standards and Followers'!$I$14:$I$73,MATCH($A55,'CA Standards and Followers'!$A$14:$A$73,0))&lt;=C$1,INDEX('CA Standards and Followers'!$F$14:$F$73,MATCH($A55,'CA Standards and Followers'!$A$14:$A$73,0))*'CA Standards and Followers'!C$5,0)</f>
        <v>0</v>
      </c>
      <c r="D55">
        <f>IF(INDEX('CA Standards and Followers'!$I$14:$I$73,MATCH($A55,'CA Standards and Followers'!$A$14:$A$73,0))&lt;=D$1,INDEX('CA Standards and Followers'!$F$14:$F$73,MATCH($A55,'CA Standards and Followers'!$A$14:$A$73,0))*'CA Standards and Followers'!D$5,0)</f>
        <v>0</v>
      </c>
      <c r="E55">
        <f>IF(INDEX('CA Standards and Followers'!$I$14:$I$73,MATCH($A55,'CA Standards and Followers'!$A$14:$A$73,0))&lt;=E$1,INDEX('CA Standards and Followers'!$F$14:$F$73,MATCH($A55,'CA Standards and Followers'!$A$14:$A$73,0))*'CA Standards and Followers'!E$5,0)</f>
        <v>0</v>
      </c>
      <c r="F55">
        <f>IF(INDEX('CA Standards and Followers'!$I$14:$I$73,MATCH($A55,'CA Standards and Followers'!$A$14:$A$73,0))&lt;=F$1,INDEX('CA Standards and Followers'!$F$14:$F$73,MATCH($A55,'CA Standards and Followers'!$A$14:$A$73,0))*'CA Standards and Followers'!F$5,0)</f>
        <v>0</v>
      </c>
      <c r="G55">
        <f>IF(INDEX('CA Standards and Followers'!$I$14:$I$73,MATCH($A55,'CA Standards and Followers'!$A$14:$A$73,0))&lt;=G$1,INDEX('CA Standards and Followers'!$F$14:$F$73,MATCH($A55,'CA Standards and Followers'!$A$14:$A$73,0))*'CA Standards and Followers'!G$5,0)</f>
        <v>0</v>
      </c>
      <c r="H55">
        <f>IF(INDEX('CA Standards and Followers'!$I$14:$I$73,MATCH($A55,'CA Standards and Followers'!$A$14:$A$73,0))&lt;=H$1,INDEX('CA Standards and Followers'!$F$14:$F$73,MATCH($A55,'CA Standards and Followers'!$A$14:$A$73,0))*'CA Standards and Followers'!H$5,0)</f>
        <v>0</v>
      </c>
      <c r="I55">
        <f>IF('CA Standards and Followers'!$C67=1,'EPA HDV Rules'!B$44,IF('CA Standards and Followers'!$F67=1,MAX('CA Standards and Followers'!I$5,'EPA HDV Rules'!B$44),0))</f>
        <v>0</v>
      </c>
      <c r="J55">
        <f>IF('CA Standards and Followers'!$C67=1,'EPA HDV Rules'!C$44,IF('CA Standards and Followers'!$F67=1,MAX('CA Standards and Followers'!J$5,'EPA HDV Rules'!C$44),0))</f>
        <v>0</v>
      </c>
      <c r="K55">
        <f>IF('CA Standards and Followers'!$C67=1,'EPA HDV Rules'!D$44,IF('CA Standards and Followers'!$F67=1,MAX('CA Standards and Followers'!K$5,'EPA HDV Rules'!D$44),0))</f>
        <v>0</v>
      </c>
      <c r="L55">
        <f>IF('CA Standards and Followers'!$C67=1,'EPA HDV Rules'!E$44,IF('CA Standards and Followers'!$F67=1,MAX('CA Standards and Followers'!L$5,'EPA HDV Rules'!E$44),0))</f>
        <v>0</v>
      </c>
      <c r="M55">
        <f>IF('CA Standards and Followers'!$C67=1,'EPA HDV Rules'!F$44,IF('CA Standards and Followers'!$F67=1,MAX('CA Standards and Followers'!M$5,'EPA HDV Rules'!F$44),0))</f>
        <v>0</v>
      </c>
      <c r="N55">
        <f>IF('CA Standards and Followers'!$C67=1,'EPA HDV Rules'!G$44,IF('CA Standards and Followers'!$F67=1,MAX('CA Standards and Followers'!N$5,'EPA HDV Rules'!G$44),0))</f>
        <v>0</v>
      </c>
      <c r="O55">
        <f>IF('CA Standards and Followers'!$C67=1,'EPA HDV Rules'!H$44,IF('CA Standards and Followers'!$F67=1,MAX('CA Standards and Followers'!O$5,'EPA HDV Rules'!H$44),0))</f>
        <v>0.4350401760255096</v>
      </c>
      <c r="P55">
        <f>IF('CA Standards and Followers'!$C67=1,'EPA HDV Rules'!I$44,IF('CA Standards and Followers'!$F67=1,MAX('CA Standards and Followers'!P$5,'EPA HDV Rules'!I$44),0))</f>
        <v>0.4350401760255096</v>
      </c>
      <c r="Q55">
        <f>IF('CA Standards and Followers'!$C67=1,'EPA HDV Rules'!J$44,IF('CA Standards and Followers'!$F67=1,MAX('CA Standards and Followers'!Q$5,'EPA HDV Rules'!J$44),0))</f>
        <v>0.4350401760255096</v>
      </c>
      <c r="R55">
        <f>IF('CA Standards and Followers'!$C67=1,'EPA HDV Rules'!K$44,IF('CA Standards and Followers'!$F67=1,MAX('CA Standards and Followers'!R$5,'EPA HDV Rules'!K$44),0))</f>
        <v>0.4350401760255096</v>
      </c>
      <c r="S55">
        <f>IF('CA Standards and Followers'!$C67=1,'EPA HDV Rules'!L$44,IF('CA Standards and Followers'!$F67=1,MAX('CA Standards and Followers'!S$5,'EPA HDV Rules'!L$44),0))</f>
        <v>0.4350401760255096</v>
      </c>
      <c r="T55">
        <f>IF('CA Standards and Followers'!$C67=1,'EPA HDV Rules'!M$44,IF('CA Standards and Followers'!$F67=1,MAX('CA Standards and Followers'!T$5,'EPA HDV Rules'!M$44),0))</f>
        <v>0.4350401760255096</v>
      </c>
      <c r="U55">
        <f>IF('CA Standards and Followers'!$C67=1,'EPA HDV Rules'!N$44,IF('CA Standards and Followers'!$F67=1,MAX('CA Standards and Followers'!U$5,'EPA HDV Rules'!N$44),0))</f>
        <v>0.4350401760255096</v>
      </c>
      <c r="V55">
        <f>IF('CA Standards and Followers'!$C67=1,'EPA HDV Rules'!O$44,IF('CA Standards and Followers'!$F67=1,MAX('CA Standards and Followers'!V$5,'EPA HDV Rules'!O$44),0))</f>
        <v>0.4350401760255096</v>
      </c>
      <c r="W55">
        <f>IF('CA Standards and Followers'!$C67=1,'EPA HDV Rules'!P$44,IF('CA Standards and Followers'!$F67=1,MAX('CA Standards and Followers'!W$5,'EPA HDV Rules'!P$44),0))</f>
        <v>0.4350401760255096</v>
      </c>
      <c r="X55">
        <f>IF('CA Standards and Followers'!$C67=1,'EPA HDV Rules'!Q$44,IF('CA Standards and Followers'!$F67=1,MAX('CA Standards and Followers'!X$5,'EPA HDV Rules'!Q$44),0))</f>
        <v>0.4350401760255096</v>
      </c>
      <c r="Y55">
        <f>IF('CA Standards and Followers'!$C67=1,'EPA HDV Rules'!R$44,IF('CA Standards and Followers'!$F67=1,MAX('CA Standards and Followers'!Y$5,'EPA HDV Rules'!R$44),0))</f>
        <v>0.4350401760255096</v>
      </c>
      <c r="Z55">
        <f>IF('CA Standards and Followers'!$C67=1,'EPA HDV Rules'!S$44,IF('CA Standards and Followers'!$F67=1,MAX('CA Standards and Followers'!Z$5,'EPA HDV Rules'!S$44),0))</f>
        <v>0.4350401760255096</v>
      </c>
      <c r="AA55">
        <f>IF('CA Standards and Followers'!$C67=1,'EPA HDV Rules'!T$44,IF('CA Standards and Followers'!$F67=1,MAX('CA Standards and Followers'!AA$5,'EPA HDV Rules'!T$44),0))</f>
        <v>0.4350401760255096</v>
      </c>
      <c r="AB55">
        <f>IF('CA Standards and Followers'!$C67=1,'EPA HDV Rules'!U$44,IF('CA Standards and Followers'!$F67=1,MAX('CA Standards and Followers'!AB$5,'EPA HDV Rules'!U$44),0))</f>
        <v>0.4350401760255096</v>
      </c>
      <c r="AC55">
        <f>IF('CA Standards and Followers'!$C67=1,'EPA HDV Rules'!V$44,IF('CA Standards and Followers'!$F67=1,MAX('CA Standards and Followers'!AC$5,'EPA HDV Rules'!V$44),0))</f>
        <v>0.4350401760255096</v>
      </c>
      <c r="AD55">
        <f>IF('CA Standards and Followers'!$C67=1,'EPA HDV Rules'!W$44,IF('CA Standards and Followers'!$F67=1,MAX('CA Standards and Followers'!AD$5,'EPA HDV Rules'!W$44),0))</f>
        <v>0.4350401760255096</v>
      </c>
      <c r="AE55">
        <f>IF('CA Standards and Followers'!$C67=1,'EPA HDV Rules'!X$44,IF('CA Standards and Followers'!$F67=1,MAX('CA Standards and Followers'!AE$5,'EPA HDV Rules'!X$44),0))</f>
        <v>0.4350401760255096</v>
      </c>
      <c r="AF55">
        <f>IF('CA Standards and Followers'!$C67=1,'EPA HDV Rules'!Y$44,IF('CA Standards and Followers'!$F67=1,MAX('CA Standards and Followers'!AF$5,'EPA HDV Rules'!Y$44),0))</f>
        <v>0.4350401760255096</v>
      </c>
    </row>
    <row r="56" spans="1:32" x14ac:dyDescent="0.75">
      <c r="A56" t="s">
        <v>31</v>
      </c>
      <c r="B56">
        <f>IF(INDEX('CA Standards and Followers'!$I$14:$I$73,MATCH($A56,'CA Standards and Followers'!$A$14:$A$73,0))&lt;=B$1,INDEX('CA Standards and Followers'!$F$14:$F$73,MATCH($A56,'CA Standards and Followers'!$A$14:$A$73,0))*'CA Standards and Followers'!B$5,0)</f>
        <v>0</v>
      </c>
      <c r="C56">
        <f>IF(INDEX('CA Standards and Followers'!$I$14:$I$73,MATCH($A56,'CA Standards and Followers'!$A$14:$A$73,0))&lt;=C$1,INDEX('CA Standards and Followers'!$F$14:$F$73,MATCH($A56,'CA Standards and Followers'!$A$14:$A$73,0))*'CA Standards and Followers'!C$5,0)</f>
        <v>0</v>
      </c>
      <c r="D56">
        <f>IF(INDEX('CA Standards and Followers'!$I$14:$I$73,MATCH($A56,'CA Standards and Followers'!$A$14:$A$73,0))&lt;=D$1,INDEX('CA Standards and Followers'!$F$14:$F$73,MATCH($A56,'CA Standards and Followers'!$A$14:$A$73,0))*'CA Standards and Followers'!D$5,0)</f>
        <v>0</v>
      </c>
      <c r="E56">
        <f>IF(INDEX('CA Standards and Followers'!$I$14:$I$73,MATCH($A56,'CA Standards and Followers'!$A$14:$A$73,0))&lt;=E$1,INDEX('CA Standards and Followers'!$F$14:$F$73,MATCH($A56,'CA Standards and Followers'!$A$14:$A$73,0))*'CA Standards and Followers'!E$5,0)</f>
        <v>0</v>
      </c>
      <c r="F56">
        <f>IF(INDEX('CA Standards and Followers'!$I$14:$I$73,MATCH($A56,'CA Standards and Followers'!$A$14:$A$73,0))&lt;=F$1,INDEX('CA Standards and Followers'!$F$14:$F$73,MATCH($A56,'CA Standards and Followers'!$A$14:$A$73,0))*'CA Standards and Followers'!F$5,0)</f>
        <v>0</v>
      </c>
      <c r="G56">
        <f>IF(INDEX('CA Standards and Followers'!$I$14:$I$73,MATCH($A56,'CA Standards and Followers'!$A$14:$A$73,0))&lt;=G$1,INDEX('CA Standards and Followers'!$F$14:$F$73,MATCH($A56,'CA Standards and Followers'!$A$14:$A$73,0))*'CA Standards and Followers'!G$5,0)</f>
        <v>0</v>
      </c>
      <c r="H56">
        <f>IF(INDEX('CA Standards and Followers'!$I$14:$I$73,MATCH($A56,'CA Standards and Followers'!$A$14:$A$73,0))&lt;=H$1,INDEX('CA Standards and Followers'!$F$14:$F$73,MATCH($A56,'CA Standards and Followers'!$A$14:$A$73,0))*'CA Standards and Followers'!H$5,0)</f>
        <v>0</v>
      </c>
      <c r="I56">
        <f>IF('CA Standards and Followers'!$C68=1,'EPA HDV Rules'!B$44,IF('CA Standards and Followers'!$F68=1,MAX('CA Standards and Followers'!I$5,'EPA HDV Rules'!B$44),0))</f>
        <v>0</v>
      </c>
      <c r="J56">
        <f>IF('CA Standards and Followers'!$C68=1,'EPA HDV Rules'!C$44,IF('CA Standards and Followers'!$F68=1,MAX('CA Standards and Followers'!J$5,'EPA HDV Rules'!C$44),0))</f>
        <v>0</v>
      </c>
      <c r="K56">
        <f>IF('CA Standards and Followers'!$C68=1,'EPA HDV Rules'!D$44,IF('CA Standards and Followers'!$F68=1,MAX('CA Standards and Followers'!K$5,'EPA HDV Rules'!D$44),0))</f>
        <v>0</v>
      </c>
      <c r="L56">
        <f>IF('CA Standards and Followers'!$C68=1,'EPA HDV Rules'!E$44,IF('CA Standards and Followers'!$F68=1,MAX('CA Standards and Followers'!L$5,'EPA HDV Rules'!E$44),0))</f>
        <v>0</v>
      </c>
      <c r="M56">
        <f>IF('CA Standards and Followers'!$C68=1,'EPA HDV Rules'!F$44,IF('CA Standards and Followers'!$F68=1,MAX('CA Standards and Followers'!M$5,'EPA HDV Rules'!F$44),0))</f>
        <v>0</v>
      </c>
      <c r="N56">
        <f>IF('CA Standards and Followers'!$C68=1,'EPA HDV Rules'!G$44,IF('CA Standards and Followers'!$F68=1,MAX('CA Standards and Followers'!N$5,'EPA HDV Rules'!G$44),0))</f>
        <v>0</v>
      </c>
      <c r="O56">
        <f>IF('CA Standards and Followers'!$C68=1,'EPA HDV Rules'!H$44,IF('CA Standards and Followers'!$F68=1,MAX('CA Standards and Followers'!O$5,'EPA HDV Rules'!H$44),0))</f>
        <v>0.4350401760255096</v>
      </c>
      <c r="P56">
        <f>IF('CA Standards and Followers'!$C68=1,'EPA HDV Rules'!I$44,IF('CA Standards and Followers'!$F68=1,MAX('CA Standards and Followers'!P$5,'EPA HDV Rules'!I$44),0))</f>
        <v>0.4350401760255096</v>
      </c>
      <c r="Q56">
        <f>IF('CA Standards and Followers'!$C68=1,'EPA HDV Rules'!J$44,IF('CA Standards and Followers'!$F68=1,MAX('CA Standards and Followers'!Q$5,'EPA HDV Rules'!J$44),0))</f>
        <v>0.4350401760255096</v>
      </c>
      <c r="R56">
        <f>IF('CA Standards and Followers'!$C68=1,'EPA HDV Rules'!K$44,IF('CA Standards and Followers'!$F68=1,MAX('CA Standards and Followers'!R$5,'EPA HDV Rules'!K$44),0))</f>
        <v>0.4350401760255096</v>
      </c>
      <c r="S56">
        <f>IF('CA Standards and Followers'!$C68=1,'EPA HDV Rules'!L$44,IF('CA Standards and Followers'!$F68=1,MAX('CA Standards and Followers'!S$5,'EPA HDV Rules'!L$44),0))</f>
        <v>0.4350401760255096</v>
      </c>
      <c r="T56">
        <f>IF('CA Standards and Followers'!$C68=1,'EPA HDV Rules'!M$44,IF('CA Standards and Followers'!$F68=1,MAX('CA Standards and Followers'!T$5,'EPA HDV Rules'!M$44),0))</f>
        <v>0.4350401760255096</v>
      </c>
      <c r="U56">
        <f>IF('CA Standards and Followers'!$C68=1,'EPA HDV Rules'!N$44,IF('CA Standards and Followers'!$F68=1,MAX('CA Standards and Followers'!U$5,'EPA HDV Rules'!N$44),0))</f>
        <v>0.4350401760255096</v>
      </c>
      <c r="V56">
        <f>IF('CA Standards and Followers'!$C68=1,'EPA HDV Rules'!O$44,IF('CA Standards and Followers'!$F68=1,MAX('CA Standards and Followers'!V$5,'EPA HDV Rules'!O$44),0))</f>
        <v>0.4350401760255096</v>
      </c>
      <c r="W56">
        <f>IF('CA Standards and Followers'!$C68=1,'EPA HDV Rules'!P$44,IF('CA Standards and Followers'!$F68=1,MAX('CA Standards and Followers'!W$5,'EPA HDV Rules'!P$44),0))</f>
        <v>0.4350401760255096</v>
      </c>
      <c r="X56">
        <f>IF('CA Standards and Followers'!$C68=1,'EPA HDV Rules'!Q$44,IF('CA Standards and Followers'!$F68=1,MAX('CA Standards and Followers'!X$5,'EPA HDV Rules'!Q$44),0))</f>
        <v>0.4350401760255096</v>
      </c>
      <c r="Y56">
        <f>IF('CA Standards and Followers'!$C68=1,'EPA HDV Rules'!R$44,IF('CA Standards and Followers'!$F68=1,MAX('CA Standards and Followers'!Y$5,'EPA HDV Rules'!R$44),0))</f>
        <v>0.4350401760255096</v>
      </c>
      <c r="Z56">
        <f>IF('CA Standards and Followers'!$C68=1,'EPA HDV Rules'!S$44,IF('CA Standards and Followers'!$F68=1,MAX('CA Standards and Followers'!Z$5,'EPA HDV Rules'!S$44),0))</f>
        <v>0.4350401760255096</v>
      </c>
      <c r="AA56">
        <f>IF('CA Standards and Followers'!$C68=1,'EPA HDV Rules'!T$44,IF('CA Standards and Followers'!$F68=1,MAX('CA Standards and Followers'!AA$5,'EPA HDV Rules'!T$44),0))</f>
        <v>0.4350401760255096</v>
      </c>
      <c r="AB56">
        <f>IF('CA Standards and Followers'!$C68=1,'EPA HDV Rules'!U$44,IF('CA Standards and Followers'!$F68=1,MAX('CA Standards and Followers'!AB$5,'EPA HDV Rules'!U$44),0))</f>
        <v>0.4350401760255096</v>
      </c>
      <c r="AC56">
        <f>IF('CA Standards and Followers'!$C68=1,'EPA HDV Rules'!V$44,IF('CA Standards and Followers'!$F68=1,MAX('CA Standards and Followers'!AC$5,'EPA HDV Rules'!V$44),0))</f>
        <v>0.4350401760255096</v>
      </c>
      <c r="AD56">
        <f>IF('CA Standards and Followers'!$C68=1,'EPA HDV Rules'!W$44,IF('CA Standards and Followers'!$F68=1,MAX('CA Standards and Followers'!AD$5,'EPA HDV Rules'!W$44),0))</f>
        <v>0.4350401760255096</v>
      </c>
      <c r="AE56">
        <f>IF('CA Standards and Followers'!$C68=1,'EPA HDV Rules'!X$44,IF('CA Standards and Followers'!$F68=1,MAX('CA Standards and Followers'!AE$5,'EPA HDV Rules'!X$44),0))</f>
        <v>0.4350401760255096</v>
      </c>
      <c r="AF56">
        <f>IF('CA Standards and Followers'!$C68=1,'EPA HDV Rules'!Y$44,IF('CA Standards and Followers'!$F68=1,MAX('CA Standards and Followers'!AF$5,'EPA HDV Rules'!Y$44),0))</f>
        <v>0.4350401760255096</v>
      </c>
    </row>
    <row r="57" spans="1:32" x14ac:dyDescent="0.75">
      <c r="A57" t="s">
        <v>32</v>
      </c>
      <c r="B57">
        <f>IF(INDEX('CA Standards and Followers'!$I$14:$I$73,MATCH($A57,'CA Standards and Followers'!$A$14:$A$73,0))&lt;=B$1,INDEX('CA Standards and Followers'!$F$14:$F$73,MATCH($A57,'CA Standards and Followers'!$A$14:$A$73,0))*'CA Standards and Followers'!B$5,0)</f>
        <v>0</v>
      </c>
      <c r="C57">
        <f>IF(INDEX('CA Standards and Followers'!$I$14:$I$73,MATCH($A57,'CA Standards and Followers'!$A$14:$A$73,0))&lt;=C$1,INDEX('CA Standards and Followers'!$F$14:$F$73,MATCH($A57,'CA Standards and Followers'!$A$14:$A$73,0))*'CA Standards and Followers'!C$5,0)</f>
        <v>0</v>
      </c>
      <c r="D57">
        <f>IF(INDEX('CA Standards and Followers'!$I$14:$I$73,MATCH($A57,'CA Standards and Followers'!$A$14:$A$73,0))&lt;=D$1,INDEX('CA Standards and Followers'!$F$14:$F$73,MATCH($A57,'CA Standards and Followers'!$A$14:$A$73,0))*'CA Standards and Followers'!D$5,0)</f>
        <v>0</v>
      </c>
      <c r="E57">
        <f>IF(INDEX('CA Standards and Followers'!$I$14:$I$73,MATCH($A57,'CA Standards and Followers'!$A$14:$A$73,0))&lt;=E$1,INDEX('CA Standards and Followers'!$F$14:$F$73,MATCH($A57,'CA Standards and Followers'!$A$14:$A$73,0))*'CA Standards and Followers'!E$5,0)</f>
        <v>0</v>
      </c>
      <c r="F57">
        <f>IF(INDEX('CA Standards and Followers'!$I$14:$I$73,MATCH($A57,'CA Standards and Followers'!$A$14:$A$73,0))&lt;=F$1,INDEX('CA Standards and Followers'!$F$14:$F$73,MATCH($A57,'CA Standards and Followers'!$A$14:$A$73,0))*'CA Standards and Followers'!F$5,0)</f>
        <v>0</v>
      </c>
      <c r="G57">
        <f>IF(INDEX('CA Standards and Followers'!$I$14:$I$73,MATCH($A57,'CA Standards and Followers'!$A$14:$A$73,0))&lt;=G$1,INDEX('CA Standards and Followers'!$F$14:$F$73,MATCH($A57,'CA Standards and Followers'!$A$14:$A$73,0))*'CA Standards and Followers'!G$5,0)</f>
        <v>0</v>
      </c>
      <c r="H57">
        <f>IF(INDEX('CA Standards and Followers'!$I$14:$I$73,MATCH($A57,'CA Standards and Followers'!$A$14:$A$73,0))&lt;=H$1,INDEX('CA Standards and Followers'!$F$14:$F$73,MATCH($A57,'CA Standards and Followers'!$A$14:$A$73,0))*'CA Standards and Followers'!H$5,0)</f>
        <v>0</v>
      </c>
      <c r="I57">
        <f>IF('CA Standards and Followers'!$C69=1,'EPA HDV Rules'!B$44,IF('CA Standards and Followers'!$F69=1,MAX('CA Standards and Followers'!I$5,'EPA HDV Rules'!B$44),0))</f>
        <v>0</v>
      </c>
      <c r="J57">
        <f>IF('CA Standards and Followers'!$C69=1,'EPA HDV Rules'!C$44,IF('CA Standards and Followers'!$F69=1,MAX('CA Standards and Followers'!J$5,'EPA HDV Rules'!C$44),0))</f>
        <v>0</v>
      </c>
      <c r="K57">
        <f>IF('CA Standards and Followers'!$C69=1,'EPA HDV Rules'!D$44,IF('CA Standards and Followers'!$F69=1,MAX('CA Standards and Followers'!K$5,'EPA HDV Rules'!D$44),0))</f>
        <v>0</v>
      </c>
      <c r="L57">
        <f>IF('CA Standards and Followers'!$C69=1,'EPA HDV Rules'!E$44,IF('CA Standards and Followers'!$F69=1,MAX('CA Standards and Followers'!L$5,'EPA HDV Rules'!E$44),0))</f>
        <v>0</v>
      </c>
      <c r="M57">
        <f>IF('CA Standards and Followers'!$C69=1,'EPA HDV Rules'!F$44,IF('CA Standards and Followers'!$F69=1,MAX('CA Standards and Followers'!M$5,'EPA HDV Rules'!F$44),0))</f>
        <v>0</v>
      </c>
      <c r="N57">
        <f>IF('CA Standards and Followers'!$C69=1,'EPA HDV Rules'!G$44,IF('CA Standards and Followers'!$F69=1,MAX('CA Standards and Followers'!N$5,'EPA HDV Rules'!G$44),0))</f>
        <v>0</v>
      </c>
      <c r="O57">
        <f>IF('CA Standards and Followers'!$C69=1,'EPA HDV Rules'!H$44,IF('CA Standards and Followers'!$F69=1,MAX('CA Standards and Followers'!O$5,'EPA HDV Rules'!H$44),0))</f>
        <v>0.4350401760255096</v>
      </c>
      <c r="P57">
        <f>IF('CA Standards and Followers'!$C69=1,'EPA HDV Rules'!I$44,IF('CA Standards and Followers'!$F69=1,MAX('CA Standards and Followers'!P$5,'EPA HDV Rules'!I$44),0))</f>
        <v>0.4350401760255096</v>
      </c>
      <c r="Q57">
        <f>IF('CA Standards and Followers'!$C69=1,'EPA HDV Rules'!J$44,IF('CA Standards and Followers'!$F69=1,MAX('CA Standards and Followers'!Q$5,'EPA HDV Rules'!J$44),0))</f>
        <v>0.4350401760255096</v>
      </c>
      <c r="R57">
        <f>IF('CA Standards and Followers'!$C69=1,'EPA HDV Rules'!K$44,IF('CA Standards and Followers'!$F69=1,MAX('CA Standards and Followers'!R$5,'EPA HDV Rules'!K$44),0))</f>
        <v>0.4350401760255096</v>
      </c>
      <c r="S57">
        <f>IF('CA Standards and Followers'!$C69=1,'EPA HDV Rules'!L$44,IF('CA Standards and Followers'!$F69=1,MAX('CA Standards and Followers'!S$5,'EPA HDV Rules'!L$44),0))</f>
        <v>0.4350401760255096</v>
      </c>
      <c r="T57">
        <f>IF('CA Standards and Followers'!$C69=1,'EPA HDV Rules'!M$44,IF('CA Standards and Followers'!$F69=1,MAX('CA Standards and Followers'!T$5,'EPA HDV Rules'!M$44),0))</f>
        <v>0.4350401760255096</v>
      </c>
      <c r="U57">
        <f>IF('CA Standards and Followers'!$C69=1,'EPA HDV Rules'!N$44,IF('CA Standards and Followers'!$F69=1,MAX('CA Standards and Followers'!U$5,'EPA HDV Rules'!N$44),0))</f>
        <v>0.4350401760255096</v>
      </c>
      <c r="V57">
        <f>IF('CA Standards and Followers'!$C69=1,'EPA HDV Rules'!O$44,IF('CA Standards and Followers'!$F69=1,MAX('CA Standards and Followers'!V$5,'EPA HDV Rules'!O$44),0))</f>
        <v>0.4350401760255096</v>
      </c>
      <c r="W57">
        <f>IF('CA Standards and Followers'!$C69=1,'EPA HDV Rules'!P$44,IF('CA Standards and Followers'!$F69=1,MAX('CA Standards and Followers'!W$5,'EPA HDV Rules'!P$44),0))</f>
        <v>0.4350401760255096</v>
      </c>
      <c r="X57">
        <f>IF('CA Standards and Followers'!$C69=1,'EPA HDV Rules'!Q$44,IF('CA Standards and Followers'!$F69=1,MAX('CA Standards and Followers'!X$5,'EPA HDV Rules'!Q$44),0))</f>
        <v>0.4350401760255096</v>
      </c>
      <c r="Y57">
        <f>IF('CA Standards and Followers'!$C69=1,'EPA HDV Rules'!R$44,IF('CA Standards and Followers'!$F69=1,MAX('CA Standards and Followers'!Y$5,'EPA HDV Rules'!R$44),0))</f>
        <v>0.4350401760255096</v>
      </c>
      <c r="Z57">
        <f>IF('CA Standards and Followers'!$C69=1,'EPA HDV Rules'!S$44,IF('CA Standards and Followers'!$F69=1,MAX('CA Standards and Followers'!Z$5,'EPA HDV Rules'!S$44),0))</f>
        <v>0.4350401760255096</v>
      </c>
      <c r="AA57">
        <f>IF('CA Standards and Followers'!$C69=1,'EPA HDV Rules'!T$44,IF('CA Standards and Followers'!$F69=1,MAX('CA Standards and Followers'!AA$5,'EPA HDV Rules'!T$44),0))</f>
        <v>0.4350401760255096</v>
      </c>
      <c r="AB57">
        <f>IF('CA Standards and Followers'!$C69=1,'EPA HDV Rules'!U$44,IF('CA Standards and Followers'!$F69=1,MAX('CA Standards and Followers'!AB$5,'EPA HDV Rules'!U$44),0))</f>
        <v>0.4350401760255096</v>
      </c>
      <c r="AC57">
        <f>IF('CA Standards and Followers'!$C69=1,'EPA HDV Rules'!V$44,IF('CA Standards and Followers'!$F69=1,MAX('CA Standards and Followers'!AC$5,'EPA HDV Rules'!V$44),0))</f>
        <v>0.4350401760255096</v>
      </c>
      <c r="AD57">
        <f>IF('CA Standards and Followers'!$C69=1,'EPA HDV Rules'!W$44,IF('CA Standards and Followers'!$F69=1,MAX('CA Standards and Followers'!AD$5,'EPA HDV Rules'!W$44),0))</f>
        <v>0.4350401760255096</v>
      </c>
      <c r="AE57">
        <f>IF('CA Standards and Followers'!$C69=1,'EPA HDV Rules'!X$44,IF('CA Standards and Followers'!$F69=1,MAX('CA Standards and Followers'!AE$5,'EPA HDV Rules'!X$44),0))</f>
        <v>0.4350401760255096</v>
      </c>
      <c r="AF57">
        <f>IF('CA Standards and Followers'!$C69=1,'EPA HDV Rules'!Y$44,IF('CA Standards and Followers'!$F69=1,MAX('CA Standards and Followers'!AF$5,'EPA HDV Rules'!Y$44),0))</f>
        <v>0.4350401760255096</v>
      </c>
    </row>
    <row r="58" spans="1:32" x14ac:dyDescent="0.75">
      <c r="A58" t="s">
        <v>33</v>
      </c>
      <c r="B58">
        <f>IF(INDEX('CA Standards and Followers'!$I$14:$I$73,MATCH($A58,'CA Standards and Followers'!$A$14:$A$73,0))&lt;=B$1,INDEX('CA Standards and Followers'!$F$14:$F$73,MATCH($A58,'CA Standards and Followers'!$A$14:$A$73,0))*'CA Standards and Followers'!B$5,0)</f>
        <v>0</v>
      </c>
      <c r="C58">
        <f>IF(INDEX('CA Standards and Followers'!$I$14:$I$73,MATCH($A58,'CA Standards and Followers'!$A$14:$A$73,0))&lt;=C$1,INDEX('CA Standards and Followers'!$F$14:$F$73,MATCH($A58,'CA Standards and Followers'!$A$14:$A$73,0))*'CA Standards and Followers'!C$5,0)</f>
        <v>0</v>
      </c>
      <c r="D58">
        <f>IF(INDEX('CA Standards and Followers'!$I$14:$I$73,MATCH($A58,'CA Standards and Followers'!$A$14:$A$73,0))&lt;=D$1,INDEX('CA Standards and Followers'!$F$14:$F$73,MATCH($A58,'CA Standards and Followers'!$A$14:$A$73,0))*'CA Standards and Followers'!D$5,0)</f>
        <v>0</v>
      </c>
      <c r="E58">
        <f>IF(INDEX('CA Standards and Followers'!$I$14:$I$73,MATCH($A58,'CA Standards and Followers'!$A$14:$A$73,0))&lt;=E$1,INDEX('CA Standards and Followers'!$F$14:$F$73,MATCH($A58,'CA Standards and Followers'!$A$14:$A$73,0))*'CA Standards and Followers'!E$5,0)</f>
        <v>0</v>
      </c>
      <c r="F58">
        <f>IF(INDEX('CA Standards and Followers'!$I$14:$I$73,MATCH($A58,'CA Standards and Followers'!$A$14:$A$73,0))&lt;=F$1,INDEX('CA Standards and Followers'!$F$14:$F$73,MATCH($A58,'CA Standards and Followers'!$A$14:$A$73,0))*'CA Standards and Followers'!F$5,0)</f>
        <v>0</v>
      </c>
      <c r="G58">
        <f>IF(INDEX('CA Standards and Followers'!$I$14:$I$73,MATCH($A58,'CA Standards and Followers'!$A$14:$A$73,0))&lt;=G$1,INDEX('CA Standards and Followers'!$F$14:$F$73,MATCH($A58,'CA Standards and Followers'!$A$14:$A$73,0))*'CA Standards and Followers'!G$5,0)</f>
        <v>0</v>
      </c>
      <c r="H58">
        <f>IF(INDEX('CA Standards and Followers'!$I$14:$I$73,MATCH($A58,'CA Standards and Followers'!$A$14:$A$73,0))&lt;=H$1,INDEX('CA Standards and Followers'!$F$14:$F$73,MATCH($A58,'CA Standards and Followers'!$A$14:$A$73,0))*'CA Standards and Followers'!H$5,0)</f>
        <v>0</v>
      </c>
      <c r="I58">
        <f>IF('CA Standards and Followers'!$C70=1,'EPA HDV Rules'!B$44,IF('CA Standards and Followers'!$F70=1,MAX('CA Standards and Followers'!I$5,'EPA HDV Rules'!B$44),0))</f>
        <v>0</v>
      </c>
      <c r="J58">
        <f>IF('CA Standards and Followers'!$C70=1,'EPA HDV Rules'!C$44,IF('CA Standards and Followers'!$F70=1,MAX('CA Standards and Followers'!J$5,'EPA HDV Rules'!C$44),0))</f>
        <v>0</v>
      </c>
      <c r="K58">
        <f>IF('CA Standards and Followers'!$C70=1,'EPA HDV Rules'!D$44,IF('CA Standards and Followers'!$F70=1,MAX('CA Standards and Followers'!K$5,'EPA HDV Rules'!D$44),0))</f>
        <v>0</v>
      </c>
      <c r="L58">
        <f>IF('CA Standards and Followers'!$C70=1,'EPA HDV Rules'!E$44,IF('CA Standards and Followers'!$F70=1,MAX('CA Standards and Followers'!L$5,'EPA HDV Rules'!E$44),0))</f>
        <v>0</v>
      </c>
      <c r="M58">
        <f>IF('CA Standards and Followers'!$C70=1,'EPA HDV Rules'!F$44,IF('CA Standards and Followers'!$F70=1,MAX('CA Standards and Followers'!M$5,'EPA HDV Rules'!F$44),0))</f>
        <v>0</v>
      </c>
      <c r="N58">
        <f>IF('CA Standards and Followers'!$C70=1,'EPA HDV Rules'!G$44,IF('CA Standards and Followers'!$F70=1,MAX('CA Standards and Followers'!N$5,'EPA HDV Rules'!G$44),0))</f>
        <v>0</v>
      </c>
      <c r="O58">
        <f>IF('CA Standards and Followers'!$C70=1,'EPA HDV Rules'!H$44,IF('CA Standards and Followers'!$F70=1,MAX('CA Standards and Followers'!O$5,'EPA HDV Rules'!H$44),0))</f>
        <v>0.4350401760255096</v>
      </c>
      <c r="P58">
        <f>IF('CA Standards and Followers'!$C70=1,'EPA HDV Rules'!I$44,IF('CA Standards and Followers'!$F70=1,MAX('CA Standards and Followers'!P$5,'EPA HDV Rules'!I$44),0))</f>
        <v>0.4350401760255096</v>
      </c>
      <c r="Q58">
        <f>IF('CA Standards and Followers'!$C70=1,'EPA HDV Rules'!J$44,IF('CA Standards and Followers'!$F70=1,MAX('CA Standards and Followers'!Q$5,'EPA HDV Rules'!J$44),0))</f>
        <v>0.4350401760255096</v>
      </c>
      <c r="R58">
        <f>IF('CA Standards and Followers'!$C70=1,'EPA HDV Rules'!K$44,IF('CA Standards and Followers'!$F70=1,MAX('CA Standards and Followers'!R$5,'EPA HDV Rules'!K$44),0))</f>
        <v>0.4350401760255096</v>
      </c>
      <c r="S58">
        <f>IF('CA Standards and Followers'!$C70=1,'EPA HDV Rules'!L$44,IF('CA Standards and Followers'!$F70=1,MAX('CA Standards and Followers'!S$5,'EPA HDV Rules'!L$44),0))</f>
        <v>0.4350401760255096</v>
      </c>
      <c r="T58">
        <f>IF('CA Standards and Followers'!$C70=1,'EPA HDV Rules'!M$44,IF('CA Standards and Followers'!$F70=1,MAX('CA Standards and Followers'!T$5,'EPA HDV Rules'!M$44),0))</f>
        <v>0.4350401760255096</v>
      </c>
      <c r="U58">
        <f>IF('CA Standards and Followers'!$C70=1,'EPA HDV Rules'!N$44,IF('CA Standards and Followers'!$F70=1,MAX('CA Standards and Followers'!U$5,'EPA HDV Rules'!N$44),0))</f>
        <v>0.4350401760255096</v>
      </c>
      <c r="V58">
        <f>IF('CA Standards and Followers'!$C70=1,'EPA HDV Rules'!O$44,IF('CA Standards and Followers'!$F70=1,MAX('CA Standards and Followers'!V$5,'EPA HDV Rules'!O$44),0))</f>
        <v>0.4350401760255096</v>
      </c>
      <c r="W58">
        <f>IF('CA Standards and Followers'!$C70=1,'EPA HDV Rules'!P$44,IF('CA Standards and Followers'!$F70=1,MAX('CA Standards and Followers'!W$5,'EPA HDV Rules'!P$44),0))</f>
        <v>0.4350401760255096</v>
      </c>
      <c r="X58">
        <f>IF('CA Standards and Followers'!$C70=1,'EPA HDV Rules'!Q$44,IF('CA Standards and Followers'!$F70=1,MAX('CA Standards and Followers'!X$5,'EPA HDV Rules'!Q$44),0))</f>
        <v>0.4350401760255096</v>
      </c>
      <c r="Y58">
        <f>IF('CA Standards and Followers'!$C70=1,'EPA HDV Rules'!R$44,IF('CA Standards and Followers'!$F70=1,MAX('CA Standards and Followers'!Y$5,'EPA HDV Rules'!R$44),0))</f>
        <v>0.4350401760255096</v>
      </c>
      <c r="Z58">
        <f>IF('CA Standards and Followers'!$C70=1,'EPA HDV Rules'!S$44,IF('CA Standards and Followers'!$F70=1,MAX('CA Standards and Followers'!Z$5,'EPA HDV Rules'!S$44),0))</f>
        <v>0.4350401760255096</v>
      </c>
      <c r="AA58">
        <f>IF('CA Standards and Followers'!$C70=1,'EPA HDV Rules'!T$44,IF('CA Standards and Followers'!$F70=1,MAX('CA Standards and Followers'!AA$5,'EPA HDV Rules'!T$44),0))</f>
        <v>0.4350401760255096</v>
      </c>
      <c r="AB58">
        <f>IF('CA Standards and Followers'!$C70=1,'EPA HDV Rules'!U$44,IF('CA Standards and Followers'!$F70=1,MAX('CA Standards and Followers'!AB$5,'EPA HDV Rules'!U$44),0))</f>
        <v>0.4350401760255096</v>
      </c>
      <c r="AC58">
        <f>IF('CA Standards and Followers'!$C70=1,'EPA HDV Rules'!V$44,IF('CA Standards and Followers'!$F70=1,MAX('CA Standards and Followers'!AC$5,'EPA HDV Rules'!V$44),0))</f>
        <v>0.4350401760255096</v>
      </c>
      <c r="AD58">
        <f>IF('CA Standards and Followers'!$C70=1,'EPA HDV Rules'!W$44,IF('CA Standards and Followers'!$F70=1,MAX('CA Standards and Followers'!AD$5,'EPA HDV Rules'!W$44),0))</f>
        <v>0.4350401760255096</v>
      </c>
      <c r="AE58">
        <f>IF('CA Standards and Followers'!$C70=1,'EPA HDV Rules'!X$44,IF('CA Standards and Followers'!$F70=1,MAX('CA Standards and Followers'!AE$5,'EPA HDV Rules'!X$44),0))</f>
        <v>0.4350401760255096</v>
      </c>
      <c r="AF58">
        <f>IF('CA Standards and Followers'!$C70=1,'EPA HDV Rules'!Y$44,IF('CA Standards and Followers'!$F70=1,MAX('CA Standards and Followers'!AF$5,'EPA HDV Rules'!Y$44),0))</f>
        <v>0.4350401760255096</v>
      </c>
    </row>
    <row r="59" spans="1:32" x14ac:dyDescent="0.75">
      <c r="A59" t="s">
        <v>34</v>
      </c>
      <c r="B59">
        <f>IF(INDEX('CA Standards and Followers'!$I$14:$I$73,MATCH($A59,'CA Standards and Followers'!$A$14:$A$73,0))&lt;=B$1,INDEX('CA Standards and Followers'!$F$14:$F$73,MATCH($A59,'CA Standards and Followers'!$A$14:$A$73,0))*'CA Standards and Followers'!B$5,0)</f>
        <v>0</v>
      </c>
      <c r="C59">
        <f>IF(INDEX('CA Standards and Followers'!$I$14:$I$73,MATCH($A59,'CA Standards and Followers'!$A$14:$A$73,0))&lt;=C$1,INDEX('CA Standards and Followers'!$F$14:$F$73,MATCH($A59,'CA Standards and Followers'!$A$14:$A$73,0))*'CA Standards and Followers'!C$5,0)</f>
        <v>0</v>
      </c>
      <c r="D59">
        <f>IF(INDEX('CA Standards and Followers'!$I$14:$I$73,MATCH($A59,'CA Standards and Followers'!$A$14:$A$73,0))&lt;=D$1,INDEX('CA Standards and Followers'!$F$14:$F$73,MATCH($A59,'CA Standards and Followers'!$A$14:$A$73,0))*'CA Standards and Followers'!D$5,0)</f>
        <v>0</v>
      </c>
      <c r="E59">
        <f>IF(INDEX('CA Standards and Followers'!$I$14:$I$73,MATCH($A59,'CA Standards and Followers'!$A$14:$A$73,0))&lt;=E$1,INDEX('CA Standards and Followers'!$F$14:$F$73,MATCH($A59,'CA Standards and Followers'!$A$14:$A$73,0))*'CA Standards and Followers'!E$5,0)</f>
        <v>0</v>
      </c>
      <c r="F59">
        <f>IF(INDEX('CA Standards and Followers'!$I$14:$I$73,MATCH($A59,'CA Standards and Followers'!$A$14:$A$73,0))&lt;=F$1,INDEX('CA Standards and Followers'!$F$14:$F$73,MATCH($A59,'CA Standards and Followers'!$A$14:$A$73,0))*'CA Standards and Followers'!F$5,0)</f>
        <v>0</v>
      </c>
      <c r="G59">
        <f>IF(INDEX('CA Standards and Followers'!$I$14:$I$73,MATCH($A59,'CA Standards and Followers'!$A$14:$A$73,0))&lt;=G$1,INDEX('CA Standards and Followers'!$F$14:$F$73,MATCH($A59,'CA Standards and Followers'!$A$14:$A$73,0))*'CA Standards and Followers'!G$5,0)</f>
        <v>0</v>
      </c>
      <c r="H59">
        <f>IF(INDEX('CA Standards and Followers'!$I$14:$I$73,MATCH($A59,'CA Standards and Followers'!$A$14:$A$73,0))&lt;=H$1,INDEX('CA Standards and Followers'!$F$14:$F$73,MATCH($A59,'CA Standards and Followers'!$A$14:$A$73,0))*'CA Standards and Followers'!H$5,0)</f>
        <v>0</v>
      </c>
      <c r="I59">
        <f>IF('CA Standards and Followers'!$C71=1,'EPA HDV Rules'!B$44,IF('CA Standards and Followers'!$F71=1,MAX('CA Standards and Followers'!I$5,'EPA HDV Rules'!B$44),0))</f>
        <v>0</v>
      </c>
      <c r="J59">
        <f>IF('CA Standards and Followers'!$C71=1,'EPA HDV Rules'!C$44,IF('CA Standards and Followers'!$F71=1,MAX('CA Standards and Followers'!J$5,'EPA HDV Rules'!C$44),0))</f>
        <v>0</v>
      </c>
      <c r="K59">
        <f>IF('CA Standards and Followers'!$C71=1,'EPA HDV Rules'!D$44,IF('CA Standards and Followers'!$F71=1,MAX('CA Standards and Followers'!K$5,'EPA HDV Rules'!D$44),0))</f>
        <v>0</v>
      </c>
      <c r="L59">
        <f>IF('CA Standards and Followers'!$C71=1,'EPA HDV Rules'!E$44,IF('CA Standards and Followers'!$F71=1,MAX('CA Standards and Followers'!L$5,'EPA HDV Rules'!E$44),0))</f>
        <v>0</v>
      </c>
      <c r="M59">
        <f>IF('CA Standards and Followers'!$C71=1,'EPA HDV Rules'!F$44,IF('CA Standards and Followers'!$F71=1,MAX('CA Standards and Followers'!M$5,'EPA HDV Rules'!F$44),0))</f>
        <v>0</v>
      </c>
      <c r="N59">
        <f>IF('CA Standards and Followers'!$C71=1,'EPA HDV Rules'!G$44,IF('CA Standards and Followers'!$F71=1,MAX('CA Standards and Followers'!N$5,'EPA HDV Rules'!G$44),0))</f>
        <v>0</v>
      </c>
      <c r="O59">
        <f>IF('CA Standards and Followers'!$C71=1,'EPA HDV Rules'!H$44,IF('CA Standards and Followers'!$F71=1,MAX('CA Standards and Followers'!O$5,'EPA HDV Rules'!H$44),0))</f>
        <v>0.4350401760255096</v>
      </c>
      <c r="P59">
        <f>IF('CA Standards and Followers'!$C71=1,'EPA HDV Rules'!I$44,IF('CA Standards and Followers'!$F71=1,MAX('CA Standards and Followers'!P$5,'EPA HDV Rules'!I$44),0))</f>
        <v>0.4350401760255096</v>
      </c>
      <c r="Q59">
        <f>IF('CA Standards and Followers'!$C71=1,'EPA HDV Rules'!J$44,IF('CA Standards and Followers'!$F71=1,MAX('CA Standards and Followers'!Q$5,'EPA HDV Rules'!J$44),0))</f>
        <v>0.4350401760255096</v>
      </c>
      <c r="R59">
        <f>IF('CA Standards and Followers'!$C71=1,'EPA HDV Rules'!K$44,IF('CA Standards and Followers'!$F71=1,MAX('CA Standards and Followers'!R$5,'EPA HDV Rules'!K$44),0))</f>
        <v>0.4350401760255096</v>
      </c>
      <c r="S59">
        <f>IF('CA Standards and Followers'!$C71=1,'EPA HDV Rules'!L$44,IF('CA Standards and Followers'!$F71=1,MAX('CA Standards and Followers'!S$5,'EPA HDV Rules'!L$44),0))</f>
        <v>0.4350401760255096</v>
      </c>
      <c r="T59">
        <f>IF('CA Standards and Followers'!$C71=1,'EPA HDV Rules'!M$44,IF('CA Standards and Followers'!$F71=1,MAX('CA Standards and Followers'!T$5,'EPA HDV Rules'!M$44),0))</f>
        <v>0.4350401760255096</v>
      </c>
      <c r="U59">
        <f>IF('CA Standards and Followers'!$C71=1,'EPA HDV Rules'!N$44,IF('CA Standards and Followers'!$F71=1,MAX('CA Standards and Followers'!U$5,'EPA HDV Rules'!N$44),0))</f>
        <v>0.4350401760255096</v>
      </c>
      <c r="V59">
        <f>IF('CA Standards and Followers'!$C71=1,'EPA HDV Rules'!O$44,IF('CA Standards and Followers'!$F71=1,MAX('CA Standards and Followers'!V$5,'EPA HDV Rules'!O$44),0))</f>
        <v>0.4350401760255096</v>
      </c>
      <c r="W59">
        <f>IF('CA Standards and Followers'!$C71=1,'EPA HDV Rules'!P$44,IF('CA Standards and Followers'!$F71=1,MAX('CA Standards and Followers'!W$5,'EPA HDV Rules'!P$44),0))</f>
        <v>0.4350401760255096</v>
      </c>
      <c r="X59">
        <f>IF('CA Standards and Followers'!$C71=1,'EPA HDV Rules'!Q$44,IF('CA Standards and Followers'!$F71=1,MAX('CA Standards and Followers'!X$5,'EPA HDV Rules'!Q$44),0))</f>
        <v>0.4350401760255096</v>
      </c>
      <c r="Y59">
        <f>IF('CA Standards and Followers'!$C71=1,'EPA HDV Rules'!R$44,IF('CA Standards and Followers'!$F71=1,MAX('CA Standards and Followers'!Y$5,'EPA HDV Rules'!R$44),0))</f>
        <v>0.4350401760255096</v>
      </c>
      <c r="Z59">
        <f>IF('CA Standards and Followers'!$C71=1,'EPA HDV Rules'!S$44,IF('CA Standards and Followers'!$F71=1,MAX('CA Standards and Followers'!Z$5,'EPA HDV Rules'!S$44),0))</f>
        <v>0.4350401760255096</v>
      </c>
      <c r="AA59">
        <f>IF('CA Standards and Followers'!$C71=1,'EPA HDV Rules'!T$44,IF('CA Standards and Followers'!$F71=1,MAX('CA Standards and Followers'!AA$5,'EPA HDV Rules'!T$44),0))</f>
        <v>0.4350401760255096</v>
      </c>
      <c r="AB59">
        <f>IF('CA Standards and Followers'!$C71=1,'EPA HDV Rules'!U$44,IF('CA Standards and Followers'!$F71=1,MAX('CA Standards and Followers'!AB$5,'EPA HDV Rules'!U$44),0))</f>
        <v>0.4350401760255096</v>
      </c>
      <c r="AC59">
        <f>IF('CA Standards and Followers'!$C71=1,'EPA HDV Rules'!V$44,IF('CA Standards and Followers'!$F71=1,MAX('CA Standards and Followers'!AC$5,'EPA HDV Rules'!V$44),0))</f>
        <v>0.4350401760255096</v>
      </c>
      <c r="AD59">
        <f>IF('CA Standards and Followers'!$C71=1,'EPA HDV Rules'!W$44,IF('CA Standards and Followers'!$F71=1,MAX('CA Standards and Followers'!AD$5,'EPA HDV Rules'!W$44),0))</f>
        <v>0.4350401760255096</v>
      </c>
      <c r="AE59">
        <f>IF('CA Standards and Followers'!$C71=1,'EPA HDV Rules'!X$44,IF('CA Standards and Followers'!$F71=1,MAX('CA Standards and Followers'!AE$5,'EPA HDV Rules'!X$44),0))</f>
        <v>0.4350401760255096</v>
      </c>
      <c r="AF59">
        <f>IF('CA Standards and Followers'!$C71=1,'EPA HDV Rules'!Y$44,IF('CA Standards and Followers'!$F71=1,MAX('CA Standards and Followers'!AF$5,'EPA HDV Rules'!Y$44),0))</f>
        <v>0.4350401760255096</v>
      </c>
    </row>
    <row r="60" spans="1:32" x14ac:dyDescent="0.75">
      <c r="A60" t="s">
        <v>35</v>
      </c>
      <c r="B60">
        <f>IF(INDEX('CA Standards and Followers'!$I$14:$I$73,MATCH($A60,'CA Standards and Followers'!$A$14:$A$73,0))&lt;=B$1,INDEX('CA Standards and Followers'!$F$14:$F$73,MATCH($A60,'CA Standards and Followers'!$A$14:$A$73,0))*'CA Standards and Followers'!B$5,0)</f>
        <v>0</v>
      </c>
      <c r="C60">
        <f>IF(INDEX('CA Standards and Followers'!$I$14:$I$73,MATCH($A60,'CA Standards and Followers'!$A$14:$A$73,0))&lt;=C$1,INDEX('CA Standards and Followers'!$F$14:$F$73,MATCH($A60,'CA Standards and Followers'!$A$14:$A$73,0))*'CA Standards and Followers'!C$5,0)</f>
        <v>0</v>
      </c>
      <c r="D60">
        <f>IF(INDEX('CA Standards and Followers'!$I$14:$I$73,MATCH($A60,'CA Standards and Followers'!$A$14:$A$73,0))&lt;=D$1,INDEX('CA Standards and Followers'!$F$14:$F$73,MATCH($A60,'CA Standards and Followers'!$A$14:$A$73,0))*'CA Standards and Followers'!D$5,0)</f>
        <v>0</v>
      </c>
      <c r="E60">
        <f>IF(INDEX('CA Standards and Followers'!$I$14:$I$73,MATCH($A60,'CA Standards and Followers'!$A$14:$A$73,0))&lt;=E$1,INDEX('CA Standards and Followers'!$F$14:$F$73,MATCH($A60,'CA Standards and Followers'!$A$14:$A$73,0))*'CA Standards and Followers'!E$5,0)</f>
        <v>0</v>
      </c>
      <c r="F60">
        <f>IF(INDEX('CA Standards and Followers'!$I$14:$I$73,MATCH($A60,'CA Standards and Followers'!$A$14:$A$73,0))&lt;=F$1,INDEX('CA Standards and Followers'!$F$14:$F$73,MATCH($A60,'CA Standards and Followers'!$A$14:$A$73,0))*'CA Standards and Followers'!F$5,0)</f>
        <v>0</v>
      </c>
      <c r="G60">
        <f>IF(INDEX('CA Standards and Followers'!$I$14:$I$73,MATCH($A60,'CA Standards and Followers'!$A$14:$A$73,0))&lt;=G$1,INDEX('CA Standards and Followers'!$F$14:$F$73,MATCH($A60,'CA Standards and Followers'!$A$14:$A$73,0))*'CA Standards and Followers'!G$5,0)</f>
        <v>0</v>
      </c>
      <c r="H60">
        <f>IF(INDEX('CA Standards and Followers'!$I$14:$I$73,MATCH($A60,'CA Standards and Followers'!$A$14:$A$73,0))&lt;=H$1,INDEX('CA Standards and Followers'!$F$14:$F$73,MATCH($A60,'CA Standards and Followers'!$A$14:$A$73,0))*'CA Standards and Followers'!H$5,0)</f>
        <v>0</v>
      </c>
      <c r="I60">
        <f>IF('CA Standards and Followers'!$C72=1,'EPA HDV Rules'!B$44,IF('CA Standards and Followers'!$F72=1,MAX('CA Standards and Followers'!I$5,'EPA HDV Rules'!B$44),0))</f>
        <v>0</v>
      </c>
      <c r="J60">
        <f>IF('CA Standards and Followers'!$C72=1,'EPA HDV Rules'!C$44,IF('CA Standards and Followers'!$F72=1,MAX('CA Standards and Followers'!J$5,'EPA HDV Rules'!C$44),0))</f>
        <v>0</v>
      </c>
      <c r="K60">
        <f>IF('CA Standards and Followers'!$C72=1,'EPA HDV Rules'!D$44,IF('CA Standards and Followers'!$F72=1,MAX('CA Standards and Followers'!K$5,'EPA HDV Rules'!D$44),0))</f>
        <v>0</v>
      </c>
      <c r="L60">
        <f>IF('CA Standards and Followers'!$C72=1,'EPA HDV Rules'!E$44,IF('CA Standards and Followers'!$F72=1,MAX('CA Standards and Followers'!L$5,'EPA HDV Rules'!E$44),0))</f>
        <v>0</v>
      </c>
      <c r="M60">
        <f>IF('CA Standards and Followers'!$C72=1,'EPA HDV Rules'!F$44,IF('CA Standards and Followers'!$F72=1,MAX('CA Standards and Followers'!M$5,'EPA HDV Rules'!F$44),0))</f>
        <v>0</v>
      </c>
      <c r="N60">
        <f>IF('CA Standards and Followers'!$C72=1,'EPA HDV Rules'!G$44,IF('CA Standards and Followers'!$F72=1,MAX('CA Standards and Followers'!N$5,'EPA HDV Rules'!G$44),0))</f>
        <v>0</v>
      </c>
      <c r="O60">
        <f>IF('CA Standards and Followers'!$C72=1,'EPA HDV Rules'!H$44,IF('CA Standards and Followers'!$F72=1,MAX('CA Standards and Followers'!O$5,'EPA HDV Rules'!H$44),0))</f>
        <v>0.4350401760255096</v>
      </c>
      <c r="P60">
        <f>IF('CA Standards and Followers'!$C72=1,'EPA HDV Rules'!I$44,IF('CA Standards and Followers'!$F72=1,MAX('CA Standards and Followers'!P$5,'EPA HDV Rules'!I$44),0))</f>
        <v>0.4350401760255096</v>
      </c>
      <c r="Q60">
        <f>IF('CA Standards and Followers'!$C72=1,'EPA HDV Rules'!J$44,IF('CA Standards and Followers'!$F72=1,MAX('CA Standards and Followers'!Q$5,'EPA HDV Rules'!J$44),0))</f>
        <v>0.4350401760255096</v>
      </c>
      <c r="R60">
        <f>IF('CA Standards and Followers'!$C72=1,'EPA HDV Rules'!K$44,IF('CA Standards and Followers'!$F72=1,MAX('CA Standards and Followers'!R$5,'EPA HDV Rules'!K$44),0))</f>
        <v>0.4350401760255096</v>
      </c>
      <c r="S60">
        <f>IF('CA Standards and Followers'!$C72=1,'EPA HDV Rules'!L$44,IF('CA Standards and Followers'!$F72=1,MAX('CA Standards and Followers'!S$5,'EPA HDV Rules'!L$44),0))</f>
        <v>0.4350401760255096</v>
      </c>
      <c r="T60">
        <f>IF('CA Standards and Followers'!$C72=1,'EPA HDV Rules'!M$44,IF('CA Standards and Followers'!$F72=1,MAX('CA Standards and Followers'!T$5,'EPA HDV Rules'!M$44),0))</f>
        <v>0.4350401760255096</v>
      </c>
      <c r="U60">
        <f>IF('CA Standards and Followers'!$C72=1,'EPA HDV Rules'!N$44,IF('CA Standards and Followers'!$F72=1,MAX('CA Standards and Followers'!U$5,'EPA HDV Rules'!N$44),0))</f>
        <v>0.4350401760255096</v>
      </c>
      <c r="V60">
        <f>IF('CA Standards and Followers'!$C72=1,'EPA HDV Rules'!O$44,IF('CA Standards and Followers'!$F72=1,MAX('CA Standards and Followers'!V$5,'EPA HDV Rules'!O$44),0))</f>
        <v>0.4350401760255096</v>
      </c>
      <c r="W60">
        <f>IF('CA Standards and Followers'!$C72=1,'EPA HDV Rules'!P$44,IF('CA Standards and Followers'!$F72=1,MAX('CA Standards and Followers'!W$5,'EPA HDV Rules'!P$44),0))</f>
        <v>0.4350401760255096</v>
      </c>
      <c r="X60">
        <f>IF('CA Standards and Followers'!$C72=1,'EPA HDV Rules'!Q$44,IF('CA Standards and Followers'!$F72=1,MAX('CA Standards and Followers'!X$5,'EPA HDV Rules'!Q$44),0))</f>
        <v>0.4350401760255096</v>
      </c>
      <c r="Y60">
        <f>IF('CA Standards and Followers'!$C72=1,'EPA HDV Rules'!R$44,IF('CA Standards and Followers'!$F72=1,MAX('CA Standards and Followers'!Y$5,'EPA HDV Rules'!R$44),0))</f>
        <v>0.4350401760255096</v>
      </c>
      <c r="Z60">
        <f>IF('CA Standards and Followers'!$C72=1,'EPA HDV Rules'!S$44,IF('CA Standards and Followers'!$F72=1,MAX('CA Standards and Followers'!Z$5,'EPA HDV Rules'!S$44),0))</f>
        <v>0.4350401760255096</v>
      </c>
      <c r="AA60">
        <f>IF('CA Standards and Followers'!$C72=1,'EPA HDV Rules'!T$44,IF('CA Standards and Followers'!$F72=1,MAX('CA Standards and Followers'!AA$5,'EPA HDV Rules'!T$44),0))</f>
        <v>0.4350401760255096</v>
      </c>
      <c r="AB60">
        <f>IF('CA Standards and Followers'!$C72=1,'EPA HDV Rules'!U$44,IF('CA Standards and Followers'!$F72=1,MAX('CA Standards and Followers'!AB$5,'EPA HDV Rules'!U$44),0))</f>
        <v>0.4350401760255096</v>
      </c>
      <c r="AC60">
        <f>IF('CA Standards and Followers'!$C72=1,'EPA HDV Rules'!V$44,IF('CA Standards and Followers'!$F72=1,MAX('CA Standards and Followers'!AC$5,'EPA HDV Rules'!V$44),0))</f>
        <v>0.4350401760255096</v>
      </c>
      <c r="AD60">
        <f>IF('CA Standards and Followers'!$C72=1,'EPA HDV Rules'!W$44,IF('CA Standards and Followers'!$F72=1,MAX('CA Standards and Followers'!AD$5,'EPA HDV Rules'!W$44),0))</f>
        <v>0.4350401760255096</v>
      </c>
      <c r="AE60">
        <f>IF('CA Standards and Followers'!$C72=1,'EPA HDV Rules'!X$44,IF('CA Standards and Followers'!$F72=1,MAX('CA Standards and Followers'!AE$5,'EPA HDV Rules'!X$44),0))</f>
        <v>0.4350401760255096</v>
      </c>
      <c r="AF60">
        <f>IF('CA Standards and Followers'!$C72=1,'EPA HDV Rules'!Y$44,IF('CA Standards and Followers'!$F72=1,MAX('CA Standards and Followers'!AF$5,'EPA HDV Rules'!Y$44),0))</f>
        <v>0.4350401760255096</v>
      </c>
    </row>
    <row r="61" spans="1:32" x14ac:dyDescent="0.75">
      <c r="A61" t="s">
        <v>36</v>
      </c>
      <c r="B61">
        <f>IF(INDEX('CA Standards and Followers'!$I$14:$I$73,MATCH($A61,'CA Standards and Followers'!$A$14:$A$73,0))&lt;=B$1,INDEX('CA Standards and Followers'!$F$14:$F$73,MATCH($A61,'CA Standards and Followers'!$A$14:$A$73,0))*'CA Standards and Followers'!B$5,0)</f>
        <v>0</v>
      </c>
      <c r="C61">
        <f>IF(INDEX('CA Standards and Followers'!$I$14:$I$73,MATCH($A61,'CA Standards and Followers'!$A$14:$A$73,0))&lt;=C$1,INDEX('CA Standards and Followers'!$F$14:$F$73,MATCH($A61,'CA Standards and Followers'!$A$14:$A$73,0))*'CA Standards and Followers'!C$5,0)</f>
        <v>0</v>
      </c>
      <c r="D61">
        <f>IF(INDEX('CA Standards and Followers'!$I$14:$I$73,MATCH($A61,'CA Standards and Followers'!$A$14:$A$73,0))&lt;=D$1,INDEX('CA Standards and Followers'!$F$14:$F$73,MATCH($A61,'CA Standards and Followers'!$A$14:$A$73,0))*'CA Standards and Followers'!D$5,0)</f>
        <v>0</v>
      </c>
      <c r="E61">
        <f>IF(INDEX('CA Standards and Followers'!$I$14:$I$73,MATCH($A61,'CA Standards and Followers'!$A$14:$A$73,0))&lt;=E$1,INDEX('CA Standards and Followers'!$F$14:$F$73,MATCH($A61,'CA Standards and Followers'!$A$14:$A$73,0))*'CA Standards and Followers'!E$5,0)</f>
        <v>0</v>
      </c>
      <c r="F61">
        <f>IF(INDEX('CA Standards and Followers'!$I$14:$I$73,MATCH($A61,'CA Standards and Followers'!$A$14:$A$73,0))&lt;=F$1,INDEX('CA Standards and Followers'!$F$14:$F$73,MATCH($A61,'CA Standards and Followers'!$A$14:$A$73,0))*'CA Standards and Followers'!F$5,0)</f>
        <v>0</v>
      </c>
      <c r="G61">
        <f>IF(INDEX('CA Standards and Followers'!$I$14:$I$73,MATCH($A61,'CA Standards and Followers'!$A$14:$A$73,0))&lt;=G$1,INDEX('CA Standards and Followers'!$F$14:$F$73,MATCH($A61,'CA Standards and Followers'!$A$14:$A$73,0))*'CA Standards and Followers'!G$5,0)</f>
        <v>0</v>
      </c>
      <c r="H61">
        <f>IF(INDEX('CA Standards and Followers'!$I$14:$I$73,MATCH($A61,'CA Standards and Followers'!$A$14:$A$73,0))&lt;=H$1,INDEX('CA Standards and Followers'!$F$14:$F$73,MATCH($A61,'CA Standards and Followers'!$A$14:$A$73,0))*'CA Standards and Followers'!H$5,0)</f>
        <v>0</v>
      </c>
      <c r="I61">
        <f>IF('CA Standards and Followers'!$C73=1,'EPA HDV Rules'!B$44,IF('CA Standards and Followers'!$F73=1,MAX('CA Standards and Followers'!I$5,'EPA HDV Rules'!B$44),0))</f>
        <v>0</v>
      </c>
      <c r="J61">
        <f>IF('CA Standards and Followers'!$C73=1,'EPA HDV Rules'!C$44,IF('CA Standards and Followers'!$F73=1,MAX('CA Standards and Followers'!J$5,'EPA HDV Rules'!C$44),0))</f>
        <v>0</v>
      </c>
      <c r="K61">
        <f>IF('CA Standards and Followers'!$C73=1,'EPA HDV Rules'!D$44,IF('CA Standards and Followers'!$F73=1,MAX('CA Standards and Followers'!K$5,'EPA HDV Rules'!D$44),0))</f>
        <v>0</v>
      </c>
      <c r="L61">
        <f>IF('CA Standards and Followers'!$C73=1,'EPA HDV Rules'!E$44,IF('CA Standards and Followers'!$F73=1,MAX('CA Standards and Followers'!L$5,'EPA HDV Rules'!E$44),0))</f>
        <v>0</v>
      </c>
      <c r="M61">
        <f>IF('CA Standards and Followers'!$C73=1,'EPA HDV Rules'!F$44,IF('CA Standards and Followers'!$F73=1,MAX('CA Standards and Followers'!M$5,'EPA HDV Rules'!F$44),0))</f>
        <v>0</v>
      </c>
      <c r="N61">
        <f>IF('CA Standards and Followers'!$C73=1,'EPA HDV Rules'!G$44,IF('CA Standards and Followers'!$F73=1,MAX('CA Standards and Followers'!N$5,'EPA HDV Rules'!G$44),0))</f>
        <v>0</v>
      </c>
      <c r="O61">
        <f>IF('CA Standards and Followers'!$C73=1,'EPA HDV Rules'!H$44,IF('CA Standards and Followers'!$F73=1,MAX('CA Standards and Followers'!O$5,'EPA HDV Rules'!H$44),0))</f>
        <v>0.4350401760255096</v>
      </c>
      <c r="P61">
        <f>IF('CA Standards and Followers'!$C73=1,'EPA HDV Rules'!I$44,IF('CA Standards and Followers'!$F73=1,MAX('CA Standards and Followers'!P$5,'EPA HDV Rules'!I$44),0))</f>
        <v>0.4350401760255096</v>
      </c>
      <c r="Q61">
        <f>IF('CA Standards and Followers'!$C73=1,'EPA HDV Rules'!J$44,IF('CA Standards and Followers'!$F73=1,MAX('CA Standards and Followers'!Q$5,'EPA HDV Rules'!J$44),0))</f>
        <v>0.4350401760255096</v>
      </c>
      <c r="R61">
        <f>IF('CA Standards and Followers'!$C73=1,'EPA HDV Rules'!K$44,IF('CA Standards and Followers'!$F73=1,MAX('CA Standards and Followers'!R$5,'EPA HDV Rules'!K$44),0))</f>
        <v>0.4350401760255096</v>
      </c>
      <c r="S61">
        <f>IF('CA Standards and Followers'!$C73=1,'EPA HDV Rules'!L$44,IF('CA Standards and Followers'!$F73=1,MAX('CA Standards and Followers'!S$5,'EPA HDV Rules'!L$44),0))</f>
        <v>0.4350401760255096</v>
      </c>
      <c r="T61">
        <f>IF('CA Standards and Followers'!$C73=1,'EPA HDV Rules'!M$44,IF('CA Standards and Followers'!$F73=1,MAX('CA Standards and Followers'!T$5,'EPA HDV Rules'!M$44),0))</f>
        <v>0.4350401760255096</v>
      </c>
      <c r="U61">
        <f>IF('CA Standards and Followers'!$C73=1,'EPA HDV Rules'!N$44,IF('CA Standards and Followers'!$F73=1,MAX('CA Standards and Followers'!U$5,'EPA HDV Rules'!N$44),0))</f>
        <v>0.4350401760255096</v>
      </c>
      <c r="V61">
        <f>IF('CA Standards and Followers'!$C73=1,'EPA HDV Rules'!O$44,IF('CA Standards and Followers'!$F73=1,MAX('CA Standards and Followers'!V$5,'EPA HDV Rules'!O$44),0))</f>
        <v>0.4350401760255096</v>
      </c>
      <c r="W61">
        <f>IF('CA Standards and Followers'!$C73=1,'EPA HDV Rules'!P$44,IF('CA Standards and Followers'!$F73=1,MAX('CA Standards and Followers'!W$5,'EPA HDV Rules'!P$44),0))</f>
        <v>0.4350401760255096</v>
      </c>
      <c r="X61">
        <f>IF('CA Standards and Followers'!$C73=1,'EPA HDV Rules'!Q$44,IF('CA Standards and Followers'!$F73=1,MAX('CA Standards and Followers'!X$5,'EPA HDV Rules'!Q$44),0))</f>
        <v>0.4350401760255096</v>
      </c>
      <c r="Y61">
        <f>IF('CA Standards and Followers'!$C73=1,'EPA HDV Rules'!R$44,IF('CA Standards and Followers'!$F73=1,MAX('CA Standards and Followers'!Y$5,'EPA HDV Rules'!R$44),0))</f>
        <v>0.4350401760255096</v>
      </c>
      <c r="Z61">
        <f>IF('CA Standards and Followers'!$C73=1,'EPA HDV Rules'!S$44,IF('CA Standards and Followers'!$F73=1,MAX('CA Standards and Followers'!Z$5,'EPA HDV Rules'!S$44),0))</f>
        <v>0.4350401760255096</v>
      </c>
      <c r="AA61">
        <f>IF('CA Standards and Followers'!$C73=1,'EPA HDV Rules'!T$44,IF('CA Standards and Followers'!$F73=1,MAX('CA Standards and Followers'!AA$5,'EPA HDV Rules'!T$44),0))</f>
        <v>0.4350401760255096</v>
      </c>
      <c r="AB61">
        <f>IF('CA Standards and Followers'!$C73=1,'EPA HDV Rules'!U$44,IF('CA Standards and Followers'!$F73=1,MAX('CA Standards and Followers'!AB$5,'EPA HDV Rules'!U$44),0))</f>
        <v>0.4350401760255096</v>
      </c>
      <c r="AC61">
        <f>IF('CA Standards and Followers'!$C73=1,'EPA HDV Rules'!V$44,IF('CA Standards and Followers'!$F73=1,MAX('CA Standards and Followers'!AC$5,'EPA HDV Rules'!V$44),0))</f>
        <v>0.4350401760255096</v>
      </c>
      <c r="AD61">
        <f>IF('CA Standards and Followers'!$C73=1,'EPA HDV Rules'!W$44,IF('CA Standards and Followers'!$F73=1,MAX('CA Standards and Followers'!AD$5,'EPA HDV Rules'!W$44),0))</f>
        <v>0.4350401760255096</v>
      </c>
      <c r="AE61">
        <f>IF('CA Standards and Followers'!$C73=1,'EPA HDV Rules'!X$44,IF('CA Standards and Followers'!$F73=1,MAX('CA Standards and Followers'!AE$5,'EPA HDV Rules'!X$44),0))</f>
        <v>0.4350401760255096</v>
      </c>
      <c r="AF61">
        <f>IF('CA Standards and Followers'!$C73=1,'EPA HDV Rules'!Y$44,IF('CA Standards and Followers'!$F73=1,MAX('CA Standards and Followers'!AF$5,'EPA HDV Rules'!Y$44),0))</f>
        <v>0.4350401760255096</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74A749-A5AE-43F5-B640-FD53731A39C2}">
  <sheetPr>
    <tabColor theme="4" tint="-0.249977111117893"/>
  </sheetPr>
  <dimension ref="A1:AF61"/>
  <sheetViews>
    <sheetView workbookViewId="0">
      <selection activeCell="B2" sqref="A1:AF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SUMIFS('BRZSPbS-psgr-hdv-all'!B:B,'BRZSPbS-psgr-hdv-all'!$A:$A,About!$B$1)</f>
        <v>0</v>
      </c>
      <c r="C2">
        <f>SUMIFS('BRZSPbS-psgr-hdv-all'!C:C,'BRZSPbS-psgr-hdv-all'!$A:$A,About!$B$1)</f>
        <v>0</v>
      </c>
      <c r="D2">
        <f>SUMIFS('BRZSPbS-psgr-hdv-all'!D:D,'BRZSPbS-psgr-hdv-all'!$A:$A,About!$B$1)</f>
        <v>0</v>
      </c>
      <c r="E2">
        <f>SUMIFS('BRZSPbS-psgr-hdv-all'!E:E,'BRZSPbS-psgr-hdv-all'!$A:$A,About!$B$1)</f>
        <v>0</v>
      </c>
      <c r="F2">
        <f>SUMIFS('BRZSPbS-psgr-hdv-all'!F:F,'BRZSPbS-psgr-hdv-all'!$A:$A,About!$B$1)</f>
        <v>0</v>
      </c>
      <c r="G2">
        <f>SUMIFS('BRZSPbS-psgr-hdv-all'!G:G,'BRZSPbS-psgr-hdv-all'!$A:$A,About!$B$1)</f>
        <v>0</v>
      </c>
      <c r="H2">
        <f>SUMIFS('BRZSPbS-psgr-hdv-all'!H:H,'BRZSPbS-psgr-hdv-all'!$A:$A,About!$B$1)</f>
        <v>0</v>
      </c>
      <c r="I2">
        <f>SUMIFS('BRZSPbS-psgr-hdv-all'!I:I,'BRZSPbS-psgr-hdv-all'!$A:$A,About!$B$1)</f>
        <v>8.6930079249293704E-2</v>
      </c>
      <c r="J2">
        <f>SUMIFS('BRZSPbS-psgr-hdv-all'!J:J,'BRZSPbS-psgr-hdv-all'!$A:$A,About!$B$1)</f>
        <v>0.13039511887394054</v>
      </c>
      <c r="K2">
        <f>SUMIFS('BRZSPbS-psgr-hdv-all'!K:K,'BRZSPbS-psgr-hdv-all'!$A:$A,About!$B$1)</f>
        <v>0.17386015849858741</v>
      </c>
      <c r="L2">
        <f>SUMIFS('BRZSPbS-psgr-hdv-all'!L:L,'BRZSPbS-psgr-hdv-all'!$A:$A,About!$B$1)</f>
        <v>0.21732519812323425</v>
      </c>
      <c r="M2">
        <f>SUMIFS('BRZSPbS-psgr-hdv-all'!M:M,'BRZSPbS-psgr-hdv-all'!$A:$A,About!$B$1)</f>
        <v>0.23905771793555769</v>
      </c>
      <c r="N2">
        <f>SUMIFS('BRZSPbS-psgr-hdv-all'!N:N,'BRZSPbS-psgr-hdv-all'!$A:$A,About!$B$1)</f>
        <v>0.26079023774788107</v>
      </c>
      <c r="O2">
        <f>SUMIFS('BRZSPbS-psgr-hdv-all'!O:O,'BRZSPbS-psgr-hdv-all'!$A:$A,About!$B$1)</f>
        <v>0.4350401760255096</v>
      </c>
      <c r="P2">
        <f>SUMIFS('BRZSPbS-psgr-hdv-all'!P:P,'BRZSPbS-psgr-hdv-all'!$A:$A,About!$B$1)</f>
        <v>0.4350401760255096</v>
      </c>
      <c r="Q2">
        <f>SUMIFS('BRZSPbS-psgr-hdv-all'!Q:Q,'BRZSPbS-psgr-hdv-all'!$A:$A,About!$B$1)</f>
        <v>0.4350401760255096</v>
      </c>
      <c r="R2">
        <f>SUMIFS('BRZSPbS-psgr-hdv-all'!R:R,'BRZSPbS-psgr-hdv-all'!$A:$A,About!$B$1)</f>
        <v>0.4350401760255096</v>
      </c>
      <c r="S2">
        <f>SUMIFS('BRZSPbS-psgr-hdv-all'!S:S,'BRZSPbS-psgr-hdv-all'!$A:$A,About!$B$1)</f>
        <v>0.4350401760255096</v>
      </c>
      <c r="T2">
        <f>SUMIFS('BRZSPbS-psgr-hdv-all'!T:T,'BRZSPbS-psgr-hdv-all'!$A:$A,About!$B$1)</f>
        <v>0.4350401760255096</v>
      </c>
      <c r="U2">
        <f>SUMIFS('BRZSPbS-psgr-hdv-all'!U:U,'BRZSPbS-psgr-hdv-all'!$A:$A,About!$B$1)</f>
        <v>0.4350401760255096</v>
      </c>
      <c r="V2">
        <f>SUMIFS('BRZSPbS-psgr-hdv-all'!V:V,'BRZSPbS-psgr-hdv-all'!$A:$A,About!$B$1)</f>
        <v>0.4350401760255096</v>
      </c>
      <c r="W2">
        <f>SUMIFS('BRZSPbS-psgr-hdv-all'!W:W,'BRZSPbS-psgr-hdv-all'!$A:$A,About!$B$1)</f>
        <v>0.4350401760255096</v>
      </c>
      <c r="X2">
        <f>SUMIFS('BRZSPbS-psgr-hdv-all'!X:X,'BRZSPbS-psgr-hdv-all'!$A:$A,About!$B$1)</f>
        <v>0.4350401760255096</v>
      </c>
      <c r="Y2">
        <f>SUMIFS('BRZSPbS-psgr-hdv-all'!Y:Y,'BRZSPbS-psgr-hdv-all'!$A:$A,About!$B$1)</f>
        <v>0.4350401760255096</v>
      </c>
      <c r="Z2">
        <f>SUMIFS('BRZSPbS-psgr-hdv-all'!Z:Z,'BRZSPbS-psgr-hdv-all'!$A:$A,About!$B$1)</f>
        <v>0.4350401760255096</v>
      </c>
      <c r="AA2">
        <f>SUMIFS('BRZSPbS-psgr-hdv-all'!AA:AA,'BRZSPbS-psgr-hdv-all'!$A:$A,About!$B$1)</f>
        <v>0.4350401760255096</v>
      </c>
      <c r="AB2">
        <f>SUMIFS('BRZSPbS-psgr-hdv-all'!AB:AB,'BRZSPbS-psgr-hdv-all'!$A:$A,About!$B$1)</f>
        <v>0.4350401760255096</v>
      </c>
      <c r="AC2">
        <f>SUMIFS('BRZSPbS-psgr-hdv-all'!AC:AC,'BRZSPbS-psgr-hdv-all'!$A:$A,About!$B$1)</f>
        <v>0.4350401760255096</v>
      </c>
      <c r="AD2">
        <f>SUMIFS('BRZSPbS-psgr-hdv-all'!AD:AD,'BRZSPbS-psgr-hdv-all'!$A:$A,About!$B$1)</f>
        <v>0.4350401760255096</v>
      </c>
      <c r="AE2">
        <f>SUMIFS('BRZSPbS-psgr-hdv-all'!AE:AE,'BRZSPbS-psgr-hdv-all'!$A:$A,About!$B$1)</f>
        <v>0.4350401760255096</v>
      </c>
      <c r="AF2">
        <f>SUMIFS('BRZSPbS-psgr-hdv-all'!AF:AF,'BRZSPbS-psgr-hdv-all'!$A:$A,About!$B$1)</f>
        <v>0.4350401760255096</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A7A4B-61BA-4875-998B-6E36ECF2EBFB}">
  <sheetPr>
    <tabColor theme="4" tint="-0.249977111117893"/>
  </sheetPr>
  <dimension ref="A1:AP61"/>
  <sheetViews>
    <sheetView workbookViewId="0">
      <selection activeCell="A2" sqref="A2"/>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065A92-D7C1-4AAA-960E-582266A78B39}">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D054B4-36CD-4875-BB83-55AE6565B985}">
  <sheetPr>
    <tabColor theme="4" tint="-0.249977111117893"/>
  </sheetPr>
  <dimension ref="A1:AP61"/>
  <sheetViews>
    <sheetView topLeftCell="A13" workbookViewId="0">
      <selection activeCell="A31" sqref="A31"/>
    </sheetView>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922F54-E3E9-4C76-BE5C-B68EA033911D}">
  <sheetPr>
    <tabColor theme="4" tint="-0.249977111117893"/>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Followers'!B$6</f>
        <v>0</v>
      </c>
      <c r="C2">
        <f>INDEX('CA Standards and Followers'!$D$14:$D$73,MATCH($A2,'CA Standards and Followers'!$A$14:$A$73,0))*'CA Standards and Followers'!C$6</f>
        <v>0</v>
      </c>
      <c r="D2">
        <f>INDEX('CA Standards and Followers'!$D$14:$D$73,MATCH($A2,'CA Standards and Followers'!$A$14:$A$73,0))*'CA Standards and Followers'!D$6</f>
        <v>0</v>
      </c>
      <c r="E2">
        <f>INDEX('CA Standards and Followers'!$D$14:$D$73,MATCH($A2,'CA Standards and Followers'!$A$14:$A$73,0))*'CA Standards and Followers'!E$6</f>
        <v>0</v>
      </c>
      <c r="F2">
        <f>INDEX('CA Standards and Followers'!$D$14:$D$73,MATCH($A2,'CA Standards and Followers'!$A$14:$A$73,0))*'CA Standards and Followers'!F$6</f>
        <v>0</v>
      </c>
      <c r="G2">
        <f>INDEX('CA Standards and Followers'!$D$14:$D$73,MATCH($A2,'CA Standards and Followers'!$A$14:$A$73,0))*'CA Standards and Followers'!G$6</f>
        <v>0</v>
      </c>
      <c r="H2">
        <f>INDEX('CA Standards and Followers'!$D$14:$D$73,MATCH($A2,'CA Standards and Followers'!$A$14:$A$73,0))*'CA Standards and Followers'!H$6</f>
        <v>0</v>
      </c>
      <c r="I2">
        <f>INDEX('CA Standards and Followers'!$D$14:$D$73,MATCH($A2,'CA Standards and Followers'!$A$14:$A$73,0))*'CA Standards and Followers'!I$6</f>
        <v>0</v>
      </c>
      <c r="J2">
        <f>INDEX('CA Standards and Followers'!$D$14:$D$73,MATCH($A2,'CA Standards and Followers'!$A$14:$A$73,0))*'CA Standards and Followers'!J$6</f>
        <v>0</v>
      </c>
      <c r="K2">
        <f>INDEX('CA Standards and Followers'!$D$14:$D$73,MATCH($A2,'CA Standards and Followers'!$A$14:$A$73,0))*'CA Standards and Followers'!K$6</f>
        <v>0</v>
      </c>
      <c r="L2">
        <f>INDEX('CA Standards and Followers'!$D$14:$D$73,MATCH($A2,'CA Standards and Followers'!$A$14:$A$73,0))*'CA Standards and Followers'!L$6</f>
        <v>0</v>
      </c>
      <c r="M2">
        <f>INDEX('CA Standards and Followers'!$D$14:$D$73,MATCH($A2,'CA Standards and Followers'!$A$14:$A$73,0))*'CA Standards and Followers'!M$6</f>
        <v>0</v>
      </c>
      <c r="N2">
        <f>INDEX('CA Standards and Followers'!$D$14:$D$73,MATCH($A2,'CA Standards and Followers'!$A$14:$A$73,0))*'CA Standards and Followers'!N$6</f>
        <v>0</v>
      </c>
      <c r="O2">
        <f>INDEX('CA Standards and Followers'!$D$14:$D$73,MATCH($A2,'CA Standards and Followers'!$A$14:$A$73,0))*'CA Standards and Followers'!O$6</f>
        <v>0</v>
      </c>
      <c r="P2">
        <f>INDEX('CA Standards and Followers'!$D$14:$D$73,MATCH($A2,'CA Standards and Followers'!$A$14:$A$73,0))*'CA Standards and Followers'!P$6</f>
        <v>0</v>
      </c>
      <c r="Q2">
        <f>INDEX('CA Standards and Followers'!$D$14:$D$73,MATCH($A2,'CA Standards and Followers'!$A$14:$A$73,0))*'CA Standards and Followers'!Q$6</f>
        <v>0</v>
      </c>
      <c r="R2">
        <f>INDEX('CA Standards and Followers'!$D$14:$D$73,MATCH($A2,'CA Standards and Followers'!$A$14:$A$73,0))*'CA Standards and Followers'!R$6</f>
        <v>0</v>
      </c>
      <c r="S2">
        <f>INDEX('CA Standards and Followers'!$D$14:$D$73,MATCH($A2,'CA Standards and Followers'!$A$14:$A$73,0))*'CA Standards and Followers'!S$6</f>
        <v>0</v>
      </c>
      <c r="T2">
        <f>INDEX('CA Standards and Followers'!$D$14:$D$73,MATCH($A2,'CA Standards and Followers'!$A$14:$A$73,0))*'CA Standards and Followers'!T$6</f>
        <v>0</v>
      </c>
      <c r="U2">
        <f>INDEX('CA Standards and Followers'!$D$14:$D$73,MATCH($A2,'CA Standards and Followers'!$A$14:$A$73,0))*'CA Standards and Followers'!U$6</f>
        <v>0</v>
      </c>
      <c r="V2">
        <f>INDEX('CA Standards and Followers'!$D$14:$D$73,MATCH($A2,'CA Standards and Followers'!$A$14:$A$73,0))*'CA Standards and Followers'!V$6</f>
        <v>0</v>
      </c>
      <c r="W2">
        <f>INDEX('CA Standards and Followers'!$D$14:$D$73,MATCH($A2,'CA Standards and Followers'!$A$14:$A$73,0))*'CA Standards and Followers'!W$6</f>
        <v>0</v>
      </c>
      <c r="X2">
        <f>INDEX('CA Standards and Followers'!$D$14:$D$73,MATCH($A2,'CA Standards and Followers'!$A$14:$A$73,0))*'CA Standards and Followers'!X$6</f>
        <v>0</v>
      </c>
      <c r="Y2">
        <f>INDEX('CA Standards and Followers'!$D$14:$D$73,MATCH($A2,'CA Standards and Followers'!$A$14:$A$73,0))*'CA Standards and Followers'!Y$6</f>
        <v>0</v>
      </c>
      <c r="Z2">
        <f>INDEX('CA Standards and Followers'!$D$14:$D$73,MATCH($A2,'CA Standards and Followers'!$A$14:$A$73,0))*'CA Standards and Followers'!Z$6</f>
        <v>0</v>
      </c>
      <c r="AA2">
        <f>INDEX('CA Standards and Followers'!$D$14:$D$73,MATCH($A2,'CA Standards and Followers'!$A$14:$A$73,0))*'CA Standards and Followers'!AA$6</f>
        <v>0</v>
      </c>
      <c r="AB2">
        <f>INDEX('CA Standards and Followers'!$D$14:$D$73,MATCH($A2,'CA Standards and Followers'!$A$14:$A$73,0))*'CA Standards and Followers'!AB$6</f>
        <v>0</v>
      </c>
      <c r="AC2">
        <f>INDEX('CA Standards and Followers'!$D$14:$D$73,MATCH($A2,'CA Standards and Followers'!$A$14:$A$73,0))*'CA Standards and Followers'!AC$6</f>
        <v>0</v>
      </c>
      <c r="AD2">
        <f>INDEX('CA Standards and Followers'!$D$14:$D$73,MATCH($A2,'CA Standards and Followers'!$A$14:$A$73,0))*'CA Standards and Followers'!AD$6</f>
        <v>0</v>
      </c>
      <c r="AE2">
        <f>INDEX('CA Standards and Followers'!$D$14:$D$73,MATCH($A2,'CA Standards and Followers'!$A$14:$A$73,0))*'CA Standards and Followers'!AE$6</f>
        <v>0</v>
      </c>
      <c r="AF2">
        <f>INDEX('CA Standards and Followers'!$D$14:$D$73,MATCH($A2,'CA Standards and Followers'!$A$14:$A$73,0))*'CA Standards and Followers'!AF$6</f>
        <v>0</v>
      </c>
    </row>
    <row r="3" spans="1:32" x14ac:dyDescent="0.75">
      <c r="A3" t="s">
        <v>1342</v>
      </c>
      <c r="B3">
        <f>INDEX('CA Standards and Followers'!$D$14:$D$73,MATCH($A3,'CA Standards and Followers'!$A$14:$A$73,0))*'CA Standards and Followers'!B$6</f>
        <v>0</v>
      </c>
      <c r="C3">
        <f>INDEX('CA Standards and Followers'!$D$14:$D$73,MATCH($A3,'CA Standards and Followers'!$A$14:$A$73,0))*'CA Standards and Followers'!C$6</f>
        <v>0</v>
      </c>
      <c r="D3">
        <f>INDEX('CA Standards and Followers'!$D$14:$D$73,MATCH($A3,'CA Standards and Followers'!$A$14:$A$73,0))*'CA Standards and Followers'!D$6</f>
        <v>0</v>
      </c>
      <c r="E3">
        <f>INDEX('CA Standards and Followers'!$D$14:$D$73,MATCH($A3,'CA Standards and Followers'!$A$14:$A$73,0))*'CA Standards and Followers'!E$6</f>
        <v>0</v>
      </c>
      <c r="F3">
        <f>INDEX('CA Standards and Followers'!$D$14:$D$73,MATCH($A3,'CA Standards and Followers'!$A$14:$A$73,0))*'CA Standards and Followers'!F$6</f>
        <v>0</v>
      </c>
      <c r="G3">
        <f>INDEX('CA Standards and Followers'!$D$14:$D$73,MATCH($A3,'CA Standards and Followers'!$A$14:$A$73,0))*'CA Standards and Followers'!G$6</f>
        <v>0</v>
      </c>
      <c r="H3">
        <f>INDEX('CA Standards and Followers'!$D$14:$D$73,MATCH($A3,'CA Standards and Followers'!$A$14:$A$73,0))*'CA Standards and Followers'!H$6</f>
        <v>0</v>
      </c>
      <c r="I3">
        <f>INDEX('CA Standards and Followers'!$D$14:$D$73,MATCH($A3,'CA Standards and Followers'!$A$14:$A$73,0))*'CA Standards and Followers'!I$6</f>
        <v>0</v>
      </c>
      <c r="J3">
        <f>INDEX('CA Standards and Followers'!$D$14:$D$73,MATCH($A3,'CA Standards and Followers'!$A$14:$A$73,0))*'CA Standards and Followers'!J$6</f>
        <v>0</v>
      </c>
      <c r="K3">
        <f>INDEX('CA Standards and Followers'!$D$14:$D$73,MATCH($A3,'CA Standards and Followers'!$A$14:$A$73,0))*'CA Standards and Followers'!K$6</f>
        <v>0</v>
      </c>
      <c r="L3">
        <f>INDEX('CA Standards and Followers'!$D$14:$D$73,MATCH($A3,'CA Standards and Followers'!$A$14:$A$73,0))*'CA Standards and Followers'!L$6</f>
        <v>0</v>
      </c>
      <c r="M3">
        <f>INDEX('CA Standards and Followers'!$D$14:$D$73,MATCH($A3,'CA Standards and Followers'!$A$14:$A$73,0))*'CA Standards and Followers'!M$6</f>
        <v>0</v>
      </c>
      <c r="N3">
        <f>INDEX('CA Standards and Followers'!$D$14:$D$73,MATCH($A3,'CA Standards and Followers'!$A$14:$A$73,0))*'CA Standards and Followers'!N$6</f>
        <v>0</v>
      </c>
      <c r="O3">
        <f>INDEX('CA Standards and Followers'!$D$14:$D$73,MATCH($A3,'CA Standards and Followers'!$A$14:$A$73,0))*'CA Standards and Followers'!O$6</f>
        <v>0</v>
      </c>
      <c r="P3">
        <f>INDEX('CA Standards and Followers'!$D$14:$D$73,MATCH($A3,'CA Standards and Followers'!$A$14:$A$73,0))*'CA Standards and Followers'!P$6</f>
        <v>0</v>
      </c>
      <c r="Q3">
        <f>INDEX('CA Standards and Followers'!$D$14:$D$73,MATCH($A3,'CA Standards and Followers'!$A$14:$A$73,0))*'CA Standards and Followers'!Q$6</f>
        <v>0</v>
      </c>
      <c r="R3">
        <f>INDEX('CA Standards and Followers'!$D$14:$D$73,MATCH($A3,'CA Standards and Followers'!$A$14:$A$73,0))*'CA Standards and Followers'!R$6</f>
        <v>0</v>
      </c>
      <c r="S3">
        <f>INDEX('CA Standards and Followers'!$D$14:$D$73,MATCH($A3,'CA Standards and Followers'!$A$14:$A$73,0))*'CA Standards and Followers'!S$6</f>
        <v>0</v>
      </c>
      <c r="T3">
        <f>INDEX('CA Standards and Followers'!$D$14:$D$73,MATCH($A3,'CA Standards and Followers'!$A$14:$A$73,0))*'CA Standards and Followers'!T$6</f>
        <v>0</v>
      </c>
      <c r="U3">
        <f>INDEX('CA Standards and Followers'!$D$14:$D$73,MATCH($A3,'CA Standards and Followers'!$A$14:$A$73,0))*'CA Standards and Followers'!U$6</f>
        <v>0</v>
      </c>
      <c r="V3">
        <f>INDEX('CA Standards and Followers'!$D$14:$D$73,MATCH($A3,'CA Standards and Followers'!$A$14:$A$73,0))*'CA Standards and Followers'!V$6</f>
        <v>0</v>
      </c>
      <c r="W3">
        <f>INDEX('CA Standards and Followers'!$D$14:$D$73,MATCH($A3,'CA Standards and Followers'!$A$14:$A$73,0))*'CA Standards and Followers'!W$6</f>
        <v>0</v>
      </c>
      <c r="X3">
        <f>INDEX('CA Standards and Followers'!$D$14:$D$73,MATCH($A3,'CA Standards and Followers'!$A$14:$A$73,0))*'CA Standards and Followers'!X$6</f>
        <v>0</v>
      </c>
      <c r="Y3">
        <f>INDEX('CA Standards and Followers'!$D$14:$D$73,MATCH($A3,'CA Standards and Followers'!$A$14:$A$73,0))*'CA Standards and Followers'!Y$6</f>
        <v>0</v>
      </c>
      <c r="Z3">
        <f>INDEX('CA Standards and Followers'!$D$14:$D$73,MATCH($A3,'CA Standards and Followers'!$A$14:$A$73,0))*'CA Standards and Followers'!Z$6</f>
        <v>0</v>
      </c>
      <c r="AA3">
        <f>INDEX('CA Standards and Followers'!$D$14:$D$73,MATCH($A3,'CA Standards and Followers'!$A$14:$A$73,0))*'CA Standards and Followers'!AA$6</f>
        <v>0</v>
      </c>
      <c r="AB3">
        <f>INDEX('CA Standards and Followers'!$D$14:$D$73,MATCH($A3,'CA Standards and Followers'!$A$14:$A$73,0))*'CA Standards and Followers'!AB$6</f>
        <v>0</v>
      </c>
      <c r="AC3">
        <f>INDEX('CA Standards and Followers'!$D$14:$D$73,MATCH($A3,'CA Standards and Followers'!$A$14:$A$73,0))*'CA Standards and Followers'!AC$6</f>
        <v>0</v>
      </c>
      <c r="AD3">
        <f>INDEX('CA Standards and Followers'!$D$14:$D$73,MATCH($A3,'CA Standards and Followers'!$A$14:$A$73,0))*'CA Standards and Followers'!AD$6</f>
        <v>0</v>
      </c>
      <c r="AE3">
        <f>INDEX('CA Standards and Followers'!$D$14:$D$73,MATCH($A3,'CA Standards and Followers'!$A$14:$A$73,0))*'CA Standards and Followers'!AE$6</f>
        <v>0</v>
      </c>
      <c r="AF3">
        <f>INDEX('CA Standards and Followers'!$D$14:$D$73,MATCH($A3,'CA Standards and Followers'!$A$14:$A$73,0))*'CA Standards and Followers'!AF$6</f>
        <v>0</v>
      </c>
    </row>
    <row r="4" spans="1:32" x14ac:dyDescent="0.75">
      <c r="A4" t="s">
        <v>3</v>
      </c>
      <c r="B4">
        <f>INDEX('CA Standards and Followers'!$D$14:$D$73,MATCH($A4,'CA Standards and Followers'!$A$14:$A$73,0))*'CA Standards and Followers'!B$6</f>
        <v>0</v>
      </c>
      <c r="C4">
        <f>INDEX('CA Standards and Followers'!$D$14:$D$73,MATCH($A4,'CA Standards and Followers'!$A$14:$A$73,0))*'CA Standards and Followers'!C$6</f>
        <v>0</v>
      </c>
      <c r="D4">
        <f>INDEX('CA Standards and Followers'!$D$14:$D$73,MATCH($A4,'CA Standards and Followers'!$A$14:$A$73,0))*'CA Standards and Followers'!D$6</f>
        <v>0</v>
      </c>
      <c r="E4">
        <f>INDEX('CA Standards and Followers'!$D$14:$D$73,MATCH($A4,'CA Standards and Followers'!$A$14:$A$73,0))*'CA Standards and Followers'!E$6</f>
        <v>0</v>
      </c>
      <c r="F4">
        <f>INDEX('CA Standards and Followers'!$D$14:$D$73,MATCH($A4,'CA Standards and Followers'!$A$14:$A$73,0))*'CA Standards and Followers'!F$6</f>
        <v>0</v>
      </c>
      <c r="G4">
        <f>INDEX('CA Standards and Followers'!$D$14:$D$73,MATCH($A4,'CA Standards and Followers'!$A$14:$A$73,0))*'CA Standards and Followers'!G$6</f>
        <v>0</v>
      </c>
      <c r="H4">
        <f>INDEX('CA Standards and Followers'!$D$14:$D$73,MATCH($A4,'CA Standards and Followers'!$A$14:$A$73,0))*'CA Standards and Followers'!H$6</f>
        <v>0</v>
      </c>
      <c r="I4">
        <f>INDEX('CA Standards and Followers'!$D$14:$D$73,MATCH($A4,'CA Standards and Followers'!$A$14:$A$73,0))*'CA Standards and Followers'!I$6</f>
        <v>0</v>
      </c>
      <c r="J4">
        <f>INDEX('CA Standards and Followers'!$D$14:$D$73,MATCH($A4,'CA Standards and Followers'!$A$14:$A$73,0))*'CA Standards and Followers'!J$6</f>
        <v>0</v>
      </c>
      <c r="K4">
        <f>INDEX('CA Standards and Followers'!$D$14:$D$73,MATCH($A4,'CA Standards and Followers'!$A$14:$A$73,0))*'CA Standards and Followers'!K$6</f>
        <v>0</v>
      </c>
      <c r="L4">
        <f>INDEX('CA Standards and Followers'!$D$14:$D$73,MATCH($A4,'CA Standards and Followers'!$A$14:$A$73,0))*'CA Standards and Followers'!L$6</f>
        <v>0</v>
      </c>
      <c r="M4">
        <f>INDEX('CA Standards and Followers'!$D$14:$D$73,MATCH($A4,'CA Standards and Followers'!$A$14:$A$73,0))*'CA Standards and Followers'!M$6</f>
        <v>0</v>
      </c>
      <c r="N4">
        <f>INDEX('CA Standards and Followers'!$D$14:$D$73,MATCH($A4,'CA Standards and Followers'!$A$14:$A$73,0))*'CA Standards and Followers'!N$6</f>
        <v>0</v>
      </c>
      <c r="O4">
        <f>INDEX('CA Standards and Followers'!$D$14:$D$73,MATCH($A4,'CA Standards and Followers'!$A$14:$A$73,0))*'CA Standards and Followers'!O$6</f>
        <v>0</v>
      </c>
      <c r="P4">
        <f>INDEX('CA Standards and Followers'!$D$14:$D$73,MATCH($A4,'CA Standards and Followers'!$A$14:$A$73,0))*'CA Standards and Followers'!P$6</f>
        <v>0</v>
      </c>
      <c r="Q4">
        <f>INDEX('CA Standards and Followers'!$D$14:$D$73,MATCH($A4,'CA Standards and Followers'!$A$14:$A$73,0))*'CA Standards and Followers'!Q$6</f>
        <v>0</v>
      </c>
      <c r="R4">
        <f>INDEX('CA Standards and Followers'!$D$14:$D$73,MATCH($A4,'CA Standards and Followers'!$A$14:$A$73,0))*'CA Standards and Followers'!R$6</f>
        <v>0</v>
      </c>
      <c r="S4">
        <f>INDEX('CA Standards and Followers'!$D$14:$D$73,MATCH($A4,'CA Standards and Followers'!$A$14:$A$73,0))*'CA Standards and Followers'!S$6</f>
        <v>0</v>
      </c>
      <c r="T4">
        <f>INDEX('CA Standards and Followers'!$D$14:$D$73,MATCH($A4,'CA Standards and Followers'!$A$14:$A$73,0))*'CA Standards and Followers'!T$6</f>
        <v>0</v>
      </c>
      <c r="U4">
        <f>INDEX('CA Standards and Followers'!$D$14:$D$73,MATCH($A4,'CA Standards and Followers'!$A$14:$A$73,0))*'CA Standards and Followers'!U$6</f>
        <v>0</v>
      </c>
      <c r="V4">
        <f>INDEX('CA Standards and Followers'!$D$14:$D$73,MATCH($A4,'CA Standards and Followers'!$A$14:$A$73,0))*'CA Standards and Followers'!V$6</f>
        <v>0</v>
      </c>
      <c r="W4">
        <f>INDEX('CA Standards and Followers'!$D$14:$D$73,MATCH($A4,'CA Standards and Followers'!$A$14:$A$73,0))*'CA Standards and Followers'!W$6</f>
        <v>0</v>
      </c>
      <c r="X4">
        <f>INDEX('CA Standards and Followers'!$D$14:$D$73,MATCH($A4,'CA Standards and Followers'!$A$14:$A$73,0))*'CA Standards and Followers'!X$6</f>
        <v>0</v>
      </c>
      <c r="Y4">
        <f>INDEX('CA Standards and Followers'!$D$14:$D$73,MATCH($A4,'CA Standards and Followers'!$A$14:$A$73,0))*'CA Standards and Followers'!Y$6</f>
        <v>0</v>
      </c>
      <c r="Z4">
        <f>INDEX('CA Standards and Followers'!$D$14:$D$73,MATCH($A4,'CA Standards and Followers'!$A$14:$A$73,0))*'CA Standards and Followers'!Z$6</f>
        <v>0</v>
      </c>
      <c r="AA4">
        <f>INDEX('CA Standards and Followers'!$D$14:$D$73,MATCH($A4,'CA Standards and Followers'!$A$14:$A$73,0))*'CA Standards and Followers'!AA$6</f>
        <v>0</v>
      </c>
      <c r="AB4">
        <f>INDEX('CA Standards and Followers'!$D$14:$D$73,MATCH($A4,'CA Standards and Followers'!$A$14:$A$73,0))*'CA Standards and Followers'!AB$6</f>
        <v>0</v>
      </c>
      <c r="AC4">
        <f>INDEX('CA Standards and Followers'!$D$14:$D$73,MATCH($A4,'CA Standards and Followers'!$A$14:$A$73,0))*'CA Standards and Followers'!AC$6</f>
        <v>0</v>
      </c>
      <c r="AD4">
        <f>INDEX('CA Standards and Followers'!$D$14:$D$73,MATCH($A4,'CA Standards and Followers'!$A$14:$A$73,0))*'CA Standards and Followers'!AD$6</f>
        <v>0</v>
      </c>
      <c r="AE4">
        <f>INDEX('CA Standards and Followers'!$D$14:$D$73,MATCH($A4,'CA Standards and Followers'!$A$14:$A$73,0))*'CA Standards and Followers'!AE$6</f>
        <v>0</v>
      </c>
      <c r="AF4">
        <f>INDEX('CA Standards and Followers'!$D$14:$D$73,MATCH($A4,'CA Standards and Followers'!$A$14:$A$73,0))*'CA Standards and Followers'!AF$6</f>
        <v>0</v>
      </c>
    </row>
    <row r="5" spans="1:32" x14ac:dyDescent="0.75">
      <c r="A5" t="s">
        <v>4</v>
      </c>
      <c r="B5">
        <f>INDEX('CA Standards and Followers'!$D$14:$D$73,MATCH($A5,'CA Standards and Followers'!$A$14:$A$73,0))*'CA Standards and Followers'!B$6</f>
        <v>0</v>
      </c>
      <c r="C5">
        <f>INDEX('CA Standards and Followers'!$D$14:$D$73,MATCH($A5,'CA Standards and Followers'!$A$14:$A$73,0))*'CA Standards and Followers'!C$6</f>
        <v>0</v>
      </c>
      <c r="D5">
        <f>INDEX('CA Standards and Followers'!$D$14:$D$73,MATCH($A5,'CA Standards and Followers'!$A$14:$A$73,0))*'CA Standards and Followers'!D$6</f>
        <v>0</v>
      </c>
      <c r="E5">
        <f>INDEX('CA Standards and Followers'!$D$14:$D$73,MATCH($A5,'CA Standards and Followers'!$A$14:$A$73,0))*'CA Standards and Followers'!E$6</f>
        <v>0</v>
      </c>
      <c r="F5">
        <f>INDEX('CA Standards and Followers'!$D$14:$D$73,MATCH($A5,'CA Standards and Followers'!$A$14:$A$73,0))*'CA Standards and Followers'!F$6</f>
        <v>0</v>
      </c>
      <c r="G5">
        <f>INDEX('CA Standards and Followers'!$D$14:$D$73,MATCH($A5,'CA Standards and Followers'!$A$14:$A$73,0))*'CA Standards and Followers'!G$6</f>
        <v>0</v>
      </c>
      <c r="H5">
        <f>INDEX('CA Standards and Followers'!$D$14:$D$73,MATCH($A5,'CA Standards and Followers'!$A$14:$A$73,0))*'CA Standards and Followers'!H$6</f>
        <v>0</v>
      </c>
      <c r="I5">
        <f>INDEX('CA Standards and Followers'!$D$14:$D$73,MATCH($A5,'CA Standards and Followers'!$A$14:$A$73,0))*'CA Standards and Followers'!I$6</f>
        <v>0</v>
      </c>
      <c r="J5">
        <f>INDEX('CA Standards and Followers'!$D$14:$D$73,MATCH($A5,'CA Standards and Followers'!$A$14:$A$73,0))*'CA Standards and Followers'!J$6</f>
        <v>0</v>
      </c>
      <c r="K5">
        <f>INDEX('CA Standards and Followers'!$D$14:$D$73,MATCH($A5,'CA Standards and Followers'!$A$14:$A$73,0))*'CA Standards and Followers'!K$6</f>
        <v>0</v>
      </c>
      <c r="L5">
        <f>INDEX('CA Standards and Followers'!$D$14:$D$73,MATCH($A5,'CA Standards and Followers'!$A$14:$A$73,0))*'CA Standards and Followers'!L$6</f>
        <v>0</v>
      </c>
      <c r="M5">
        <f>INDEX('CA Standards and Followers'!$D$14:$D$73,MATCH($A5,'CA Standards and Followers'!$A$14:$A$73,0))*'CA Standards and Followers'!M$6</f>
        <v>0</v>
      </c>
      <c r="N5">
        <f>INDEX('CA Standards and Followers'!$D$14:$D$73,MATCH($A5,'CA Standards and Followers'!$A$14:$A$73,0))*'CA Standards and Followers'!N$6</f>
        <v>0</v>
      </c>
      <c r="O5">
        <f>INDEX('CA Standards and Followers'!$D$14:$D$73,MATCH($A5,'CA Standards and Followers'!$A$14:$A$73,0))*'CA Standards and Followers'!O$6</f>
        <v>0</v>
      </c>
      <c r="P5">
        <f>INDEX('CA Standards and Followers'!$D$14:$D$73,MATCH($A5,'CA Standards and Followers'!$A$14:$A$73,0))*'CA Standards and Followers'!P$6</f>
        <v>0</v>
      </c>
      <c r="Q5">
        <f>INDEX('CA Standards and Followers'!$D$14:$D$73,MATCH($A5,'CA Standards and Followers'!$A$14:$A$73,0))*'CA Standards and Followers'!Q$6</f>
        <v>0</v>
      </c>
      <c r="R5">
        <f>INDEX('CA Standards and Followers'!$D$14:$D$73,MATCH($A5,'CA Standards and Followers'!$A$14:$A$73,0))*'CA Standards and Followers'!R$6</f>
        <v>0</v>
      </c>
      <c r="S5">
        <f>INDEX('CA Standards and Followers'!$D$14:$D$73,MATCH($A5,'CA Standards and Followers'!$A$14:$A$73,0))*'CA Standards and Followers'!S$6</f>
        <v>0</v>
      </c>
      <c r="T5">
        <f>INDEX('CA Standards and Followers'!$D$14:$D$73,MATCH($A5,'CA Standards and Followers'!$A$14:$A$73,0))*'CA Standards and Followers'!T$6</f>
        <v>0</v>
      </c>
      <c r="U5">
        <f>INDEX('CA Standards and Followers'!$D$14:$D$73,MATCH($A5,'CA Standards and Followers'!$A$14:$A$73,0))*'CA Standards and Followers'!U$6</f>
        <v>0</v>
      </c>
      <c r="V5">
        <f>INDEX('CA Standards and Followers'!$D$14:$D$73,MATCH($A5,'CA Standards and Followers'!$A$14:$A$73,0))*'CA Standards and Followers'!V$6</f>
        <v>0</v>
      </c>
      <c r="W5">
        <f>INDEX('CA Standards and Followers'!$D$14:$D$73,MATCH($A5,'CA Standards and Followers'!$A$14:$A$73,0))*'CA Standards and Followers'!W$6</f>
        <v>0</v>
      </c>
      <c r="X5">
        <f>INDEX('CA Standards and Followers'!$D$14:$D$73,MATCH($A5,'CA Standards and Followers'!$A$14:$A$73,0))*'CA Standards and Followers'!X$6</f>
        <v>0</v>
      </c>
      <c r="Y5">
        <f>INDEX('CA Standards and Followers'!$D$14:$D$73,MATCH($A5,'CA Standards and Followers'!$A$14:$A$73,0))*'CA Standards and Followers'!Y$6</f>
        <v>0</v>
      </c>
      <c r="Z5">
        <f>INDEX('CA Standards and Followers'!$D$14:$D$73,MATCH($A5,'CA Standards and Followers'!$A$14:$A$73,0))*'CA Standards and Followers'!Z$6</f>
        <v>0</v>
      </c>
      <c r="AA5">
        <f>INDEX('CA Standards and Followers'!$D$14:$D$73,MATCH($A5,'CA Standards and Followers'!$A$14:$A$73,0))*'CA Standards and Followers'!AA$6</f>
        <v>0</v>
      </c>
      <c r="AB5">
        <f>INDEX('CA Standards and Followers'!$D$14:$D$73,MATCH($A5,'CA Standards and Followers'!$A$14:$A$73,0))*'CA Standards and Followers'!AB$6</f>
        <v>0</v>
      </c>
      <c r="AC5">
        <f>INDEX('CA Standards and Followers'!$D$14:$D$73,MATCH($A5,'CA Standards and Followers'!$A$14:$A$73,0))*'CA Standards and Followers'!AC$6</f>
        <v>0</v>
      </c>
      <c r="AD5">
        <f>INDEX('CA Standards and Followers'!$D$14:$D$73,MATCH($A5,'CA Standards and Followers'!$A$14:$A$73,0))*'CA Standards and Followers'!AD$6</f>
        <v>0</v>
      </c>
      <c r="AE5">
        <f>INDEX('CA Standards and Followers'!$D$14:$D$73,MATCH($A5,'CA Standards and Followers'!$A$14:$A$73,0))*'CA Standards and Followers'!AE$6</f>
        <v>0</v>
      </c>
      <c r="AF5">
        <f>INDEX('CA Standards and Followers'!$D$14:$D$73,MATCH($A5,'CA Standards and Followers'!$A$14:$A$73,0))*'CA Standards and Followers'!AF$6</f>
        <v>0</v>
      </c>
    </row>
    <row r="6" spans="1:32" x14ac:dyDescent="0.75">
      <c r="A6" t="s">
        <v>1346</v>
      </c>
      <c r="B6">
        <f>INDEX('CA Standards and Followers'!$D$14:$D$73,MATCH($A6,'CA Standards and Followers'!$A$14:$A$73,0))*'CA Standards and Followers'!B$6</f>
        <v>0</v>
      </c>
      <c r="C6">
        <f>INDEX('CA Standards and Followers'!$D$14:$D$73,MATCH($A6,'CA Standards and Followers'!$A$14:$A$73,0))*'CA Standards and Followers'!C$6</f>
        <v>0</v>
      </c>
      <c r="D6">
        <f>INDEX('CA Standards and Followers'!$D$14:$D$73,MATCH($A6,'CA Standards and Followers'!$A$14:$A$73,0))*'CA Standards and Followers'!D$6</f>
        <v>0</v>
      </c>
      <c r="E6">
        <f>INDEX('CA Standards and Followers'!$D$14:$D$73,MATCH($A6,'CA Standards and Followers'!$A$14:$A$73,0))*'CA Standards and Followers'!E$6</f>
        <v>0</v>
      </c>
      <c r="F6">
        <f>INDEX('CA Standards and Followers'!$D$14:$D$73,MATCH($A6,'CA Standards and Followers'!$A$14:$A$73,0))*'CA Standards and Followers'!F$6</f>
        <v>0</v>
      </c>
      <c r="G6">
        <f>INDEX('CA Standards and Followers'!$D$14:$D$73,MATCH($A6,'CA Standards and Followers'!$A$14:$A$73,0))*'CA Standards and Followers'!G$6</f>
        <v>0</v>
      </c>
      <c r="H6">
        <f>INDEX('CA Standards and Followers'!$D$14:$D$73,MATCH($A6,'CA Standards and Followers'!$A$14:$A$73,0))*'CA Standards and Followers'!H$6</f>
        <v>0</v>
      </c>
      <c r="I6">
        <f>INDEX('CA Standards and Followers'!$D$14:$D$73,MATCH($A6,'CA Standards and Followers'!$A$14:$A$73,0))*'CA Standards and Followers'!I$6</f>
        <v>0</v>
      </c>
      <c r="J6">
        <f>INDEX('CA Standards and Followers'!$D$14:$D$73,MATCH($A6,'CA Standards and Followers'!$A$14:$A$73,0))*'CA Standards and Followers'!J$6</f>
        <v>0</v>
      </c>
      <c r="K6">
        <f>INDEX('CA Standards and Followers'!$D$14:$D$73,MATCH($A6,'CA Standards and Followers'!$A$14:$A$73,0))*'CA Standards and Followers'!K$6</f>
        <v>0</v>
      </c>
      <c r="L6">
        <f>INDEX('CA Standards and Followers'!$D$14:$D$73,MATCH($A6,'CA Standards and Followers'!$A$14:$A$73,0))*'CA Standards and Followers'!L$6</f>
        <v>0</v>
      </c>
      <c r="M6">
        <f>INDEX('CA Standards and Followers'!$D$14:$D$73,MATCH($A6,'CA Standards and Followers'!$A$14:$A$73,0))*'CA Standards and Followers'!M$6</f>
        <v>0</v>
      </c>
      <c r="N6">
        <f>INDEX('CA Standards and Followers'!$D$14:$D$73,MATCH($A6,'CA Standards and Followers'!$A$14:$A$73,0))*'CA Standards and Followers'!N$6</f>
        <v>0</v>
      </c>
      <c r="O6">
        <f>INDEX('CA Standards and Followers'!$D$14:$D$73,MATCH($A6,'CA Standards and Followers'!$A$14:$A$73,0))*'CA Standards and Followers'!O$6</f>
        <v>0</v>
      </c>
      <c r="P6">
        <f>INDEX('CA Standards and Followers'!$D$14:$D$73,MATCH($A6,'CA Standards and Followers'!$A$14:$A$73,0))*'CA Standards and Followers'!P$6</f>
        <v>0</v>
      </c>
      <c r="Q6">
        <f>INDEX('CA Standards and Followers'!$D$14:$D$73,MATCH($A6,'CA Standards and Followers'!$A$14:$A$73,0))*'CA Standards and Followers'!Q$6</f>
        <v>0</v>
      </c>
      <c r="R6">
        <f>INDEX('CA Standards and Followers'!$D$14:$D$73,MATCH($A6,'CA Standards and Followers'!$A$14:$A$73,0))*'CA Standards and Followers'!R$6</f>
        <v>0</v>
      </c>
      <c r="S6">
        <f>INDEX('CA Standards and Followers'!$D$14:$D$73,MATCH($A6,'CA Standards and Followers'!$A$14:$A$73,0))*'CA Standards and Followers'!S$6</f>
        <v>0</v>
      </c>
      <c r="T6">
        <f>INDEX('CA Standards and Followers'!$D$14:$D$73,MATCH($A6,'CA Standards and Followers'!$A$14:$A$73,0))*'CA Standards and Followers'!T$6</f>
        <v>0</v>
      </c>
      <c r="U6">
        <f>INDEX('CA Standards and Followers'!$D$14:$D$73,MATCH($A6,'CA Standards and Followers'!$A$14:$A$73,0))*'CA Standards and Followers'!U$6</f>
        <v>0</v>
      </c>
      <c r="V6">
        <f>INDEX('CA Standards and Followers'!$D$14:$D$73,MATCH($A6,'CA Standards and Followers'!$A$14:$A$73,0))*'CA Standards and Followers'!V$6</f>
        <v>0</v>
      </c>
      <c r="W6">
        <f>INDEX('CA Standards and Followers'!$D$14:$D$73,MATCH($A6,'CA Standards and Followers'!$A$14:$A$73,0))*'CA Standards and Followers'!W$6</f>
        <v>0</v>
      </c>
      <c r="X6">
        <f>INDEX('CA Standards and Followers'!$D$14:$D$73,MATCH($A6,'CA Standards and Followers'!$A$14:$A$73,0))*'CA Standards and Followers'!X$6</f>
        <v>0</v>
      </c>
      <c r="Y6">
        <f>INDEX('CA Standards and Followers'!$D$14:$D$73,MATCH($A6,'CA Standards and Followers'!$A$14:$A$73,0))*'CA Standards and Followers'!Y$6</f>
        <v>0</v>
      </c>
      <c r="Z6">
        <f>INDEX('CA Standards and Followers'!$D$14:$D$73,MATCH($A6,'CA Standards and Followers'!$A$14:$A$73,0))*'CA Standards and Followers'!Z$6</f>
        <v>0</v>
      </c>
      <c r="AA6">
        <f>INDEX('CA Standards and Followers'!$D$14:$D$73,MATCH($A6,'CA Standards and Followers'!$A$14:$A$73,0))*'CA Standards and Followers'!AA$6</f>
        <v>0</v>
      </c>
      <c r="AB6">
        <f>INDEX('CA Standards and Followers'!$D$14:$D$73,MATCH($A6,'CA Standards and Followers'!$A$14:$A$73,0))*'CA Standards and Followers'!AB$6</f>
        <v>0</v>
      </c>
      <c r="AC6">
        <f>INDEX('CA Standards and Followers'!$D$14:$D$73,MATCH($A6,'CA Standards and Followers'!$A$14:$A$73,0))*'CA Standards and Followers'!AC$6</f>
        <v>0</v>
      </c>
      <c r="AD6">
        <f>INDEX('CA Standards and Followers'!$D$14:$D$73,MATCH($A6,'CA Standards and Followers'!$A$14:$A$73,0))*'CA Standards and Followers'!AD$6</f>
        <v>0</v>
      </c>
      <c r="AE6">
        <f>INDEX('CA Standards and Followers'!$D$14:$D$73,MATCH($A6,'CA Standards and Followers'!$A$14:$A$73,0))*'CA Standards and Followers'!AE$6</f>
        <v>0</v>
      </c>
      <c r="AF6">
        <f>INDEX('CA Standards and Followers'!$D$14:$D$73,MATCH($A6,'CA Standards and Followers'!$A$14:$A$73,0))*'CA Standards and Followers'!AF$6</f>
        <v>0</v>
      </c>
    </row>
    <row r="7" spans="1:32" x14ac:dyDescent="0.75">
      <c r="A7" t="s">
        <v>1348</v>
      </c>
      <c r="B7">
        <f>INDEX('CA Standards and Followers'!$D$14:$D$73,MATCH($A7,'CA Standards and Followers'!$A$14:$A$73,0))*'CA Standards and Followers'!B$6</f>
        <v>0</v>
      </c>
      <c r="C7">
        <f>INDEX('CA Standards and Followers'!$D$14:$D$73,MATCH($A7,'CA Standards and Followers'!$A$14:$A$73,0))*'CA Standards and Followers'!C$6</f>
        <v>0</v>
      </c>
      <c r="D7">
        <f>INDEX('CA Standards and Followers'!$D$14:$D$73,MATCH($A7,'CA Standards and Followers'!$A$14:$A$73,0))*'CA Standards and Followers'!D$6</f>
        <v>0</v>
      </c>
      <c r="E7">
        <f>INDEX('CA Standards and Followers'!$D$14:$D$73,MATCH($A7,'CA Standards and Followers'!$A$14:$A$73,0))*'CA Standards and Followers'!E$6</f>
        <v>0</v>
      </c>
      <c r="F7">
        <f>INDEX('CA Standards and Followers'!$D$14:$D$73,MATCH($A7,'CA Standards and Followers'!$A$14:$A$73,0))*'CA Standards and Followers'!F$6</f>
        <v>0</v>
      </c>
      <c r="G7">
        <f>INDEX('CA Standards and Followers'!$D$14:$D$73,MATCH($A7,'CA Standards and Followers'!$A$14:$A$73,0))*'CA Standards and Followers'!G$6</f>
        <v>0</v>
      </c>
      <c r="H7">
        <f>INDEX('CA Standards and Followers'!$D$14:$D$73,MATCH($A7,'CA Standards and Followers'!$A$14:$A$73,0))*'CA Standards and Followers'!H$6</f>
        <v>0</v>
      </c>
      <c r="I7">
        <f>INDEX('CA Standards and Followers'!$D$14:$D$73,MATCH($A7,'CA Standards and Followers'!$A$14:$A$73,0))*'CA Standards and Followers'!I$6</f>
        <v>0</v>
      </c>
      <c r="J7">
        <f>INDEX('CA Standards and Followers'!$D$14:$D$73,MATCH($A7,'CA Standards and Followers'!$A$14:$A$73,0))*'CA Standards and Followers'!J$6</f>
        <v>0</v>
      </c>
      <c r="K7">
        <f>INDEX('CA Standards and Followers'!$D$14:$D$73,MATCH($A7,'CA Standards and Followers'!$A$14:$A$73,0))*'CA Standards and Followers'!K$6</f>
        <v>0</v>
      </c>
      <c r="L7">
        <f>INDEX('CA Standards and Followers'!$D$14:$D$73,MATCH($A7,'CA Standards and Followers'!$A$14:$A$73,0))*'CA Standards and Followers'!L$6</f>
        <v>0</v>
      </c>
      <c r="M7">
        <f>INDEX('CA Standards and Followers'!$D$14:$D$73,MATCH($A7,'CA Standards and Followers'!$A$14:$A$73,0))*'CA Standards and Followers'!M$6</f>
        <v>0</v>
      </c>
      <c r="N7">
        <f>INDEX('CA Standards and Followers'!$D$14:$D$73,MATCH($A7,'CA Standards and Followers'!$A$14:$A$73,0))*'CA Standards and Followers'!N$6</f>
        <v>0</v>
      </c>
      <c r="O7">
        <f>INDEX('CA Standards and Followers'!$D$14:$D$73,MATCH($A7,'CA Standards and Followers'!$A$14:$A$73,0))*'CA Standards and Followers'!O$6</f>
        <v>0</v>
      </c>
      <c r="P7">
        <f>INDEX('CA Standards and Followers'!$D$14:$D$73,MATCH($A7,'CA Standards and Followers'!$A$14:$A$73,0))*'CA Standards and Followers'!P$6</f>
        <v>0</v>
      </c>
      <c r="Q7">
        <f>INDEX('CA Standards and Followers'!$D$14:$D$73,MATCH($A7,'CA Standards and Followers'!$A$14:$A$73,0))*'CA Standards and Followers'!Q$6</f>
        <v>0</v>
      </c>
      <c r="R7">
        <f>INDEX('CA Standards and Followers'!$D$14:$D$73,MATCH($A7,'CA Standards and Followers'!$A$14:$A$73,0))*'CA Standards and Followers'!R$6</f>
        <v>0</v>
      </c>
      <c r="S7">
        <f>INDEX('CA Standards and Followers'!$D$14:$D$73,MATCH($A7,'CA Standards and Followers'!$A$14:$A$73,0))*'CA Standards and Followers'!S$6</f>
        <v>0</v>
      </c>
      <c r="T7">
        <f>INDEX('CA Standards and Followers'!$D$14:$D$73,MATCH($A7,'CA Standards and Followers'!$A$14:$A$73,0))*'CA Standards and Followers'!T$6</f>
        <v>0</v>
      </c>
      <c r="U7">
        <f>INDEX('CA Standards and Followers'!$D$14:$D$73,MATCH($A7,'CA Standards and Followers'!$A$14:$A$73,0))*'CA Standards and Followers'!U$6</f>
        <v>0</v>
      </c>
      <c r="V7">
        <f>INDEX('CA Standards and Followers'!$D$14:$D$73,MATCH($A7,'CA Standards and Followers'!$A$14:$A$73,0))*'CA Standards and Followers'!V$6</f>
        <v>0</v>
      </c>
      <c r="W7">
        <f>INDEX('CA Standards and Followers'!$D$14:$D$73,MATCH($A7,'CA Standards and Followers'!$A$14:$A$73,0))*'CA Standards and Followers'!W$6</f>
        <v>0</v>
      </c>
      <c r="X7">
        <f>INDEX('CA Standards and Followers'!$D$14:$D$73,MATCH($A7,'CA Standards and Followers'!$A$14:$A$73,0))*'CA Standards and Followers'!X$6</f>
        <v>0</v>
      </c>
      <c r="Y7">
        <f>INDEX('CA Standards and Followers'!$D$14:$D$73,MATCH($A7,'CA Standards and Followers'!$A$14:$A$73,0))*'CA Standards and Followers'!Y$6</f>
        <v>0</v>
      </c>
      <c r="Z7">
        <f>INDEX('CA Standards and Followers'!$D$14:$D$73,MATCH($A7,'CA Standards and Followers'!$A$14:$A$73,0))*'CA Standards and Followers'!Z$6</f>
        <v>0</v>
      </c>
      <c r="AA7">
        <f>INDEX('CA Standards and Followers'!$D$14:$D$73,MATCH($A7,'CA Standards and Followers'!$A$14:$A$73,0))*'CA Standards and Followers'!AA$6</f>
        <v>0</v>
      </c>
      <c r="AB7">
        <f>INDEX('CA Standards and Followers'!$D$14:$D$73,MATCH($A7,'CA Standards and Followers'!$A$14:$A$73,0))*'CA Standards and Followers'!AB$6</f>
        <v>0</v>
      </c>
      <c r="AC7">
        <f>INDEX('CA Standards and Followers'!$D$14:$D$73,MATCH($A7,'CA Standards and Followers'!$A$14:$A$73,0))*'CA Standards and Followers'!AC$6</f>
        <v>0</v>
      </c>
      <c r="AD7">
        <f>INDEX('CA Standards and Followers'!$D$14:$D$73,MATCH($A7,'CA Standards and Followers'!$A$14:$A$73,0))*'CA Standards and Followers'!AD$6</f>
        <v>0</v>
      </c>
      <c r="AE7">
        <f>INDEX('CA Standards and Followers'!$D$14:$D$73,MATCH($A7,'CA Standards and Followers'!$A$14:$A$73,0))*'CA Standards and Followers'!AE$6</f>
        <v>0</v>
      </c>
      <c r="AF7">
        <f>INDEX('CA Standards and Followers'!$D$14:$D$73,MATCH($A7,'CA Standards and Followers'!$A$14:$A$73,0))*'CA Standards and Followers'!AF$6</f>
        <v>0</v>
      </c>
    </row>
    <row r="8" spans="1:32" x14ac:dyDescent="0.75">
      <c r="A8" t="s">
        <v>5</v>
      </c>
      <c r="B8">
        <f>INDEX('CA Standards and Followers'!$D$14:$D$73,MATCH($A8,'CA Standards and Followers'!$A$14:$A$73,0))*'CA Standards and Followers'!B$6</f>
        <v>0</v>
      </c>
      <c r="C8">
        <f>INDEX('CA Standards and Followers'!$D$14:$D$73,MATCH($A8,'CA Standards and Followers'!$A$14:$A$73,0))*'CA Standards and Followers'!C$6</f>
        <v>0</v>
      </c>
      <c r="D8">
        <f>INDEX('CA Standards and Followers'!$D$14:$D$73,MATCH($A8,'CA Standards and Followers'!$A$14:$A$73,0))*'CA Standards and Followers'!D$6</f>
        <v>0</v>
      </c>
      <c r="E8">
        <f>INDEX('CA Standards and Followers'!$D$14:$D$73,MATCH($A8,'CA Standards and Followers'!$A$14:$A$73,0))*'CA Standards and Followers'!E$6</f>
        <v>0</v>
      </c>
      <c r="F8">
        <f>INDEX('CA Standards and Followers'!$D$14:$D$73,MATCH($A8,'CA Standards and Followers'!$A$14:$A$73,0))*'CA Standards and Followers'!F$6</f>
        <v>0</v>
      </c>
      <c r="G8">
        <f>INDEX('CA Standards and Followers'!$D$14:$D$73,MATCH($A8,'CA Standards and Followers'!$A$14:$A$73,0))*'CA Standards and Followers'!G$6</f>
        <v>0</v>
      </c>
      <c r="H8">
        <f>INDEX('CA Standards and Followers'!$D$14:$D$73,MATCH($A8,'CA Standards and Followers'!$A$14:$A$73,0))*'CA Standards and Followers'!H$6</f>
        <v>0</v>
      </c>
      <c r="I8">
        <f>INDEX('CA Standards and Followers'!$D$14:$D$73,MATCH($A8,'CA Standards and Followers'!$A$14:$A$73,0))*'CA Standards and Followers'!I$6</f>
        <v>0</v>
      </c>
      <c r="J8">
        <f>INDEX('CA Standards and Followers'!$D$14:$D$73,MATCH($A8,'CA Standards and Followers'!$A$14:$A$73,0))*'CA Standards and Followers'!J$6</f>
        <v>0</v>
      </c>
      <c r="K8">
        <f>INDEX('CA Standards and Followers'!$D$14:$D$73,MATCH($A8,'CA Standards and Followers'!$A$14:$A$73,0))*'CA Standards and Followers'!K$6</f>
        <v>0</v>
      </c>
      <c r="L8">
        <f>INDEX('CA Standards and Followers'!$D$14:$D$73,MATCH($A8,'CA Standards and Followers'!$A$14:$A$73,0))*'CA Standards and Followers'!L$6</f>
        <v>0</v>
      </c>
      <c r="M8">
        <f>INDEX('CA Standards and Followers'!$D$14:$D$73,MATCH($A8,'CA Standards and Followers'!$A$14:$A$73,0))*'CA Standards and Followers'!M$6</f>
        <v>0</v>
      </c>
      <c r="N8">
        <f>INDEX('CA Standards and Followers'!$D$14:$D$73,MATCH($A8,'CA Standards and Followers'!$A$14:$A$73,0))*'CA Standards and Followers'!N$6</f>
        <v>0</v>
      </c>
      <c r="O8">
        <f>INDEX('CA Standards and Followers'!$D$14:$D$73,MATCH($A8,'CA Standards and Followers'!$A$14:$A$73,0))*'CA Standards and Followers'!O$6</f>
        <v>0</v>
      </c>
      <c r="P8">
        <f>INDEX('CA Standards and Followers'!$D$14:$D$73,MATCH($A8,'CA Standards and Followers'!$A$14:$A$73,0))*'CA Standards and Followers'!P$6</f>
        <v>0</v>
      </c>
      <c r="Q8">
        <f>INDEX('CA Standards and Followers'!$D$14:$D$73,MATCH($A8,'CA Standards and Followers'!$A$14:$A$73,0))*'CA Standards and Followers'!Q$6</f>
        <v>0</v>
      </c>
      <c r="R8">
        <f>INDEX('CA Standards and Followers'!$D$14:$D$73,MATCH($A8,'CA Standards and Followers'!$A$14:$A$73,0))*'CA Standards and Followers'!R$6</f>
        <v>0</v>
      </c>
      <c r="S8">
        <f>INDEX('CA Standards and Followers'!$D$14:$D$73,MATCH($A8,'CA Standards and Followers'!$A$14:$A$73,0))*'CA Standards and Followers'!S$6</f>
        <v>0</v>
      </c>
      <c r="T8">
        <f>INDEX('CA Standards and Followers'!$D$14:$D$73,MATCH($A8,'CA Standards and Followers'!$A$14:$A$73,0))*'CA Standards and Followers'!T$6</f>
        <v>0</v>
      </c>
      <c r="U8">
        <f>INDEX('CA Standards and Followers'!$D$14:$D$73,MATCH($A8,'CA Standards and Followers'!$A$14:$A$73,0))*'CA Standards and Followers'!U$6</f>
        <v>0</v>
      </c>
      <c r="V8">
        <f>INDEX('CA Standards and Followers'!$D$14:$D$73,MATCH($A8,'CA Standards and Followers'!$A$14:$A$73,0))*'CA Standards and Followers'!V$6</f>
        <v>0</v>
      </c>
      <c r="W8">
        <f>INDEX('CA Standards and Followers'!$D$14:$D$73,MATCH($A8,'CA Standards and Followers'!$A$14:$A$73,0))*'CA Standards and Followers'!W$6</f>
        <v>0</v>
      </c>
      <c r="X8">
        <f>INDEX('CA Standards and Followers'!$D$14:$D$73,MATCH($A8,'CA Standards and Followers'!$A$14:$A$73,0))*'CA Standards and Followers'!X$6</f>
        <v>0</v>
      </c>
      <c r="Y8">
        <f>INDEX('CA Standards and Followers'!$D$14:$D$73,MATCH($A8,'CA Standards and Followers'!$A$14:$A$73,0))*'CA Standards and Followers'!Y$6</f>
        <v>0</v>
      </c>
      <c r="Z8">
        <f>INDEX('CA Standards and Followers'!$D$14:$D$73,MATCH($A8,'CA Standards and Followers'!$A$14:$A$73,0))*'CA Standards and Followers'!Z$6</f>
        <v>0</v>
      </c>
      <c r="AA8">
        <f>INDEX('CA Standards and Followers'!$D$14:$D$73,MATCH($A8,'CA Standards and Followers'!$A$14:$A$73,0))*'CA Standards and Followers'!AA$6</f>
        <v>0</v>
      </c>
      <c r="AB8">
        <f>INDEX('CA Standards and Followers'!$D$14:$D$73,MATCH($A8,'CA Standards and Followers'!$A$14:$A$73,0))*'CA Standards and Followers'!AB$6</f>
        <v>0</v>
      </c>
      <c r="AC8">
        <f>INDEX('CA Standards and Followers'!$D$14:$D$73,MATCH($A8,'CA Standards and Followers'!$A$14:$A$73,0))*'CA Standards and Followers'!AC$6</f>
        <v>0</v>
      </c>
      <c r="AD8">
        <f>INDEX('CA Standards and Followers'!$D$14:$D$73,MATCH($A8,'CA Standards and Followers'!$A$14:$A$73,0))*'CA Standards and Followers'!AD$6</f>
        <v>0</v>
      </c>
      <c r="AE8">
        <f>INDEX('CA Standards and Followers'!$D$14:$D$73,MATCH($A8,'CA Standards and Followers'!$A$14:$A$73,0))*'CA Standards and Followers'!AE$6</f>
        <v>0</v>
      </c>
      <c r="AF8">
        <f>INDEX('CA Standards and Followers'!$D$14:$D$73,MATCH($A8,'CA Standards and Followers'!$A$14:$A$73,0))*'CA Standards and Followers'!AF$6</f>
        <v>0</v>
      </c>
    </row>
    <row r="9" spans="1:32" x14ac:dyDescent="0.75">
      <c r="A9" t="s">
        <v>1351</v>
      </c>
      <c r="B9">
        <f>INDEX('CA Standards and Followers'!$D$14:$D$73,MATCH($A9,'CA Standards and Followers'!$A$14:$A$73,0))*'CA Standards and Followers'!B$6</f>
        <v>0</v>
      </c>
      <c r="C9">
        <f>INDEX('CA Standards and Followers'!$D$14:$D$73,MATCH($A9,'CA Standards and Followers'!$A$14:$A$73,0))*'CA Standards and Followers'!C$6</f>
        <v>0</v>
      </c>
      <c r="D9">
        <f>INDEX('CA Standards and Followers'!$D$14:$D$73,MATCH($A9,'CA Standards and Followers'!$A$14:$A$73,0))*'CA Standards and Followers'!D$6</f>
        <v>0</v>
      </c>
      <c r="E9">
        <f>INDEX('CA Standards and Followers'!$D$14:$D$73,MATCH($A9,'CA Standards and Followers'!$A$14:$A$73,0))*'CA Standards and Followers'!E$6</f>
        <v>0</v>
      </c>
      <c r="F9">
        <f>INDEX('CA Standards and Followers'!$D$14:$D$73,MATCH($A9,'CA Standards and Followers'!$A$14:$A$73,0))*'CA Standards and Followers'!F$6</f>
        <v>0</v>
      </c>
      <c r="G9">
        <f>INDEX('CA Standards and Followers'!$D$14:$D$73,MATCH($A9,'CA Standards and Followers'!$A$14:$A$73,0))*'CA Standards and Followers'!G$6</f>
        <v>0</v>
      </c>
      <c r="H9">
        <f>INDEX('CA Standards and Followers'!$D$14:$D$73,MATCH($A9,'CA Standards and Followers'!$A$14:$A$73,0))*'CA Standards and Followers'!H$6</f>
        <v>0</v>
      </c>
      <c r="I9">
        <f>INDEX('CA Standards and Followers'!$D$14:$D$73,MATCH($A9,'CA Standards and Followers'!$A$14:$A$73,0))*'CA Standards and Followers'!I$6</f>
        <v>0</v>
      </c>
      <c r="J9">
        <f>INDEX('CA Standards and Followers'!$D$14:$D$73,MATCH($A9,'CA Standards and Followers'!$A$14:$A$73,0))*'CA Standards and Followers'!J$6</f>
        <v>0</v>
      </c>
      <c r="K9">
        <f>INDEX('CA Standards and Followers'!$D$14:$D$73,MATCH($A9,'CA Standards and Followers'!$A$14:$A$73,0))*'CA Standards and Followers'!K$6</f>
        <v>0</v>
      </c>
      <c r="L9">
        <f>INDEX('CA Standards and Followers'!$D$14:$D$73,MATCH($A9,'CA Standards and Followers'!$A$14:$A$73,0))*'CA Standards and Followers'!L$6</f>
        <v>0</v>
      </c>
      <c r="M9">
        <f>INDEX('CA Standards and Followers'!$D$14:$D$73,MATCH($A9,'CA Standards and Followers'!$A$14:$A$73,0))*'CA Standards and Followers'!M$6</f>
        <v>0</v>
      </c>
      <c r="N9">
        <f>INDEX('CA Standards and Followers'!$D$14:$D$73,MATCH($A9,'CA Standards and Followers'!$A$14:$A$73,0))*'CA Standards and Followers'!N$6</f>
        <v>0</v>
      </c>
      <c r="O9">
        <f>INDEX('CA Standards and Followers'!$D$14:$D$73,MATCH($A9,'CA Standards and Followers'!$A$14:$A$73,0))*'CA Standards and Followers'!O$6</f>
        <v>0</v>
      </c>
      <c r="P9">
        <f>INDEX('CA Standards and Followers'!$D$14:$D$73,MATCH($A9,'CA Standards and Followers'!$A$14:$A$73,0))*'CA Standards and Followers'!P$6</f>
        <v>0</v>
      </c>
      <c r="Q9">
        <f>INDEX('CA Standards and Followers'!$D$14:$D$73,MATCH($A9,'CA Standards and Followers'!$A$14:$A$73,0))*'CA Standards and Followers'!Q$6</f>
        <v>0</v>
      </c>
      <c r="R9">
        <f>INDEX('CA Standards and Followers'!$D$14:$D$73,MATCH($A9,'CA Standards and Followers'!$A$14:$A$73,0))*'CA Standards and Followers'!R$6</f>
        <v>0</v>
      </c>
      <c r="S9">
        <f>INDEX('CA Standards and Followers'!$D$14:$D$73,MATCH($A9,'CA Standards and Followers'!$A$14:$A$73,0))*'CA Standards and Followers'!S$6</f>
        <v>0</v>
      </c>
      <c r="T9">
        <f>INDEX('CA Standards and Followers'!$D$14:$D$73,MATCH($A9,'CA Standards and Followers'!$A$14:$A$73,0))*'CA Standards and Followers'!T$6</f>
        <v>0</v>
      </c>
      <c r="U9">
        <f>INDEX('CA Standards and Followers'!$D$14:$D$73,MATCH($A9,'CA Standards and Followers'!$A$14:$A$73,0))*'CA Standards and Followers'!U$6</f>
        <v>0</v>
      </c>
      <c r="V9">
        <f>INDEX('CA Standards and Followers'!$D$14:$D$73,MATCH($A9,'CA Standards and Followers'!$A$14:$A$73,0))*'CA Standards and Followers'!V$6</f>
        <v>0</v>
      </c>
      <c r="W9">
        <f>INDEX('CA Standards and Followers'!$D$14:$D$73,MATCH($A9,'CA Standards and Followers'!$A$14:$A$73,0))*'CA Standards and Followers'!W$6</f>
        <v>0</v>
      </c>
      <c r="X9">
        <f>INDEX('CA Standards and Followers'!$D$14:$D$73,MATCH($A9,'CA Standards and Followers'!$A$14:$A$73,0))*'CA Standards and Followers'!X$6</f>
        <v>0</v>
      </c>
      <c r="Y9">
        <f>INDEX('CA Standards and Followers'!$D$14:$D$73,MATCH($A9,'CA Standards and Followers'!$A$14:$A$73,0))*'CA Standards and Followers'!Y$6</f>
        <v>0</v>
      </c>
      <c r="Z9">
        <f>INDEX('CA Standards and Followers'!$D$14:$D$73,MATCH($A9,'CA Standards and Followers'!$A$14:$A$73,0))*'CA Standards and Followers'!Z$6</f>
        <v>0</v>
      </c>
      <c r="AA9">
        <f>INDEX('CA Standards and Followers'!$D$14:$D$73,MATCH($A9,'CA Standards and Followers'!$A$14:$A$73,0))*'CA Standards and Followers'!AA$6</f>
        <v>0</v>
      </c>
      <c r="AB9">
        <f>INDEX('CA Standards and Followers'!$D$14:$D$73,MATCH($A9,'CA Standards and Followers'!$A$14:$A$73,0))*'CA Standards and Followers'!AB$6</f>
        <v>0</v>
      </c>
      <c r="AC9">
        <f>INDEX('CA Standards and Followers'!$D$14:$D$73,MATCH($A9,'CA Standards and Followers'!$A$14:$A$73,0))*'CA Standards and Followers'!AC$6</f>
        <v>0</v>
      </c>
      <c r="AD9">
        <f>INDEX('CA Standards and Followers'!$D$14:$D$73,MATCH($A9,'CA Standards and Followers'!$A$14:$A$73,0))*'CA Standards and Followers'!AD$6</f>
        <v>0</v>
      </c>
      <c r="AE9">
        <f>INDEX('CA Standards and Followers'!$D$14:$D$73,MATCH($A9,'CA Standards and Followers'!$A$14:$A$73,0))*'CA Standards and Followers'!AE$6</f>
        <v>0</v>
      </c>
      <c r="AF9">
        <f>INDEX('CA Standards and Followers'!$D$14:$D$73,MATCH($A9,'CA Standards and Followers'!$A$14:$A$73,0))*'CA Standards and Followers'!AF$6</f>
        <v>0</v>
      </c>
    </row>
    <row r="10" spans="1:32" x14ac:dyDescent="0.75">
      <c r="A10" t="s">
        <v>6</v>
      </c>
      <c r="B10">
        <f>INDEX('CA Standards and Followers'!$D$14:$D$73,MATCH($A10,'CA Standards and Followers'!$A$14:$A$73,0))*'CA Standards and Followers'!B$6</f>
        <v>0</v>
      </c>
      <c r="C10">
        <f>INDEX('CA Standards and Followers'!$D$14:$D$73,MATCH($A10,'CA Standards and Followers'!$A$14:$A$73,0))*'CA Standards and Followers'!C$6</f>
        <v>0</v>
      </c>
      <c r="D10">
        <f>INDEX('CA Standards and Followers'!$D$14:$D$73,MATCH($A10,'CA Standards and Followers'!$A$14:$A$73,0))*'CA Standards and Followers'!D$6</f>
        <v>0</v>
      </c>
      <c r="E10">
        <f>INDEX('CA Standards and Followers'!$D$14:$D$73,MATCH($A10,'CA Standards and Followers'!$A$14:$A$73,0))*'CA Standards and Followers'!E$6</f>
        <v>0</v>
      </c>
      <c r="F10">
        <f>INDEX('CA Standards and Followers'!$D$14:$D$73,MATCH($A10,'CA Standards and Followers'!$A$14:$A$73,0))*'CA Standards and Followers'!F$6</f>
        <v>0</v>
      </c>
      <c r="G10">
        <f>INDEX('CA Standards and Followers'!$D$14:$D$73,MATCH($A10,'CA Standards and Followers'!$A$14:$A$73,0))*'CA Standards and Followers'!G$6</f>
        <v>0</v>
      </c>
      <c r="H10">
        <f>INDEX('CA Standards and Followers'!$D$14:$D$73,MATCH($A10,'CA Standards and Followers'!$A$14:$A$73,0))*'CA Standards and Followers'!H$6</f>
        <v>0</v>
      </c>
      <c r="I10">
        <f>INDEX('CA Standards and Followers'!$D$14:$D$73,MATCH($A10,'CA Standards and Followers'!$A$14:$A$73,0))*'CA Standards and Followers'!I$6</f>
        <v>0</v>
      </c>
      <c r="J10">
        <f>INDEX('CA Standards and Followers'!$D$14:$D$73,MATCH($A10,'CA Standards and Followers'!$A$14:$A$73,0))*'CA Standards and Followers'!J$6</f>
        <v>0</v>
      </c>
      <c r="K10">
        <f>INDEX('CA Standards and Followers'!$D$14:$D$73,MATCH($A10,'CA Standards and Followers'!$A$14:$A$73,0))*'CA Standards and Followers'!K$6</f>
        <v>0</v>
      </c>
      <c r="L10">
        <f>INDEX('CA Standards and Followers'!$D$14:$D$73,MATCH($A10,'CA Standards and Followers'!$A$14:$A$73,0))*'CA Standards and Followers'!L$6</f>
        <v>0</v>
      </c>
      <c r="M10">
        <f>INDEX('CA Standards and Followers'!$D$14:$D$73,MATCH($A10,'CA Standards and Followers'!$A$14:$A$73,0))*'CA Standards and Followers'!M$6</f>
        <v>0</v>
      </c>
      <c r="N10">
        <f>INDEX('CA Standards and Followers'!$D$14:$D$73,MATCH($A10,'CA Standards and Followers'!$A$14:$A$73,0))*'CA Standards and Followers'!N$6</f>
        <v>0</v>
      </c>
      <c r="O10">
        <f>INDEX('CA Standards and Followers'!$D$14:$D$73,MATCH($A10,'CA Standards and Followers'!$A$14:$A$73,0))*'CA Standards and Followers'!O$6</f>
        <v>0</v>
      </c>
      <c r="P10">
        <f>INDEX('CA Standards and Followers'!$D$14:$D$73,MATCH($A10,'CA Standards and Followers'!$A$14:$A$73,0))*'CA Standards and Followers'!P$6</f>
        <v>0</v>
      </c>
      <c r="Q10">
        <f>INDEX('CA Standards and Followers'!$D$14:$D$73,MATCH($A10,'CA Standards and Followers'!$A$14:$A$73,0))*'CA Standards and Followers'!Q$6</f>
        <v>0</v>
      </c>
      <c r="R10">
        <f>INDEX('CA Standards and Followers'!$D$14:$D$73,MATCH($A10,'CA Standards and Followers'!$A$14:$A$73,0))*'CA Standards and Followers'!R$6</f>
        <v>0</v>
      </c>
      <c r="S10">
        <f>INDEX('CA Standards and Followers'!$D$14:$D$73,MATCH($A10,'CA Standards and Followers'!$A$14:$A$73,0))*'CA Standards and Followers'!S$6</f>
        <v>0</v>
      </c>
      <c r="T10">
        <f>INDEX('CA Standards and Followers'!$D$14:$D$73,MATCH($A10,'CA Standards and Followers'!$A$14:$A$73,0))*'CA Standards and Followers'!T$6</f>
        <v>0</v>
      </c>
      <c r="U10">
        <f>INDEX('CA Standards and Followers'!$D$14:$D$73,MATCH($A10,'CA Standards and Followers'!$A$14:$A$73,0))*'CA Standards and Followers'!U$6</f>
        <v>0</v>
      </c>
      <c r="V10">
        <f>INDEX('CA Standards and Followers'!$D$14:$D$73,MATCH($A10,'CA Standards and Followers'!$A$14:$A$73,0))*'CA Standards and Followers'!V$6</f>
        <v>0</v>
      </c>
      <c r="W10">
        <f>INDEX('CA Standards and Followers'!$D$14:$D$73,MATCH($A10,'CA Standards and Followers'!$A$14:$A$73,0))*'CA Standards and Followers'!W$6</f>
        <v>0</v>
      </c>
      <c r="X10">
        <f>INDEX('CA Standards and Followers'!$D$14:$D$73,MATCH($A10,'CA Standards and Followers'!$A$14:$A$73,0))*'CA Standards and Followers'!X$6</f>
        <v>0</v>
      </c>
      <c r="Y10">
        <f>INDEX('CA Standards and Followers'!$D$14:$D$73,MATCH($A10,'CA Standards and Followers'!$A$14:$A$73,0))*'CA Standards and Followers'!Y$6</f>
        <v>0</v>
      </c>
      <c r="Z10">
        <f>INDEX('CA Standards and Followers'!$D$14:$D$73,MATCH($A10,'CA Standards and Followers'!$A$14:$A$73,0))*'CA Standards and Followers'!Z$6</f>
        <v>0</v>
      </c>
      <c r="AA10">
        <f>INDEX('CA Standards and Followers'!$D$14:$D$73,MATCH($A10,'CA Standards and Followers'!$A$14:$A$73,0))*'CA Standards and Followers'!AA$6</f>
        <v>0</v>
      </c>
      <c r="AB10">
        <f>INDEX('CA Standards and Followers'!$D$14:$D$73,MATCH($A10,'CA Standards and Followers'!$A$14:$A$73,0))*'CA Standards and Followers'!AB$6</f>
        <v>0</v>
      </c>
      <c r="AC10">
        <f>INDEX('CA Standards and Followers'!$D$14:$D$73,MATCH($A10,'CA Standards and Followers'!$A$14:$A$73,0))*'CA Standards and Followers'!AC$6</f>
        <v>0</v>
      </c>
      <c r="AD10">
        <f>INDEX('CA Standards and Followers'!$D$14:$D$73,MATCH($A10,'CA Standards and Followers'!$A$14:$A$73,0))*'CA Standards and Followers'!AD$6</f>
        <v>0</v>
      </c>
      <c r="AE10">
        <f>INDEX('CA Standards and Followers'!$D$14:$D$73,MATCH($A10,'CA Standards and Followers'!$A$14:$A$73,0))*'CA Standards and Followers'!AE$6</f>
        <v>0</v>
      </c>
      <c r="AF10">
        <f>INDEX('CA Standards and Followers'!$D$14:$D$73,MATCH($A10,'CA Standards and Followers'!$A$14:$A$73,0))*'CA Standards and Followers'!AF$6</f>
        <v>0</v>
      </c>
    </row>
    <row r="11" spans="1:32" x14ac:dyDescent="0.75">
      <c r="A11" t="s">
        <v>1353</v>
      </c>
      <c r="B11">
        <f>INDEX('CA Standards and Followers'!$D$14:$D$73,MATCH($A11,'CA Standards and Followers'!$A$14:$A$73,0))*'CA Standards and Followers'!B$6</f>
        <v>0</v>
      </c>
      <c r="C11">
        <f>INDEX('CA Standards and Followers'!$D$14:$D$73,MATCH($A11,'CA Standards and Followers'!$A$14:$A$73,0))*'CA Standards and Followers'!C$6</f>
        <v>0</v>
      </c>
      <c r="D11">
        <f>INDEX('CA Standards and Followers'!$D$14:$D$73,MATCH($A11,'CA Standards and Followers'!$A$14:$A$73,0))*'CA Standards and Followers'!D$6</f>
        <v>0</v>
      </c>
      <c r="E11">
        <f>INDEX('CA Standards and Followers'!$D$14:$D$73,MATCH($A11,'CA Standards and Followers'!$A$14:$A$73,0))*'CA Standards and Followers'!E$6</f>
        <v>0</v>
      </c>
      <c r="F11">
        <f>INDEX('CA Standards and Followers'!$D$14:$D$73,MATCH($A11,'CA Standards and Followers'!$A$14:$A$73,0))*'CA Standards and Followers'!F$6</f>
        <v>0</v>
      </c>
      <c r="G11">
        <f>INDEX('CA Standards and Followers'!$D$14:$D$73,MATCH($A11,'CA Standards and Followers'!$A$14:$A$73,0))*'CA Standards and Followers'!G$6</f>
        <v>0</v>
      </c>
      <c r="H11">
        <f>INDEX('CA Standards and Followers'!$D$14:$D$73,MATCH($A11,'CA Standards and Followers'!$A$14:$A$73,0))*'CA Standards and Followers'!H$6</f>
        <v>0</v>
      </c>
      <c r="I11">
        <f>INDEX('CA Standards and Followers'!$D$14:$D$73,MATCH($A11,'CA Standards and Followers'!$A$14:$A$73,0))*'CA Standards and Followers'!I$6</f>
        <v>0</v>
      </c>
      <c r="J11">
        <f>INDEX('CA Standards and Followers'!$D$14:$D$73,MATCH($A11,'CA Standards and Followers'!$A$14:$A$73,0))*'CA Standards and Followers'!J$6</f>
        <v>0</v>
      </c>
      <c r="K11">
        <f>INDEX('CA Standards and Followers'!$D$14:$D$73,MATCH($A11,'CA Standards and Followers'!$A$14:$A$73,0))*'CA Standards and Followers'!K$6</f>
        <v>0</v>
      </c>
      <c r="L11">
        <f>INDEX('CA Standards and Followers'!$D$14:$D$73,MATCH($A11,'CA Standards and Followers'!$A$14:$A$73,0))*'CA Standards and Followers'!L$6</f>
        <v>0</v>
      </c>
      <c r="M11">
        <f>INDEX('CA Standards and Followers'!$D$14:$D$73,MATCH($A11,'CA Standards and Followers'!$A$14:$A$73,0))*'CA Standards and Followers'!M$6</f>
        <v>0</v>
      </c>
      <c r="N11">
        <f>INDEX('CA Standards and Followers'!$D$14:$D$73,MATCH($A11,'CA Standards and Followers'!$A$14:$A$73,0))*'CA Standards and Followers'!N$6</f>
        <v>0</v>
      </c>
      <c r="O11">
        <f>INDEX('CA Standards and Followers'!$D$14:$D$73,MATCH($A11,'CA Standards and Followers'!$A$14:$A$73,0))*'CA Standards and Followers'!O$6</f>
        <v>0</v>
      </c>
      <c r="P11">
        <f>INDEX('CA Standards and Followers'!$D$14:$D$73,MATCH($A11,'CA Standards and Followers'!$A$14:$A$73,0))*'CA Standards and Followers'!P$6</f>
        <v>0</v>
      </c>
      <c r="Q11">
        <f>INDEX('CA Standards and Followers'!$D$14:$D$73,MATCH($A11,'CA Standards and Followers'!$A$14:$A$73,0))*'CA Standards and Followers'!Q$6</f>
        <v>0</v>
      </c>
      <c r="R11">
        <f>INDEX('CA Standards and Followers'!$D$14:$D$73,MATCH($A11,'CA Standards and Followers'!$A$14:$A$73,0))*'CA Standards and Followers'!R$6</f>
        <v>0</v>
      </c>
      <c r="S11">
        <f>INDEX('CA Standards and Followers'!$D$14:$D$73,MATCH($A11,'CA Standards and Followers'!$A$14:$A$73,0))*'CA Standards and Followers'!S$6</f>
        <v>0</v>
      </c>
      <c r="T11">
        <f>INDEX('CA Standards and Followers'!$D$14:$D$73,MATCH($A11,'CA Standards and Followers'!$A$14:$A$73,0))*'CA Standards and Followers'!T$6</f>
        <v>0</v>
      </c>
      <c r="U11">
        <f>INDEX('CA Standards and Followers'!$D$14:$D$73,MATCH($A11,'CA Standards and Followers'!$A$14:$A$73,0))*'CA Standards and Followers'!U$6</f>
        <v>0</v>
      </c>
      <c r="V11">
        <f>INDEX('CA Standards and Followers'!$D$14:$D$73,MATCH($A11,'CA Standards and Followers'!$A$14:$A$73,0))*'CA Standards and Followers'!V$6</f>
        <v>0</v>
      </c>
      <c r="W11">
        <f>INDEX('CA Standards and Followers'!$D$14:$D$73,MATCH($A11,'CA Standards and Followers'!$A$14:$A$73,0))*'CA Standards and Followers'!W$6</f>
        <v>0</v>
      </c>
      <c r="X11">
        <f>INDEX('CA Standards and Followers'!$D$14:$D$73,MATCH($A11,'CA Standards and Followers'!$A$14:$A$73,0))*'CA Standards and Followers'!X$6</f>
        <v>0</v>
      </c>
      <c r="Y11">
        <f>INDEX('CA Standards and Followers'!$D$14:$D$73,MATCH($A11,'CA Standards and Followers'!$A$14:$A$73,0))*'CA Standards and Followers'!Y$6</f>
        <v>0</v>
      </c>
      <c r="Z11">
        <f>INDEX('CA Standards and Followers'!$D$14:$D$73,MATCH($A11,'CA Standards and Followers'!$A$14:$A$73,0))*'CA Standards and Followers'!Z$6</f>
        <v>0</v>
      </c>
      <c r="AA11">
        <f>INDEX('CA Standards and Followers'!$D$14:$D$73,MATCH($A11,'CA Standards and Followers'!$A$14:$A$73,0))*'CA Standards and Followers'!AA$6</f>
        <v>0</v>
      </c>
      <c r="AB11">
        <f>INDEX('CA Standards and Followers'!$D$14:$D$73,MATCH($A11,'CA Standards and Followers'!$A$14:$A$73,0))*'CA Standards and Followers'!AB$6</f>
        <v>0</v>
      </c>
      <c r="AC11">
        <f>INDEX('CA Standards and Followers'!$D$14:$D$73,MATCH($A11,'CA Standards and Followers'!$A$14:$A$73,0))*'CA Standards and Followers'!AC$6</f>
        <v>0</v>
      </c>
      <c r="AD11">
        <f>INDEX('CA Standards and Followers'!$D$14:$D$73,MATCH($A11,'CA Standards and Followers'!$A$14:$A$73,0))*'CA Standards and Followers'!AD$6</f>
        <v>0</v>
      </c>
      <c r="AE11">
        <f>INDEX('CA Standards and Followers'!$D$14:$D$73,MATCH($A11,'CA Standards and Followers'!$A$14:$A$73,0))*'CA Standards and Followers'!AE$6</f>
        <v>0</v>
      </c>
      <c r="AF11">
        <f>INDEX('CA Standards and Followers'!$D$14:$D$73,MATCH($A11,'CA Standards and Followers'!$A$14:$A$73,0))*'CA Standards and Followers'!AF$6</f>
        <v>0</v>
      </c>
    </row>
    <row r="12" spans="1:32" x14ac:dyDescent="0.75">
      <c r="A12" t="s">
        <v>1355</v>
      </c>
      <c r="B12">
        <f>INDEX('CA Standards and Followers'!$D$14:$D$73,MATCH($A12,'CA Standards and Followers'!$A$14:$A$73,0))*'CA Standards and Followers'!B$6</f>
        <v>0</v>
      </c>
      <c r="C12">
        <f>INDEX('CA Standards and Followers'!$D$14:$D$73,MATCH($A12,'CA Standards and Followers'!$A$14:$A$73,0))*'CA Standards and Followers'!C$6</f>
        <v>0</v>
      </c>
      <c r="D12">
        <f>INDEX('CA Standards and Followers'!$D$14:$D$73,MATCH($A12,'CA Standards and Followers'!$A$14:$A$73,0))*'CA Standards and Followers'!D$6</f>
        <v>0</v>
      </c>
      <c r="E12">
        <f>INDEX('CA Standards and Followers'!$D$14:$D$73,MATCH($A12,'CA Standards and Followers'!$A$14:$A$73,0))*'CA Standards and Followers'!E$6</f>
        <v>0</v>
      </c>
      <c r="F12">
        <f>INDEX('CA Standards and Followers'!$D$14:$D$73,MATCH($A12,'CA Standards and Followers'!$A$14:$A$73,0))*'CA Standards and Followers'!F$6</f>
        <v>0</v>
      </c>
      <c r="G12">
        <f>INDEX('CA Standards and Followers'!$D$14:$D$73,MATCH($A12,'CA Standards and Followers'!$A$14:$A$73,0))*'CA Standards and Followers'!G$6</f>
        <v>0</v>
      </c>
      <c r="H12">
        <f>INDEX('CA Standards and Followers'!$D$14:$D$73,MATCH($A12,'CA Standards and Followers'!$A$14:$A$73,0))*'CA Standards and Followers'!H$6</f>
        <v>0</v>
      </c>
      <c r="I12">
        <f>INDEX('CA Standards and Followers'!$D$14:$D$73,MATCH($A12,'CA Standards and Followers'!$A$14:$A$73,0))*'CA Standards and Followers'!I$6</f>
        <v>0</v>
      </c>
      <c r="J12">
        <f>INDEX('CA Standards and Followers'!$D$14:$D$73,MATCH($A12,'CA Standards and Followers'!$A$14:$A$73,0))*'CA Standards and Followers'!J$6</f>
        <v>0</v>
      </c>
      <c r="K12">
        <f>INDEX('CA Standards and Followers'!$D$14:$D$73,MATCH($A12,'CA Standards and Followers'!$A$14:$A$73,0))*'CA Standards and Followers'!K$6</f>
        <v>0</v>
      </c>
      <c r="L12">
        <f>INDEX('CA Standards and Followers'!$D$14:$D$73,MATCH($A12,'CA Standards and Followers'!$A$14:$A$73,0))*'CA Standards and Followers'!L$6</f>
        <v>0</v>
      </c>
      <c r="M12">
        <f>INDEX('CA Standards and Followers'!$D$14:$D$73,MATCH($A12,'CA Standards and Followers'!$A$14:$A$73,0))*'CA Standards and Followers'!M$6</f>
        <v>0</v>
      </c>
      <c r="N12">
        <f>INDEX('CA Standards and Followers'!$D$14:$D$73,MATCH($A12,'CA Standards and Followers'!$A$14:$A$73,0))*'CA Standards and Followers'!N$6</f>
        <v>0</v>
      </c>
      <c r="O12">
        <f>INDEX('CA Standards and Followers'!$D$14:$D$73,MATCH($A12,'CA Standards and Followers'!$A$14:$A$73,0))*'CA Standards and Followers'!O$6</f>
        <v>0</v>
      </c>
      <c r="P12">
        <f>INDEX('CA Standards and Followers'!$D$14:$D$73,MATCH($A12,'CA Standards and Followers'!$A$14:$A$73,0))*'CA Standards and Followers'!P$6</f>
        <v>0</v>
      </c>
      <c r="Q12">
        <f>INDEX('CA Standards and Followers'!$D$14:$D$73,MATCH($A12,'CA Standards and Followers'!$A$14:$A$73,0))*'CA Standards and Followers'!Q$6</f>
        <v>0</v>
      </c>
      <c r="R12">
        <f>INDEX('CA Standards and Followers'!$D$14:$D$73,MATCH($A12,'CA Standards and Followers'!$A$14:$A$73,0))*'CA Standards and Followers'!R$6</f>
        <v>0</v>
      </c>
      <c r="S12">
        <f>INDEX('CA Standards and Followers'!$D$14:$D$73,MATCH($A12,'CA Standards and Followers'!$A$14:$A$73,0))*'CA Standards and Followers'!S$6</f>
        <v>0</v>
      </c>
      <c r="T12">
        <f>INDEX('CA Standards and Followers'!$D$14:$D$73,MATCH($A12,'CA Standards and Followers'!$A$14:$A$73,0))*'CA Standards and Followers'!T$6</f>
        <v>0</v>
      </c>
      <c r="U12">
        <f>INDEX('CA Standards and Followers'!$D$14:$D$73,MATCH($A12,'CA Standards and Followers'!$A$14:$A$73,0))*'CA Standards and Followers'!U$6</f>
        <v>0</v>
      </c>
      <c r="V12">
        <f>INDEX('CA Standards and Followers'!$D$14:$D$73,MATCH($A12,'CA Standards and Followers'!$A$14:$A$73,0))*'CA Standards and Followers'!V$6</f>
        <v>0</v>
      </c>
      <c r="W12">
        <f>INDEX('CA Standards and Followers'!$D$14:$D$73,MATCH($A12,'CA Standards and Followers'!$A$14:$A$73,0))*'CA Standards and Followers'!W$6</f>
        <v>0</v>
      </c>
      <c r="X12">
        <f>INDEX('CA Standards and Followers'!$D$14:$D$73,MATCH($A12,'CA Standards and Followers'!$A$14:$A$73,0))*'CA Standards and Followers'!X$6</f>
        <v>0</v>
      </c>
      <c r="Y12">
        <f>INDEX('CA Standards and Followers'!$D$14:$D$73,MATCH($A12,'CA Standards and Followers'!$A$14:$A$73,0))*'CA Standards and Followers'!Y$6</f>
        <v>0</v>
      </c>
      <c r="Z12">
        <f>INDEX('CA Standards and Followers'!$D$14:$D$73,MATCH($A12,'CA Standards and Followers'!$A$14:$A$73,0))*'CA Standards and Followers'!Z$6</f>
        <v>0</v>
      </c>
      <c r="AA12">
        <f>INDEX('CA Standards and Followers'!$D$14:$D$73,MATCH($A12,'CA Standards and Followers'!$A$14:$A$73,0))*'CA Standards and Followers'!AA$6</f>
        <v>0</v>
      </c>
      <c r="AB12">
        <f>INDEX('CA Standards and Followers'!$D$14:$D$73,MATCH($A12,'CA Standards and Followers'!$A$14:$A$73,0))*'CA Standards and Followers'!AB$6</f>
        <v>0</v>
      </c>
      <c r="AC12">
        <f>INDEX('CA Standards and Followers'!$D$14:$D$73,MATCH($A12,'CA Standards and Followers'!$A$14:$A$73,0))*'CA Standards and Followers'!AC$6</f>
        <v>0</v>
      </c>
      <c r="AD12">
        <f>INDEX('CA Standards and Followers'!$D$14:$D$73,MATCH($A12,'CA Standards and Followers'!$A$14:$A$73,0))*'CA Standards and Followers'!AD$6</f>
        <v>0</v>
      </c>
      <c r="AE12">
        <f>INDEX('CA Standards and Followers'!$D$14:$D$73,MATCH($A12,'CA Standards and Followers'!$A$14:$A$73,0))*'CA Standards and Followers'!AE$6</f>
        <v>0</v>
      </c>
      <c r="AF12">
        <f>INDEX('CA Standards and Followers'!$D$14:$D$73,MATCH($A12,'CA Standards and Followers'!$A$14:$A$73,0))*'CA Standards and Followers'!AF$6</f>
        <v>0</v>
      </c>
    </row>
    <row r="13" spans="1:32" x14ac:dyDescent="0.75">
      <c r="A13" t="s">
        <v>7</v>
      </c>
      <c r="B13">
        <f>INDEX('CA Standards and Followers'!$D$14:$D$73,MATCH($A13,'CA Standards and Followers'!$A$14:$A$73,0))*'CA Standards and Followers'!B$6</f>
        <v>0</v>
      </c>
      <c r="C13">
        <f>INDEX('CA Standards and Followers'!$D$14:$D$73,MATCH($A13,'CA Standards and Followers'!$A$14:$A$73,0))*'CA Standards and Followers'!C$6</f>
        <v>0</v>
      </c>
      <c r="D13">
        <f>INDEX('CA Standards and Followers'!$D$14:$D$73,MATCH($A13,'CA Standards and Followers'!$A$14:$A$73,0))*'CA Standards and Followers'!D$6</f>
        <v>0</v>
      </c>
      <c r="E13">
        <f>INDEX('CA Standards and Followers'!$D$14:$D$73,MATCH($A13,'CA Standards and Followers'!$A$14:$A$73,0))*'CA Standards and Followers'!E$6</f>
        <v>0</v>
      </c>
      <c r="F13">
        <f>INDEX('CA Standards and Followers'!$D$14:$D$73,MATCH($A13,'CA Standards and Followers'!$A$14:$A$73,0))*'CA Standards and Followers'!F$6</f>
        <v>0</v>
      </c>
      <c r="G13">
        <f>INDEX('CA Standards and Followers'!$D$14:$D$73,MATCH($A13,'CA Standards and Followers'!$A$14:$A$73,0))*'CA Standards and Followers'!G$6</f>
        <v>0</v>
      </c>
      <c r="H13">
        <f>INDEX('CA Standards and Followers'!$D$14:$D$73,MATCH($A13,'CA Standards and Followers'!$A$14:$A$73,0))*'CA Standards and Followers'!H$6</f>
        <v>0</v>
      </c>
      <c r="I13">
        <f>INDEX('CA Standards and Followers'!$D$14:$D$73,MATCH($A13,'CA Standards and Followers'!$A$14:$A$73,0))*'CA Standards and Followers'!I$6</f>
        <v>0</v>
      </c>
      <c r="J13">
        <f>INDEX('CA Standards and Followers'!$D$14:$D$73,MATCH($A13,'CA Standards and Followers'!$A$14:$A$73,0))*'CA Standards and Followers'!J$6</f>
        <v>0</v>
      </c>
      <c r="K13">
        <f>INDEX('CA Standards and Followers'!$D$14:$D$73,MATCH($A13,'CA Standards and Followers'!$A$14:$A$73,0))*'CA Standards and Followers'!K$6</f>
        <v>0</v>
      </c>
      <c r="L13">
        <f>INDEX('CA Standards and Followers'!$D$14:$D$73,MATCH($A13,'CA Standards and Followers'!$A$14:$A$73,0))*'CA Standards and Followers'!L$6</f>
        <v>0</v>
      </c>
      <c r="M13">
        <f>INDEX('CA Standards and Followers'!$D$14:$D$73,MATCH($A13,'CA Standards and Followers'!$A$14:$A$73,0))*'CA Standards and Followers'!M$6</f>
        <v>0</v>
      </c>
      <c r="N13">
        <f>INDEX('CA Standards and Followers'!$D$14:$D$73,MATCH($A13,'CA Standards and Followers'!$A$14:$A$73,0))*'CA Standards and Followers'!N$6</f>
        <v>0</v>
      </c>
      <c r="O13">
        <f>INDEX('CA Standards and Followers'!$D$14:$D$73,MATCH($A13,'CA Standards and Followers'!$A$14:$A$73,0))*'CA Standards and Followers'!O$6</f>
        <v>0</v>
      </c>
      <c r="P13">
        <f>INDEX('CA Standards and Followers'!$D$14:$D$73,MATCH($A13,'CA Standards and Followers'!$A$14:$A$73,0))*'CA Standards and Followers'!P$6</f>
        <v>0</v>
      </c>
      <c r="Q13">
        <f>INDEX('CA Standards and Followers'!$D$14:$D$73,MATCH($A13,'CA Standards and Followers'!$A$14:$A$73,0))*'CA Standards and Followers'!Q$6</f>
        <v>0</v>
      </c>
      <c r="R13">
        <f>INDEX('CA Standards and Followers'!$D$14:$D$73,MATCH($A13,'CA Standards and Followers'!$A$14:$A$73,0))*'CA Standards and Followers'!R$6</f>
        <v>0</v>
      </c>
      <c r="S13">
        <f>INDEX('CA Standards and Followers'!$D$14:$D$73,MATCH($A13,'CA Standards and Followers'!$A$14:$A$73,0))*'CA Standards and Followers'!S$6</f>
        <v>0</v>
      </c>
      <c r="T13">
        <f>INDEX('CA Standards and Followers'!$D$14:$D$73,MATCH($A13,'CA Standards and Followers'!$A$14:$A$73,0))*'CA Standards and Followers'!T$6</f>
        <v>0</v>
      </c>
      <c r="U13">
        <f>INDEX('CA Standards and Followers'!$D$14:$D$73,MATCH($A13,'CA Standards and Followers'!$A$14:$A$73,0))*'CA Standards and Followers'!U$6</f>
        <v>0</v>
      </c>
      <c r="V13">
        <f>INDEX('CA Standards and Followers'!$D$14:$D$73,MATCH($A13,'CA Standards and Followers'!$A$14:$A$73,0))*'CA Standards and Followers'!V$6</f>
        <v>0</v>
      </c>
      <c r="W13">
        <f>INDEX('CA Standards and Followers'!$D$14:$D$73,MATCH($A13,'CA Standards and Followers'!$A$14:$A$73,0))*'CA Standards and Followers'!W$6</f>
        <v>0</v>
      </c>
      <c r="X13">
        <f>INDEX('CA Standards and Followers'!$D$14:$D$73,MATCH($A13,'CA Standards and Followers'!$A$14:$A$73,0))*'CA Standards and Followers'!X$6</f>
        <v>0</v>
      </c>
      <c r="Y13">
        <f>INDEX('CA Standards and Followers'!$D$14:$D$73,MATCH($A13,'CA Standards and Followers'!$A$14:$A$73,0))*'CA Standards and Followers'!Y$6</f>
        <v>0</v>
      </c>
      <c r="Z13">
        <f>INDEX('CA Standards and Followers'!$D$14:$D$73,MATCH($A13,'CA Standards and Followers'!$A$14:$A$73,0))*'CA Standards and Followers'!Z$6</f>
        <v>0</v>
      </c>
      <c r="AA13">
        <f>INDEX('CA Standards and Followers'!$D$14:$D$73,MATCH($A13,'CA Standards and Followers'!$A$14:$A$73,0))*'CA Standards and Followers'!AA$6</f>
        <v>0</v>
      </c>
      <c r="AB13">
        <f>INDEX('CA Standards and Followers'!$D$14:$D$73,MATCH($A13,'CA Standards and Followers'!$A$14:$A$73,0))*'CA Standards and Followers'!AB$6</f>
        <v>0</v>
      </c>
      <c r="AC13">
        <f>INDEX('CA Standards and Followers'!$D$14:$D$73,MATCH($A13,'CA Standards and Followers'!$A$14:$A$73,0))*'CA Standards and Followers'!AC$6</f>
        <v>0</v>
      </c>
      <c r="AD13">
        <f>INDEX('CA Standards and Followers'!$D$14:$D$73,MATCH($A13,'CA Standards and Followers'!$A$14:$A$73,0))*'CA Standards and Followers'!AD$6</f>
        <v>0</v>
      </c>
      <c r="AE13">
        <f>INDEX('CA Standards and Followers'!$D$14:$D$73,MATCH($A13,'CA Standards and Followers'!$A$14:$A$73,0))*'CA Standards and Followers'!AE$6</f>
        <v>0</v>
      </c>
      <c r="AF13">
        <f>INDEX('CA Standards and Followers'!$D$14:$D$73,MATCH($A13,'CA Standards and Followers'!$A$14:$A$73,0))*'CA Standards and Followers'!AF$6</f>
        <v>0</v>
      </c>
    </row>
    <row r="14" spans="1:32" x14ac:dyDescent="0.75">
      <c r="A14" t="s">
        <v>8</v>
      </c>
      <c r="B14">
        <f>INDEX('CA Standards and Followers'!$D$14:$D$73,MATCH($A14,'CA Standards and Followers'!$A$14:$A$73,0))*'CA Standards and Followers'!B$6</f>
        <v>0</v>
      </c>
      <c r="C14">
        <f>INDEX('CA Standards and Followers'!$D$14:$D$73,MATCH($A14,'CA Standards and Followers'!$A$14:$A$73,0))*'CA Standards and Followers'!C$6</f>
        <v>0</v>
      </c>
      <c r="D14">
        <f>INDEX('CA Standards and Followers'!$D$14:$D$73,MATCH($A14,'CA Standards and Followers'!$A$14:$A$73,0))*'CA Standards and Followers'!D$6</f>
        <v>0</v>
      </c>
      <c r="E14">
        <f>INDEX('CA Standards and Followers'!$D$14:$D$73,MATCH($A14,'CA Standards and Followers'!$A$14:$A$73,0))*'CA Standards and Followers'!E$6</f>
        <v>0</v>
      </c>
      <c r="F14">
        <f>INDEX('CA Standards and Followers'!$D$14:$D$73,MATCH($A14,'CA Standards and Followers'!$A$14:$A$73,0))*'CA Standards and Followers'!F$6</f>
        <v>0</v>
      </c>
      <c r="G14">
        <f>INDEX('CA Standards and Followers'!$D$14:$D$73,MATCH($A14,'CA Standards and Followers'!$A$14:$A$73,0))*'CA Standards and Followers'!G$6</f>
        <v>0</v>
      </c>
      <c r="H14">
        <f>INDEX('CA Standards and Followers'!$D$14:$D$73,MATCH($A14,'CA Standards and Followers'!$A$14:$A$73,0))*'CA Standards and Followers'!H$6</f>
        <v>0</v>
      </c>
      <c r="I14">
        <f>INDEX('CA Standards and Followers'!$D$14:$D$73,MATCH($A14,'CA Standards and Followers'!$A$14:$A$73,0))*'CA Standards and Followers'!I$6</f>
        <v>0</v>
      </c>
      <c r="J14">
        <f>INDEX('CA Standards and Followers'!$D$14:$D$73,MATCH($A14,'CA Standards and Followers'!$A$14:$A$73,0))*'CA Standards and Followers'!J$6</f>
        <v>0</v>
      </c>
      <c r="K14">
        <f>INDEX('CA Standards and Followers'!$D$14:$D$73,MATCH($A14,'CA Standards and Followers'!$A$14:$A$73,0))*'CA Standards and Followers'!K$6</f>
        <v>0</v>
      </c>
      <c r="L14">
        <f>INDEX('CA Standards and Followers'!$D$14:$D$73,MATCH($A14,'CA Standards and Followers'!$A$14:$A$73,0))*'CA Standards and Followers'!L$6</f>
        <v>0</v>
      </c>
      <c r="M14">
        <f>INDEX('CA Standards and Followers'!$D$14:$D$73,MATCH($A14,'CA Standards and Followers'!$A$14:$A$73,0))*'CA Standards and Followers'!M$6</f>
        <v>0</v>
      </c>
      <c r="N14">
        <f>INDEX('CA Standards and Followers'!$D$14:$D$73,MATCH($A14,'CA Standards and Followers'!$A$14:$A$73,0))*'CA Standards and Followers'!N$6</f>
        <v>0</v>
      </c>
      <c r="O14">
        <f>INDEX('CA Standards and Followers'!$D$14:$D$73,MATCH($A14,'CA Standards and Followers'!$A$14:$A$73,0))*'CA Standards and Followers'!O$6</f>
        <v>0</v>
      </c>
      <c r="P14">
        <f>INDEX('CA Standards and Followers'!$D$14:$D$73,MATCH($A14,'CA Standards and Followers'!$A$14:$A$73,0))*'CA Standards and Followers'!P$6</f>
        <v>0</v>
      </c>
      <c r="Q14">
        <f>INDEX('CA Standards and Followers'!$D$14:$D$73,MATCH($A14,'CA Standards and Followers'!$A$14:$A$73,0))*'CA Standards and Followers'!Q$6</f>
        <v>0</v>
      </c>
      <c r="R14">
        <f>INDEX('CA Standards and Followers'!$D$14:$D$73,MATCH($A14,'CA Standards and Followers'!$A$14:$A$73,0))*'CA Standards and Followers'!R$6</f>
        <v>0</v>
      </c>
      <c r="S14">
        <f>INDEX('CA Standards and Followers'!$D$14:$D$73,MATCH($A14,'CA Standards and Followers'!$A$14:$A$73,0))*'CA Standards and Followers'!S$6</f>
        <v>0</v>
      </c>
      <c r="T14">
        <f>INDEX('CA Standards and Followers'!$D$14:$D$73,MATCH($A14,'CA Standards and Followers'!$A$14:$A$73,0))*'CA Standards and Followers'!T$6</f>
        <v>0</v>
      </c>
      <c r="U14">
        <f>INDEX('CA Standards and Followers'!$D$14:$D$73,MATCH($A14,'CA Standards and Followers'!$A$14:$A$73,0))*'CA Standards and Followers'!U$6</f>
        <v>0</v>
      </c>
      <c r="V14">
        <f>INDEX('CA Standards and Followers'!$D$14:$D$73,MATCH($A14,'CA Standards and Followers'!$A$14:$A$73,0))*'CA Standards and Followers'!V$6</f>
        <v>0</v>
      </c>
      <c r="W14">
        <f>INDEX('CA Standards and Followers'!$D$14:$D$73,MATCH($A14,'CA Standards and Followers'!$A$14:$A$73,0))*'CA Standards and Followers'!W$6</f>
        <v>0</v>
      </c>
      <c r="X14">
        <f>INDEX('CA Standards and Followers'!$D$14:$D$73,MATCH($A14,'CA Standards and Followers'!$A$14:$A$73,0))*'CA Standards and Followers'!X$6</f>
        <v>0</v>
      </c>
      <c r="Y14">
        <f>INDEX('CA Standards and Followers'!$D$14:$D$73,MATCH($A14,'CA Standards and Followers'!$A$14:$A$73,0))*'CA Standards and Followers'!Y$6</f>
        <v>0</v>
      </c>
      <c r="Z14">
        <f>INDEX('CA Standards and Followers'!$D$14:$D$73,MATCH($A14,'CA Standards and Followers'!$A$14:$A$73,0))*'CA Standards and Followers'!Z$6</f>
        <v>0</v>
      </c>
      <c r="AA14">
        <f>INDEX('CA Standards and Followers'!$D$14:$D$73,MATCH($A14,'CA Standards and Followers'!$A$14:$A$73,0))*'CA Standards and Followers'!AA$6</f>
        <v>0</v>
      </c>
      <c r="AB14">
        <f>INDEX('CA Standards and Followers'!$D$14:$D$73,MATCH($A14,'CA Standards and Followers'!$A$14:$A$73,0))*'CA Standards and Followers'!AB$6</f>
        <v>0</v>
      </c>
      <c r="AC14">
        <f>INDEX('CA Standards and Followers'!$D$14:$D$73,MATCH($A14,'CA Standards and Followers'!$A$14:$A$73,0))*'CA Standards and Followers'!AC$6</f>
        <v>0</v>
      </c>
      <c r="AD14">
        <f>INDEX('CA Standards and Followers'!$D$14:$D$73,MATCH($A14,'CA Standards and Followers'!$A$14:$A$73,0))*'CA Standards and Followers'!AD$6</f>
        <v>0</v>
      </c>
      <c r="AE14">
        <f>INDEX('CA Standards and Followers'!$D$14:$D$73,MATCH($A14,'CA Standards and Followers'!$A$14:$A$73,0))*'CA Standards and Followers'!AE$6</f>
        <v>0</v>
      </c>
      <c r="AF14">
        <f>INDEX('CA Standards and Followers'!$D$14:$D$73,MATCH($A14,'CA Standards and Followers'!$A$14:$A$73,0))*'CA Standards and Followers'!AF$6</f>
        <v>0</v>
      </c>
    </row>
    <row r="15" spans="1:32" x14ac:dyDescent="0.75">
      <c r="A15" t="s">
        <v>1359</v>
      </c>
      <c r="B15">
        <f>INDEX('CA Standards and Followers'!$D$14:$D$73,MATCH($A15,'CA Standards and Followers'!$A$14:$A$73,0))*'CA Standards and Followers'!B$6</f>
        <v>0</v>
      </c>
      <c r="C15">
        <f>INDEX('CA Standards and Followers'!$D$14:$D$73,MATCH($A15,'CA Standards and Followers'!$A$14:$A$73,0))*'CA Standards and Followers'!C$6</f>
        <v>0</v>
      </c>
      <c r="D15">
        <f>INDEX('CA Standards and Followers'!$D$14:$D$73,MATCH($A15,'CA Standards and Followers'!$A$14:$A$73,0))*'CA Standards and Followers'!D$6</f>
        <v>0</v>
      </c>
      <c r="E15">
        <f>INDEX('CA Standards and Followers'!$D$14:$D$73,MATCH($A15,'CA Standards and Followers'!$A$14:$A$73,0))*'CA Standards and Followers'!E$6</f>
        <v>0</v>
      </c>
      <c r="F15">
        <f>INDEX('CA Standards and Followers'!$D$14:$D$73,MATCH($A15,'CA Standards and Followers'!$A$14:$A$73,0))*'CA Standards and Followers'!F$6</f>
        <v>0</v>
      </c>
      <c r="G15">
        <f>INDEX('CA Standards and Followers'!$D$14:$D$73,MATCH($A15,'CA Standards and Followers'!$A$14:$A$73,0))*'CA Standards and Followers'!G$6</f>
        <v>0</v>
      </c>
      <c r="H15">
        <f>INDEX('CA Standards and Followers'!$D$14:$D$73,MATCH($A15,'CA Standards and Followers'!$A$14:$A$73,0))*'CA Standards and Followers'!H$6</f>
        <v>0</v>
      </c>
      <c r="I15">
        <f>INDEX('CA Standards and Followers'!$D$14:$D$73,MATCH($A15,'CA Standards and Followers'!$A$14:$A$73,0))*'CA Standards and Followers'!I$6</f>
        <v>0</v>
      </c>
      <c r="J15">
        <f>INDEX('CA Standards and Followers'!$D$14:$D$73,MATCH($A15,'CA Standards and Followers'!$A$14:$A$73,0))*'CA Standards and Followers'!J$6</f>
        <v>0</v>
      </c>
      <c r="K15">
        <f>INDEX('CA Standards and Followers'!$D$14:$D$73,MATCH($A15,'CA Standards and Followers'!$A$14:$A$73,0))*'CA Standards and Followers'!K$6</f>
        <v>0</v>
      </c>
      <c r="L15">
        <f>INDEX('CA Standards and Followers'!$D$14:$D$73,MATCH($A15,'CA Standards and Followers'!$A$14:$A$73,0))*'CA Standards and Followers'!L$6</f>
        <v>0</v>
      </c>
      <c r="M15">
        <f>INDEX('CA Standards and Followers'!$D$14:$D$73,MATCH($A15,'CA Standards and Followers'!$A$14:$A$73,0))*'CA Standards and Followers'!M$6</f>
        <v>0</v>
      </c>
      <c r="N15">
        <f>INDEX('CA Standards and Followers'!$D$14:$D$73,MATCH($A15,'CA Standards and Followers'!$A$14:$A$73,0))*'CA Standards and Followers'!N$6</f>
        <v>0</v>
      </c>
      <c r="O15">
        <f>INDEX('CA Standards and Followers'!$D$14:$D$73,MATCH($A15,'CA Standards and Followers'!$A$14:$A$73,0))*'CA Standards and Followers'!O$6</f>
        <v>0</v>
      </c>
      <c r="P15">
        <f>INDEX('CA Standards and Followers'!$D$14:$D$73,MATCH($A15,'CA Standards and Followers'!$A$14:$A$73,0))*'CA Standards and Followers'!P$6</f>
        <v>0</v>
      </c>
      <c r="Q15">
        <f>INDEX('CA Standards and Followers'!$D$14:$D$73,MATCH($A15,'CA Standards and Followers'!$A$14:$A$73,0))*'CA Standards and Followers'!Q$6</f>
        <v>0</v>
      </c>
      <c r="R15">
        <f>INDEX('CA Standards and Followers'!$D$14:$D$73,MATCH($A15,'CA Standards and Followers'!$A$14:$A$73,0))*'CA Standards and Followers'!R$6</f>
        <v>0</v>
      </c>
      <c r="S15">
        <f>INDEX('CA Standards and Followers'!$D$14:$D$73,MATCH($A15,'CA Standards and Followers'!$A$14:$A$73,0))*'CA Standards and Followers'!S$6</f>
        <v>0</v>
      </c>
      <c r="T15">
        <f>INDEX('CA Standards and Followers'!$D$14:$D$73,MATCH($A15,'CA Standards and Followers'!$A$14:$A$73,0))*'CA Standards and Followers'!T$6</f>
        <v>0</v>
      </c>
      <c r="U15">
        <f>INDEX('CA Standards and Followers'!$D$14:$D$73,MATCH($A15,'CA Standards and Followers'!$A$14:$A$73,0))*'CA Standards and Followers'!U$6</f>
        <v>0</v>
      </c>
      <c r="V15">
        <f>INDEX('CA Standards and Followers'!$D$14:$D$73,MATCH($A15,'CA Standards and Followers'!$A$14:$A$73,0))*'CA Standards and Followers'!V$6</f>
        <v>0</v>
      </c>
      <c r="W15">
        <f>INDEX('CA Standards and Followers'!$D$14:$D$73,MATCH($A15,'CA Standards and Followers'!$A$14:$A$73,0))*'CA Standards and Followers'!W$6</f>
        <v>0</v>
      </c>
      <c r="X15">
        <f>INDEX('CA Standards and Followers'!$D$14:$D$73,MATCH($A15,'CA Standards and Followers'!$A$14:$A$73,0))*'CA Standards and Followers'!X$6</f>
        <v>0</v>
      </c>
      <c r="Y15">
        <f>INDEX('CA Standards and Followers'!$D$14:$D$73,MATCH($A15,'CA Standards and Followers'!$A$14:$A$73,0))*'CA Standards and Followers'!Y$6</f>
        <v>0</v>
      </c>
      <c r="Z15">
        <f>INDEX('CA Standards and Followers'!$D$14:$D$73,MATCH($A15,'CA Standards and Followers'!$A$14:$A$73,0))*'CA Standards and Followers'!Z$6</f>
        <v>0</v>
      </c>
      <c r="AA15">
        <f>INDEX('CA Standards and Followers'!$D$14:$D$73,MATCH($A15,'CA Standards and Followers'!$A$14:$A$73,0))*'CA Standards and Followers'!AA$6</f>
        <v>0</v>
      </c>
      <c r="AB15">
        <f>INDEX('CA Standards and Followers'!$D$14:$D$73,MATCH($A15,'CA Standards and Followers'!$A$14:$A$73,0))*'CA Standards and Followers'!AB$6</f>
        <v>0</v>
      </c>
      <c r="AC15">
        <f>INDEX('CA Standards and Followers'!$D$14:$D$73,MATCH($A15,'CA Standards and Followers'!$A$14:$A$73,0))*'CA Standards and Followers'!AC$6</f>
        <v>0</v>
      </c>
      <c r="AD15">
        <f>INDEX('CA Standards and Followers'!$D$14:$D$73,MATCH($A15,'CA Standards and Followers'!$A$14:$A$73,0))*'CA Standards and Followers'!AD$6</f>
        <v>0</v>
      </c>
      <c r="AE15">
        <f>INDEX('CA Standards and Followers'!$D$14:$D$73,MATCH($A15,'CA Standards and Followers'!$A$14:$A$73,0))*'CA Standards and Followers'!AE$6</f>
        <v>0</v>
      </c>
      <c r="AF15">
        <f>INDEX('CA Standards and Followers'!$D$14:$D$73,MATCH($A15,'CA Standards and Followers'!$A$14:$A$73,0))*'CA Standards and Followers'!AF$6</f>
        <v>0</v>
      </c>
    </row>
    <row r="16" spans="1:32" x14ac:dyDescent="0.75">
      <c r="A16" t="s">
        <v>1361</v>
      </c>
      <c r="B16">
        <f>INDEX('CA Standards and Followers'!$D$14:$D$73,MATCH($A16,'CA Standards and Followers'!$A$14:$A$73,0))*'CA Standards and Followers'!B$6</f>
        <v>0</v>
      </c>
      <c r="C16">
        <f>INDEX('CA Standards and Followers'!$D$14:$D$73,MATCH($A16,'CA Standards and Followers'!$A$14:$A$73,0))*'CA Standards and Followers'!C$6</f>
        <v>0</v>
      </c>
      <c r="D16">
        <f>INDEX('CA Standards and Followers'!$D$14:$D$73,MATCH($A16,'CA Standards and Followers'!$A$14:$A$73,0))*'CA Standards and Followers'!D$6</f>
        <v>0</v>
      </c>
      <c r="E16">
        <f>INDEX('CA Standards and Followers'!$D$14:$D$73,MATCH($A16,'CA Standards and Followers'!$A$14:$A$73,0))*'CA Standards and Followers'!E$6</f>
        <v>0</v>
      </c>
      <c r="F16">
        <f>INDEX('CA Standards and Followers'!$D$14:$D$73,MATCH($A16,'CA Standards and Followers'!$A$14:$A$73,0))*'CA Standards and Followers'!F$6</f>
        <v>0</v>
      </c>
      <c r="G16">
        <f>INDEX('CA Standards and Followers'!$D$14:$D$73,MATCH($A16,'CA Standards and Followers'!$A$14:$A$73,0))*'CA Standards and Followers'!G$6</f>
        <v>0</v>
      </c>
      <c r="H16">
        <f>INDEX('CA Standards and Followers'!$D$14:$D$73,MATCH($A16,'CA Standards and Followers'!$A$14:$A$73,0))*'CA Standards and Followers'!H$6</f>
        <v>0</v>
      </c>
      <c r="I16">
        <f>INDEX('CA Standards and Followers'!$D$14:$D$73,MATCH($A16,'CA Standards and Followers'!$A$14:$A$73,0))*'CA Standards and Followers'!I$6</f>
        <v>0</v>
      </c>
      <c r="J16">
        <f>INDEX('CA Standards and Followers'!$D$14:$D$73,MATCH($A16,'CA Standards and Followers'!$A$14:$A$73,0))*'CA Standards and Followers'!J$6</f>
        <v>0</v>
      </c>
      <c r="K16">
        <f>INDEX('CA Standards and Followers'!$D$14:$D$73,MATCH($A16,'CA Standards and Followers'!$A$14:$A$73,0))*'CA Standards and Followers'!K$6</f>
        <v>0</v>
      </c>
      <c r="L16">
        <f>INDEX('CA Standards and Followers'!$D$14:$D$73,MATCH($A16,'CA Standards and Followers'!$A$14:$A$73,0))*'CA Standards and Followers'!L$6</f>
        <v>0</v>
      </c>
      <c r="M16">
        <f>INDEX('CA Standards and Followers'!$D$14:$D$73,MATCH($A16,'CA Standards and Followers'!$A$14:$A$73,0))*'CA Standards and Followers'!M$6</f>
        <v>0</v>
      </c>
      <c r="N16">
        <f>INDEX('CA Standards and Followers'!$D$14:$D$73,MATCH($A16,'CA Standards and Followers'!$A$14:$A$73,0))*'CA Standards and Followers'!N$6</f>
        <v>0</v>
      </c>
      <c r="O16">
        <f>INDEX('CA Standards and Followers'!$D$14:$D$73,MATCH($A16,'CA Standards and Followers'!$A$14:$A$73,0))*'CA Standards and Followers'!O$6</f>
        <v>0</v>
      </c>
      <c r="P16">
        <f>INDEX('CA Standards and Followers'!$D$14:$D$73,MATCH($A16,'CA Standards and Followers'!$A$14:$A$73,0))*'CA Standards and Followers'!P$6</f>
        <v>0</v>
      </c>
      <c r="Q16">
        <f>INDEX('CA Standards and Followers'!$D$14:$D$73,MATCH($A16,'CA Standards and Followers'!$A$14:$A$73,0))*'CA Standards and Followers'!Q$6</f>
        <v>0</v>
      </c>
      <c r="R16">
        <f>INDEX('CA Standards and Followers'!$D$14:$D$73,MATCH($A16,'CA Standards and Followers'!$A$14:$A$73,0))*'CA Standards and Followers'!R$6</f>
        <v>0</v>
      </c>
      <c r="S16">
        <f>INDEX('CA Standards and Followers'!$D$14:$D$73,MATCH($A16,'CA Standards and Followers'!$A$14:$A$73,0))*'CA Standards and Followers'!S$6</f>
        <v>0</v>
      </c>
      <c r="T16">
        <f>INDEX('CA Standards and Followers'!$D$14:$D$73,MATCH($A16,'CA Standards and Followers'!$A$14:$A$73,0))*'CA Standards and Followers'!T$6</f>
        <v>0</v>
      </c>
      <c r="U16">
        <f>INDEX('CA Standards and Followers'!$D$14:$D$73,MATCH($A16,'CA Standards and Followers'!$A$14:$A$73,0))*'CA Standards and Followers'!U$6</f>
        <v>0</v>
      </c>
      <c r="V16">
        <f>INDEX('CA Standards and Followers'!$D$14:$D$73,MATCH($A16,'CA Standards and Followers'!$A$14:$A$73,0))*'CA Standards and Followers'!V$6</f>
        <v>0</v>
      </c>
      <c r="W16">
        <f>INDEX('CA Standards and Followers'!$D$14:$D$73,MATCH($A16,'CA Standards and Followers'!$A$14:$A$73,0))*'CA Standards and Followers'!W$6</f>
        <v>0</v>
      </c>
      <c r="X16">
        <f>INDEX('CA Standards and Followers'!$D$14:$D$73,MATCH($A16,'CA Standards and Followers'!$A$14:$A$73,0))*'CA Standards and Followers'!X$6</f>
        <v>0</v>
      </c>
      <c r="Y16">
        <f>INDEX('CA Standards and Followers'!$D$14:$D$73,MATCH($A16,'CA Standards and Followers'!$A$14:$A$73,0))*'CA Standards and Followers'!Y$6</f>
        <v>0</v>
      </c>
      <c r="Z16">
        <f>INDEX('CA Standards and Followers'!$D$14:$D$73,MATCH($A16,'CA Standards and Followers'!$A$14:$A$73,0))*'CA Standards and Followers'!Z$6</f>
        <v>0</v>
      </c>
      <c r="AA16">
        <f>INDEX('CA Standards and Followers'!$D$14:$D$73,MATCH($A16,'CA Standards and Followers'!$A$14:$A$73,0))*'CA Standards and Followers'!AA$6</f>
        <v>0</v>
      </c>
      <c r="AB16">
        <f>INDEX('CA Standards and Followers'!$D$14:$D$73,MATCH($A16,'CA Standards and Followers'!$A$14:$A$73,0))*'CA Standards and Followers'!AB$6</f>
        <v>0</v>
      </c>
      <c r="AC16">
        <f>INDEX('CA Standards and Followers'!$D$14:$D$73,MATCH($A16,'CA Standards and Followers'!$A$14:$A$73,0))*'CA Standards and Followers'!AC$6</f>
        <v>0</v>
      </c>
      <c r="AD16">
        <f>INDEX('CA Standards and Followers'!$D$14:$D$73,MATCH($A16,'CA Standards and Followers'!$A$14:$A$73,0))*'CA Standards and Followers'!AD$6</f>
        <v>0</v>
      </c>
      <c r="AE16">
        <f>INDEX('CA Standards and Followers'!$D$14:$D$73,MATCH($A16,'CA Standards and Followers'!$A$14:$A$73,0))*'CA Standards and Followers'!AE$6</f>
        <v>0</v>
      </c>
      <c r="AF16">
        <f>INDEX('CA Standards and Followers'!$D$14:$D$73,MATCH($A16,'CA Standards and Followers'!$A$14:$A$73,0))*'CA Standards and Followers'!AF$6</f>
        <v>0</v>
      </c>
    </row>
    <row r="17" spans="1:32" x14ac:dyDescent="0.75">
      <c r="A17" t="s">
        <v>1363</v>
      </c>
      <c r="B17">
        <f>INDEX('CA Standards and Followers'!$D$14:$D$73,MATCH($A17,'CA Standards and Followers'!$A$14:$A$73,0))*'CA Standards and Followers'!B$6</f>
        <v>0</v>
      </c>
      <c r="C17">
        <f>INDEX('CA Standards and Followers'!$D$14:$D$73,MATCH($A17,'CA Standards and Followers'!$A$14:$A$73,0))*'CA Standards and Followers'!C$6</f>
        <v>0</v>
      </c>
      <c r="D17">
        <f>INDEX('CA Standards and Followers'!$D$14:$D$73,MATCH($A17,'CA Standards and Followers'!$A$14:$A$73,0))*'CA Standards and Followers'!D$6</f>
        <v>0</v>
      </c>
      <c r="E17">
        <f>INDEX('CA Standards and Followers'!$D$14:$D$73,MATCH($A17,'CA Standards and Followers'!$A$14:$A$73,0))*'CA Standards and Followers'!E$6</f>
        <v>0</v>
      </c>
      <c r="F17">
        <f>INDEX('CA Standards and Followers'!$D$14:$D$73,MATCH($A17,'CA Standards and Followers'!$A$14:$A$73,0))*'CA Standards and Followers'!F$6</f>
        <v>0</v>
      </c>
      <c r="G17">
        <f>INDEX('CA Standards and Followers'!$D$14:$D$73,MATCH($A17,'CA Standards and Followers'!$A$14:$A$73,0))*'CA Standards and Followers'!G$6</f>
        <v>0</v>
      </c>
      <c r="H17">
        <f>INDEX('CA Standards and Followers'!$D$14:$D$73,MATCH($A17,'CA Standards and Followers'!$A$14:$A$73,0))*'CA Standards and Followers'!H$6</f>
        <v>0</v>
      </c>
      <c r="I17">
        <f>INDEX('CA Standards and Followers'!$D$14:$D$73,MATCH($A17,'CA Standards and Followers'!$A$14:$A$73,0))*'CA Standards and Followers'!I$6</f>
        <v>0</v>
      </c>
      <c r="J17">
        <f>INDEX('CA Standards and Followers'!$D$14:$D$73,MATCH($A17,'CA Standards and Followers'!$A$14:$A$73,0))*'CA Standards and Followers'!J$6</f>
        <v>0</v>
      </c>
      <c r="K17">
        <f>INDEX('CA Standards and Followers'!$D$14:$D$73,MATCH($A17,'CA Standards and Followers'!$A$14:$A$73,0))*'CA Standards and Followers'!K$6</f>
        <v>0</v>
      </c>
      <c r="L17">
        <f>INDEX('CA Standards and Followers'!$D$14:$D$73,MATCH($A17,'CA Standards and Followers'!$A$14:$A$73,0))*'CA Standards and Followers'!L$6</f>
        <v>0</v>
      </c>
      <c r="M17">
        <f>INDEX('CA Standards and Followers'!$D$14:$D$73,MATCH($A17,'CA Standards and Followers'!$A$14:$A$73,0))*'CA Standards and Followers'!M$6</f>
        <v>0</v>
      </c>
      <c r="N17">
        <f>INDEX('CA Standards and Followers'!$D$14:$D$73,MATCH($A17,'CA Standards and Followers'!$A$14:$A$73,0))*'CA Standards and Followers'!N$6</f>
        <v>0</v>
      </c>
      <c r="O17">
        <f>INDEX('CA Standards and Followers'!$D$14:$D$73,MATCH($A17,'CA Standards and Followers'!$A$14:$A$73,0))*'CA Standards and Followers'!O$6</f>
        <v>0</v>
      </c>
      <c r="P17">
        <f>INDEX('CA Standards and Followers'!$D$14:$D$73,MATCH($A17,'CA Standards and Followers'!$A$14:$A$73,0))*'CA Standards and Followers'!P$6</f>
        <v>0</v>
      </c>
      <c r="Q17">
        <f>INDEX('CA Standards and Followers'!$D$14:$D$73,MATCH($A17,'CA Standards and Followers'!$A$14:$A$73,0))*'CA Standards and Followers'!Q$6</f>
        <v>0</v>
      </c>
      <c r="R17">
        <f>INDEX('CA Standards and Followers'!$D$14:$D$73,MATCH($A17,'CA Standards and Followers'!$A$14:$A$73,0))*'CA Standards and Followers'!R$6</f>
        <v>0</v>
      </c>
      <c r="S17">
        <f>INDEX('CA Standards and Followers'!$D$14:$D$73,MATCH($A17,'CA Standards and Followers'!$A$14:$A$73,0))*'CA Standards and Followers'!S$6</f>
        <v>0</v>
      </c>
      <c r="T17">
        <f>INDEX('CA Standards and Followers'!$D$14:$D$73,MATCH($A17,'CA Standards and Followers'!$A$14:$A$73,0))*'CA Standards and Followers'!T$6</f>
        <v>0</v>
      </c>
      <c r="U17">
        <f>INDEX('CA Standards and Followers'!$D$14:$D$73,MATCH($A17,'CA Standards and Followers'!$A$14:$A$73,0))*'CA Standards and Followers'!U$6</f>
        <v>0</v>
      </c>
      <c r="V17">
        <f>INDEX('CA Standards and Followers'!$D$14:$D$73,MATCH($A17,'CA Standards and Followers'!$A$14:$A$73,0))*'CA Standards and Followers'!V$6</f>
        <v>0</v>
      </c>
      <c r="W17">
        <f>INDEX('CA Standards and Followers'!$D$14:$D$73,MATCH($A17,'CA Standards and Followers'!$A$14:$A$73,0))*'CA Standards and Followers'!W$6</f>
        <v>0</v>
      </c>
      <c r="X17">
        <f>INDEX('CA Standards and Followers'!$D$14:$D$73,MATCH($A17,'CA Standards and Followers'!$A$14:$A$73,0))*'CA Standards and Followers'!X$6</f>
        <v>0</v>
      </c>
      <c r="Y17">
        <f>INDEX('CA Standards and Followers'!$D$14:$D$73,MATCH($A17,'CA Standards and Followers'!$A$14:$A$73,0))*'CA Standards and Followers'!Y$6</f>
        <v>0</v>
      </c>
      <c r="Z17">
        <f>INDEX('CA Standards and Followers'!$D$14:$D$73,MATCH($A17,'CA Standards and Followers'!$A$14:$A$73,0))*'CA Standards and Followers'!Z$6</f>
        <v>0</v>
      </c>
      <c r="AA17">
        <f>INDEX('CA Standards and Followers'!$D$14:$D$73,MATCH($A17,'CA Standards and Followers'!$A$14:$A$73,0))*'CA Standards and Followers'!AA$6</f>
        <v>0</v>
      </c>
      <c r="AB17">
        <f>INDEX('CA Standards and Followers'!$D$14:$D$73,MATCH($A17,'CA Standards and Followers'!$A$14:$A$73,0))*'CA Standards and Followers'!AB$6</f>
        <v>0</v>
      </c>
      <c r="AC17">
        <f>INDEX('CA Standards and Followers'!$D$14:$D$73,MATCH($A17,'CA Standards and Followers'!$A$14:$A$73,0))*'CA Standards and Followers'!AC$6</f>
        <v>0</v>
      </c>
      <c r="AD17">
        <f>INDEX('CA Standards and Followers'!$D$14:$D$73,MATCH($A17,'CA Standards and Followers'!$A$14:$A$73,0))*'CA Standards and Followers'!AD$6</f>
        <v>0</v>
      </c>
      <c r="AE17">
        <f>INDEX('CA Standards and Followers'!$D$14:$D$73,MATCH($A17,'CA Standards and Followers'!$A$14:$A$73,0))*'CA Standards and Followers'!AE$6</f>
        <v>0</v>
      </c>
      <c r="AF17">
        <f>INDEX('CA Standards and Followers'!$D$14:$D$73,MATCH($A17,'CA Standards and Followers'!$A$14:$A$73,0))*'CA Standards and Followers'!AF$6</f>
        <v>0</v>
      </c>
    </row>
    <row r="18" spans="1:32" x14ac:dyDescent="0.75">
      <c r="A18" t="s">
        <v>9</v>
      </c>
      <c r="B18">
        <f>INDEX('CA Standards and Followers'!$D$14:$D$73,MATCH($A18,'CA Standards and Followers'!$A$14:$A$73,0))*'CA Standards and Followers'!B$6</f>
        <v>0</v>
      </c>
      <c r="C18">
        <f>INDEX('CA Standards and Followers'!$D$14:$D$73,MATCH($A18,'CA Standards and Followers'!$A$14:$A$73,0))*'CA Standards and Followers'!C$6</f>
        <v>0</v>
      </c>
      <c r="D18">
        <f>INDEX('CA Standards and Followers'!$D$14:$D$73,MATCH($A18,'CA Standards and Followers'!$A$14:$A$73,0))*'CA Standards and Followers'!D$6</f>
        <v>0</v>
      </c>
      <c r="E18">
        <f>INDEX('CA Standards and Followers'!$D$14:$D$73,MATCH($A18,'CA Standards and Followers'!$A$14:$A$73,0))*'CA Standards and Followers'!E$6</f>
        <v>0</v>
      </c>
      <c r="F18">
        <f>INDEX('CA Standards and Followers'!$D$14:$D$73,MATCH($A18,'CA Standards and Followers'!$A$14:$A$73,0))*'CA Standards and Followers'!F$6</f>
        <v>0</v>
      </c>
      <c r="G18">
        <f>INDEX('CA Standards and Followers'!$D$14:$D$73,MATCH($A18,'CA Standards and Followers'!$A$14:$A$73,0))*'CA Standards and Followers'!G$6</f>
        <v>0</v>
      </c>
      <c r="H18">
        <f>INDEX('CA Standards and Followers'!$D$14:$D$73,MATCH($A18,'CA Standards and Followers'!$A$14:$A$73,0))*'CA Standards and Followers'!H$6</f>
        <v>0</v>
      </c>
      <c r="I18">
        <f>INDEX('CA Standards and Followers'!$D$14:$D$73,MATCH($A18,'CA Standards and Followers'!$A$14:$A$73,0))*'CA Standards and Followers'!I$6</f>
        <v>0</v>
      </c>
      <c r="J18">
        <f>INDEX('CA Standards and Followers'!$D$14:$D$73,MATCH($A18,'CA Standards and Followers'!$A$14:$A$73,0))*'CA Standards and Followers'!J$6</f>
        <v>0</v>
      </c>
      <c r="K18">
        <f>INDEX('CA Standards and Followers'!$D$14:$D$73,MATCH($A18,'CA Standards and Followers'!$A$14:$A$73,0))*'CA Standards and Followers'!K$6</f>
        <v>0</v>
      </c>
      <c r="L18">
        <f>INDEX('CA Standards and Followers'!$D$14:$D$73,MATCH($A18,'CA Standards and Followers'!$A$14:$A$73,0))*'CA Standards and Followers'!L$6</f>
        <v>0</v>
      </c>
      <c r="M18">
        <f>INDEX('CA Standards and Followers'!$D$14:$D$73,MATCH($A18,'CA Standards and Followers'!$A$14:$A$73,0))*'CA Standards and Followers'!M$6</f>
        <v>0</v>
      </c>
      <c r="N18">
        <f>INDEX('CA Standards and Followers'!$D$14:$D$73,MATCH($A18,'CA Standards and Followers'!$A$14:$A$73,0))*'CA Standards and Followers'!N$6</f>
        <v>0</v>
      </c>
      <c r="O18">
        <f>INDEX('CA Standards and Followers'!$D$14:$D$73,MATCH($A18,'CA Standards and Followers'!$A$14:$A$73,0))*'CA Standards and Followers'!O$6</f>
        <v>0</v>
      </c>
      <c r="P18">
        <f>INDEX('CA Standards and Followers'!$D$14:$D$73,MATCH($A18,'CA Standards and Followers'!$A$14:$A$73,0))*'CA Standards and Followers'!P$6</f>
        <v>0</v>
      </c>
      <c r="Q18">
        <f>INDEX('CA Standards and Followers'!$D$14:$D$73,MATCH($A18,'CA Standards and Followers'!$A$14:$A$73,0))*'CA Standards and Followers'!Q$6</f>
        <v>0</v>
      </c>
      <c r="R18">
        <f>INDEX('CA Standards and Followers'!$D$14:$D$73,MATCH($A18,'CA Standards and Followers'!$A$14:$A$73,0))*'CA Standards and Followers'!R$6</f>
        <v>0</v>
      </c>
      <c r="S18">
        <f>INDEX('CA Standards and Followers'!$D$14:$D$73,MATCH($A18,'CA Standards and Followers'!$A$14:$A$73,0))*'CA Standards and Followers'!S$6</f>
        <v>0</v>
      </c>
      <c r="T18">
        <f>INDEX('CA Standards and Followers'!$D$14:$D$73,MATCH($A18,'CA Standards and Followers'!$A$14:$A$73,0))*'CA Standards and Followers'!T$6</f>
        <v>0</v>
      </c>
      <c r="U18">
        <f>INDEX('CA Standards and Followers'!$D$14:$D$73,MATCH($A18,'CA Standards and Followers'!$A$14:$A$73,0))*'CA Standards and Followers'!U$6</f>
        <v>0</v>
      </c>
      <c r="V18">
        <f>INDEX('CA Standards and Followers'!$D$14:$D$73,MATCH($A18,'CA Standards and Followers'!$A$14:$A$73,0))*'CA Standards and Followers'!V$6</f>
        <v>0</v>
      </c>
      <c r="W18">
        <f>INDEX('CA Standards and Followers'!$D$14:$D$73,MATCH($A18,'CA Standards and Followers'!$A$14:$A$73,0))*'CA Standards and Followers'!W$6</f>
        <v>0</v>
      </c>
      <c r="X18">
        <f>INDEX('CA Standards and Followers'!$D$14:$D$73,MATCH($A18,'CA Standards and Followers'!$A$14:$A$73,0))*'CA Standards and Followers'!X$6</f>
        <v>0</v>
      </c>
      <c r="Y18">
        <f>INDEX('CA Standards and Followers'!$D$14:$D$73,MATCH($A18,'CA Standards and Followers'!$A$14:$A$73,0))*'CA Standards and Followers'!Y$6</f>
        <v>0</v>
      </c>
      <c r="Z18">
        <f>INDEX('CA Standards and Followers'!$D$14:$D$73,MATCH($A18,'CA Standards and Followers'!$A$14:$A$73,0))*'CA Standards and Followers'!Z$6</f>
        <v>0</v>
      </c>
      <c r="AA18">
        <f>INDEX('CA Standards and Followers'!$D$14:$D$73,MATCH($A18,'CA Standards and Followers'!$A$14:$A$73,0))*'CA Standards and Followers'!AA$6</f>
        <v>0</v>
      </c>
      <c r="AB18">
        <f>INDEX('CA Standards and Followers'!$D$14:$D$73,MATCH($A18,'CA Standards and Followers'!$A$14:$A$73,0))*'CA Standards and Followers'!AB$6</f>
        <v>0</v>
      </c>
      <c r="AC18">
        <f>INDEX('CA Standards and Followers'!$D$14:$D$73,MATCH($A18,'CA Standards and Followers'!$A$14:$A$73,0))*'CA Standards and Followers'!AC$6</f>
        <v>0</v>
      </c>
      <c r="AD18">
        <f>INDEX('CA Standards and Followers'!$D$14:$D$73,MATCH($A18,'CA Standards and Followers'!$A$14:$A$73,0))*'CA Standards and Followers'!AD$6</f>
        <v>0</v>
      </c>
      <c r="AE18">
        <f>INDEX('CA Standards and Followers'!$D$14:$D$73,MATCH($A18,'CA Standards and Followers'!$A$14:$A$73,0))*'CA Standards and Followers'!AE$6</f>
        <v>0</v>
      </c>
      <c r="AF18">
        <f>INDEX('CA Standards and Followers'!$D$14:$D$73,MATCH($A18,'CA Standards and Followers'!$A$14:$A$73,0))*'CA Standards and Followers'!AF$6</f>
        <v>0</v>
      </c>
    </row>
    <row r="19" spans="1:32" x14ac:dyDescent="0.75">
      <c r="A19" t="s">
        <v>10</v>
      </c>
      <c r="B19">
        <f>INDEX('CA Standards and Followers'!$D$14:$D$73,MATCH($A19,'CA Standards and Followers'!$A$14:$A$73,0))*'CA Standards and Followers'!B$6</f>
        <v>0</v>
      </c>
      <c r="C19">
        <f>INDEX('CA Standards and Followers'!$D$14:$D$73,MATCH($A19,'CA Standards and Followers'!$A$14:$A$73,0))*'CA Standards and Followers'!C$6</f>
        <v>0</v>
      </c>
      <c r="D19">
        <f>INDEX('CA Standards and Followers'!$D$14:$D$73,MATCH($A19,'CA Standards and Followers'!$A$14:$A$73,0))*'CA Standards and Followers'!D$6</f>
        <v>0</v>
      </c>
      <c r="E19">
        <f>INDEX('CA Standards and Followers'!$D$14:$D$73,MATCH($A19,'CA Standards and Followers'!$A$14:$A$73,0))*'CA Standards and Followers'!E$6</f>
        <v>0</v>
      </c>
      <c r="F19">
        <f>INDEX('CA Standards and Followers'!$D$14:$D$73,MATCH($A19,'CA Standards and Followers'!$A$14:$A$73,0))*'CA Standards and Followers'!F$6</f>
        <v>0</v>
      </c>
      <c r="G19">
        <f>INDEX('CA Standards and Followers'!$D$14:$D$73,MATCH($A19,'CA Standards and Followers'!$A$14:$A$73,0))*'CA Standards and Followers'!G$6</f>
        <v>0</v>
      </c>
      <c r="H19">
        <f>INDEX('CA Standards and Followers'!$D$14:$D$73,MATCH($A19,'CA Standards and Followers'!$A$14:$A$73,0))*'CA Standards and Followers'!H$6</f>
        <v>0</v>
      </c>
      <c r="I19">
        <f>INDEX('CA Standards and Followers'!$D$14:$D$73,MATCH($A19,'CA Standards and Followers'!$A$14:$A$73,0))*'CA Standards and Followers'!I$6</f>
        <v>0</v>
      </c>
      <c r="J19">
        <f>INDEX('CA Standards and Followers'!$D$14:$D$73,MATCH($A19,'CA Standards and Followers'!$A$14:$A$73,0))*'CA Standards and Followers'!J$6</f>
        <v>0</v>
      </c>
      <c r="K19">
        <f>INDEX('CA Standards and Followers'!$D$14:$D$73,MATCH($A19,'CA Standards and Followers'!$A$14:$A$73,0))*'CA Standards and Followers'!K$6</f>
        <v>0</v>
      </c>
      <c r="L19">
        <f>INDEX('CA Standards and Followers'!$D$14:$D$73,MATCH($A19,'CA Standards and Followers'!$A$14:$A$73,0))*'CA Standards and Followers'!L$6</f>
        <v>0</v>
      </c>
      <c r="M19">
        <f>INDEX('CA Standards and Followers'!$D$14:$D$73,MATCH($A19,'CA Standards and Followers'!$A$14:$A$73,0))*'CA Standards and Followers'!M$6</f>
        <v>0</v>
      </c>
      <c r="N19">
        <f>INDEX('CA Standards and Followers'!$D$14:$D$73,MATCH($A19,'CA Standards and Followers'!$A$14:$A$73,0))*'CA Standards and Followers'!N$6</f>
        <v>0</v>
      </c>
      <c r="O19">
        <f>INDEX('CA Standards and Followers'!$D$14:$D$73,MATCH($A19,'CA Standards and Followers'!$A$14:$A$73,0))*'CA Standards and Followers'!O$6</f>
        <v>0</v>
      </c>
      <c r="P19">
        <f>INDEX('CA Standards and Followers'!$D$14:$D$73,MATCH($A19,'CA Standards and Followers'!$A$14:$A$73,0))*'CA Standards and Followers'!P$6</f>
        <v>0</v>
      </c>
      <c r="Q19">
        <f>INDEX('CA Standards and Followers'!$D$14:$D$73,MATCH($A19,'CA Standards and Followers'!$A$14:$A$73,0))*'CA Standards and Followers'!Q$6</f>
        <v>0</v>
      </c>
      <c r="R19">
        <f>INDEX('CA Standards and Followers'!$D$14:$D$73,MATCH($A19,'CA Standards and Followers'!$A$14:$A$73,0))*'CA Standards and Followers'!R$6</f>
        <v>0</v>
      </c>
      <c r="S19">
        <f>INDEX('CA Standards and Followers'!$D$14:$D$73,MATCH($A19,'CA Standards and Followers'!$A$14:$A$73,0))*'CA Standards and Followers'!S$6</f>
        <v>0</v>
      </c>
      <c r="T19">
        <f>INDEX('CA Standards and Followers'!$D$14:$D$73,MATCH($A19,'CA Standards and Followers'!$A$14:$A$73,0))*'CA Standards and Followers'!T$6</f>
        <v>0</v>
      </c>
      <c r="U19">
        <f>INDEX('CA Standards and Followers'!$D$14:$D$73,MATCH($A19,'CA Standards and Followers'!$A$14:$A$73,0))*'CA Standards and Followers'!U$6</f>
        <v>0</v>
      </c>
      <c r="V19">
        <f>INDEX('CA Standards and Followers'!$D$14:$D$73,MATCH($A19,'CA Standards and Followers'!$A$14:$A$73,0))*'CA Standards and Followers'!V$6</f>
        <v>0</v>
      </c>
      <c r="W19">
        <f>INDEX('CA Standards and Followers'!$D$14:$D$73,MATCH($A19,'CA Standards and Followers'!$A$14:$A$73,0))*'CA Standards and Followers'!W$6</f>
        <v>0</v>
      </c>
      <c r="X19">
        <f>INDEX('CA Standards and Followers'!$D$14:$D$73,MATCH($A19,'CA Standards and Followers'!$A$14:$A$73,0))*'CA Standards and Followers'!X$6</f>
        <v>0</v>
      </c>
      <c r="Y19">
        <f>INDEX('CA Standards and Followers'!$D$14:$D$73,MATCH($A19,'CA Standards and Followers'!$A$14:$A$73,0))*'CA Standards and Followers'!Y$6</f>
        <v>0</v>
      </c>
      <c r="Z19">
        <f>INDEX('CA Standards and Followers'!$D$14:$D$73,MATCH($A19,'CA Standards and Followers'!$A$14:$A$73,0))*'CA Standards and Followers'!Z$6</f>
        <v>0</v>
      </c>
      <c r="AA19">
        <f>INDEX('CA Standards and Followers'!$D$14:$D$73,MATCH($A19,'CA Standards and Followers'!$A$14:$A$73,0))*'CA Standards and Followers'!AA$6</f>
        <v>0</v>
      </c>
      <c r="AB19">
        <f>INDEX('CA Standards and Followers'!$D$14:$D$73,MATCH($A19,'CA Standards and Followers'!$A$14:$A$73,0))*'CA Standards and Followers'!AB$6</f>
        <v>0</v>
      </c>
      <c r="AC19">
        <f>INDEX('CA Standards and Followers'!$D$14:$D$73,MATCH($A19,'CA Standards and Followers'!$A$14:$A$73,0))*'CA Standards and Followers'!AC$6</f>
        <v>0</v>
      </c>
      <c r="AD19">
        <f>INDEX('CA Standards and Followers'!$D$14:$D$73,MATCH($A19,'CA Standards and Followers'!$A$14:$A$73,0))*'CA Standards and Followers'!AD$6</f>
        <v>0</v>
      </c>
      <c r="AE19">
        <f>INDEX('CA Standards and Followers'!$D$14:$D$73,MATCH($A19,'CA Standards and Followers'!$A$14:$A$73,0))*'CA Standards and Followers'!AE$6</f>
        <v>0</v>
      </c>
      <c r="AF19">
        <f>INDEX('CA Standards and Followers'!$D$14:$D$73,MATCH($A19,'CA Standards and Followers'!$A$14:$A$73,0))*'CA Standards and Followers'!AF$6</f>
        <v>0</v>
      </c>
    </row>
    <row r="20" spans="1:32" x14ac:dyDescent="0.75">
      <c r="A20" t="s">
        <v>11</v>
      </c>
      <c r="B20">
        <f>INDEX('CA Standards and Followers'!$D$14:$D$73,MATCH($A20,'CA Standards and Followers'!$A$14:$A$73,0))*'CA Standards and Followers'!B$6</f>
        <v>0</v>
      </c>
      <c r="C20">
        <f>INDEX('CA Standards and Followers'!$D$14:$D$73,MATCH($A20,'CA Standards and Followers'!$A$14:$A$73,0))*'CA Standards and Followers'!C$6</f>
        <v>0</v>
      </c>
      <c r="D20">
        <f>INDEX('CA Standards and Followers'!$D$14:$D$73,MATCH($A20,'CA Standards and Followers'!$A$14:$A$73,0))*'CA Standards and Followers'!D$6</f>
        <v>0</v>
      </c>
      <c r="E20">
        <f>INDEX('CA Standards and Followers'!$D$14:$D$73,MATCH($A20,'CA Standards and Followers'!$A$14:$A$73,0))*'CA Standards and Followers'!E$6</f>
        <v>0</v>
      </c>
      <c r="F20">
        <f>INDEX('CA Standards and Followers'!$D$14:$D$73,MATCH($A20,'CA Standards and Followers'!$A$14:$A$73,0))*'CA Standards and Followers'!F$6</f>
        <v>0</v>
      </c>
      <c r="G20">
        <f>INDEX('CA Standards and Followers'!$D$14:$D$73,MATCH($A20,'CA Standards and Followers'!$A$14:$A$73,0))*'CA Standards and Followers'!G$6</f>
        <v>0</v>
      </c>
      <c r="H20">
        <f>INDEX('CA Standards and Followers'!$D$14:$D$73,MATCH($A20,'CA Standards and Followers'!$A$14:$A$73,0))*'CA Standards and Followers'!H$6</f>
        <v>0</v>
      </c>
      <c r="I20">
        <f>INDEX('CA Standards and Followers'!$D$14:$D$73,MATCH($A20,'CA Standards and Followers'!$A$14:$A$73,0))*'CA Standards and Followers'!I$6</f>
        <v>0</v>
      </c>
      <c r="J20">
        <f>INDEX('CA Standards and Followers'!$D$14:$D$73,MATCH($A20,'CA Standards and Followers'!$A$14:$A$73,0))*'CA Standards and Followers'!J$6</f>
        <v>0</v>
      </c>
      <c r="K20">
        <f>INDEX('CA Standards and Followers'!$D$14:$D$73,MATCH($A20,'CA Standards and Followers'!$A$14:$A$73,0))*'CA Standards and Followers'!K$6</f>
        <v>0</v>
      </c>
      <c r="L20">
        <f>INDEX('CA Standards and Followers'!$D$14:$D$73,MATCH($A20,'CA Standards and Followers'!$A$14:$A$73,0))*'CA Standards and Followers'!L$6</f>
        <v>0</v>
      </c>
      <c r="M20">
        <f>INDEX('CA Standards and Followers'!$D$14:$D$73,MATCH($A20,'CA Standards and Followers'!$A$14:$A$73,0))*'CA Standards and Followers'!M$6</f>
        <v>0</v>
      </c>
      <c r="N20">
        <f>INDEX('CA Standards and Followers'!$D$14:$D$73,MATCH($A20,'CA Standards and Followers'!$A$14:$A$73,0))*'CA Standards and Followers'!N$6</f>
        <v>0</v>
      </c>
      <c r="O20">
        <f>INDEX('CA Standards and Followers'!$D$14:$D$73,MATCH($A20,'CA Standards and Followers'!$A$14:$A$73,0))*'CA Standards and Followers'!O$6</f>
        <v>0</v>
      </c>
      <c r="P20">
        <f>INDEX('CA Standards and Followers'!$D$14:$D$73,MATCH($A20,'CA Standards and Followers'!$A$14:$A$73,0))*'CA Standards and Followers'!P$6</f>
        <v>0</v>
      </c>
      <c r="Q20">
        <f>INDEX('CA Standards and Followers'!$D$14:$D$73,MATCH($A20,'CA Standards and Followers'!$A$14:$A$73,0))*'CA Standards and Followers'!Q$6</f>
        <v>0</v>
      </c>
      <c r="R20">
        <f>INDEX('CA Standards and Followers'!$D$14:$D$73,MATCH($A20,'CA Standards and Followers'!$A$14:$A$73,0))*'CA Standards and Followers'!R$6</f>
        <v>0</v>
      </c>
      <c r="S20">
        <f>INDEX('CA Standards and Followers'!$D$14:$D$73,MATCH($A20,'CA Standards and Followers'!$A$14:$A$73,0))*'CA Standards and Followers'!S$6</f>
        <v>0</v>
      </c>
      <c r="T20">
        <f>INDEX('CA Standards and Followers'!$D$14:$D$73,MATCH($A20,'CA Standards and Followers'!$A$14:$A$73,0))*'CA Standards and Followers'!T$6</f>
        <v>0</v>
      </c>
      <c r="U20">
        <f>INDEX('CA Standards and Followers'!$D$14:$D$73,MATCH($A20,'CA Standards and Followers'!$A$14:$A$73,0))*'CA Standards and Followers'!U$6</f>
        <v>0</v>
      </c>
      <c r="V20">
        <f>INDEX('CA Standards and Followers'!$D$14:$D$73,MATCH($A20,'CA Standards and Followers'!$A$14:$A$73,0))*'CA Standards and Followers'!V$6</f>
        <v>0</v>
      </c>
      <c r="W20">
        <f>INDEX('CA Standards and Followers'!$D$14:$D$73,MATCH($A20,'CA Standards and Followers'!$A$14:$A$73,0))*'CA Standards and Followers'!W$6</f>
        <v>0</v>
      </c>
      <c r="X20">
        <f>INDEX('CA Standards and Followers'!$D$14:$D$73,MATCH($A20,'CA Standards and Followers'!$A$14:$A$73,0))*'CA Standards and Followers'!X$6</f>
        <v>0</v>
      </c>
      <c r="Y20">
        <f>INDEX('CA Standards and Followers'!$D$14:$D$73,MATCH($A20,'CA Standards and Followers'!$A$14:$A$73,0))*'CA Standards and Followers'!Y$6</f>
        <v>0</v>
      </c>
      <c r="Z20">
        <f>INDEX('CA Standards and Followers'!$D$14:$D$73,MATCH($A20,'CA Standards and Followers'!$A$14:$A$73,0))*'CA Standards and Followers'!Z$6</f>
        <v>0</v>
      </c>
      <c r="AA20">
        <f>INDEX('CA Standards and Followers'!$D$14:$D$73,MATCH($A20,'CA Standards and Followers'!$A$14:$A$73,0))*'CA Standards and Followers'!AA$6</f>
        <v>0</v>
      </c>
      <c r="AB20">
        <f>INDEX('CA Standards and Followers'!$D$14:$D$73,MATCH($A20,'CA Standards and Followers'!$A$14:$A$73,0))*'CA Standards and Followers'!AB$6</f>
        <v>0</v>
      </c>
      <c r="AC20">
        <f>INDEX('CA Standards and Followers'!$D$14:$D$73,MATCH($A20,'CA Standards and Followers'!$A$14:$A$73,0))*'CA Standards and Followers'!AC$6</f>
        <v>0</v>
      </c>
      <c r="AD20">
        <f>INDEX('CA Standards and Followers'!$D$14:$D$73,MATCH($A20,'CA Standards and Followers'!$A$14:$A$73,0))*'CA Standards and Followers'!AD$6</f>
        <v>0</v>
      </c>
      <c r="AE20">
        <f>INDEX('CA Standards and Followers'!$D$14:$D$73,MATCH($A20,'CA Standards and Followers'!$A$14:$A$73,0))*'CA Standards and Followers'!AE$6</f>
        <v>0</v>
      </c>
      <c r="AF20">
        <f>INDEX('CA Standards and Followers'!$D$14:$D$73,MATCH($A20,'CA Standards and Followers'!$A$14:$A$73,0))*'CA Standards and Followers'!AF$6</f>
        <v>0</v>
      </c>
    </row>
    <row r="21" spans="1:32" x14ac:dyDescent="0.75">
      <c r="A21" t="s">
        <v>1368</v>
      </c>
      <c r="B21">
        <f>INDEX('CA Standards and Followers'!$D$14:$D$73,MATCH($A21,'CA Standards and Followers'!$A$14:$A$73,0))*'CA Standards and Followers'!B$6</f>
        <v>0</v>
      </c>
      <c r="C21">
        <f>INDEX('CA Standards and Followers'!$D$14:$D$73,MATCH($A21,'CA Standards and Followers'!$A$14:$A$73,0))*'CA Standards and Followers'!C$6</f>
        <v>0</v>
      </c>
      <c r="D21">
        <f>INDEX('CA Standards and Followers'!$D$14:$D$73,MATCH($A21,'CA Standards and Followers'!$A$14:$A$73,0))*'CA Standards and Followers'!D$6</f>
        <v>0</v>
      </c>
      <c r="E21">
        <f>INDEX('CA Standards and Followers'!$D$14:$D$73,MATCH($A21,'CA Standards and Followers'!$A$14:$A$73,0))*'CA Standards and Followers'!E$6</f>
        <v>0</v>
      </c>
      <c r="F21">
        <f>INDEX('CA Standards and Followers'!$D$14:$D$73,MATCH($A21,'CA Standards and Followers'!$A$14:$A$73,0))*'CA Standards and Followers'!F$6</f>
        <v>0</v>
      </c>
      <c r="G21">
        <f>INDEX('CA Standards and Followers'!$D$14:$D$73,MATCH($A21,'CA Standards and Followers'!$A$14:$A$73,0))*'CA Standards and Followers'!G$6</f>
        <v>0</v>
      </c>
      <c r="H21">
        <f>INDEX('CA Standards and Followers'!$D$14:$D$73,MATCH($A21,'CA Standards and Followers'!$A$14:$A$73,0))*'CA Standards and Followers'!H$6</f>
        <v>0</v>
      </c>
      <c r="I21">
        <f>INDEX('CA Standards and Followers'!$D$14:$D$73,MATCH($A21,'CA Standards and Followers'!$A$14:$A$73,0))*'CA Standards and Followers'!I$6</f>
        <v>0</v>
      </c>
      <c r="J21">
        <f>INDEX('CA Standards and Followers'!$D$14:$D$73,MATCH($A21,'CA Standards and Followers'!$A$14:$A$73,0))*'CA Standards and Followers'!J$6</f>
        <v>0</v>
      </c>
      <c r="K21">
        <f>INDEX('CA Standards and Followers'!$D$14:$D$73,MATCH($A21,'CA Standards and Followers'!$A$14:$A$73,0))*'CA Standards and Followers'!K$6</f>
        <v>0</v>
      </c>
      <c r="L21">
        <f>INDEX('CA Standards and Followers'!$D$14:$D$73,MATCH($A21,'CA Standards and Followers'!$A$14:$A$73,0))*'CA Standards and Followers'!L$6</f>
        <v>0</v>
      </c>
      <c r="M21">
        <f>INDEX('CA Standards and Followers'!$D$14:$D$73,MATCH($A21,'CA Standards and Followers'!$A$14:$A$73,0))*'CA Standards and Followers'!M$6</f>
        <v>0</v>
      </c>
      <c r="N21">
        <f>INDEX('CA Standards and Followers'!$D$14:$D$73,MATCH($A21,'CA Standards and Followers'!$A$14:$A$73,0))*'CA Standards and Followers'!N$6</f>
        <v>0</v>
      </c>
      <c r="O21">
        <f>INDEX('CA Standards and Followers'!$D$14:$D$73,MATCH($A21,'CA Standards and Followers'!$A$14:$A$73,0))*'CA Standards and Followers'!O$6</f>
        <v>0</v>
      </c>
      <c r="P21">
        <f>INDEX('CA Standards and Followers'!$D$14:$D$73,MATCH($A21,'CA Standards and Followers'!$A$14:$A$73,0))*'CA Standards and Followers'!P$6</f>
        <v>0</v>
      </c>
      <c r="Q21">
        <f>INDEX('CA Standards and Followers'!$D$14:$D$73,MATCH($A21,'CA Standards and Followers'!$A$14:$A$73,0))*'CA Standards and Followers'!Q$6</f>
        <v>0</v>
      </c>
      <c r="R21">
        <f>INDEX('CA Standards and Followers'!$D$14:$D$73,MATCH($A21,'CA Standards and Followers'!$A$14:$A$73,0))*'CA Standards and Followers'!R$6</f>
        <v>0</v>
      </c>
      <c r="S21">
        <f>INDEX('CA Standards and Followers'!$D$14:$D$73,MATCH($A21,'CA Standards and Followers'!$A$14:$A$73,0))*'CA Standards and Followers'!S$6</f>
        <v>0</v>
      </c>
      <c r="T21">
        <f>INDEX('CA Standards and Followers'!$D$14:$D$73,MATCH($A21,'CA Standards and Followers'!$A$14:$A$73,0))*'CA Standards and Followers'!T$6</f>
        <v>0</v>
      </c>
      <c r="U21">
        <f>INDEX('CA Standards and Followers'!$D$14:$D$73,MATCH($A21,'CA Standards and Followers'!$A$14:$A$73,0))*'CA Standards and Followers'!U$6</f>
        <v>0</v>
      </c>
      <c r="V21">
        <f>INDEX('CA Standards and Followers'!$D$14:$D$73,MATCH($A21,'CA Standards and Followers'!$A$14:$A$73,0))*'CA Standards and Followers'!V$6</f>
        <v>0</v>
      </c>
      <c r="W21">
        <f>INDEX('CA Standards and Followers'!$D$14:$D$73,MATCH($A21,'CA Standards and Followers'!$A$14:$A$73,0))*'CA Standards and Followers'!W$6</f>
        <v>0</v>
      </c>
      <c r="X21">
        <f>INDEX('CA Standards and Followers'!$D$14:$D$73,MATCH($A21,'CA Standards and Followers'!$A$14:$A$73,0))*'CA Standards and Followers'!X$6</f>
        <v>0</v>
      </c>
      <c r="Y21">
        <f>INDEX('CA Standards and Followers'!$D$14:$D$73,MATCH($A21,'CA Standards and Followers'!$A$14:$A$73,0))*'CA Standards and Followers'!Y$6</f>
        <v>0</v>
      </c>
      <c r="Z21">
        <f>INDEX('CA Standards and Followers'!$D$14:$D$73,MATCH($A21,'CA Standards and Followers'!$A$14:$A$73,0))*'CA Standards and Followers'!Z$6</f>
        <v>0</v>
      </c>
      <c r="AA21">
        <f>INDEX('CA Standards and Followers'!$D$14:$D$73,MATCH($A21,'CA Standards and Followers'!$A$14:$A$73,0))*'CA Standards and Followers'!AA$6</f>
        <v>0</v>
      </c>
      <c r="AB21">
        <f>INDEX('CA Standards and Followers'!$D$14:$D$73,MATCH($A21,'CA Standards and Followers'!$A$14:$A$73,0))*'CA Standards and Followers'!AB$6</f>
        <v>0</v>
      </c>
      <c r="AC21">
        <f>INDEX('CA Standards and Followers'!$D$14:$D$73,MATCH($A21,'CA Standards and Followers'!$A$14:$A$73,0))*'CA Standards and Followers'!AC$6</f>
        <v>0</v>
      </c>
      <c r="AD21">
        <f>INDEX('CA Standards and Followers'!$D$14:$D$73,MATCH($A21,'CA Standards and Followers'!$A$14:$A$73,0))*'CA Standards and Followers'!AD$6</f>
        <v>0</v>
      </c>
      <c r="AE21">
        <f>INDEX('CA Standards and Followers'!$D$14:$D$73,MATCH($A21,'CA Standards and Followers'!$A$14:$A$73,0))*'CA Standards and Followers'!AE$6</f>
        <v>0</v>
      </c>
      <c r="AF21">
        <f>INDEX('CA Standards and Followers'!$D$14:$D$73,MATCH($A21,'CA Standards and Followers'!$A$14:$A$73,0))*'CA Standards and Followers'!AF$6</f>
        <v>0</v>
      </c>
    </row>
    <row r="22" spans="1:32" x14ac:dyDescent="0.75">
      <c r="A22" t="s">
        <v>12</v>
      </c>
      <c r="B22">
        <f>INDEX('CA Standards and Followers'!$D$14:$D$73,MATCH($A22,'CA Standards and Followers'!$A$14:$A$73,0))*'CA Standards and Followers'!B$6</f>
        <v>0</v>
      </c>
      <c r="C22">
        <f>INDEX('CA Standards and Followers'!$D$14:$D$73,MATCH($A22,'CA Standards and Followers'!$A$14:$A$73,0))*'CA Standards and Followers'!C$6</f>
        <v>0</v>
      </c>
      <c r="D22">
        <f>INDEX('CA Standards and Followers'!$D$14:$D$73,MATCH($A22,'CA Standards and Followers'!$A$14:$A$73,0))*'CA Standards and Followers'!D$6</f>
        <v>0</v>
      </c>
      <c r="E22">
        <f>INDEX('CA Standards and Followers'!$D$14:$D$73,MATCH($A22,'CA Standards and Followers'!$A$14:$A$73,0))*'CA Standards and Followers'!E$6</f>
        <v>0</v>
      </c>
      <c r="F22">
        <f>INDEX('CA Standards and Followers'!$D$14:$D$73,MATCH($A22,'CA Standards and Followers'!$A$14:$A$73,0))*'CA Standards and Followers'!F$6</f>
        <v>0</v>
      </c>
      <c r="G22">
        <f>INDEX('CA Standards and Followers'!$D$14:$D$73,MATCH($A22,'CA Standards and Followers'!$A$14:$A$73,0))*'CA Standards and Followers'!G$6</f>
        <v>0</v>
      </c>
      <c r="H22">
        <f>INDEX('CA Standards and Followers'!$D$14:$D$73,MATCH($A22,'CA Standards and Followers'!$A$14:$A$73,0))*'CA Standards and Followers'!H$6</f>
        <v>0</v>
      </c>
      <c r="I22">
        <f>INDEX('CA Standards and Followers'!$D$14:$D$73,MATCH($A22,'CA Standards and Followers'!$A$14:$A$73,0))*'CA Standards and Followers'!I$6</f>
        <v>0</v>
      </c>
      <c r="J22">
        <f>INDEX('CA Standards and Followers'!$D$14:$D$73,MATCH($A22,'CA Standards and Followers'!$A$14:$A$73,0))*'CA Standards and Followers'!J$6</f>
        <v>0</v>
      </c>
      <c r="K22">
        <f>INDEX('CA Standards and Followers'!$D$14:$D$73,MATCH($A22,'CA Standards and Followers'!$A$14:$A$73,0))*'CA Standards and Followers'!K$6</f>
        <v>0</v>
      </c>
      <c r="L22">
        <f>INDEX('CA Standards and Followers'!$D$14:$D$73,MATCH($A22,'CA Standards and Followers'!$A$14:$A$73,0))*'CA Standards and Followers'!L$6</f>
        <v>0</v>
      </c>
      <c r="M22">
        <f>INDEX('CA Standards and Followers'!$D$14:$D$73,MATCH($A22,'CA Standards and Followers'!$A$14:$A$73,0))*'CA Standards and Followers'!M$6</f>
        <v>0</v>
      </c>
      <c r="N22">
        <f>INDEX('CA Standards and Followers'!$D$14:$D$73,MATCH($A22,'CA Standards and Followers'!$A$14:$A$73,0))*'CA Standards and Followers'!N$6</f>
        <v>0</v>
      </c>
      <c r="O22">
        <f>INDEX('CA Standards and Followers'!$D$14:$D$73,MATCH($A22,'CA Standards and Followers'!$A$14:$A$73,0))*'CA Standards and Followers'!O$6</f>
        <v>0</v>
      </c>
      <c r="P22">
        <f>INDEX('CA Standards and Followers'!$D$14:$D$73,MATCH($A22,'CA Standards and Followers'!$A$14:$A$73,0))*'CA Standards and Followers'!P$6</f>
        <v>0</v>
      </c>
      <c r="Q22">
        <f>INDEX('CA Standards and Followers'!$D$14:$D$73,MATCH($A22,'CA Standards and Followers'!$A$14:$A$73,0))*'CA Standards and Followers'!Q$6</f>
        <v>0</v>
      </c>
      <c r="R22">
        <f>INDEX('CA Standards and Followers'!$D$14:$D$73,MATCH($A22,'CA Standards and Followers'!$A$14:$A$73,0))*'CA Standards and Followers'!R$6</f>
        <v>0</v>
      </c>
      <c r="S22">
        <f>INDEX('CA Standards and Followers'!$D$14:$D$73,MATCH($A22,'CA Standards and Followers'!$A$14:$A$73,0))*'CA Standards and Followers'!S$6</f>
        <v>0</v>
      </c>
      <c r="T22">
        <f>INDEX('CA Standards and Followers'!$D$14:$D$73,MATCH($A22,'CA Standards and Followers'!$A$14:$A$73,0))*'CA Standards and Followers'!T$6</f>
        <v>0</v>
      </c>
      <c r="U22">
        <f>INDEX('CA Standards and Followers'!$D$14:$D$73,MATCH($A22,'CA Standards and Followers'!$A$14:$A$73,0))*'CA Standards and Followers'!U$6</f>
        <v>0</v>
      </c>
      <c r="V22">
        <f>INDEX('CA Standards and Followers'!$D$14:$D$73,MATCH($A22,'CA Standards and Followers'!$A$14:$A$73,0))*'CA Standards and Followers'!V$6</f>
        <v>0</v>
      </c>
      <c r="W22">
        <f>INDEX('CA Standards and Followers'!$D$14:$D$73,MATCH($A22,'CA Standards and Followers'!$A$14:$A$73,0))*'CA Standards and Followers'!W$6</f>
        <v>0</v>
      </c>
      <c r="X22">
        <f>INDEX('CA Standards and Followers'!$D$14:$D$73,MATCH($A22,'CA Standards and Followers'!$A$14:$A$73,0))*'CA Standards and Followers'!X$6</f>
        <v>0</v>
      </c>
      <c r="Y22">
        <f>INDEX('CA Standards and Followers'!$D$14:$D$73,MATCH($A22,'CA Standards and Followers'!$A$14:$A$73,0))*'CA Standards and Followers'!Y$6</f>
        <v>0</v>
      </c>
      <c r="Z22">
        <f>INDEX('CA Standards and Followers'!$D$14:$D$73,MATCH($A22,'CA Standards and Followers'!$A$14:$A$73,0))*'CA Standards and Followers'!Z$6</f>
        <v>0</v>
      </c>
      <c r="AA22">
        <f>INDEX('CA Standards and Followers'!$D$14:$D$73,MATCH($A22,'CA Standards and Followers'!$A$14:$A$73,0))*'CA Standards and Followers'!AA$6</f>
        <v>0</v>
      </c>
      <c r="AB22">
        <f>INDEX('CA Standards and Followers'!$D$14:$D$73,MATCH($A22,'CA Standards and Followers'!$A$14:$A$73,0))*'CA Standards and Followers'!AB$6</f>
        <v>0</v>
      </c>
      <c r="AC22">
        <f>INDEX('CA Standards and Followers'!$D$14:$D$73,MATCH($A22,'CA Standards and Followers'!$A$14:$A$73,0))*'CA Standards and Followers'!AC$6</f>
        <v>0</v>
      </c>
      <c r="AD22">
        <f>INDEX('CA Standards and Followers'!$D$14:$D$73,MATCH($A22,'CA Standards and Followers'!$A$14:$A$73,0))*'CA Standards and Followers'!AD$6</f>
        <v>0</v>
      </c>
      <c r="AE22">
        <f>INDEX('CA Standards and Followers'!$D$14:$D$73,MATCH($A22,'CA Standards and Followers'!$A$14:$A$73,0))*'CA Standards and Followers'!AE$6</f>
        <v>0</v>
      </c>
      <c r="AF22">
        <f>INDEX('CA Standards and Followers'!$D$14:$D$73,MATCH($A22,'CA Standards and Followers'!$A$14:$A$73,0))*'CA Standards and Followers'!AF$6</f>
        <v>0</v>
      </c>
    </row>
    <row r="23" spans="1:32" x14ac:dyDescent="0.75">
      <c r="A23" t="s">
        <v>13</v>
      </c>
      <c r="B23">
        <f>INDEX('CA Standards and Followers'!$D$14:$D$73,MATCH($A23,'CA Standards and Followers'!$A$14:$A$73,0))*'CA Standards and Followers'!B$6</f>
        <v>0</v>
      </c>
      <c r="C23">
        <f>INDEX('CA Standards and Followers'!$D$14:$D$73,MATCH($A23,'CA Standards and Followers'!$A$14:$A$73,0))*'CA Standards and Followers'!C$6</f>
        <v>0</v>
      </c>
      <c r="D23">
        <f>INDEX('CA Standards and Followers'!$D$14:$D$73,MATCH($A23,'CA Standards and Followers'!$A$14:$A$73,0))*'CA Standards and Followers'!D$6</f>
        <v>0</v>
      </c>
      <c r="E23">
        <f>INDEX('CA Standards and Followers'!$D$14:$D$73,MATCH($A23,'CA Standards and Followers'!$A$14:$A$73,0))*'CA Standards and Followers'!E$6</f>
        <v>0</v>
      </c>
      <c r="F23">
        <f>INDEX('CA Standards and Followers'!$D$14:$D$73,MATCH($A23,'CA Standards and Followers'!$A$14:$A$73,0))*'CA Standards and Followers'!F$6</f>
        <v>0</v>
      </c>
      <c r="G23">
        <f>INDEX('CA Standards and Followers'!$D$14:$D$73,MATCH($A23,'CA Standards and Followers'!$A$14:$A$73,0))*'CA Standards and Followers'!G$6</f>
        <v>0</v>
      </c>
      <c r="H23">
        <f>INDEX('CA Standards and Followers'!$D$14:$D$73,MATCH($A23,'CA Standards and Followers'!$A$14:$A$73,0))*'CA Standards and Followers'!H$6</f>
        <v>0</v>
      </c>
      <c r="I23">
        <f>INDEX('CA Standards and Followers'!$D$14:$D$73,MATCH($A23,'CA Standards and Followers'!$A$14:$A$73,0))*'CA Standards and Followers'!I$6</f>
        <v>0</v>
      </c>
      <c r="J23">
        <f>INDEX('CA Standards and Followers'!$D$14:$D$73,MATCH($A23,'CA Standards and Followers'!$A$14:$A$73,0))*'CA Standards and Followers'!J$6</f>
        <v>0</v>
      </c>
      <c r="K23">
        <f>INDEX('CA Standards and Followers'!$D$14:$D$73,MATCH($A23,'CA Standards and Followers'!$A$14:$A$73,0))*'CA Standards and Followers'!K$6</f>
        <v>0</v>
      </c>
      <c r="L23">
        <f>INDEX('CA Standards and Followers'!$D$14:$D$73,MATCH($A23,'CA Standards and Followers'!$A$14:$A$73,0))*'CA Standards and Followers'!L$6</f>
        <v>0</v>
      </c>
      <c r="M23">
        <f>INDEX('CA Standards and Followers'!$D$14:$D$73,MATCH($A23,'CA Standards and Followers'!$A$14:$A$73,0))*'CA Standards and Followers'!M$6</f>
        <v>0</v>
      </c>
      <c r="N23">
        <f>INDEX('CA Standards and Followers'!$D$14:$D$73,MATCH($A23,'CA Standards and Followers'!$A$14:$A$73,0))*'CA Standards and Followers'!N$6</f>
        <v>0</v>
      </c>
      <c r="O23">
        <f>INDEX('CA Standards and Followers'!$D$14:$D$73,MATCH($A23,'CA Standards and Followers'!$A$14:$A$73,0))*'CA Standards and Followers'!O$6</f>
        <v>0</v>
      </c>
      <c r="P23">
        <f>INDEX('CA Standards and Followers'!$D$14:$D$73,MATCH($A23,'CA Standards and Followers'!$A$14:$A$73,0))*'CA Standards and Followers'!P$6</f>
        <v>0</v>
      </c>
      <c r="Q23">
        <f>INDEX('CA Standards and Followers'!$D$14:$D$73,MATCH($A23,'CA Standards and Followers'!$A$14:$A$73,0))*'CA Standards and Followers'!Q$6</f>
        <v>0</v>
      </c>
      <c r="R23">
        <f>INDEX('CA Standards and Followers'!$D$14:$D$73,MATCH($A23,'CA Standards and Followers'!$A$14:$A$73,0))*'CA Standards and Followers'!R$6</f>
        <v>0</v>
      </c>
      <c r="S23">
        <f>INDEX('CA Standards and Followers'!$D$14:$D$73,MATCH($A23,'CA Standards and Followers'!$A$14:$A$73,0))*'CA Standards and Followers'!S$6</f>
        <v>0</v>
      </c>
      <c r="T23">
        <f>INDEX('CA Standards and Followers'!$D$14:$D$73,MATCH($A23,'CA Standards and Followers'!$A$14:$A$73,0))*'CA Standards and Followers'!T$6</f>
        <v>0</v>
      </c>
      <c r="U23">
        <f>INDEX('CA Standards and Followers'!$D$14:$D$73,MATCH($A23,'CA Standards and Followers'!$A$14:$A$73,0))*'CA Standards and Followers'!U$6</f>
        <v>0</v>
      </c>
      <c r="V23">
        <f>INDEX('CA Standards and Followers'!$D$14:$D$73,MATCH($A23,'CA Standards and Followers'!$A$14:$A$73,0))*'CA Standards and Followers'!V$6</f>
        <v>0</v>
      </c>
      <c r="W23">
        <f>INDEX('CA Standards and Followers'!$D$14:$D$73,MATCH($A23,'CA Standards and Followers'!$A$14:$A$73,0))*'CA Standards and Followers'!W$6</f>
        <v>0</v>
      </c>
      <c r="X23">
        <f>INDEX('CA Standards and Followers'!$D$14:$D$73,MATCH($A23,'CA Standards and Followers'!$A$14:$A$73,0))*'CA Standards and Followers'!X$6</f>
        <v>0</v>
      </c>
      <c r="Y23">
        <f>INDEX('CA Standards and Followers'!$D$14:$D$73,MATCH($A23,'CA Standards and Followers'!$A$14:$A$73,0))*'CA Standards and Followers'!Y$6</f>
        <v>0</v>
      </c>
      <c r="Z23">
        <f>INDEX('CA Standards and Followers'!$D$14:$D$73,MATCH($A23,'CA Standards and Followers'!$A$14:$A$73,0))*'CA Standards and Followers'!Z$6</f>
        <v>0</v>
      </c>
      <c r="AA23">
        <f>INDEX('CA Standards and Followers'!$D$14:$D$73,MATCH($A23,'CA Standards and Followers'!$A$14:$A$73,0))*'CA Standards and Followers'!AA$6</f>
        <v>0</v>
      </c>
      <c r="AB23">
        <f>INDEX('CA Standards and Followers'!$D$14:$D$73,MATCH($A23,'CA Standards and Followers'!$A$14:$A$73,0))*'CA Standards and Followers'!AB$6</f>
        <v>0</v>
      </c>
      <c r="AC23">
        <f>INDEX('CA Standards and Followers'!$D$14:$D$73,MATCH($A23,'CA Standards and Followers'!$A$14:$A$73,0))*'CA Standards and Followers'!AC$6</f>
        <v>0</v>
      </c>
      <c r="AD23">
        <f>INDEX('CA Standards and Followers'!$D$14:$D$73,MATCH($A23,'CA Standards and Followers'!$A$14:$A$73,0))*'CA Standards and Followers'!AD$6</f>
        <v>0</v>
      </c>
      <c r="AE23">
        <f>INDEX('CA Standards and Followers'!$D$14:$D$73,MATCH($A23,'CA Standards and Followers'!$A$14:$A$73,0))*'CA Standards and Followers'!AE$6</f>
        <v>0</v>
      </c>
      <c r="AF23">
        <f>INDEX('CA Standards and Followers'!$D$14:$D$73,MATCH($A23,'CA Standards and Followers'!$A$14:$A$73,0))*'CA Standards and Followers'!AF$6</f>
        <v>0</v>
      </c>
    </row>
    <row r="24" spans="1:32" x14ac:dyDescent="0.75">
      <c r="A24" t="s">
        <v>14</v>
      </c>
      <c r="B24">
        <f>INDEX('CA Standards and Followers'!$D$14:$D$73,MATCH($A24,'CA Standards and Followers'!$A$14:$A$73,0))*'CA Standards and Followers'!B$6</f>
        <v>0</v>
      </c>
      <c r="C24">
        <f>INDEX('CA Standards and Followers'!$D$14:$D$73,MATCH($A24,'CA Standards and Followers'!$A$14:$A$73,0))*'CA Standards and Followers'!C$6</f>
        <v>0</v>
      </c>
      <c r="D24">
        <f>INDEX('CA Standards and Followers'!$D$14:$D$73,MATCH($A24,'CA Standards and Followers'!$A$14:$A$73,0))*'CA Standards and Followers'!D$6</f>
        <v>0</v>
      </c>
      <c r="E24">
        <f>INDEX('CA Standards and Followers'!$D$14:$D$73,MATCH($A24,'CA Standards and Followers'!$A$14:$A$73,0))*'CA Standards and Followers'!E$6</f>
        <v>0</v>
      </c>
      <c r="F24">
        <f>INDEX('CA Standards and Followers'!$D$14:$D$73,MATCH($A24,'CA Standards and Followers'!$A$14:$A$73,0))*'CA Standards and Followers'!F$6</f>
        <v>0</v>
      </c>
      <c r="G24">
        <f>INDEX('CA Standards and Followers'!$D$14:$D$73,MATCH($A24,'CA Standards and Followers'!$A$14:$A$73,0))*'CA Standards and Followers'!G$6</f>
        <v>0</v>
      </c>
      <c r="H24">
        <f>INDEX('CA Standards and Followers'!$D$14:$D$73,MATCH($A24,'CA Standards and Followers'!$A$14:$A$73,0))*'CA Standards and Followers'!H$6</f>
        <v>0</v>
      </c>
      <c r="I24">
        <f>INDEX('CA Standards and Followers'!$D$14:$D$73,MATCH($A24,'CA Standards and Followers'!$A$14:$A$73,0))*'CA Standards and Followers'!I$6</f>
        <v>0</v>
      </c>
      <c r="J24">
        <f>INDEX('CA Standards and Followers'!$D$14:$D$73,MATCH($A24,'CA Standards and Followers'!$A$14:$A$73,0))*'CA Standards and Followers'!J$6</f>
        <v>0</v>
      </c>
      <c r="K24">
        <f>INDEX('CA Standards and Followers'!$D$14:$D$73,MATCH($A24,'CA Standards and Followers'!$A$14:$A$73,0))*'CA Standards and Followers'!K$6</f>
        <v>0</v>
      </c>
      <c r="L24">
        <f>INDEX('CA Standards and Followers'!$D$14:$D$73,MATCH($A24,'CA Standards and Followers'!$A$14:$A$73,0))*'CA Standards and Followers'!L$6</f>
        <v>0</v>
      </c>
      <c r="M24">
        <f>INDEX('CA Standards and Followers'!$D$14:$D$73,MATCH($A24,'CA Standards and Followers'!$A$14:$A$73,0))*'CA Standards and Followers'!M$6</f>
        <v>0</v>
      </c>
      <c r="N24">
        <f>INDEX('CA Standards and Followers'!$D$14:$D$73,MATCH($A24,'CA Standards and Followers'!$A$14:$A$73,0))*'CA Standards and Followers'!N$6</f>
        <v>0</v>
      </c>
      <c r="O24">
        <f>INDEX('CA Standards and Followers'!$D$14:$D$73,MATCH($A24,'CA Standards and Followers'!$A$14:$A$73,0))*'CA Standards and Followers'!O$6</f>
        <v>0</v>
      </c>
      <c r="P24">
        <f>INDEX('CA Standards and Followers'!$D$14:$D$73,MATCH($A24,'CA Standards and Followers'!$A$14:$A$73,0))*'CA Standards and Followers'!P$6</f>
        <v>0</v>
      </c>
      <c r="Q24">
        <f>INDEX('CA Standards and Followers'!$D$14:$D$73,MATCH($A24,'CA Standards and Followers'!$A$14:$A$73,0))*'CA Standards and Followers'!Q$6</f>
        <v>0</v>
      </c>
      <c r="R24">
        <f>INDEX('CA Standards and Followers'!$D$14:$D$73,MATCH($A24,'CA Standards and Followers'!$A$14:$A$73,0))*'CA Standards and Followers'!R$6</f>
        <v>0</v>
      </c>
      <c r="S24">
        <f>INDEX('CA Standards and Followers'!$D$14:$D$73,MATCH($A24,'CA Standards and Followers'!$A$14:$A$73,0))*'CA Standards and Followers'!S$6</f>
        <v>0</v>
      </c>
      <c r="T24">
        <f>INDEX('CA Standards and Followers'!$D$14:$D$73,MATCH($A24,'CA Standards and Followers'!$A$14:$A$73,0))*'CA Standards and Followers'!T$6</f>
        <v>0</v>
      </c>
      <c r="U24">
        <f>INDEX('CA Standards and Followers'!$D$14:$D$73,MATCH($A24,'CA Standards and Followers'!$A$14:$A$73,0))*'CA Standards and Followers'!U$6</f>
        <v>0</v>
      </c>
      <c r="V24">
        <f>INDEX('CA Standards and Followers'!$D$14:$D$73,MATCH($A24,'CA Standards and Followers'!$A$14:$A$73,0))*'CA Standards and Followers'!V$6</f>
        <v>0</v>
      </c>
      <c r="W24">
        <f>INDEX('CA Standards and Followers'!$D$14:$D$73,MATCH($A24,'CA Standards and Followers'!$A$14:$A$73,0))*'CA Standards and Followers'!W$6</f>
        <v>0</v>
      </c>
      <c r="X24">
        <f>INDEX('CA Standards and Followers'!$D$14:$D$73,MATCH($A24,'CA Standards and Followers'!$A$14:$A$73,0))*'CA Standards and Followers'!X$6</f>
        <v>0</v>
      </c>
      <c r="Y24">
        <f>INDEX('CA Standards and Followers'!$D$14:$D$73,MATCH($A24,'CA Standards and Followers'!$A$14:$A$73,0))*'CA Standards and Followers'!Y$6</f>
        <v>0</v>
      </c>
      <c r="Z24">
        <f>INDEX('CA Standards and Followers'!$D$14:$D$73,MATCH($A24,'CA Standards and Followers'!$A$14:$A$73,0))*'CA Standards and Followers'!Z$6</f>
        <v>0</v>
      </c>
      <c r="AA24">
        <f>INDEX('CA Standards and Followers'!$D$14:$D$73,MATCH($A24,'CA Standards and Followers'!$A$14:$A$73,0))*'CA Standards and Followers'!AA$6</f>
        <v>0</v>
      </c>
      <c r="AB24">
        <f>INDEX('CA Standards and Followers'!$D$14:$D$73,MATCH($A24,'CA Standards and Followers'!$A$14:$A$73,0))*'CA Standards and Followers'!AB$6</f>
        <v>0</v>
      </c>
      <c r="AC24">
        <f>INDEX('CA Standards and Followers'!$D$14:$D$73,MATCH($A24,'CA Standards and Followers'!$A$14:$A$73,0))*'CA Standards and Followers'!AC$6</f>
        <v>0</v>
      </c>
      <c r="AD24">
        <f>INDEX('CA Standards and Followers'!$D$14:$D$73,MATCH($A24,'CA Standards and Followers'!$A$14:$A$73,0))*'CA Standards and Followers'!AD$6</f>
        <v>0</v>
      </c>
      <c r="AE24">
        <f>INDEX('CA Standards and Followers'!$D$14:$D$73,MATCH($A24,'CA Standards and Followers'!$A$14:$A$73,0))*'CA Standards and Followers'!AE$6</f>
        <v>0</v>
      </c>
      <c r="AF24">
        <f>INDEX('CA Standards and Followers'!$D$14:$D$73,MATCH($A24,'CA Standards and Followers'!$A$14:$A$73,0))*'CA Standards and Followers'!AF$6</f>
        <v>0</v>
      </c>
    </row>
    <row r="25" spans="1:32" x14ac:dyDescent="0.75">
      <c r="A25" t="s">
        <v>1373</v>
      </c>
      <c r="B25">
        <f>INDEX('CA Standards and Followers'!$D$14:$D$73,MATCH($A25,'CA Standards and Followers'!$A$14:$A$73,0))*'CA Standards and Followers'!B$6</f>
        <v>0</v>
      </c>
      <c r="C25">
        <f>INDEX('CA Standards and Followers'!$D$14:$D$73,MATCH($A25,'CA Standards and Followers'!$A$14:$A$73,0))*'CA Standards and Followers'!C$6</f>
        <v>0</v>
      </c>
      <c r="D25">
        <f>INDEX('CA Standards and Followers'!$D$14:$D$73,MATCH($A25,'CA Standards and Followers'!$A$14:$A$73,0))*'CA Standards and Followers'!D$6</f>
        <v>0</v>
      </c>
      <c r="E25">
        <f>INDEX('CA Standards and Followers'!$D$14:$D$73,MATCH($A25,'CA Standards and Followers'!$A$14:$A$73,0))*'CA Standards and Followers'!E$6</f>
        <v>0</v>
      </c>
      <c r="F25">
        <f>INDEX('CA Standards and Followers'!$D$14:$D$73,MATCH($A25,'CA Standards and Followers'!$A$14:$A$73,0))*'CA Standards and Followers'!F$6</f>
        <v>0</v>
      </c>
      <c r="G25">
        <f>INDEX('CA Standards and Followers'!$D$14:$D$73,MATCH($A25,'CA Standards and Followers'!$A$14:$A$73,0))*'CA Standards and Followers'!G$6</f>
        <v>0</v>
      </c>
      <c r="H25">
        <f>INDEX('CA Standards and Followers'!$D$14:$D$73,MATCH($A25,'CA Standards and Followers'!$A$14:$A$73,0))*'CA Standards and Followers'!H$6</f>
        <v>0</v>
      </c>
      <c r="I25">
        <f>INDEX('CA Standards and Followers'!$D$14:$D$73,MATCH($A25,'CA Standards and Followers'!$A$14:$A$73,0))*'CA Standards and Followers'!I$6</f>
        <v>0</v>
      </c>
      <c r="J25">
        <f>INDEX('CA Standards and Followers'!$D$14:$D$73,MATCH($A25,'CA Standards and Followers'!$A$14:$A$73,0))*'CA Standards and Followers'!J$6</f>
        <v>0</v>
      </c>
      <c r="K25">
        <f>INDEX('CA Standards and Followers'!$D$14:$D$73,MATCH($A25,'CA Standards and Followers'!$A$14:$A$73,0))*'CA Standards and Followers'!K$6</f>
        <v>0</v>
      </c>
      <c r="L25">
        <f>INDEX('CA Standards and Followers'!$D$14:$D$73,MATCH($A25,'CA Standards and Followers'!$A$14:$A$73,0))*'CA Standards and Followers'!L$6</f>
        <v>0</v>
      </c>
      <c r="M25">
        <f>INDEX('CA Standards and Followers'!$D$14:$D$73,MATCH($A25,'CA Standards and Followers'!$A$14:$A$73,0))*'CA Standards and Followers'!M$6</f>
        <v>0</v>
      </c>
      <c r="N25">
        <f>INDEX('CA Standards and Followers'!$D$14:$D$73,MATCH($A25,'CA Standards and Followers'!$A$14:$A$73,0))*'CA Standards and Followers'!N$6</f>
        <v>0</v>
      </c>
      <c r="O25">
        <f>INDEX('CA Standards and Followers'!$D$14:$D$73,MATCH($A25,'CA Standards and Followers'!$A$14:$A$73,0))*'CA Standards and Followers'!O$6</f>
        <v>0</v>
      </c>
      <c r="P25">
        <f>INDEX('CA Standards and Followers'!$D$14:$D$73,MATCH($A25,'CA Standards and Followers'!$A$14:$A$73,0))*'CA Standards and Followers'!P$6</f>
        <v>0</v>
      </c>
      <c r="Q25">
        <f>INDEX('CA Standards and Followers'!$D$14:$D$73,MATCH($A25,'CA Standards and Followers'!$A$14:$A$73,0))*'CA Standards and Followers'!Q$6</f>
        <v>0</v>
      </c>
      <c r="R25">
        <f>INDEX('CA Standards and Followers'!$D$14:$D$73,MATCH($A25,'CA Standards and Followers'!$A$14:$A$73,0))*'CA Standards and Followers'!R$6</f>
        <v>0</v>
      </c>
      <c r="S25">
        <f>INDEX('CA Standards and Followers'!$D$14:$D$73,MATCH($A25,'CA Standards and Followers'!$A$14:$A$73,0))*'CA Standards and Followers'!S$6</f>
        <v>0</v>
      </c>
      <c r="T25">
        <f>INDEX('CA Standards and Followers'!$D$14:$D$73,MATCH($A25,'CA Standards and Followers'!$A$14:$A$73,0))*'CA Standards and Followers'!T$6</f>
        <v>0</v>
      </c>
      <c r="U25">
        <f>INDEX('CA Standards and Followers'!$D$14:$D$73,MATCH($A25,'CA Standards and Followers'!$A$14:$A$73,0))*'CA Standards and Followers'!U$6</f>
        <v>0</v>
      </c>
      <c r="V25">
        <f>INDEX('CA Standards and Followers'!$D$14:$D$73,MATCH($A25,'CA Standards and Followers'!$A$14:$A$73,0))*'CA Standards and Followers'!V$6</f>
        <v>0</v>
      </c>
      <c r="W25">
        <f>INDEX('CA Standards and Followers'!$D$14:$D$73,MATCH($A25,'CA Standards and Followers'!$A$14:$A$73,0))*'CA Standards and Followers'!W$6</f>
        <v>0</v>
      </c>
      <c r="X25">
        <f>INDEX('CA Standards and Followers'!$D$14:$D$73,MATCH($A25,'CA Standards and Followers'!$A$14:$A$73,0))*'CA Standards and Followers'!X$6</f>
        <v>0</v>
      </c>
      <c r="Y25">
        <f>INDEX('CA Standards and Followers'!$D$14:$D$73,MATCH($A25,'CA Standards and Followers'!$A$14:$A$73,0))*'CA Standards and Followers'!Y$6</f>
        <v>0</v>
      </c>
      <c r="Z25">
        <f>INDEX('CA Standards and Followers'!$D$14:$D$73,MATCH($A25,'CA Standards and Followers'!$A$14:$A$73,0))*'CA Standards and Followers'!Z$6</f>
        <v>0</v>
      </c>
      <c r="AA25">
        <f>INDEX('CA Standards and Followers'!$D$14:$D$73,MATCH($A25,'CA Standards and Followers'!$A$14:$A$73,0))*'CA Standards and Followers'!AA$6</f>
        <v>0</v>
      </c>
      <c r="AB25">
        <f>INDEX('CA Standards and Followers'!$D$14:$D$73,MATCH($A25,'CA Standards and Followers'!$A$14:$A$73,0))*'CA Standards and Followers'!AB$6</f>
        <v>0</v>
      </c>
      <c r="AC25">
        <f>INDEX('CA Standards and Followers'!$D$14:$D$73,MATCH($A25,'CA Standards and Followers'!$A$14:$A$73,0))*'CA Standards and Followers'!AC$6</f>
        <v>0</v>
      </c>
      <c r="AD25">
        <f>INDEX('CA Standards and Followers'!$D$14:$D$73,MATCH($A25,'CA Standards and Followers'!$A$14:$A$73,0))*'CA Standards and Followers'!AD$6</f>
        <v>0</v>
      </c>
      <c r="AE25">
        <f>INDEX('CA Standards and Followers'!$D$14:$D$73,MATCH($A25,'CA Standards and Followers'!$A$14:$A$73,0))*'CA Standards and Followers'!AE$6</f>
        <v>0</v>
      </c>
      <c r="AF25">
        <f>INDEX('CA Standards and Followers'!$D$14:$D$73,MATCH($A25,'CA Standards and Followers'!$A$14:$A$73,0))*'CA Standards and Followers'!AF$6</f>
        <v>0</v>
      </c>
    </row>
    <row r="26" spans="1:32" x14ac:dyDescent="0.75">
      <c r="A26" t="s">
        <v>1375</v>
      </c>
      <c r="B26">
        <f>INDEX('CA Standards and Followers'!$D$14:$D$73,MATCH($A26,'CA Standards and Followers'!$A$14:$A$73,0))*'CA Standards and Followers'!B$6</f>
        <v>0</v>
      </c>
      <c r="C26">
        <f>INDEX('CA Standards and Followers'!$D$14:$D$73,MATCH($A26,'CA Standards and Followers'!$A$14:$A$73,0))*'CA Standards and Followers'!C$6</f>
        <v>0</v>
      </c>
      <c r="D26">
        <f>INDEX('CA Standards and Followers'!$D$14:$D$73,MATCH($A26,'CA Standards and Followers'!$A$14:$A$73,0))*'CA Standards and Followers'!D$6</f>
        <v>0</v>
      </c>
      <c r="E26">
        <f>INDEX('CA Standards and Followers'!$D$14:$D$73,MATCH($A26,'CA Standards and Followers'!$A$14:$A$73,0))*'CA Standards and Followers'!E$6</f>
        <v>0</v>
      </c>
      <c r="F26">
        <f>INDEX('CA Standards and Followers'!$D$14:$D$73,MATCH($A26,'CA Standards and Followers'!$A$14:$A$73,0))*'CA Standards and Followers'!F$6</f>
        <v>0</v>
      </c>
      <c r="G26">
        <f>INDEX('CA Standards and Followers'!$D$14:$D$73,MATCH($A26,'CA Standards and Followers'!$A$14:$A$73,0))*'CA Standards and Followers'!G$6</f>
        <v>0</v>
      </c>
      <c r="H26">
        <f>INDEX('CA Standards and Followers'!$D$14:$D$73,MATCH($A26,'CA Standards and Followers'!$A$14:$A$73,0))*'CA Standards and Followers'!H$6</f>
        <v>0</v>
      </c>
      <c r="I26">
        <f>INDEX('CA Standards and Followers'!$D$14:$D$73,MATCH($A26,'CA Standards and Followers'!$A$14:$A$73,0))*'CA Standards and Followers'!I$6</f>
        <v>0</v>
      </c>
      <c r="J26">
        <f>INDEX('CA Standards and Followers'!$D$14:$D$73,MATCH($A26,'CA Standards and Followers'!$A$14:$A$73,0))*'CA Standards and Followers'!J$6</f>
        <v>0</v>
      </c>
      <c r="K26">
        <f>INDEX('CA Standards and Followers'!$D$14:$D$73,MATCH($A26,'CA Standards and Followers'!$A$14:$A$73,0))*'CA Standards and Followers'!K$6</f>
        <v>0</v>
      </c>
      <c r="L26">
        <f>INDEX('CA Standards and Followers'!$D$14:$D$73,MATCH($A26,'CA Standards and Followers'!$A$14:$A$73,0))*'CA Standards and Followers'!L$6</f>
        <v>0</v>
      </c>
      <c r="M26">
        <f>INDEX('CA Standards and Followers'!$D$14:$D$73,MATCH($A26,'CA Standards and Followers'!$A$14:$A$73,0))*'CA Standards and Followers'!M$6</f>
        <v>0</v>
      </c>
      <c r="N26">
        <f>INDEX('CA Standards and Followers'!$D$14:$D$73,MATCH($A26,'CA Standards and Followers'!$A$14:$A$73,0))*'CA Standards and Followers'!N$6</f>
        <v>0</v>
      </c>
      <c r="O26">
        <f>INDEX('CA Standards and Followers'!$D$14:$D$73,MATCH($A26,'CA Standards and Followers'!$A$14:$A$73,0))*'CA Standards and Followers'!O$6</f>
        <v>0</v>
      </c>
      <c r="P26">
        <f>INDEX('CA Standards and Followers'!$D$14:$D$73,MATCH($A26,'CA Standards and Followers'!$A$14:$A$73,0))*'CA Standards and Followers'!P$6</f>
        <v>0</v>
      </c>
      <c r="Q26">
        <f>INDEX('CA Standards and Followers'!$D$14:$D$73,MATCH($A26,'CA Standards and Followers'!$A$14:$A$73,0))*'CA Standards and Followers'!Q$6</f>
        <v>0</v>
      </c>
      <c r="R26">
        <f>INDEX('CA Standards and Followers'!$D$14:$D$73,MATCH($A26,'CA Standards and Followers'!$A$14:$A$73,0))*'CA Standards and Followers'!R$6</f>
        <v>0</v>
      </c>
      <c r="S26">
        <f>INDEX('CA Standards and Followers'!$D$14:$D$73,MATCH($A26,'CA Standards and Followers'!$A$14:$A$73,0))*'CA Standards and Followers'!S$6</f>
        <v>0</v>
      </c>
      <c r="T26">
        <f>INDEX('CA Standards and Followers'!$D$14:$D$73,MATCH($A26,'CA Standards and Followers'!$A$14:$A$73,0))*'CA Standards and Followers'!T$6</f>
        <v>0</v>
      </c>
      <c r="U26">
        <f>INDEX('CA Standards and Followers'!$D$14:$D$73,MATCH($A26,'CA Standards and Followers'!$A$14:$A$73,0))*'CA Standards and Followers'!U$6</f>
        <v>0</v>
      </c>
      <c r="V26">
        <f>INDEX('CA Standards and Followers'!$D$14:$D$73,MATCH($A26,'CA Standards and Followers'!$A$14:$A$73,0))*'CA Standards and Followers'!V$6</f>
        <v>0</v>
      </c>
      <c r="W26">
        <f>INDEX('CA Standards and Followers'!$D$14:$D$73,MATCH($A26,'CA Standards and Followers'!$A$14:$A$73,0))*'CA Standards and Followers'!W$6</f>
        <v>0</v>
      </c>
      <c r="X26">
        <f>INDEX('CA Standards and Followers'!$D$14:$D$73,MATCH($A26,'CA Standards and Followers'!$A$14:$A$73,0))*'CA Standards and Followers'!X$6</f>
        <v>0</v>
      </c>
      <c r="Y26">
        <f>INDEX('CA Standards and Followers'!$D$14:$D$73,MATCH($A26,'CA Standards and Followers'!$A$14:$A$73,0))*'CA Standards and Followers'!Y$6</f>
        <v>0</v>
      </c>
      <c r="Z26">
        <f>INDEX('CA Standards and Followers'!$D$14:$D$73,MATCH($A26,'CA Standards and Followers'!$A$14:$A$73,0))*'CA Standards and Followers'!Z$6</f>
        <v>0</v>
      </c>
      <c r="AA26">
        <f>INDEX('CA Standards and Followers'!$D$14:$D$73,MATCH($A26,'CA Standards and Followers'!$A$14:$A$73,0))*'CA Standards and Followers'!AA$6</f>
        <v>0</v>
      </c>
      <c r="AB26">
        <f>INDEX('CA Standards and Followers'!$D$14:$D$73,MATCH($A26,'CA Standards and Followers'!$A$14:$A$73,0))*'CA Standards and Followers'!AB$6</f>
        <v>0</v>
      </c>
      <c r="AC26">
        <f>INDEX('CA Standards and Followers'!$D$14:$D$73,MATCH($A26,'CA Standards and Followers'!$A$14:$A$73,0))*'CA Standards and Followers'!AC$6</f>
        <v>0</v>
      </c>
      <c r="AD26">
        <f>INDEX('CA Standards and Followers'!$D$14:$D$73,MATCH($A26,'CA Standards and Followers'!$A$14:$A$73,0))*'CA Standards and Followers'!AD$6</f>
        <v>0</v>
      </c>
      <c r="AE26">
        <f>INDEX('CA Standards and Followers'!$D$14:$D$73,MATCH($A26,'CA Standards and Followers'!$A$14:$A$73,0))*'CA Standards and Followers'!AE$6</f>
        <v>0</v>
      </c>
      <c r="AF26">
        <f>INDEX('CA Standards and Followers'!$D$14:$D$73,MATCH($A26,'CA Standards and Followers'!$A$14:$A$73,0))*'CA Standards and Followers'!AF$6</f>
        <v>0</v>
      </c>
    </row>
    <row r="27" spans="1:32" x14ac:dyDescent="0.75">
      <c r="A27" t="s">
        <v>15</v>
      </c>
      <c r="B27">
        <f>INDEX('CA Standards and Followers'!$D$14:$D$73,MATCH($A27,'CA Standards and Followers'!$A$14:$A$73,0))*'CA Standards and Followers'!B$6</f>
        <v>0</v>
      </c>
      <c r="C27">
        <f>INDEX('CA Standards and Followers'!$D$14:$D$73,MATCH($A27,'CA Standards and Followers'!$A$14:$A$73,0))*'CA Standards and Followers'!C$6</f>
        <v>0</v>
      </c>
      <c r="D27">
        <f>INDEX('CA Standards and Followers'!$D$14:$D$73,MATCH($A27,'CA Standards and Followers'!$A$14:$A$73,0))*'CA Standards and Followers'!D$6</f>
        <v>0</v>
      </c>
      <c r="E27">
        <f>INDEX('CA Standards and Followers'!$D$14:$D$73,MATCH($A27,'CA Standards and Followers'!$A$14:$A$73,0))*'CA Standards and Followers'!E$6</f>
        <v>0</v>
      </c>
      <c r="F27">
        <f>INDEX('CA Standards and Followers'!$D$14:$D$73,MATCH($A27,'CA Standards and Followers'!$A$14:$A$73,0))*'CA Standards and Followers'!F$6</f>
        <v>0</v>
      </c>
      <c r="G27">
        <f>INDEX('CA Standards and Followers'!$D$14:$D$73,MATCH($A27,'CA Standards and Followers'!$A$14:$A$73,0))*'CA Standards and Followers'!G$6</f>
        <v>0</v>
      </c>
      <c r="H27">
        <f>INDEX('CA Standards and Followers'!$D$14:$D$73,MATCH($A27,'CA Standards and Followers'!$A$14:$A$73,0))*'CA Standards and Followers'!H$6</f>
        <v>0</v>
      </c>
      <c r="I27">
        <f>INDEX('CA Standards and Followers'!$D$14:$D$73,MATCH($A27,'CA Standards and Followers'!$A$14:$A$73,0))*'CA Standards and Followers'!I$6</f>
        <v>0</v>
      </c>
      <c r="J27">
        <f>INDEX('CA Standards and Followers'!$D$14:$D$73,MATCH($A27,'CA Standards and Followers'!$A$14:$A$73,0))*'CA Standards and Followers'!J$6</f>
        <v>0</v>
      </c>
      <c r="K27">
        <f>INDEX('CA Standards and Followers'!$D$14:$D$73,MATCH($A27,'CA Standards and Followers'!$A$14:$A$73,0))*'CA Standards and Followers'!K$6</f>
        <v>0</v>
      </c>
      <c r="L27">
        <f>INDEX('CA Standards and Followers'!$D$14:$D$73,MATCH($A27,'CA Standards and Followers'!$A$14:$A$73,0))*'CA Standards and Followers'!L$6</f>
        <v>0</v>
      </c>
      <c r="M27">
        <f>INDEX('CA Standards and Followers'!$D$14:$D$73,MATCH($A27,'CA Standards and Followers'!$A$14:$A$73,0))*'CA Standards and Followers'!M$6</f>
        <v>0</v>
      </c>
      <c r="N27">
        <f>INDEX('CA Standards and Followers'!$D$14:$D$73,MATCH($A27,'CA Standards and Followers'!$A$14:$A$73,0))*'CA Standards and Followers'!N$6</f>
        <v>0</v>
      </c>
      <c r="O27">
        <f>INDEX('CA Standards and Followers'!$D$14:$D$73,MATCH($A27,'CA Standards and Followers'!$A$14:$A$73,0))*'CA Standards and Followers'!O$6</f>
        <v>0</v>
      </c>
      <c r="P27">
        <f>INDEX('CA Standards and Followers'!$D$14:$D$73,MATCH($A27,'CA Standards and Followers'!$A$14:$A$73,0))*'CA Standards and Followers'!P$6</f>
        <v>0</v>
      </c>
      <c r="Q27">
        <f>INDEX('CA Standards and Followers'!$D$14:$D$73,MATCH($A27,'CA Standards and Followers'!$A$14:$A$73,0))*'CA Standards and Followers'!Q$6</f>
        <v>0</v>
      </c>
      <c r="R27">
        <f>INDEX('CA Standards and Followers'!$D$14:$D$73,MATCH($A27,'CA Standards and Followers'!$A$14:$A$73,0))*'CA Standards and Followers'!R$6</f>
        <v>0</v>
      </c>
      <c r="S27">
        <f>INDEX('CA Standards and Followers'!$D$14:$D$73,MATCH($A27,'CA Standards and Followers'!$A$14:$A$73,0))*'CA Standards and Followers'!S$6</f>
        <v>0</v>
      </c>
      <c r="T27">
        <f>INDEX('CA Standards and Followers'!$D$14:$D$73,MATCH($A27,'CA Standards and Followers'!$A$14:$A$73,0))*'CA Standards and Followers'!T$6</f>
        <v>0</v>
      </c>
      <c r="U27">
        <f>INDEX('CA Standards and Followers'!$D$14:$D$73,MATCH($A27,'CA Standards and Followers'!$A$14:$A$73,0))*'CA Standards and Followers'!U$6</f>
        <v>0</v>
      </c>
      <c r="V27">
        <f>INDEX('CA Standards and Followers'!$D$14:$D$73,MATCH($A27,'CA Standards and Followers'!$A$14:$A$73,0))*'CA Standards and Followers'!V$6</f>
        <v>0</v>
      </c>
      <c r="W27">
        <f>INDEX('CA Standards and Followers'!$D$14:$D$73,MATCH($A27,'CA Standards and Followers'!$A$14:$A$73,0))*'CA Standards and Followers'!W$6</f>
        <v>0</v>
      </c>
      <c r="X27">
        <f>INDEX('CA Standards and Followers'!$D$14:$D$73,MATCH($A27,'CA Standards and Followers'!$A$14:$A$73,0))*'CA Standards and Followers'!X$6</f>
        <v>0</v>
      </c>
      <c r="Y27">
        <f>INDEX('CA Standards and Followers'!$D$14:$D$73,MATCH($A27,'CA Standards and Followers'!$A$14:$A$73,0))*'CA Standards and Followers'!Y$6</f>
        <v>0</v>
      </c>
      <c r="Z27">
        <f>INDEX('CA Standards and Followers'!$D$14:$D$73,MATCH($A27,'CA Standards and Followers'!$A$14:$A$73,0))*'CA Standards and Followers'!Z$6</f>
        <v>0</v>
      </c>
      <c r="AA27">
        <f>INDEX('CA Standards and Followers'!$D$14:$D$73,MATCH($A27,'CA Standards and Followers'!$A$14:$A$73,0))*'CA Standards and Followers'!AA$6</f>
        <v>0</v>
      </c>
      <c r="AB27">
        <f>INDEX('CA Standards and Followers'!$D$14:$D$73,MATCH($A27,'CA Standards and Followers'!$A$14:$A$73,0))*'CA Standards and Followers'!AB$6</f>
        <v>0</v>
      </c>
      <c r="AC27">
        <f>INDEX('CA Standards and Followers'!$D$14:$D$73,MATCH($A27,'CA Standards and Followers'!$A$14:$A$73,0))*'CA Standards and Followers'!AC$6</f>
        <v>0</v>
      </c>
      <c r="AD27">
        <f>INDEX('CA Standards and Followers'!$D$14:$D$73,MATCH($A27,'CA Standards and Followers'!$A$14:$A$73,0))*'CA Standards and Followers'!AD$6</f>
        <v>0</v>
      </c>
      <c r="AE27">
        <f>INDEX('CA Standards and Followers'!$D$14:$D$73,MATCH($A27,'CA Standards and Followers'!$A$14:$A$73,0))*'CA Standards and Followers'!AE$6</f>
        <v>0</v>
      </c>
      <c r="AF27">
        <f>INDEX('CA Standards and Followers'!$D$14:$D$73,MATCH($A27,'CA Standards and Followers'!$A$14:$A$73,0))*'CA Standards and Followers'!AF$6</f>
        <v>0</v>
      </c>
    </row>
    <row r="28" spans="1:32" x14ac:dyDescent="0.75">
      <c r="A28" t="s">
        <v>1378</v>
      </c>
      <c r="B28">
        <f>INDEX('CA Standards and Followers'!$D$14:$D$73,MATCH($A28,'CA Standards and Followers'!$A$14:$A$73,0))*'CA Standards and Followers'!B$6</f>
        <v>0</v>
      </c>
      <c r="C28">
        <f>INDEX('CA Standards and Followers'!$D$14:$D$73,MATCH($A28,'CA Standards and Followers'!$A$14:$A$73,0))*'CA Standards and Followers'!C$6</f>
        <v>0</v>
      </c>
      <c r="D28">
        <f>INDEX('CA Standards and Followers'!$D$14:$D$73,MATCH($A28,'CA Standards and Followers'!$A$14:$A$73,0))*'CA Standards and Followers'!D$6</f>
        <v>0</v>
      </c>
      <c r="E28">
        <f>INDEX('CA Standards and Followers'!$D$14:$D$73,MATCH($A28,'CA Standards and Followers'!$A$14:$A$73,0))*'CA Standards and Followers'!E$6</f>
        <v>0</v>
      </c>
      <c r="F28">
        <f>INDEX('CA Standards and Followers'!$D$14:$D$73,MATCH($A28,'CA Standards and Followers'!$A$14:$A$73,0))*'CA Standards and Followers'!F$6</f>
        <v>0</v>
      </c>
      <c r="G28">
        <f>INDEX('CA Standards and Followers'!$D$14:$D$73,MATCH($A28,'CA Standards and Followers'!$A$14:$A$73,0))*'CA Standards and Followers'!G$6</f>
        <v>0</v>
      </c>
      <c r="H28">
        <f>INDEX('CA Standards and Followers'!$D$14:$D$73,MATCH($A28,'CA Standards and Followers'!$A$14:$A$73,0))*'CA Standards and Followers'!H$6</f>
        <v>0</v>
      </c>
      <c r="I28">
        <f>INDEX('CA Standards and Followers'!$D$14:$D$73,MATCH($A28,'CA Standards and Followers'!$A$14:$A$73,0))*'CA Standards and Followers'!I$6</f>
        <v>0</v>
      </c>
      <c r="J28">
        <f>INDEX('CA Standards and Followers'!$D$14:$D$73,MATCH($A28,'CA Standards and Followers'!$A$14:$A$73,0))*'CA Standards and Followers'!J$6</f>
        <v>0</v>
      </c>
      <c r="K28">
        <f>INDEX('CA Standards and Followers'!$D$14:$D$73,MATCH($A28,'CA Standards and Followers'!$A$14:$A$73,0))*'CA Standards and Followers'!K$6</f>
        <v>0</v>
      </c>
      <c r="L28">
        <f>INDEX('CA Standards and Followers'!$D$14:$D$73,MATCH($A28,'CA Standards and Followers'!$A$14:$A$73,0))*'CA Standards and Followers'!L$6</f>
        <v>0</v>
      </c>
      <c r="M28">
        <f>INDEX('CA Standards and Followers'!$D$14:$D$73,MATCH($A28,'CA Standards and Followers'!$A$14:$A$73,0))*'CA Standards and Followers'!M$6</f>
        <v>0</v>
      </c>
      <c r="N28">
        <f>INDEX('CA Standards and Followers'!$D$14:$D$73,MATCH($A28,'CA Standards and Followers'!$A$14:$A$73,0))*'CA Standards and Followers'!N$6</f>
        <v>0</v>
      </c>
      <c r="O28">
        <f>INDEX('CA Standards and Followers'!$D$14:$D$73,MATCH($A28,'CA Standards and Followers'!$A$14:$A$73,0))*'CA Standards and Followers'!O$6</f>
        <v>0</v>
      </c>
      <c r="P28">
        <f>INDEX('CA Standards and Followers'!$D$14:$D$73,MATCH($A28,'CA Standards and Followers'!$A$14:$A$73,0))*'CA Standards and Followers'!P$6</f>
        <v>0</v>
      </c>
      <c r="Q28">
        <f>INDEX('CA Standards and Followers'!$D$14:$D$73,MATCH($A28,'CA Standards and Followers'!$A$14:$A$73,0))*'CA Standards and Followers'!Q$6</f>
        <v>0</v>
      </c>
      <c r="R28">
        <f>INDEX('CA Standards and Followers'!$D$14:$D$73,MATCH($A28,'CA Standards and Followers'!$A$14:$A$73,0))*'CA Standards and Followers'!R$6</f>
        <v>0</v>
      </c>
      <c r="S28">
        <f>INDEX('CA Standards and Followers'!$D$14:$D$73,MATCH($A28,'CA Standards and Followers'!$A$14:$A$73,0))*'CA Standards and Followers'!S$6</f>
        <v>0</v>
      </c>
      <c r="T28">
        <f>INDEX('CA Standards and Followers'!$D$14:$D$73,MATCH($A28,'CA Standards and Followers'!$A$14:$A$73,0))*'CA Standards and Followers'!T$6</f>
        <v>0</v>
      </c>
      <c r="U28">
        <f>INDEX('CA Standards and Followers'!$D$14:$D$73,MATCH($A28,'CA Standards and Followers'!$A$14:$A$73,0))*'CA Standards and Followers'!U$6</f>
        <v>0</v>
      </c>
      <c r="V28">
        <f>INDEX('CA Standards and Followers'!$D$14:$D$73,MATCH($A28,'CA Standards and Followers'!$A$14:$A$73,0))*'CA Standards and Followers'!V$6</f>
        <v>0</v>
      </c>
      <c r="W28">
        <f>INDEX('CA Standards and Followers'!$D$14:$D$73,MATCH($A28,'CA Standards and Followers'!$A$14:$A$73,0))*'CA Standards and Followers'!W$6</f>
        <v>0</v>
      </c>
      <c r="X28">
        <f>INDEX('CA Standards and Followers'!$D$14:$D$73,MATCH($A28,'CA Standards and Followers'!$A$14:$A$73,0))*'CA Standards and Followers'!X$6</f>
        <v>0</v>
      </c>
      <c r="Y28">
        <f>INDEX('CA Standards and Followers'!$D$14:$D$73,MATCH($A28,'CA Standards and Followers'!$A$14:$A$73,0))*'CA Standards and Followers'!Y$6</f>
        <v>0</v>
      </c>
      <c r="Z28">
        <f>INDEX('CA Standards and Followers'!$D$14:$D$73,MATCH($A28,'CA Standards and Followers'!$A$14:$A$73,0))*'CA Standards and Followers'!Z$6</f>
        <v>0</v>
      </c>
      <c r="AA28">
        <f>INDEX('CA Standards and Followers'!$D$14:$D$73,MATCH($A28,'CA Standards and Followers'!$A$14:$A$73,0))*'CA Standards and Followers'!AA$6</f>
        <v>0</v>
      </c>
      <c r="AB28">
        <f>INDEX('CA Standards and Followers'!$D$14:$D$73,MATCH($A28,'CA Standards and Followers'!$A$14:$A$73,0))*'CA Standards and Followers'!AB$6</f>
        <v>0</v>
      </c>
      <c r="AC28">
        <f>INDEX('CA Standards and Followers'!$D$14:$D$73,MATCH($A28,'CA Standards and Followers'!$A$14:$A$73,0))*'CA Standards and Followers'!AC$6</f>
        <v>0</v>
      </c>
      <c r="AD28">
        <f>INDEX('CA Standards and Followers'!$D$14:$D$73,MATCH($A28,'CA Standards and Followers'!$A$14:$A$73,0))*'CA Standards and Followers'!AD$6</f>
        <v>0</v>
      </c>
      <c r="AE28">
        <f>INDEX('CA Standards and Followers'!$D$14:$D$73,MATCH($A28,'CA Standards and Followers'!$A$14:$A$73,0))*'CA Standards and Followers'!AE$6</f>
        <v>0</v>
      </c>
      <c r="AF28">
        <f>INDEX('CA Standards and Followers'!$D$14:$D$73,MATCH($A28,'CA Standards and Followers'!$A$14:$A$73,0))*'CA Standards and Followers'!AF$6</f>
        <v>0</v>
      </c>
    </row>
    <row r="29" spans="1:32" x14ac:dyDescent="0.75">
      <c r="A29" t="s">
        <v>16</v>
      </c>
      <c r="B29">
        <f>INDEX('CA Standards and Followers'!$D$14:$D$73,MATCH($A29,'CA Standards and Followers'!$A$14:$A$73,0))*'CA Standards and Followers'!B$6</f>
        <v>0</v>
      </c>
      <c r="C29">
        <f>INDEX('CA Standards and Followers'!$D$14:$D$73,MATCH($A29,'CA Standards and Followers'!$A$14:$A$73,0))*'CA Standards and Followers'!C$6</f>
        <v>0</v>
      </c>
      <c r="D29">
        <f>INDEX('CA Standards and Followers'!$D$14:$D$73,MATCH($A29,'CA Standards and Followers'!$A$14:$A$73,0))*'CA Standards and Followers'!D$6</f>
        <v>0</v>
      </c>
      <c r="E29">
        <f>INDEX('CA Standards and Followers'!$D$14:$D$73,MATCH($A29,'CA Standards and Followers'!$A$14:$A$73,0))*'CA Standards and Followers'!E$6</f>
        <v>0</v>
      </c>
      <c r="F29">
        <f>INDEX('CA Standards and Followers'!$D$14:$D$73,MATCH($A29,'CA Standards and Followers'!$A$14:$A$73,0))*'CA Standards and Followers'!F$6</f>
        <v>0</v>
      </c>
      <c r="G29">
        <f>INDEX('CA Standards and Followers'!$D$14:$D$73,MATCH($A29,'CA Standards and Followers'!$A$14:$A$73,0))*'CA Standards and Followers'!G$6</f>
        <v>0</v>
      </c>
      <c r="H29">
        <f>INDEX('CA Standards and Followers'!$D$14:$D$73,MATCH($A29,'CA Standards and Followers'!$A$14:$A$73,0))*'CA Standards and Followers'!H$6</f>
        <v>0</v>
      </c>
      <c r="I29">
        <f>INDEX('CA Standards and Followers'!$D$14:$D$73,MATCH($A29,'CA Standards and Followers'!$A$14:$A$73,0))*'CA Standards and Followers'!I$6</f>
        <v>0</v>
      </c>
      <c r="J29">
        <f>INDEX('CA Standards and Followers'!$D$14:$D$73,MATCH($A29,'CA Standards and Followers'!$A$14:$A$73,0))*'CA Standards and Followers'!J$6</f>
        <v>0</v>
      </c>
      <c r="K29">
        <f>INDEX('CA Standards and Followers'!$D$14:$D$73,MATCH($A29,'CA Standards and Followers'!$A$14:$A$73,0))*'CA Standards and Followers'!K$6</f>
        <v>0</v>
      </c>
      <c r="L29">
        <f>INDEX('CA Standards and Followers'!$D$14:$D$73,MATCH($A29,'CA Standards and Followers'!$A$14:$A$73,0))*'CA Standards and Followers'!L$6</f>
        <v>0</v>
      </c>
      <c r="M29">
        <f>INDEX('CA Standards and Followers'!$D$14:$D$73,MATCH($A29,'CA Standards and Followers'!$A$14:$A$73,0))*'CA Standards and Followers'!M$6</f>
        <v>0</v>
      </c>
      <c r="N29">
        <f>INDEX('CA Standards and Followers'!$D$14:$D$73,MATCH($A29,'CA Standards and Followers'!$A$14:$A$73,0))*'CA Standards and Followers'!N$6</f>
        <v>0</v>
      </c>
      <c r="O29">
        <f>INDEX('CA Standards and Followers'!$D$14:$D$73,MATCH($A29,'CA Standards and Followers'!$A$14:$A$73,0))*'CA Standards and Followers'!O$6</f>
        <v>0</v>
      </c>
      <c r="P29">
        <f>INDEX('CA Standards and Followers'!$D$14:$D$73,MATCH($A29,'CA Standards and Followers'!$A$14:$A$73,0))*'CA Standards and Followers'!P$6</f>
        <v>0</v>
      </c>
      <c r="Q29">
        <f>INDEX('CA Standards and Followers'!$D$14:$D$73,MATCH($A29,'CA Standards and Followers'!$A$14:$A$73,0))*'CA Standards and Followers'!Q$6</f>
        <v>0</v>
      </c>
      <c r="R29">
        <f>INDEX('CA Standards and Followers'!$D$14:$D$73,MATCH($A29,'CA Standards and Followers'!$A$14:$A$73,0))*'CA Standards and Followers'!R$6</f>
        <v>0</v>
      </c>
      <c r="S29">
        <f>INDEX('CA Standards and Followers'!$D$14:$D$73,MATCH($A29,'CA Standards and Followers'!$A$14:$A$73,0))*'CA Standards and Followers'!S$6</f>
        <v>0</v>
      </c>
      <c r="T29">
        <f>INDEX('CA Standards and Followers'!$D$14:$D$73,MATCH($A29,'CA Standards and Followers'!$A$14:$A$73,0))*'CA Standards and Followers'!T$6</f>
        <v>0</v>
      </c>
      <c r="U29">
        <f>INDEX('CA Standards and Followers'!$D$14:$D$73,MATCH($A29,'CA Standards and Followers'!$A$14:$A$73,0))*'CA Standards and Followers'!U$6</f>
        <v>0</v>
      </c>
      <c r="V29">
        <f>INDEX('CA Standards and Followers'!$D$14:$D$73,MATCH($A29,'CA Standards and Followers'!$A$14:$A$73,0))*'CA Standards and Followers'!V$6</f>
        <v>0</v>
      </c>
      <c r="W29">
        <f>INDEX('CA Standards and Followers'!$D$14:$D$73,MATCH($A29,'CA Standards and Followers'!$A$14:$A$73,0))*'CA Standards and Followers'!W$6</f>
        <v>0</v>
      </c>
      <c r="X29">
        <f>INDEX('CA Standards and Followers'!$D$14:$D$73,MATCH($A29,'CA Standards and Followers'!$A$14:$A$73,0))*'CA Standards and Followers'!X$6</f>
        <v>0</v>
      </c>
      <c r="Y29">
        <f>INDEX('CA Standards and Followers'!$D$14:$D$73,MATCH($A29,'CA Standards and Followers'!$A$14:$A$73,0))*'CA Standards and Followers'!Y$6</f>
        <v>0</v>
      </c>
      <c r="Z29">
        <f>INDEX('CA Standards and Followers'!$D$14:$D$73,MATCH($A29,'CA Standards and Followers'!$A$14:$A$73,0))*'CA Standards and Followers'!Z$6</f>
        <v>0</v>
      </c>
      <c r="AA29">
        <f>INDEX('CA Standards and Followers'!$D$14:$D$73,MATCH($A29,'CA Standards and Followers'!$A$14:$A$73,0))*'CA Standards and Followers'!AA$6</f>
        <v>0</v>
      </c>
      <c r="AB29">
        <f>INDEX('CA Standards and Followers'!$D$14:$D$73,MATCH($A29,'CA Standards and Followers'!$A$14:$A$73,0))*'CA Standards and Followers'!AB$6</f>
        <v>0</v>
      </c>
      <c r="AC29">
        <f>INDEX('CA Standards and Followers'!$D$14:$D$73,MATCH($A29,'CA Standards and Followers'!$A$14:$A$73,0))*'CA Standards and Followers'!AC$6</f>
        <v>0</v>
      </c>
      <c r="AD29">
        <f>INDEX('CA Standards and Followers'!$D$14:$D$73,MATCH($A29,'CA Standards and Followers'!$A$14:$A$73,0))*'CA Standards and Followers'!AD$6</f>
        <v>0</v>
      </c>
      <c r="AE29">
        <f>INDEX('CA Standards and Followers'!$D$14:$D$73,MATCH($A29,'CA Standards and Followers'!$A$14:$A$73,0))*'CA Standards and Followers'!AE$6</f>
        <v>0</v>
      </c>
      <c r="AF29">
        <f>INDEX('CA Standards and Followers'!$D$14:$D$73,MATCH($A29,'CA Standards and Followers'!$A$14:$A$73,0))*'CA Standards and Followers'!AF$6</f>
        <v>0</v>
      </c>
    </row>
    <row r="30" spans="1:32" x14ac:dyDescent="0.75">
      <c r="A30" t="s">
        <v>1381</v>
      </c>
      <c r="B30">
        <f>INDEX('CA Standards and Followers'!$D$14:$D$73,MATCH($A30,'CA Standards and Followers'!$A$14:$A$73,0))*'CA Standards and Followers'!B$6</f>
        <v>0</v>
      </c>
      <c r="C30">
        <f>INDEX('CA Standards and Followers'!$D$14:$D$73,MATCH($A30,'CA Standards and Followers'!$A$14:$A$73,0))*'CA Standards and Followers'!C$6</f>
        <v>0</v>
      </c>
      <c r="D30">
        <f>INDEX('CA Standards and Followers'!$D$14:$D$73,MATCH($A30,'CA Standards and Followers'!$A$14:$A$73,0))*'CA Standards and Followers'!D$6</f>
        <v>0</v>
      </c>
      <c r="E30">
        <f>INDEX('CA Standards and Followers'!$D$14:$D$73,MATCH($A30,'CA Standards and Followers'!$A$14:$A$73,0))*'CA Standards and Followers'!E$6</f>
        <v>0</v>
      </c>
      <c r="F30">
        <f>INDEX('CA Standards and Followers'!$D$14:$D$73,MATCH($A30,'CA Standards and Followers'!$A$14:$A$73,0))*'CA Standards and Followers'!F$6</f>
        <v>0</v>
      </c>
      <c r="G30">
        <f>INDEX('CA Standards and Followers'!$D$14:$D$73,MATCH($A30,'CA Standards and Followers'!$A$14:$A$73,0))*'CA Standards and Followers'!G$6</f>
        <v>0</v>
      </c>
      <c r="H30">
        <f>INDEX('CA Standards and Followers'!$D$14:$D$73,MATCH($A30,'CA Standards and Followers'!$A$14:$A$73,0))*'CA Standards and Followers'!H$6</f>
        <v>0</v>
      </c>
      <c r="I30">
        <f>INDEX('CA Standards and Followers'!$D$14:$D$73,MATCH($A30,'CA Standards and Followers'!$A$14:$A$73,0))*'CA Standards and Followers'!I$6</f>
        <v>0</v>
      </c>
      <c r="J30">
        <f>INDEX('CA Standards and Followers'!$D$14:$D$73,MATCH($A30,'CA Standards and Followers'!$A$14:$A$73,0))*'CA Standards and Followers'!J$6</f>
        <v>0</v>
      </c>
      <c r="K30">
        <f>INDEX('CA Standards and Followers'!$D$14:$D$73,MATCH($A30,'CA Standards and Followers'!$A$14:$A$73,0))*'CA Standards and Followers'!K$6</f>
        <v>0</v>
      </c>
      <c r="L30">
        <f>INDEX('CA Standards and Followers'!$D$14:$D$73,MATCH($A30,'CA Standards and Followers'!$A$14:$A$73,0))*'CA Standards and Followers'!L$6</f>
        <v>0</v>
      </c>
      <c r="M30">
        <f>INDEX('CA Standards and Followers'!$D$14:$D$73,MATCH($A30,'CA Standards and Followers'!$A$14:$A$73,0))*'CA Standards and Followers'!M$6</f>
        <v>0</v>
      </c>
      <c r="N30">
        <f>INDEX('CA Standards and Followers'!$D$14:$D$73,MATCH($A30,'CA Standards and Followers'!$A$14:$A$73,0))*'CA Standards and Followers'!N$6</f>
        <v>0</v>
      </c>
      <c r="O30">
        <f>INDEX('CA Standards and Followers'!$D$14:$D$73,MATCH($A30,'CA Standards and Followers'!$A$14:$A$73,0))*'CA Standards and Followers'!O$6</f>
        <v>0</v>
      </c>
      <c r="P30">
        <f>INDEX('CA Standards and Followers'!$D$14:$D$73,MATCH($A30,'CA Standards and Followers'!$A$14:$A$73,0))*'CA Standards and Followers'!P$6</f>
        <v>0</v>
      </c>
      <c r="Q30">
        <f>INDEX('CA Standards and Followers'!$D$14:$D$73,MATCH($A30,'CA Standards and Followers'!$A$14:$A$73,0))*'CA Standards and Followers'!Q$6</f>
        <v>0</v>
      </c>
      <c r="R30">
        <f>INDEX('CA Standards and Followers'!$D$14:$D$73,MATCH($A30,'CA Standards and Followers'!$A$14:$A$73,0))*'CA Standards and Followers'!R$6</f>
        <v>0</v>
      </c>
      <c r="S30">
        <f>INDEX('CA Standards and Followers'!$D$14:$D$73,MATCH($A30,'CA Standards and Followers'!$A$14:$A$73,0))*'CA Standards and Followers'!S$6</f>
        <v>0</v>
      </c>
      <c r="T30">
        <f>INDEX('CA Standards and Followers'!$D$14:$D$73,MATCH($A30,'CA Standards and Followers'!$A$14:$A$73,0))*'CA Standards and Followers'!T$6</f>
        <v>0</v>
      </c>
      <c r="U30">
        <f>INDEX('CA Standards and Followers'!$D$14:$D$73,MATCH($A30,'CA Standards and Followers'!$A$14:$A$73,0))*'CA Standards and Followers'!U$6</f>
        <v>0</v>
      </c>
      <c r="V30">
        <f>INDEX('CA Standards and Followers'!$D$14:$D$73,MATCH($A30,'CA Standards and Followers'!$A$14:$A$73,0))*'CA Standards and Followers'!V$6</f>
        <v>0</v>
      </c>
      <c r="W30">
        <f>INDEX('CA Standards and Followers'!$D$14:$D$73,MATCH($A30,'CA Standards and Followers'!$A$14:$A$73,0))*'CA Standards and Followers'!W$6</f>
        <v>0</v>
      </c>
      <c r="X30">
        <f>INDEX('CA Standards and Followers'!$D$14:$D$73,MATCH($A30,'CA Standards and Followers'!$A$14:$A$73,0))*'CA Standards and Followers'!X$6</f>
        <v>0</v>
      </c>
      <c r="Y30">
        <f>INDEX('CA Standards and Followers'!$D$14:$D$73,MATCH($A30,'CA Standards and Followers'!$A$14:$A$73,0))*'CA Standards and Followers'!Y$6</f>
        <v>0</v>
      </c>
      <c r="Z30">
        <f>INDEX('CA Standards and Followers'!$D$14:$D$73,MATCH($A30,'CA Standards and Followers'!$A$14:$A$73,0))*'CA Standards and Followers'!Z$6</f>
        <v>0</v>
      </c>
      <c r="AA30">
        <f>INDEX('CA Standards and Followers'!$D$14:$D$73,MATCH($A30,'CA Standards and Followers'!$A$14:$A$73,0))*'CA Standards and Followers'!AA$6</f>
        <v>0</v>
      </c>
      <c r="AB30">
        <f>INDEX('CA Standards and Followers'!$D$14:$D$73,MATCH($A30,'CA Standards and Followers'!$A$14:$A$73,0))*'CA Standards and Followers'!AB$6</f>
        <v>0</v>
      </c>
      <c r="AC30">
        <f>INDEX('CA Standards and Followers'!$D$14:$D$73,MATCH($A30,'CA Standards and Followers'!$A$14:$A$73,0))*'CA Standards and Followers'!AC$6</f>
        <v>0</v>
      </c>
      <c r="AD30">
        <f>INDEX('CA Standards and Followers'!$D$14:$D$73,MATCH($A30,'CA Standards and Followers'!$A$14:$A$73,0))*'CA Standards and Followers'!AD$6</f>
        <v>0</v>
      </c>
      <c r="AE30">
        <f>INDEX('CA Standards and Followers'!$D$14:$D$73,MATCH($A30,'CA Standards and Followers'!$A$14:$A$73,0))*'CA Standards and Followers'!AE$6</f>
        <v>0</v>
      </c>
      <c r="AF30">
        <f>INDEX('CA Standards and Followers'!$D$14:$D$73,MATCH($A30,'CA Standards and Followers'!$A$14:$A$73,0))*'CA Standards and Followers'!AF$6</f>
        <v>0</v>
      </c>
    </row>
    <row r="31" spans="1:32" x14ac:dyDescent="0.75">
      <c r="A31" t="s">
        <v>17</v>
      </c>
      <c r="B31">
        <f>INDEX('CA Standards and Followers'!$D$14:$D$73,MATCH($A31,'CA Standards and Followers'!$A$14:$A$73,0))*'CA Standards and Followers'!B$6</f>
        <v>0</v>
      </c>
      <c r="C31">
        <f>INDEX('CA Standards and Followers'!$D$14:$D$73,MATCH($A31,'CA Standards and Followers'!$A$14:$A$73,0))*'CA Standards and Followers'!C$6</f>
        <v>0</v>
      </c>
      <c r="D31">
        <f>INDEX('CA Standards and Followers'!$D$14:$D$73,MATCH($A31,'CA Standards and Followers'!$A$14:$A$73,0))*'CA Standards and Followers'!D$6</f>
        <v>0</v>
      </c>
      <c r="E31">
        <f>INDEX('CA Standards and Followers'!$D$14:$D$73,MATCH($A31,'CA Standards and Followers'!$A$14:$A$73,0))*'CA Standards and Followers'!E$6</f>
        <v>0</v>
      </c>
      <c r="F31">
        <f>INDEX('CA Standards and Followers'!$D$14:$D$73,MATCH($A31,'CA Standards and Followers'!$A$14:$A$73,0))*'CA Standards and Followers'!F$6</f>
        <v>0</v>
      </c>
      <c r="G31">
        <f>INDEX('CA Standards and Followers'!$D$14:$D$73,MATCH($A31,'CA Standards and Followers'!$A$14:$A$73,0))*'CA Standards and Followers'!G$6</f>
        <v>0</v>
      </c>
      <c r="H31">
        <f>INDEX('CA Standards and Followers'!$D$14:$D$73,MATCH($A31,'CA Standards and Followers'!$A$14:$A$73,0))*'CA Standards and Followers'!H$6</f>
        <v>0</v>
      </c>
      <c r="I31">
        <f>INDEX('CA Standards and Followers'!$D$14:$D$73,MATCH($A31,'CA Standards and Followers'!$A$14:$A$73,0))*'CA Standards and Followers'!I$6</f>
        <v>0</v>
      </c>
      <c r="J31">
        <f>INDEX('CA Standards and Followers'!$D$14:$D$73,MATCH($A31,'CA Standards and Followers'!$A$14:$A$73,0))*'CA Standards and Followers'!J$6</f>
        <v>0</v>
      </c>
      <c r="K31">
        <f>INDEX('CA Standards and Followers'!$D$14:$D$73,MATCH($A31,'CA Standards and Followers'!$A$14:$A$73,0))*'CA Standards and Followers'!K$6</f>
        <v>0</v>
      </c>
      <c r="L31">
        <f>INDEX('CA Standards and Followers'!$D$14:$D$73,MATCH($A31,'CA Standards and Followers'!$A$14:$A$73,0))*'CA Standards and Followers'!L$6</f>
        <v>0</v>
      </c>
      <c r="M31">
        <f>INDEX('CA Standards and Followers'!$D$14:$D$73,MATCH($A31,'CA Standards and Followers'!$A$14:$A$73,0))*'CA Standards and Followers'!M$6</f>
        <v>0</v>
      </c>
      <c r="N31">
        <f>INDEX('CA Standards and Followers'!$D$14:$D$73,MATCH($A31,'CA Standards and Followers'!$A$14:$A$73,0))*'CA Standards and Followers'!N$6</f>
        <v>0</v>
      </c>
      <c r="O31">
        <f>INDEX('CA Standards and Followers'!$D$14:$D$73,MATCH($A31,'CA Standards and Followers'!$A$14:$A$73,0))*'CA Standards and Followers'!O$6</f>
        <v>0</v>
      </c>
      <c r="P31">
        <f>INDEX('CA Standards and Followers'!$D$14:$D$73,MATCH($A31,'CA Standards and Followers'!$A$14:$A$73,0))*'CA Standards and Followers'!P$6</f>
        <v>0</v>
      </c>
      <c r="Q31">
        <f>INDEX('CA Standards and Followers'!$D$14:$D$73,MATCH($A31,'CA Standards and Followers'!$A$14:$A$73,0))*'CA Standards and Followers'!Q$6</f>
        <v>0</v>
      </c>
      <c r="R31">
        <f>INDEX('CA Standards and Followers'!$D$14:$D$73,MATCH($A31,'CA Standards and Followers'!$A$14:$A$73,0))*'CA Standards and Followers'!R$6</f>
        <v>0</v>
      </c>
      <c r="S31">
        <f>INDEX('CA Standards and Followers'!$D$14:$D$73,MATCH($A31,'CA Standards and Followers'!$A$14:$A$73,0))*'CA Standards and Followers'!S$6</f>
        <v>0</v>
      </c>
      <c r="T31">
        <f>INDEX('CA Standards and Followers'!$D$14:$D$73,MATCH($A31,'CA Standards and Followers'!$A$14:$A$73,0))*'CA Standards and Followers'!T$6</f>
        <v>0</v>
      </c>
      <c r="U31">
        <f>INDEX('CA Standards and Followers'!$D$14:$D$73,MATCH($A31,'CA Standards and Followers'!$A$14:$A$73,0))*'CA Standards and Followers'!U$6</f>
        <v>0</v>
      </c>
      <c r="V31">
        <f>INDEX('CA Standards and Followers'!$D$14:$D$73,MATCH($A31,'CA Standards and Followers'!$A$14:$A$73,0))*'CA Standards and Followers'!V$6</f>
        <v>0</v>
      </c>
      <c r="W31">
        <f>INDEX('CA Standards and Followers'!$D$14:$D$73,MATCH($A31,'CA Standards and Followers'!$A$14:$A$73,0))*'CA Standards and Followers'!W$6</f>
        <v>0</v>
      </c>
      <c r="X31">
        <f>INDEX('CA Standards and Followers'!$D$14:$D$73,MATCH($A31,'CA Standards and Followers'!$A$14:$A$73,0))*'CA Standards and Followers'!X$6</f>
        <v>0</v>
      </c>
      <c r="Y31">
        <f>INDEX('CA Standards and Followers'!$D$14:$D$73,MATCH($A31,'CA Standards and Followers'!$A$14:$A$73,0))*'CA Standards and Followers'!Y$6</f>
        <v>0</v>
      </c>
      <c r="Z31">
        <f>INDEX('CA Standards and Followers'!$D$14:$D$73,MATCH($A31,'CA Standards and Followers'!$A$14:$A$73,0))*'CA Standards and Followers'!Z$6</f>
        <v>0</v>
      </c>
      <c r="AA31">
        <f>INDEX('CA Standards and Followers'!$D$14:$D$73,MATCH($A31,'CA Standards and Followers'!$A$14:$A$73,0))*'CA Standards and Followers'!AA$6</f>
        <v>0</v>
      </c>
      <c r="AB31">
        <f>INDEX('CA Standards and Followers'!$D$14:$D$73,MATCH($A31,'CA Standards and Followers'!$A$14:$A$73,0))*'CA Standards and Followers'!AB$6</f>
        <v>0</v>
      </c>
      <c r="AC31">
        <f>INDEX('CA Standards and Followers'!$D$14:$D$73,MATCH($A31,'CA Standards and Followers'!$A$14:$A$73,0))*'CA Standards and Followers'!AC$6</f>
        <v>0</v>
      </c>
      <c r="AD31">
        <f>INDEX('CA Standards and Followers'!$D$14:$D$73,MATCH($A31,'CA Standards and Followers'!$A$14:$A$73,0))*'CA Standards and Followers'!AD$6</f>
        <v>0</v>
      </c>
      <c r="AE31">
        <f>INDEX('CA Standards and Followers'!$D$14:$D$73,MATCH($A31,'CA Standards and Followers'!$A$14:$A$73,0))*'CA Standards and Followers'!AE$6</f>
        <v>0</v>
      </c>
      <c r="AF31">
        <f>INDEX('CA Standards and Followers'!$D$14:$D$73,MATCH($A31,'CA Standards and Followers'!$A$14:$A$73,0))*'CA Standards and Followers'!AF$6</f>
        <v>0</v>
      </c>
    </row>
    <row r="32" spans="1:32" x14ac:dyDescent="0.75">
      <c r="A32" t="s">
        <v>1384</v>
      </c>
      <c r="B32">
        <f>INDEX('CA Standards and Followers'!$D$14:$D$73,MATCH($A32,'CA Standards and Followers'!$A$14:$A$73,0))*'CA Standards and Followers'!B$6</f>
        <v>0</v>
      </c>
      <c r="C32">
        <f>INDEX('CA Standards and Followers'!$D$14:$D$73,MATCH($A32,'CA Standards and Followers'!$A$14:$A$73,0))*'CA Standards and Followers'!C$6</f>
        <v>0</v>
      </c>
      <c r="D32">
        <f>INDEX('CA Standards and Followers'!$D$14:$D$73,MATCH($A32,'CA Standards and Followers'!$A$14:$A$73,0))*'CA Standards and Followers'!D$6</f>
        <v>0</v>
      </c>
      <c r="E32">
        <f>INDEX('CA Standards and Followers'!$D$14:$D$73,MATCH($A32,'CA Standards and Followers'!$A$14:$A$73,0))*'CA Standards and Followers'!E$6</f>
        <v>0</v>
      </c>
      <c r="F32">
        <f>INDEX('CA Standards and Followers'!$D$14:$D$73,MATCH($A32,'CA Standards and Followers'!$A$14:$A$73,0))*'CA Standards and Followers'!F$6</f>
        <v>0</v>
      </c>
      <c r="G32">
        <f>INDEX('CA Standards and Followers'!$D$14:$D$73,MATCH($A32,'CA Standards and Followers'!$A$14:$A$73,0))*'CA Standards and Followers'!G$6</f>
        <v>0</v>
      </c>
      <c r="H32">
        <f>INDEX('CA Standards and Followers'!$D$14:$D$73,MATCH($A32,'CA Standards and Followers'!$A$14:$A$73,0))*'CA Standards and Followers'!H$6</f>
        <v>0</v>
      </c>
      <c r="I32">
        <f>INDEX('CA Standards and Followers'!$D$14:$D$73,MATCH($A32,'CA Standards and Followers'!$A$14:$A$73,0))*'CA Standards and Followers'!I$6</f>
        <v>0</v>
      </c>
      <c r="J32">
        <f>INDEX('CA Standards and Followers'!$D$14:$D$73,MATCH($A32,'CA Standards and Followers'!$A$14:$A$73,0))*'CA Standards and Followers'!J$6</f>
        <v>0</v>
      </c>
      <c r="K32">
        <f>INDEX('CA Standards and Followers'!$D$14:$D$73,MATCH($A32,'CA Standards and Followers'!$A$14:$A$73,0))*'CA Standards and Followers'!K$6</f>
        <v>0</v>
      </c>
      <c r="L32">
        <f>INDEX('CA Standards and Followers'!$D$14:$D$73,MATCH($A32,'CA Standards and Followers'!$A$14:$A$73,0))*'CA Standards and Followers'!L$6</f>
        <v>0</v>
      </c>
      <c r="M32">
        <f>INDEX('CA Standards and Followers'!$D$14:$D$73,MATCH($A32,'CA Standards and Followers'!$A$14:$A$73,0))*'CA Standards and Followers'!M$6</f>
        <v>0</v>
      </c>
      <c r="N32">
        <f>INDEX('CA Standards and Followers'!$D$14:$D$73,MATCH($A32,'CA Standards and Followers'!$A$14:$A$73,0))*'CA Standards and Followers'!N$6</f>
        <v>0</v>
      </c>
      <c r="O32">
        <f>INDEX('CA Standards and Followers'!$D$14:$D$73,MATCH($A32,'CA Standards and Followers'!$A$14:$A$73,0))*'CA Standards and Followers'!O$6</f>
        <v>0</v>
      </c>
      <c r="P32">
        <f>INDEX('CA Standards and Followers'!$D$14:$D$73,MATCH($A32,'CA Standards and Followers'!$A$14:$A$73,0))*'CA Standards and Followers'!P$6</f>
        <v>0</v>
      </c>
      <c r="Q32">
        <f>INDEX('CA Standards and Followers'!$D$14:$D$73,MATCH($A32,'CA Standards and Followers'!$A$14:$A$73,0))*'CA Standards and Followers'!Q$6</f>
        <v>0</v>
      </c>
      <c r="R32">
        <f>INDEX('CA Standards and Followers'!$D$14:$D$73,MATCH($A32,'CA Standards and Followers'!$A$14:$A$73,0))*'CA Standards and Followers'!R$6</f>
        <v>0</v>
      </c>
      <c r="S32">
        <f>INDEX('CA Standards and Followers'!$D$14:$D$73,MATCH($A32,'CA Standards and Followers'!$A$14:$A$73,0))*'CA Standards and Followers'!S$6</f>
        <v>0</v>
      </c>
      <c r="T32">
        <f>INDEX('CA Standards and Followers'!$D$14:$D$73,MATCH($A32,'CA Standards and Followers'!$A$14:$A$73,0))*'CA Standards and Followers'!T$6</f>
        <v>0</v>
      </c>
      <c r="U32">
        <f>INDEX('CA Standards and Followers'!$D$14:$D$73,MATCH($A32,'CA Standards and Followers'!$A$14:$A$73,0))*'CA Standards and Followers'!U$6</f>
        <v>0</v>
      </c>
      <c r="V32">
        <f>INDEX('CA Standards and Followers'!$D$14:$D$73,MATCH($A32,'CA Standards and Followers'!$A$14:$A$73,0))*'CA Standards and Followers'!V$6</f>
        <v>0</v>
      </c>
      <c r="W32">
        <f>INDEX('CA Standards and Followers'!$D$14:$D$73,MATCH($A32,'CA Standards and Followers'!$A$14:$A$73,0))*'CA Standards and Followers'!W$6</f>
        <v>0</v>
      </c>
      <c r="X32">
        <f>INDEX('CA Standards and Followers'!$D$14:$D$73,MATCH($A32,'CA Standards and Followers'!$A$14:$A$73,0))*'CA Standards and Followers'!X$6</f>
        <v>0</v>
      </c>
      <c r="Y32">
        <f>INDEX('CA Standards and Followers'!$D$14:$D$73,MATCH($A32,'CA Standards and Followers'!$A$14:$A$73,0))*'CA Standards and Followers'!Y$6</f>
        <v>0</v>
      </c>
      <c r="Z32">
        <f>INDEX('CA Standards and Followers'!$D$14:$D$73,MATCH($A32,'CA Standards and Followers'!$A$14:$A$73,0))*'CA Standards and Followers'!Z$6</f>
        <v>0</v>
      </c>
      <c r="AA32">
        <f>INDEX('CA Standards and Followers'!$D$14:$D$73,MATCH($A32,'CA Standards and Followers'!$A$14:$A$73,0))*'CA Standards and Followers'!AA$6</f>
        <v>0</v>
      </c>
      <c r="AB32">
        <f>INDEX('CA Standards and Followers'!$D$14:$D$73,MATCH($A32,'CA Standards and Followers'!$A$14:$A$73,0))*'CA Standards and Followers'!AB$6</f>
        <v>0</v>
      </c>
      <c r="AC32">
        <f>INDEX('CA Standards and Followers'!$D$14:$D$73,MATCH($A32,'CA Standards and Followers'!$A$14:$A$73,0))*'CA Standards and Followers'!AC$6</f>
        <v>0</v>
      </c>
      <c r="AD32">
        <f>INDEX('CA Standards and Followers'!$D$14:$D$73,MATCH($A32,'CA Standards and Followers'!$A$14:$A$73,0))*'CA Standards and Followers'!AD$6</f>
        <v>0</v>
      </c>
      <c r="AE32">
        <f>INDEX('CA Standards and Followers'!$D$14:$D$73,MATCH($A32,'CA Standards and Followers'!$A$14:$A$73,0))*'CA Standards and Followers'!AE$6</f>
        <v>0</v>
      </c>
      <c r="AF32">
        <f>INDEX('CA Standards and Followers'!$D$14:$D$73,MATCH($A32,'CA Standards and Followers'!$A$14:$A$73,0))*'CA Standards and Followers'!AF$6</f>
        <v>0</v>
      </c>
    </row>
    <row r="33" spans="1:32" x14ac:dyDescent="0.75">
      <c r="A33" t="s">
        <v>18</v>
      </c>
      <c r="B33">
        <f>INDEX('CA Standards and Followers'!$D$14:$D$73,MATCH($A33,'CA Standards and Followers'!$A$14:$A$73,0))*'CA Standards and Followers'!B$6</f>
        <v>0</v>
      </c>
      <c r="C33">
        <f>INDEX('CA Standards and Followers'!$D$14:$D$73,MATCH($A33,'CA Standards and Followers'!$A$14:$A$73,0))*'CA Standards and Followers'!C$6</f>
        <v>0</v>
      </c>
      <c r="D33">
        <f>INDEX('CA Standards and Followers'!$D$14:$D$73,MATCH($A33,'CA Standards and Followers'!$A$14:$A$73,0))*'CA Standards and Followers'!D$6</f>
        <v>0</v>
      </c>
      <c r="E33">
        <f>INDEX('CA Standards and Followers'!$D$14:$D$73,MATCH($A33,'CA Standards and Followers'!$A$14:$A$73,0))*'CA Standards and Followers'!E$6</f>
        <v>0</v>
      </c>
      <c r="F33">
        <f>INDEX('CA Standards and Followers'!$D$14:$D$73,MATCH($A33,'CA Standards and Followers'!$A$14:$A$73,0))*'CA Standards and Followers'!F$6</f>
        <v>0</v>
      </c>
      <c r="G33">
        <f>INDEX('CA Standards and Followers'!$D$14:$D$73,MATCH($A33,'CA Standards and Followers'!$A$14:$A$73,0))*'CA Standards and Followers'!G$6</f>
        <v>0</v>
      </c>
      <c r="H33">
        <f>INDEX('CA Standards and Followers'!$D$14:$D$73,MATCH($A33,'CA Standards and Followers'!$A$14:$A$73,0))*'CA Standards and Followers'!H$6</f>
        <v>0</v>
      </c>
      <c r="I33">
        <f>INDEX('CA Standards and Followers'!$D$14:$D$73,MATCH($A33,'CA Standards and Followers'!$A$14:$A$73,0))*'CA Standards and Followers'!I$6</f>
        <v>0</v>
      </c>
      <c r="J33">
        <f>INDEX('CA Standards and Followers'!$D$14:$D$73,MATCH($A33,'CA Standards and Followers'!$A$14:$A$73,0))*'CA Standards and Followers'!J$6</f>
        <v>0</v>
      </c>
      <c r="K33">
        <f>INDEX('CA Standards and Followers'!$D$14:$D$73,MATCH($A33,'CA Standards and Followers'!$A$14:$A$73,0))*'CA Standards and Followers'!K$6</f>
        <v>0</v>
      </c>
      <c r="L33">
        <f>INDEX('CA Standards and Followers'!$D$14:$D$73,MATCH($A33,'CA Standards and Followers'!$A$14:$A$73,0))*'CA Standards and Followers'!L$6</f>
        <v>0</v>
      </c>
      <c r="M33">
        <f>INDEX('CA Standards and Followers'!$D$14:$D$73,MATCH($A33,'CA Standards and Followers'!$A$14:$A$73,0))*'CA Standards and Followers'!M$6</f>
        <v>0</v>
      </c>
      <c r="N33">
        <f>INDEX('CA Standards and Followers'!$D$14:$D$73,MATCH($A33,'CA Standards and Followers'!$A$14:$A$73,0))*'CA Standards and Followers'!N$6</f>
        <v>0</v>
      </c>
      <c r="O33">
        <f>INDEX('CA Standards and Followers'!$D$14:$D$73,MATCH($A33,'CA Standards and Followers'!$A$14:$A$73,0))*'CA Standards and Followers'!O$6</f>
        <v>0</v>
      </c>
      <c r="P33">
        <f>INDEX('CA Standards and Followers'!$D$14:$D$73,MATCH($A33,'CA Standards and Followers'!$A$14:$A$73,0))*'CA Standards and Followers'!P$6</f>
        <v>0</v>
      </c>
      <c r="Q33">
        <f>INDEX('CA Standards and Followers'!$D$14:$D$73,MATCH($A33,'CA Standards and Followers'!$A$14:$A$73,0))*'CA Standards and Followers'!Q$6</f>
        <v>0</v>
      </c>
      <c r="R33">
        <f>INDEX('CA Standards and Followers'!$D$14:$D$73,MATCH($A33,'CA Standards and Followers'!$A$14:$A$73,0))*'CA Standards and Followers'!R$6</f>
        <v>0</v>
      </c>
      <c r="S33">
        <f>INDEX('CA Standards and Followers'!$D$14:$D$73,MATCH($A33,'CA Standards and Followers'!$A$14:$A$73,0))*'CA Standards and Followers'!S$6</f>
        <v>0</v>
      </c>
      <c r="T33">
        <f>INDEX('CA Standards and Followers'!$D$14:$D$73,MATCH($A33,'CA Standards and Followers'!$A$14:$A$73,0))*'CA Standards and Followers'!T$6</f>
        <v>0</v>
      </c>
      <c r="U33">
        <f>INDEX('CA Standards and Followers'!$D$14:$D$73,MATCH($A33,'CA Standards and Followers'!$A$14:$A$73,0))*'CA Standards and Followers'!U$6</f>
        <v>0</v>
      </c>
      <c r="V33">
        <f>INDEX('CA Standards and Followers'!$D$14:$D$73,MATCH($A33,'CA Standards and Followers'!$A$14:$A$73,0))*'CA Standards and Followers'!V$6</f>
        <v>0</v>
      </c>
      <c r="W33">
        <f>INDEX('CA Standards and Followers'!$D$14:$D$73,MATCH($A33,'CA Standards and Followers'!$A$14:$A$73,0))*'CA Standards and Followers'!W$6</f>
        <v>0</v>
      </c>
      <c r="X33">
        <f>INDEX('CA Standards and Followers'!$D$14:$D$73,MATCH($A33,'CA Standards and Followers'!$A$14:$A$73,0))*'CA Standards and Followers'!X$6</f>
        <v>0</v>
      </c>
      <c r="Y33">
        <f>INDEX('CA Standards and Followers'!$D$14:$D$73,MATCH($A33,'CA Standards and Followers'!$A$14:$A$73,0))*'CA Standards and Followers'!Y$6</f>
        <v>0</v>
      </c>
      <c r="Z33">
        <f>INDEX('CA Standards and Followers'!$D$14:$D$73,MATCH($A33,'CA Standards and Followers'!$A$14:$A$73,0))*'CA Standards and Followers'!Z$6</f>
        <v>0</v>
      </c>
      <c r="AA33">
        <f>INDEX('CA Standards and Followers'!$D$14:$D$73,MATCH($A33,'CA Standards and Followers'!$A$14:$A$73,0))*'CA Standards and Followers'!AA$6</f>
        <v>0</v>
      </c>
      <c r="AB33">
        <f>INDEX('CA Standards and Followers'!$D$14:$D$73,MATCH($A33,'CA Standards and Followers'!$A$14:$A$73,0))*'CA Standards and Followers'!AB$6</f>
        <v>0</v>
      </c>
      <c r="AC33">
        <f>INDEX('CA Standards and Followers'!$D$14:$D$73,MATCH($A33,'CA Standards and Followers'!$A$14:$A$73,0))*'CA Standards and Followers'!AC$6</f>
        <v>0</v>
      </c>
      <c r="AD33">
        <f>INDEX('CA Standards and Followers'!$D$14:$D$73,MATCH($A33,'CA Standards and Followers'!$A$14:$A$73,0))*'CA Standards and Followers'!AD$6</f>
        <v>0</v>
      </c>
      <c r="AE33">
        <f>INDEX('CA Standards and Followers'!$D$14:$D$73,MATCH($A33,'CA Standards and Followers'!$A$14:$A$73,0))*'CA Standards and Followers'!AE$6</f>
        <v>0</v>
      </c>
      <c r="AF33">
        <f>INDEX('CA Standards and Followers'!$D$14:$D$73,MATCH($A33,'CA Standards and Followers'!$A$14:$A$73,0))*'CA Standards and Followers'!AF$6</f>
        <v>0</v>
      </c>
    </row>
    <row r="34" spans="1:32" x14ac:dyDescent="0.75">
      <c r="A34" t="s">
        <v>1387</v>
      </c>
      <c r="B34">
        <f>INDEX('CA Standards and Followers'!$D$14:$D$73,MATCH($A34,'CA Standards and Followers'!$A$14:$A$73,0))*'CA Standards and Followers'!B$6</f>
        <v>0</v>
      </c>
      <c r="C34">
        <f>INDEX('CA Standards and Followers'!$D$14:$D$73,MATCH($A34,'CA Standards and Followers'!$A$14:$A$73,0))*'CA Standards and Followers'!C$6</f>
        <v>0</v>
      </c>
      <c r="D34">
        <f>INDEX('CA Standards and Followers'!$D$14:$D$73,MATCH($A34,'CA Standards and Followers'!$A$14:$A$73,0))*'CA Standards and Followers'!D$6</f>
        <v>0</v>
      </c>
      <c r="E34">
        <f>INDEX('CA Standards and Followers'!$D$14:$D$73,MATCH($A34,'CA Standards and Followers'!$A$14:$A$73,0))*'CA Standards and Followers'!E$6</f>
        <v>0</v>
      </c>
      <c r="F34">
        <f>INDEX('CA Standards and Followers'!$D$14:$D$73,MATCH($A34,'CA Standards and Followers'!$A$14:$A$73,0))*'CA Standards and Followers'!F$6</f>
        <v>0</v>
      </c>
      <c r="G34">
        <f>INDEX('CA Standards and Followers'!$D$14:$D$73,MATCH($A34,'CA Standards and Followers'!$A$14:$A$73,0))*'CA Standards and Followers'!G$6</f>
        <v>0</v>
      </c>
      <c r="H34">
        <f>INDEX('CA Standards and Followers'!$D$14:$D$73,MATCH($A34,'CA Standards and Followers'!$A$14:$A$73,0))*'CA Standards and Followers'!H$6</f>
        <v>0</v>
      </c>
      <c r="I34">
        <f>INDEX('CA Standards and Followers'!$D$14:$D$73,MATCH($A34,'CA Standards and Followers'!$A$14:$A$73,0))*'CA Standards and Followers'!I$6</f>
        <v>0</v>
      </c>
      <c r="J34">
        <f>INDEX('CA Standards and Followers'!$D$14:$D$73,MATCH($A34,'CA Standards and Followers'!$A$14:$A$73,0))*'CA Standards and Followers'!J$6</f>
        <v>0</v>
      </c>
      <c r="K34">
        <f>INDEX('CA Standards and Followers'!$D$14:$D$73,MATCH($A34,'CA Standards and Followers'!$A$14:$A$73,0))*'CA Standards and Followers'!K$6</f>
        <v>0</v>
      </c>
      <c r="L34">
        <f>INDEX('CA Standards and Followers'!$D$14:$D$73,MATCH($A34,'CA Standards and Followers'!$A$14:$A$73,0))*'CA Standards and Followers'!L$6</f>
        <v>0</v>
      </c>
      <c r="M34">
        <f>INDEX('CA Standards and Followers'!$D$14:$D$73,MATCH($A34,'CA Standards and Followers'!$A$14:$A$73,0))*'CA Standards and Followers'!M$6</f>
        <v>0</v>
      </c>
      <c r="N34">
        <f>INDEX('CA Standards and Followers'!$D$14:$D$73,MATCH($A34,'CA Standards and Followers'!$A$14:$A$73,0))*'CA Standards and Followers'!N$6</f>
        <v>0</v>
      </c>
      <c r="O34">
        <f>INDEX('CA Standards and Followers'!$D$14:$D$73,MATCH($A34,'CA Standards and Followers'!$A$14:$A$73,0))*'CA Standards and Followers'!O$6</f>
        <v>0</v>
      </c>
      <c r="P34">
        <f>INDEX('CA Standards and Followers'!$D$14:$D$73,MATCH($A34,'CA Standards and Followers'!$A$14:$A$73,0))*'CA Standards and Followers'!P$6</f>
        <v>0</v>
      </c>
      <c r="Q34">
        <f>INDEX('CA Standards and Followers'!$D$14:$D$73,MATCH($A34,'CA Standards and Followers'!$A$14:$A$73,0))*'CA Standards and Followers'!Q$6</f>
        <v>0</v>
      </c>
      <c r="R34">
        <f>INDEX('CA Standards and Followers'!$D$14:$D$73,MATCH($A34,'CA Standards and Followers'!$A$14:$A$73,0))*'CA Standards and Followers'!R$6</f>
        <v>0</v>
      </c>
      <c r="S34">
        <f>INDEX('CA Standards and Followers'!$D$14:$D$73,MATCH($A34,'CA Standards and Followers'!$A$14:$A$73,0))*'CA Standards and Followers'!S$6</f>
        <v>0</v>
      </c>
      <c r="T34">
        <f>INDEX('CA Standards and Followers'!$D$14:$D$73,MATCH($A34,'CA Standards and Followers'!$A$14:$A$73,0))*'CA Standards and Followers'!T$6</f>
        <v>0</v>
      </c>
      <c r="U34">
        <f>INDEX('CA Standards and Followers'!$D$14:$D$73,MATCH($A34,'CA Standards and Followers'!$A$14:$A$73,0))*'CA Standards and Followers'!U$6</f>
        <v>0</v>
      </c>
      <c r="V34">
        <f>INDEX('CA Standards and Followers'!$D$14:$D$73,MATCH($A34,'CA Standards and Followers'!$A$14:$A$73,0))*'CA Standards and Followers'!V$6</f>
        <v>0</v>
      </c>
      <c r="W34">
        <f>INDEX('CA Standards and Followers'!$D$14:$D$73,MATCH($A34,'CA Standards and Followers'!$A$14:$A$73,0))*'CA Standards and Followers'!W$6</f>
        <v>0</v>
      </c>
      <c r="X34">
        <f>INDEX('CA Standards and Followers'!$D$14:$D$73,MATCH($A34,'CA Standards and Followers'!$A$14:$A$73,0))*'CA Standards and Followers'!X$6</f>
        <v>0</v>
      </c>
      <c r="Y34">
        <f>INDEX('CA Standards and Followers'!$D$14:$D$73,MATCH($A34,'CA Standards and Followers'!$A$14:$A$73,0))*'CA Standards and Followers'!Y$6</f>
        <v>0</v>
      </c>
      <c r="Z34">
        <f>INDEX('CA Standards and Followers'!$D$14:$D$73,MATCH($A34,'CA Standards and Followers'!$A$14:$A$73,0))*'CA Standards and Followers'!Z$6</f>
        <v>0</v>
      </c>
      <c r="AA34">
        <f>INDEX('CA Standards and Followers'!$D$14:$D$73,MATCH($A34,'CA Standards and Followers'!$A$14:$A$73,0))*'CA Standards and Followers'!AA$6</f>
        <v>0</v>
      </c>
      <c r="AB34">
        <f>INDEX('CA Standards and Followers'!$D$14:$D$73,MATCH($A34,'CA Standards and Followers'!$A$14:$A$73,0))*'CA Standards and Followers'!AB$6</f>
        <v>0</v>
      </c>
      <c r="AC34">
        <f>INDEX('CA Standards and Followers'!$D$14:$D$73,MATCH($A34,'CA Standards and Followers'!$A$14:$A$73,0))*'CA Standards and Followers'!AC$6</f>
        <v>0</v>
      </c>
      <c r="AD34">
        <f>INDEX('CA Standards and Followers'!$D$14:$D$73,MATCH($A34,'CA Standards and Followers'!$A$14:$A$73,0))*'CA Standards and Followers'!AD$6</f>
        <v>0</v>
      </c>
      <c r="AE34">
        <f>INDEX('CA Standards and Followers'!$D$14:$D$73,MATCH($A34,'CA Standards and Followers'!$A$14:$A$73,0))*'CA Standards and Followers'!AE$6</f>
        <v>0</v>
      </c>
      <c r="AF34">
        <f>INDEX('CA Standards and Followers'!$D$14:$D$73,MATCH($A34,'CA Standards and Followers'!$A$14:$A$73,0))*'CA Standards and Followers'!AF$6</f>
        <v>0</v>
      </c>
    </row>
    <row r="35" spans="1:32" x14ac:dyDescent="0.75">
      <c r="A35" t="s">
        <v>19</v>
      </c>
      <c r="B35">
        <f>INDEX('CA Standards and Followers'!$D$14:$D$73,MATCH($A35,'CA Standards and Followers'!$A$14:$A$73,0))*'CA Standards and Followers'!B$6</f>
        <v>0</v>
      </c>
      <c r="C35">
        <f>INDEX('CA Standards and Followers'!$D$14:$D$73,MATCH($A35,'CA Standards and Followers'!$A$14:$A$73,0))*'CA Standards and Followers'!C$6</f>
        <v>0</v>
      </c>
      <c r="D35">
        <f>INDEX('CA Standards and Followers'!$D$14:$D$73,MATCH($A35,'CA Standards and Followers'!$A$14:$A$73,0))*'CA Standards and Followers'!D$6</f>
        <v>0</v>
      </c>
      <c r="E35">
        <f>INDEX('CA Standards and Followers'!$D$14:$D$73,MATCH($A35,'CA Standards and Followers'!$A$14:$A$73,0))*'CA Standards and Followers'!E$6</f>
        <v>0</v>
      </c>
      <c r="F35">
        <f>INDEX('CA Standards and Followers'!$D$14:$D$73,MATCH($A35,'CA Standards and Followers'!$A$14:$A$73,0))*'CA Standards and Followers'!F$6</f>
        <v>0</v>
      </c>
      <c r="G35">
        <f>INDEX('CA Standards and Followers'!$D$14:$D$73,MATCH($A35,'CA Standards and Followers'!$A$14:$A$73,0))*'CA Standards and Followers'!G$6</f>
        <v>0</v>
      </c>
      <c r="H35">
        <f>INDEX('CA Standards and Followers'!$D$14:$D$73,MATCH($A35,'CA Standards and Followers'!$A$14:$A$73,0))*'CA Standards and Followers'!H$6</f>
        <v>0</v>
      </c>
      <c r="I35">
        <f>INDEX('CA Standards and Followers'!$D$14:$D$73,MATCH($A35,'CA Standards and Followers'!$A$14:$A$73,0))*'CA Standards and Followers'!I$6</f>
        <v>0</v>
      </c>
      <c r="J35">
        <f>INDEX('CA Standards and Followers'!$D$14:$D$73,MATCH($A35,'CA Standards and Followers'!$A$14:$A$73,0))*'CA Standards and Followers'!J$6</f>
        <v>0</v>
      </c>
      <c r="K35">
        <f>INDEX('CA Standards and Followers'!$D$14:$D$73,MATCH($A35,'CA Standards and Followers'!$A$14:$A$73,0))*'CA Standards and Followers'!K$6</f>
        <v>0</v>
      </c>
      <c r="L35">
        <f>INDEX('CA Standards and Followers'!$D$14:$D$73,MATCH($A35,'CA Standards and Followers'!$A$14:$A$73,0))*'CA Standards and Followers'!L$6</f>
        <v>0</v>
      </c>
      <c r="M35">
        <f>INDEX('CA Standards and Followers'!$D$14:$D$73,MATCH($A35,'CA Standards and Followers'!$A$14:$A$73,0))*'CA Standards and Followers'!M$6</f>
        <v>0</v>
      </c>
      <c r="N35">
        <f>INDEX('CA Standards and Followers'!$D$14:$D$73,MATCH($A35,'CA Standards and Followers'!$A$14:$A$73,0))*'CA Standards and Followers'!N$6</f>
        <v>0</v>
      </c>
      <c r="O35">
        <f>INDEX('CA Standards and Followers'!$D$14:$D$73,MATCH($A35,'CA Standards and Followers'!$A$14:$A$73,0))*'CA Standards and Followers'!O$6</f>
        <v>0</v>
      </c>
      <c r="P35">
        <f>INDEX('CA Standards and Followers'!$D$14:$D$73,MATCH($A35,'CA Standards and Followers'!$A$14:$A$73,0))*'CA Standards and Followers'!P$6</f>
        <v>0</v>
      </c>
      <c r="Q35">
        <f>INDEX('CA Standards and Followers'!$D$14:$D$73,MATCH($A35,'CA Standards and Followers'!$A$14:$A$73,0))*'CA Standards and Followers'!Q$6</f>
        <v>0</v>
      </c>
      <c r="R35">
        <f>INDEX('CA Standards and Followers'!$D$14:$D$73,MATCH($A35,'CA Standards and Followers'!$A$14:$A$73,0))*'CA Standards and Followers'!R$6</f>
        <v>0</v>
      </c>
      <c r="S35">
        <f>INDEX('CA Standards and Followers'!$D$14:$D$73,MATCH($A35,'CA Standards and Followers'!$A$14:$A$73,0))*'CA Standards and Followers'!S$6</f>
        <v>0</v>
      </c>
      <c r="T35">
        <f>INDEX('CA Standards and Followers'!$D$14:$D$73,MATCH($A35,'CA Standards and Followers'!$A$14:$A$73,0))*'CA Standards and Followers'!T$6</f>
        <v>0</v>
      </c>
      <c r="U35">
        <f>INDEX('CA Standards and Followers'!$D$14:$D$73,MATCH($A35,'CA Standards and Followers'!$A$14:$A$73,0))*'CA Standards and Followers'!U$6</f>
        <v>0</v>
      </c>
      <c r="V35">
        <f>INDEX('CA Standards and Followers'!$D$14:$D$73,MATCH($A35,'CA Standards and Followers'!$A$14:$A$73,0))*'CA Standards and Followers'!V$6</f>
        <v>0</v>
      </c>
      <c r="W35">
        <f>INDEX('CA Standards and Followers'!$D$14:$D$73,MATCH($A35,'CA Standards and Followers'!$A$14:$A$73,0))*'CA Standards and Followers'!W$6</f>
        <v>0</v>
      </c>
      <c r="X35">
        <f>INDEX('CA Standards and Followers'!$D$14:$D$73,MATCH($A35,'CA Standards and Followers'!$A$14:$A$73,0))*'CA Standards and Followers'!X$6</f>
        <v>0</v>
      </c>
      <c r="Y35">
        <f>INDEX('CA Standards and Followers'!$D$14:$D$73,MATCH($A35,'CA Standards and Followers'!$A$14:$A$73,0))*'CA Standards and Followers'!Y$6</f>
        <v>0</v>
      </c>
      <c r="Z35">
        <f>INDEX('CA Standards and Followers'!$D$14:$D$73,MATCH($A35,'CA Standards and Followers'!$A$14:$A$73,0))*'CA Standards and Followers'!Z$6</f>
        <v>0</v>
      </c>
      <c r="AA35">
        <f>INDEX('CA Standards and Followers'!$D$14:$D$73,MATCH($A35,'CA Standards and Followers'!$A$14:$A$73,0))*'CA Standards and Followers'!AA$6</f>
        <v>0</v>
      </c>
      <c r="AB35">
        <f>INDEX('CA Standards and Followers'!$D$14:$D$73,MATCH($A35,'CA Standards and Followers'!$A$14:$A$73,0))*'CA Standards and Followers'!AB$6</f>
        <v>0</v>
      </c>
      <c r="AC35">
        <f>INDEX('CA Standards and Followers'!$D$14:$D$73,MATCH($A35,'CA Standards and Followers'!$A$14:$A$73,0))*'CA Standards and Followers'!AC$6</f>
        <v>0</v>
      </c>
      <c r="AD35">
        <f>INDEX('CA Standards and Followers'!$D$14:$D$73,MATCH($A35,'CA Standards and Followers'!$A$14:$A$73,0))*'CA Standards and Followers'!AD$6</f>
        <v>0</v>
      </c>
      <c r="AE35">
        <f>INDEX('CA Standards and Followers'!$D$14:$D$73,MATCH($A35,'CA Standards and Followers'!$A$14:$A$73,0))*'CA Standards and Followers'!AE$6</f>
        <v>0</v>
      </c>
      <c r="AF35">
        <f>INDEX('CA Standards and Followers'!$D$14:$D$73,MATCH($A35,'CA Standards and Followers'!$A$14:$A$73,0))*'CA Standards and Followers'!AF$6</f>
        <v>0</v>
      </c>
    </row>
    <row r="36" spans="1:32" x14ac:dyDescent="0.75">
      <c r="A36" t="s">
        <v>20</v>
      </c>
      <c r="B36">
        <f>INDEX('CA Standards and Followers'!$D$14:$D$73,MATCH($A36,'CA Standards and Followers'!$A$14:$A$73,0))*'CA Standards and Followers'!B$6</f>
        <v>0</v>
      </c>
      <c r="C36">
        <f>INDEX('CA Standards and Followers'!$D$14:$D$73,MATCH($A36,'CA Standards and Followers'!$A$14:$A$73,0))*'CA Standards and Followers'!C$6</f>
        <v>0</v>
      </c>
      <c r="D36">
        <f>INDEX('CA Standards and Followers'!$D$14:$D$73,MATCH($A36,'CA Standards and Followers'!$A$14:$A$73,0))*'CA Standards and Followers'!D$6</f>
        <v>0</v>
      </c>
      <c r="E36">
        <f>INDEX('CA Standards and Followers'!$D$14:$D$73,MATCH($A36,'CA Standards and Followers'!$A$14:$A$73,0))*'CA Standards and Followers'!E$6</f>
        <v>0</v>
      </c>
      <c r="F36">
        <f>INDEX('CA Standards and Followers'!$D$14:$D$73,MATCH($A36,'CA Standards and Followers'!$A$14:$A$73,0))*'CA Standards and Followers'!F$6</f>
        <v>0</v>
      </c>
      <c r="G36">
        <f>INDEX('CA Standards and Followers'!$D$14:$D$73,MATCH($A36,'CA Standards and Followers'!$A$14:$A$73,0))*'CA Standards and Followers'!G$6</f>
        <v>0</v>
      </c>
      <c r="H36">
        <f>INDEX('CA Standards and Followers'!$D$14:$D$73,MATCH($A36,'CA Standards and Followers'!$A$14:$A$73,0))*'CA Standards and Followers'!H$6</f>
        <v>0</v>
      </c>
      <c r="I36">
        <f>INDEX('CA Standards and Followers'!$D$14:$D$73,MATCH($A36,'CA Standards and Followers'!$A$14:$A$73,0))*'CA Standards and Followers'!I$6</f>
        <v>0</v>
      </c>
      <c r="J36">
        <f>INDEX('CA Standards and Followers'!$D$14:$D$73,MATCH($A36,'CA Standards and Followers'!$A$14:$A$73,0))*'CA Standards and Followers'!J$6</f>
        <v>0</v>
      </c>
      <c r="K36">
        <f>INDEX('CA Standards and Followers'!$D$14:$D$73,MATCH($A36,'CA Standards and Followers'!$A$14:$A$73,0))*'CA Standards and Followers'!K$6</f>
        <v>0</v>
      </c>
      <c r="L36">
        <f>INDEX('CA Standards and Followers'!$D$14:$D$73,MATCH($A36,'CA Standards and Followers'!$A$14:$A$73,0))*'CA Standards and Followers'!L$6</f>
        <v>0</v>
      </c>
      <c r="M36">
        <f>INDEX('CA Standards and Followers'!$D$14:$D$73,MATCH($A36,'CA Standards and Followers'!$A$14:$A$73,0))*'CA Standards and Followers'!M$6</f>
        <v>0</v>
      </c>
      <c r="N36">
        <f>INDEX('CA Standards and Followers'!$D$14:$D$73,MATCH($A36,'CA Standards and Followers'!$A$14:$A$73,0))*'CA Standards and Followers'!N$6</f>
        <v>0</v>
      </c>
      <c r="O36">
        <f>INDEX('CA Standards and Followers'!$D$14:$D$73,MATCH($A36,'CA Standards and Followers'!$A$14:$A$73,0))*'CA Standards and Followers'!O$6</f>
        <v>0</v>
      </c>
      <c r="P36">
        <f>INDEX('CA Standards and Followers'!$D$14:$D$73,MATCH($A36,'CA Standards and Followers'!$A$14:$A$73,0))*'CA Standards and Followers'!P$6</f>
        <v>0</v>
      </c>
      <c r="Q36">
        <f>INDEX('CA Standards and Followers'!$D$14:$D$73,MATCH($A36,'CA Standards and Followers'!$A$14:$A$73,0))*'CA Standards and Followers'!Q$6</f>
        <v>0</v>
      </c>
      <c r="R36">
        <f>INDEX('CA Standards and Followers'!$D$14:$D$73,MATCH($A36,'CA Standards and Followers'!$A$14:$A$73,0))*'CA Standards and Followers'!R$6</f>
        <v>0</v>
      </c>
      <c r="S36">
        <f>INDEX('CA Standards and Followers'!$D$14:$D$73,MATCH($A36,'CA Standards and Followers'!$A$14:$A$73,0))*'CA Standards and Followers'!S$6</f>
        <v>0</v>
      </c>
      <c r="T36">
        <f>INDEX('CA Standards and Followers'!$D$14:$D$73,MATCH($A36,'CA Standards and Followers'!$A$14:$A$73,0))*'CA Standards and Followers'!T$6</f>
        <v>0</v>
      </c>
      <c r="U36">
        <f>INDEX('CA Standards and Followers'!$D$14:$D$73,MATCH($A36,'CA Standards and Followers'!$A$14:$A$73,0))*'CA Standards and Followers'!U$6</f>
        <v>0</v>
      </c>
      <c r="V36">
        <f>INDEX('CA Standards and Followers'!$D$14:$D$73,MATCH($A36,'CA Standards and Followers'!$A$14:$A$73,0))*'CA Standards and Followers'!V$6</f>
        <v>0</v>
      </c>
      <c r="W36">
        <f>INDEX('CA Standards and Followers'!$D$14:$D$73,MATCH($A36,'CA Standards and Followers'!$A$14:$A$73,0))*'CA Standards and Followers'!W$6</f>
        <v>0</v>
      </c>
      <c r="X36">
        <f>INDEX('CA Standards and Followers'!$D$14:$D$73,MATCH($A36,'CA Standards and Followers'!$A$14:$A$73,0))*'CA Standards and Followers'!X$6</f>
        <v>0</v>
      </c>
      <c r="Y36">
        <f>INDEX('CA Standards and Followers'!$D$14:$D$73,MATCH($A36,'CA Standards and Followers'!$A$14:$A$73,0))*'CA Standards and Followers'!Y$6</f>
        <v>0</v>
      </c>
      <c r="Z36">
        <f>INDEX('CA Standards and Followers'!$D$14:$D$73,MATCH($A36,'CA Standards and Followers'!$A$14:$A$73,0))*'CA Standards and Followers'!Z$6</f>
        <v>0</v>
      </c>
      <c r="AA36">
        <f>INDEX('CA Standards and Followers'!$D$14:$D$73,MATCH($A36,'CA Standards and Followers'!$A$14:$A$73,0))*'CA Standards and Followers'!AA$6</f>
        <v>0</v>
      </c>
      <c r="AB36">
        <f>INDEX('CA Standards and Followers'!$D$14:$D$73,MATCH($A36,'CA Standards and Followers'!$A$14:$A$73,0))*'CA Standards and Followers'!AB$6</f>
        <v>0</v>
      </c>
      <c r="AC36">
        <f>INDEX('CA Standards and Followers'!$D$14:$D$73,MATCH($A36,'CA Standards and Followers'!$A$14:$A$73,0))*'CA Standards and Followers'!AC$6</f>
        <v>0</v>
      </c>
      <c r="AD36">
        <f>INDEX('CA Standards and Followers'!$D$14:$D$73,MATCH($A36,'CA Standards and Followers'!$A$14:$A$73,0))*'CA Standards and Followers'!AD$6</f>
        <v>0</v>
      </c>
      <c r="AE36">
        <f>INDEX('CA Standards and Followers'!$D$14:$D$73,MATCH($A36,'CA Standards and Followers'!$A$14:$A$73,0))*'CA Standards and Followers'!AE$6</f>
        <v>0</v>
      </c>
      <c r="AF36">
        <f>INDEX('CA Standards and Followers'!$D$14:$D$73,MATCH($A36,'CA Standards and Followers'!$A$14:$A$73,0))*'CA Standards and Followers'!AF$6</f>
        <v>0</v>
      </c>
    </row>
    <row r="37" spans="1:32" x14ac:dyDescent="0.75">
      <c r="A37" t="s">
        <v>21</v>
      </c>
      <c r="B37">
        <f>INDEX('CA Standards and Followers'!$D$14:$D$73,MATCH($A37,'CA Standards and Followers'!$A$14:$A$73,0))*'CA Standards and Followers'!B$6</f>
        <v>0</v>
      </c>
      <c r="C37">
        <f>INDEX('CA Standards and Followers'!$D$14:$D$73,MATCH($A37,'CA Standards and Followers'!$A$14:$A$73,0))*'CA Standards and Followers'!C$6</f>
        <v>0</v>
      </c>
      <c r="D37">
        <f>INDEX('CA Standards and Followers'!$D$14:$D$73,MATCH($A37,'CA Standards and Followers'!$A$14:$A$73,0))*'CA Standards and Followers'!D$6</f>
        <v>0</v>
      </c>
      <c r="E37">
        <f>INDEX('CA Standards and Followers'!$D$14:$D$73,MATCH($A37,'CA Standards and Followers'!$A$14:$A$73,0))*'CA Standards and Followers'!E$6</f>
        <v>0</v>
      </c>
      <c r="F37">
        <f>INDEX('CA Standards and Followers'!$D$14:$D$73,MATCH($A37,'CA Standards and Followers'!$A$14:$A$73,0))*'CA Standards and Followers'!F$6</f>
        <v>0</v>
      </c>
      <c r="G37">
        <f>INDEX('CA Standards and Followers'!$D$14:$D$73,MATCH($A37,'CA Standards and Followers'!$A$14:$A$73,0))*'CA Standards and Followers'!G$6</f>
        <v>0</v>
      </c>
      <c r="H37">
        <f>INDEX('CA Standards and Followers'!$D$14:$D$73,MATCH($A37,'CA Standards and Followers'!$A$14:$A$73,0))*'CA Standards and Followers'!H$6</f>
        <v>0</v>
      </c>
      <c r="I37">
        <f>INDEX('CA Standards and Followers'!$D$14:$D$73,MATCH($A37,'CA Standards and Followers'!$A$14:$A$73,0))*'CA Standards and Followers'!I$6</f>
        <v>0</v>
      </c>
      <c r="J37">
        <f>INDEX('CA Standards and Followers'!$D$14:$D$73,MATCH($A37,'CA Standards and Followers'!$A$14:$A$73,0))*'CA Standards and Followers'!J$6</f>
        <v>0</v>
      </c>
      <c r="K37">
        <f>INDEX('CA Standards and Followers'!$D$14:$D$73,MATCH($A37,'CA Standards and Followers'!$A$14:$A$73,0))*'CA Standards and Followers'!K$6</f>
        <v>0</v>
      </c>
      <c r="L37">
        <f>INDEX('CA Standards and Followers'!$D$14:$D$73,MATCH($A37,'CA Standards and Followers'!$A$14:$A$73,0))*'CA Standards and Followers'!L$6</f>
        <v>0</v>
      </c>
      <c r="M37">
        <f>INDEX('CA Standards and Followers'!$D$14:$D$73,MATCH($A37,'CA Standards and Followers'!$A$14:$A$73,0))*'CA Standards and Followers'!M$6</f>
        <v>0</v>
      </c>
      <c r="N37">
        <f>INDEX('CA Standards and Followers'!$D$14:$D$73,MATCH($A37,'CA Standards and Followers'!$A$14:$A$73,0))*'CA Standards and Followers'!N$6</f>
        <v>0</v>
      </c>
      <c r="O37">
        <f>INDEX('CA Standards and Followers'!$D$14:$D$73,MATCH($A37,'CA Standards and Followers'!$A$14:$A$73,0))*'CA Standards and Followers'!O$6</f>
        <v>0</v>
      </c>
      <c r="P37">
        <f>INDEX('CA Standards and Followers'!$D$14:$D$73,MATCH($A37,'CA Standards and Followers'!$A$14:$A$73,0))*'CA Standards and Followers'!P$6</f>
        <v>0</v>
      </c>
      <c r="Q37">
        <f>INDEX('CA Standards and Followers'!$D$14:$D$73,MATCH($A37,'CA Standards and Followers'!$A$14:$A$73,0))*'CA Standards and Followers'!Q$6</f>
        <v>0</v>
      </c>
      <c r="R37">
        <f>INDEX('CA Standards and Followers'!$D$14:$D$73,MATCH($A37,'CA Standards and Followers'!$A$14:$A$73,0))*'CA Standards and Followers'!R$6</f>
        <v>0</v>
      </c>
      <c r="S37">
        <f>INDEX('CA Standards and Followers'!$D$14:$D$73,MATCH($A37,'CA Standards and Followers'!$A$14:$A$73,0))*'CA Standards and Followers'!S$6</f>
        <v>0</v>
      </c>
      <c r="T37">
        <f>INDEX('CA Standards and Followers'!$D$14:$D$73,MATCH($A37,'CA Standards and Followers'!$A$14:$A$73,0))*'CA Standards and Followers'!T$6</f>
        <v>0</v>
      </c>
      <c r="U37">
        <f>INDEX('CA Standards and Followers'!$D$14:$D$73,MATCH($A37,'CA Standards and Followers'!$A$14:$A$73,0))*'CA Standards and Followers'!U$6</f>
        <v>0</v>
      </c>
      <c r="V37">
        <f>INDEX('CA Standards and Followers'!$D$14:$D$73,MATCH($A37,'CA Standards and Followers'!$A$14:$A$73,0))*'CA Standards and Followers'!V$6</f>
        <v>0</v>
      </c>
      <c r="W37">
        <f>INDEX('CA Standards and Followers'!$D$14:$D$73,MATCH($A37,'CA Standards and Followers'!$A$14:$A$73,0))*'CA Standards and Followers'!W$6</f>
        <v>0</v>
      </c>
      <c r="X37">
        <f>INDEX('CA Standards and Followers'!$D$14:$D$73,MATCH($A37,'CA Standards and Followers'!$A$14:$A$73,0))*'CA Standards and Followers'!X$6</f>
        <v>0</v>
      </c>
      <c r="Y37">
        <f>INDEX('CA Standards and Followers'!$D$14:$D$73,MATCH($A37,'CA Standards and Followers'!$A$14:$A$73,0))*'CA Standards and Followers'!Y$6</f>
        <v>0</v>
      </c>
      <c r="Z37">
        <f>INDEX('CA Standards and Followers'!$D$14:$D$73,MATCH($A37,'CA Standards and Followers'!$A$14:$A$73,0))*'CA Standards and Followers'!Z$6</f>
        <v>0</v>
      </c>
      <c r="AA37">
        <f>INDEX('CA Standards and Followers'!$D$14:$D$73,MATCH($A37,'CA Standards and Followers'!$A$14:$A$73,0))*'CA Standards and Followers'!AA$6</f>
        <v>0</v>
      </c>
      <c r="AB37">
        <f>INDEX('CA Standards and Followers'!$D$14:$D$73,MATCH($A37,'CA Standards and Followers'!$A$14:$A$73,0))*'CA Standards and Followers'!AB$6</f>
        <v>0</v>
      </c>
      <c r="AC37">
        <f>INDEX('CA Standards and Followers'!$D$14:$D$73,MATCH($A37,'CA Standards and Followers'!$A$14:$A$73,0))*'CA Standards and Followers'!AC$6</f>
        <v>0</v>
      </c>
      <c r="AD37">
        <f>INDEX('CA Standards and Followers'!$D$14:$D$73,MATCH($A37,'CA Standards and Followers'!$A$14:$A$73,0))*'CA Standards and Followers'!AD$6</f>
        <v>0</v>
      </c>
      <c r="AE37">
        <f>INDEX('CA Standards and Followers'!$D$14:$D$73,MATCH($A37,'CA Standards and Followers'!$A$14:$A$73,0))*'CA Standards and Followers'!AE$6</f>
        <v>0</v>
      </c>
      <c r="AF37">
        <f>INDEX('CA Standards and Followers'!$D$14:$D$73,MATCH($A37,'CA Standards and Followers'!$A$14:$A$73,0))*'CA Standards and Followers'!AF$6</f>
        <v>0</v>
      </c>
    </row>
    <row r="38" spans="1:32" x14ac:dyDescent="0.75">
      <c r="A38" t="s">
        <v>1392</v>
      </c>
      <c r="B38">
        <f>INDEX('CA Standards and Followers'!$D$14:$D$73,MATCH($A38,'CA Standards and Followers'!$A$14:$A$73,0))*'CA Standards and Followers'!B$6</f>
        <v>0</v>
      </c>
      <c r="C38">
        <f>INDEX('CA Standards and Followers'!$D$14:$D$73,MATCH($A38,'CA Standards and Followers'!$A$14:$A$73,0))*'CA Standards and Followers'!C$6</f>
        <v>0</v>
      </c>
      <c r="D38">
        <f>INDEX('CA Standards and Followers'!$D$14:$D$73,MATCH($A38,'CA Standards and Followers'!$A$14:$A$73,0))*'CA Standards and Followers'!D$6</f>
        <v>0</v>
      </c>
      <c r="E38">
        <f>INDEX('CA Standards and Followers'!$D$14:$D$73,MATCH($A38,'CA Standards and Followers'!$A$14:$A$73,0))*'CA Standards and Followers'!E$6</f>
        <v>0</v>
      </c>
      <c r="F38">
        <f>INDEX('CA Standards and Followers'!$D$14:$D$73,MATCH($A38,'CA Standards and Followers'!$A$14:$A$73,0))*'CA Standards and Followers'!F$6</f>
        <v>0</v>
      </c>
      <c r="G38">
        <f>INDEX('CA Standards and Followers'!$D$14:$D$73,MATCH($A38,'CA Standards and Followers'!$A$14:$A$73,0))*'CA Standards and Followers'!G$6</f>
        <v>0</v>
      </c>
      <c r="H38">
        <f>INDEX('CA Standards and Followers'!$D$14:$D$73,MATCH($A38,'CA Standards and Followers'!$A$14:$A$73,0))*'CA Standards and Followers'!H$6</f>
        <v>0</v>
      </c>
      <c r="I38">
        <f>INDEX('CA Standards and Followers'!$D$14:$D$73,MATCH($A38,'CA Standards and Followers'!$A$14:$A$73,0))*'CA Standards and Followers'!I$6</f>
        <v>0</v>
      </c>
      <c r="J38">
        <f>INDEX('CA Standards and Followers'!$D$14:$D$73,MATCH($A38,'CA Standards and Followers'!$A$14:$A$73,0))*'CA Standards and Followers'!J$6</f>
        <v>0</v>
      </c>
      <c r="K38">
        <f>INDEX('CA Standards and Followers'!$D$14:$D$73,MATCH($A38,'CA Standards and Followers'!$A$14:$A$73,0))*'CA Standards and Followers'!K$6</f>
        <v>0</v>
      </c>
      <c r="L38">
        <f>INDEX('CA Standards and Followers'!$D$14:$D$73,MATCH($A38,'CA Standards and Followers'!$A$14:$A$73,0))*'CA Standards and Followers'!L$6</f>
        <v>0</v>
      </c>
      <c r="M38">
        <f>INDEX('CA Standards and Followers'!$D$14:$D$73,MATCH($A38,'CA Standards and Followers'!$A$14:$A$73,0))*'CA Standards and Followers'!M$6</f>
        <v>0</v>
      </c>
      <c r="N38">
        <f>INDEX('CA Standards and Followers'!$D$14:$D$73,MATCH($A38,'CA Standards and Followers'!$A$14:$A$73,0))*'CA Standards and Followers'!N$6</f>
        <v>0</v>
      </c>
      <c r="O38">
        <f>INDEX('CA Standards and Followers'!$D$14:$D$73,MATCH($A38,'CA Standards and Followers'!$A$14:$A$73,0))*'CA Standards and Followers'!O$6</f>
        <v>0</v>
      </c>
      <c r="P38">
        <f>INDEX('CA Standards and Followers'!$D$14:$D$73,MATCH($A38,'CA Standards and Followers'!$A$14:$A$73,0))*'CA Standards and Followers'!P$6</f>
        <v>0</v>
      </c>
      <c r="Q38">
        <f>INDEX('CA Standards and Followers'!$D$14:$D$73,MATCH($A38,'CA Standards and Followers'!$A$14:$A$73,0))*'CA Standards and Followers'!Q$6</f>
        <v>0</v>
      </c>
      <c r="R38">
        <f>INDEX('CA Standards and Followers'!$D$14:$D$73,MATCH($A38,'CA Standards and Followers'!$A$14:$A$73,0))*'CA Standards and Followers'!R$6</f>
        <v>0</v>
      </c>
      <c r="S38">
        <f>INDEX('CA Standards and Followers'!$D$14:$D$73,MATCH($A38,'CA Standards and Followers'!$A$14:$A$73,0))*'CA Standards and Followers'!S$6</f>
        <v>0</v>
      </c>
      <c r="T38">
        <f>INDEX('CA Standards and Followers'!$D$14:$D$73,MATCH($A38,'CA Standards and Followers'!$A$14:$A$73,0))*'CA Standards and Followers'!T$6</f>
        <v>0</v>
      </c>
      <c r="U38">
        <f>INDEX('CA Standards and Followers'!$D$14:$D$73,MATCH($A38,'CA Standards and Followers'!$A$14:$A$73,0))*'CA Standards and Followers'!U$6</f>
        <v>0</v>
      </c>
      <c r="V38">
        <f>INDEX('CA Standards and Followers'!$D$14:$D$73,MATCH($A38,'CA Standards and Followers'!$A$14:$A$73,0))*'CA Standards and Followers'!V$6</f>
        <v>0</v>
      </c>
      <c r="W38">
        <f>INDEX('CA Standards and Followers'!$D$14:$D$73,MATCH($A38,'CA Standards and Followers'!$A$14:$A$73,0))*'CA Standards and Followers'!W$6</f>
        <v>0</v>
      </c>
      <c r="X38">
        <f>INDEX('CA Standards and Followers'!$D$14:$D$73,MATCH($A38,'CA Standards and Followers'!$A$14:$A$73,0))*'CA Standards and Followers'!X$6</f>
        <v>0</v>
      </c>
      <c r="Y38">
        <f>INDEX('CA Standards and Followers'!$D$14:$D$73,MATCH($A38,'CA Standards and Followers'!$A$14:$A$73,0))*'CA Standards and Followers'!Y$6</f>
        <v>0</v>
      </c>
      <c r="Z38">
        <f>INDEX('CA Standards and Followers'!$D$14:$D$73,MATCH($A38,'CA Standards and Followers'!$A$14:$A$73,0))*'CA Standards and Followers'!Z$6</f>
        <v>0</v>
      </c>
      <c r="AA38">
        <f>INDEX('CA Standards and Followers'!$D$14:$D$73,MATCH($A38,'CA Standards and Followers'!$A$14:$A$73,0))*'CA Standards and Followers'!AA$6</f>
        <v>0</v>
      </c>
      <c r="AB38">
        <f>INDEX('CA Standards and Followers'!$D$14:$D$73,MATCH($A38,'CA Standards and Followers'!$A$14:$A$73,0))*'CA Standards and Followers'!AB$6</f>
        <v>0</v>
      </c>
      <c r="AC38">
        <f>INDEX('CA Standards and Followers'!$D$14:$D$73,MATCH($A38,'CA Standards and Followers'!$A$14:$A$73,0))*'CA Standards and Followers'!AC$6</f>
        <v>0</v>
      </c>
      <c r="AD38">
        <f>INDEX('CA Standards and Followers'!$D$14:$D$73,MATCH($A38,'CA Standards and Followers'!$A$14:$A$73,0))*'CA Standards and Followers'!AD$6</f>
        <v>0</v>
      </c>
      <c r="AE38">
        <f>INDEX('CA Standards and Followers'!$D$14:$D$73,MATCH($A38,'CA Standards and Followers'!$A$14:$A$73,0))*'CA Standards and Followers'!AE$6</f>
        <v>0</v>
      </c>
      <c r="AF38">
        <f>INDEX('CA Standards and Followers'!$D$14:$D$73,MATCH($A38,'CA Standards and Followers'!$A$14:$A$73,0))*'CA Standards and Followers'!AF$6</f>
        <v>0</v>
      </c>
    </row>
    <row r="39" spans="1:32" x14ac:dyDescent="0.75">
      <c r="A39" t="s">
        <v>1394</v>
      </c>
      <c r="B39">
        <f>INDEX('CA Standards and Followers'!$D$14:$D$73,MATCH($A39,'CA Standards and Followers'!$A$14:$A$73,0))*'CA Standards and Followers'!B$6</f>
        <v>0</v>
      </c>
      <c r="C39">
        <f>INDEX('CA Standards and Followers'!$D$14:$D$73,MATCH($A39,'CA Standards and Followers'!$A$14:$A$73,0))*'CA Standards and Followers'!C$6</f>
        <v>0</v>
      </c>
      <c r="D39">
        <f>INDEX('CA Standards and Followers'!$D$14:$D$73,MATCH($A39,'CA Standards and Followers'!$A$14:$A$73,0))*'CA Standards and Followers'!D$6</f>
        <v>0</v>
      </c>
      <c r="E39">
        <f>INDEX('CA Standards and Followers'!$D$14:$D$73,MATCH($A39,'CA Standards and Followers'!$A$14:$A$73,0))*'CA Standards and Followers'!E$6</f>
        <v>0</v>
      </c>
      <c r="F39">
        <f>INDEX('CA Standards and Followers'!$D$14:$D$73,MATCH($A39,'CA Standards and Followers'!$A$14:$A$73,0))*'CA Standards and Followers'!F$6</f>
        <v>0</v>
      </c>
      <c r="G39">
        <f>INDEX('CA Standards and Followers'!$D$14:$D$73,MATCH($A39,'CA Standards and Followers'!$A$14:$A$73,0))*'CA Standards and Followers'!G$6</f>
        <v>0</v>
      </c>
      <c r="H39">
        <f>INDEX('CA Standards and Followers'!$D$14:$D$73,MATCH($A39,'CA Standards and Followers'!$A$14:$A$73,0))*'CA Standards and Followers'!H$6</f>
        <v>0</v>
      </c>
      <c r="I39">
        <f>INDEX('CA Standards and Followers'!$D$14:$D$73,MATCH($A39,'CA Standards and Followers'!$A$14:$A$73,0))*'CA Standards and Followers'!I$6</f>
        <v>0</v>
      </c>
      <c r="J39">
        <f>INDEX('CA Standards and Followers'!$D$14:$D$73,MATCH($A39,'CA Standards and Followers'!$A$14:$A$73,0))*'CA Standards and Followers'!J$6</f>
        <v>0</v>
      </c>
      <c r="K39">
        <f>INDEX('CA Standards and Followers'!$D$14:$D$73,MATCH($A39,'CA Standards and Followers'!$A$14:$A$73,0))*'CA Standards and Followers'!K$6</f>
        <v>0</v>
      </c>
      <c r="L39">
        <f>INDEX('CA Standards and Followers'!$D$14:$D$73,MATCH($A39,'CA Standards and Followers'!$A$14:$A$73,0))*'CA Standards and Followers'!L$6</f>
        <v>0</v>
      </c>
      <c r="M39">
        <f>INDEX('CA Standards and Followers'!$D$14:$D$73,MATCH($A39,'CA Standards and Followers'!$A$14:$A$73,0))*'CA Standards and Followers'!M$6</f>
        <v>0</v>
      </c>
      <c r="N39">
        <f>INDEX('CA Standards and Followers'!$D$14:$D$73,MATCH($A39,'CA Standards and Followers'!$A$14:$A$73,0))*'CA Standards and Followers'!N$6</f>
        <v>0</v>
      </c>
      <c r="O39">
        <f>INDEX('CA Standards and Followers'!$D$14:$D$73,MATCH($A39,'CA Standards and Followers'!$A$14:$A$73,0))*'CA Standards and Followers'!O$6</f>
        <v>0</v>
      </c>
      <c r="P39">
        <f>INDEX('CA Standards and Followers'!$D$14:$D$73,MATCH($A39,'CA Standards and Followers'!$A$14:$A$73,0))*'CA Standards and Followers'!P$6</f>
        <v>0</v>
      </c>
      <c r="Q39">
        <f>INDEX('CA Standards and Followers'!$D$14:$D$73,MATCH($A39,'CA Standards and Followers'!$A$14:$A$73,0))*'CA Standards and Followers'!Q$6</f>
        <v>0</v>
      </c>
      <c r="R39">
        <f>INDEX('CA Standards and Followers'!$D$14:$D$73,MATCH($A39,'CA Standards and Followers'!$A$14:$A$73,0))*'CA Standards and Followers'!R$6</f>
        <v>0</v>
      </c>
      <c r="S39">
        <f>INDEX('CA Standards and Followers'!$D$14:$D$73,MATCH($A39,'CA Standards and Followers'!$A$14:$A$73,0))*'CA Standards and Followers'!S$6</f>
        <v>0</v>
      </c>
      <c r="T39">
        <f>INDEX('CA Standards and Followers'!$D$14:$D$73,MATCH($A39,'CA Standards and Followers'!$A$14:$A$73,0))*'CA Standards and Followers'!T$6</f>
        <v>0</v>
      </c>
      <c r="U39">
        <f>INDEX('CA Standards and Followers'!$D$14:$D$73,MATCH($A39,'CA Standards and Followers'!$A$14:$A$73,0))*'CA Standards and Followers'!U$6</f>
        <v>0</v>
      </c>
      <c r="V39">
        <f>INDEX('CA Standards and Followers'!$D$14:$D$73,MATCH($A39,'CA Standards and Followers'!$A$14:$A$73,0))*'CA Standards and Followers'!V$6</f>
        <v>0</v>
      </c>
      <c r="W39">
        <f>INDEX('CA Standards and Followers'!$D$14:$D$73,MATCH($A39,'CA Standards and Followers'!$A$14:$A$73,0))*'CA Standards and Followers'!W$6</f>
        <v>0</v>
      </c>
      <c r="X39">
        <f>INDEX('CA Standards and Followers'!$D$14:$D$73,MATCH($A39,'CA Standards and Followers'!$A$14:$A$73,0))*'CA Standards and Followers'!X$6</f>
        <v>0</v>
      </c>
      <c r="Y39">
        <f>INDEX('CA Standards and Followers'!$D$14:$D$73,MATCH($A39,'CA Standards and Followers'!$A$14:$A$73,0))*'CA Standards and Followers'!Y$6</f>
        <v>0</v>
      </c>
      <c r="Z39">
        <f>INDEX('CA Standards and Followers'!$D$14:$D$73,MATCH($A39,'CA Standards and Followers'!$A$14:$A$73,0))*'CA Standards and Followers'!Z$6</f>
        <v>0</v>
      </c>
      <c r="AA39">
        <f>INDEX('CA Standards and Followers'!$D$14:$D$73,MATCH($A39,'CA Standards and Followers'!$A$14:$A$73,0))*'CA Standards and Followers'!AA$6</f>
        <v>0</v>
      </c>
      <c r="AB39">
        <f>INDEX('CA Standards and Followers'!$D$14:$D$73,MATCH($A39,'CA Standards and Followers'!$A$14:$A$73,0))*'CA Standards and Followers'!AB$6</f>
        <v>0</v>
      </c>
      <c r="AC39">
        <f>INDEX('CA Standards and Followers'!$D$14:$D$73,MATCH($A39,'CA Standards and Followers'!$A$14:$A$73,0))*'CA Standards and Followers'!AC$6</f>
        <v>0</v>
      </c>
      <c r="AD39">
        <f>INDEX('CA Standards and Followers'!$D$14:$D$73,MATCH($A39,'CA Standards and Followers'!$A$14:$A$73,0))*'CA Standards and Followers'!AD$6</f>
        <v>0</v>
      </c>
      <c r="AE39">
        <f>INDEX('CA Standards and Followers'!$D$14:$D$73,MATCH($A39,'CA Standards and Followers'!$A$14:$A$73,0))*'CA Standards and Followers'!AE$6</f>
        <v>0</v>
      </c>
      <c r="AF39">
        <f>INDEX('CA Standards and Followers'!$D$14:$D$73,MATCH($A39,'CA Standards and Followers'!$A$14:$A$73,0))*'CA Standards and Followers'!AF$6</f>
        <v>0</v>
      </c>
    </row>
    <row r="40" spans="1:32" x14ac:dyDescent="0.75">
      <c r="A40" t="s">
        <v>22</v>
      </c>
      <c r="B40">
        <f>INDEX('CA Standards and Followers'!$D$14:$D$73,MATCH($A40,'CA Standards and Followers'!$A$14:$A$73,0))*'CA Standards and Followers'!B$6</f>
        <v>0</v>
      </c>
      <c r="C40">
        <f>INDEX('CA Standards and Followers'!$D$14:$D$73,MATCH($A40,'CA Standards and Followers'!$A$14:$A$73,0))*'CA Standards and Followers'!C$6</f>
        <v>0</v>
      </c>
      <c r="D40">
        <f>INDEX('CA Standards and Followers'!$D$14:$D$73,MATCH($A40,'CA Standards and Followers'!$A$14:$A$73,0))*'CA Standards and Followers'!D$6</f>
        <v>0</v>
      </c>
      <c r="E40">
        <f>INDEX('CA Standards and Followers'!$D$14:$D$73,MATCH($A40,'CA Standards and Followers'!$A$14:$A$73,0))*'CA Standards and Followers'!E$6</f>
        <v>0</v>
      </c>
      <c r="F40">
        <f>INDEX('CA Standards and Followers'!$D$14:$D$73,MATCH($A40,'CA Standards and Followers'!$A$14:$A$73,0))*'CA Standards and Followers'!F$6</f>
        <v>0</v>
      </c>
      <c r="G40">
        <f>INDEX('CA Standards and Followers'!$D$14:$D$73,MATCH($A40,'CA Standards and Followers'!$A$14:$A$73,0))*'CA Standards and Followers'!G$6</f>
        <v>0</v>
      </c>
      <c r="H40">
        <f>INDEX('CA Standards and Followers'!$D$14:$D$73,MATCH($A40,'CA Standards and Followers'!$A$14:$A$73,0))*'CA Standards and Followers'!H$6</f>
        <v>0</v>
      </c>
      <c r="I40">
        <f>INDEX('CA Standards and Followers'!$D$14:$D$73,MATCH($A40,'CA Standards and Followers'!$A$14:$A$73,0))*'CA Standards and Followers'!I$6</f>
        <v>0</v>
      </c>
      <c r="J40">
        <f>INDEX('CA Standards and Followers'!$D$14:$D$73,MATCH($A40,'CA Standards and Followers'!$A$14:$A$73,0))*'CA Standards and Followers'!J$6</f>
        <v>0</v>
      </c>
      <c r="K40">
        <f>INDEX('CA Standards and Followers'!$D$14:$D$73,MATCH($A40,'CA Standards and Followers'!$A$14:$A$73,0))*'CA Standards and Followers'!K$6</f>
        <v>0</v>
      </c>
      <c r="L40">
        <f>INDEX('CA Standards and Followers'!$D$14:$D$73,MATCH($A40,'CA Standards and Followers'!$A$14:$A$73,0))*'CA Standards and Followers'!L$6</f>
        <v>0</v>
      </c>
      <c r="M40">
        <f>INDEX('CA Standards and Followers'!$D$14:$D$73,MATCH($A40,'CA Standards and Followers'!$A$14:$A$73,0))*'CA Standards and Followers'!M$6</f>
        <v>0</v>
      </c>
      <c r="N40">
        <f>INDEX('CA Standards and Followers'!$D$14:$D$73,MATCH($A40,'CA Standards and Followers'!$A$14:$A$73,0))*'CA Standards and Followers'!N$6</f>
        <v>0</v>
      </c>
      <c r="O40">
        <f>INDEX('CA Standards and Followers'!$D$14:$D$73,MATCH($A40,'CA Standards and Followers'!$A$14:$A$73,0))*'CA Standards and Followers'!O$6</f>
        <v>0</v>
      </c>
      <c r="P40">
        <f>INDEX('CA Standards and Followers'!$D$14:$D$73,MATCH($A40,'CA Standards and Followers'!$A$14:$A$73,0))*'CA Standards and Followers'!P$6</f>
        <v>0</v>
      </c>
      <c r="Q40">
        <f>INDEX('CA Standards and Followers'!$D$14:$D$73,MATCH($A40,'CA Standards and Followers'!$A$14:$A$73,0))*'CA Standards and Followers'!Q$6</f>
        <v>0</v>
      </c>
      <c r="R40">
        <f>INDEX('CA Standards and Followers'!$D$14:$D$73,MATCH($A40,'CA Standards and Followers'!$A$14:$A$73,0))*'CA Standards and Followers'!R$6</f>
        <v>0</v>
      </c>
      <c r="S40">
        <f>INDEX('CA Standards and Followers'!$D$14:$D$73,MATCH($A40,'CA Standards and Followers'!$A$14:$A$73,0))*'CA Standards and Followers'!S$6</f>
        <v>0</v>
      </c>
      <c r="T40">
        <f>INDEX('CA Standards and Followers'!$D$14:$D$73,MATCH($A40,'CA Standards and Followers'!$A$14:$A$73,0))*'CA Standards and Followers'!T$6</f>
        <v>0</v>
      </c>
      <c r="U40">
        <f>INDEX('CA Standards and Followers'!$D$14:$D$73,MATCH($A40,'CA Standards and Followers'!$A$14:$A$73,0))*'CA Standards and Followers'!U$6</f>
        <v>0</v>
      </c>
      <c r="V40">
        <f>INDEX('CA Standards and Followers'!$D$14:$D$73,MATCH($A40,'CA Standards and Followers'!$A$14:$A$73,0))*'CA Standards and Followers'!V$6</f>
        <v>0</v>
      </c>
      <c r="W40">
        <f>INDEX('CA Standards and Followers'!$D$14:$D$73,MATCH($A40,'CA Standards and Followers'!$A$14:$A$73,0))*'CA Standards and Followers'!W$6</f>
        <v>0</v>
      </c>
      <c r="X40">
        <f>INDEX('CA Standards and Followers'!$D$14:$D$73,MATCH($A40,'CA Standards and Followers'!$A$14:$A$73,0))*'CA Standards and Followers'!X$6</f>
        <v>0</v>
      </c>
      <c r="Y40">
        <f>INDEX('CA Standards and Followers'!$D$14:$D$73,MATCH($A40,'CA Standards and Followers'!$A$14:$A$73,0))*'CA Standards and Followers'!Y$6</f>
        <v>0</v>
      </c>
      <c r="Z40">
        <f>INDEX('CA Standards and Followers'!$D$14:$D$73,MATCH($A40,'CA Standards and Followers'!$A$14:$A$73,0))*'CA Standards and Followers'!Z$6</f>
        <v>0</v>
      </c>
      <c r="AA40">
        <f>INDEX('CA Standards and Followers'!$D$14:$D$73,MATCH($A40,'CA Standards and Followers'!$A$14:$A$73,0))*'CA Standards and Followers'!AA$6</f>
        <v>0</v>
      </c>
      <c r="AB40">
        <f>INDEX('CA Standards and Followers'!$D$14:$D$73,MATCH($A40,'CA Standards and Followers'!$A$14:$A$73,0))*'CA Standards and Followers'!AB$6</f>
        <v>0</v>
      </c>
      <c r="AC40">
        <f>INDEX('CA Standards and Followers'!$D$14:$D$73,MATCH($A40,'CA Standards and Followers'!$A$14:$A$73,0))*'CA Standards and Followers'!AC$6</f>
        <v>0</v>
      </c>
      <c r="AD40">
        <f>INDEX('CA Standards and Followers'!$D$14:$D$73,MATCH($A40,'CA Standards and Followers'!$A$14:$A$73,0))*'CA Standards and Followers'!AD$6</f>
        <v>0</v>
      </c>
      <c r="AE40">
        <f>INDEX('CA Standards and Followers'!$D$14:$D$73,MATCH($A40,'CA Standards and Followers'!$A$14:$A$73,0))*'CA Standards and Followers'!AE$6</f>
        <v>0</v>
      </c>
      <c r="AF40">
        <f>INDEX('CA Standards and Followers'!$D$14:$D$73,MATCH($A40,'CA Standards and Followers'!$A$14:$A$73,0))*'CA Standards and Followers'!AF$6</f>
        <v>0</v>
      </c>
    </row>
    <row r="41" spans="1:32" x14ac:dyDescent="0.75">
      <c r="A41" t="s">
        <v>1397</v>
      </c>
      <c r="B41">
        <f>INDEX('CA Standards and Followers'!$D$14:$D$73,MATCH($A41,'CA Standards and Followers'!$A$14:$A$73,0))*'CA Standards and Followers'!B$6</f>
        <v>0</v>
      </c>
      <c r="C41">
        <f>INDEX('CA Standards and Followers'!$D$14:$D$73,MATCH($A41,'CA Standards and Followers'!$A$14:$A$73,0))*'CA Standards and Followers'!C$6</f>
        <v>0</v>
      </c>
      <c r="D41">
        <f>INDEX('CA Standards and Followers'!$D$14:$D$73,MATCH($A41,'CA Standards and Followers'!$A$14:$A$73,0))*'CA Standards and Followers'!D$6</f>
        <v>0</v>
      </c>
      <c r="E41">
        <f>INDEX('CA Standards and Followers'!$D$14:$D$73,MATCH($A41,'CA Standards and Followers'!$A$14:$A$73,0))*'CA Standards and Followers'!E$6</f>
        <v>0</v>
      </c>
      <c r="F41">
        <f>INDEX('CA Standards and Followers'!$D$14:$D$73,MATCH($A41,'CA Standards and Followers'!$A$14:$A$73,0))*'CA Standards and Followers'!F$6</f>
        <v>0</v>
      </c>
      <c r="G41">
        <f>INDEX('CA Standards and Followers'!$D$14:$D$73,MATCH($A41,'CA Standards and Followers'!$A$14:$A$73,0))*'CA Standards and Followers'!G$6</f>
        <v>0</v>
      </c>
      <c r="H41">
        <f>INDEX('CA Standards and Followers'!$D$14:$D$73,MATCH($A41,'CA Standards and Followers'!$A$14:$A$73,0))*'CA Standards and Followers'!H$6</f>
        <v>0</v>
      </c>
      <c r="I41">
        <f>INDEX('CA Standards and Followers'!$D$14:$D$73,MATCH($A41,'CA Standards and Followers'!$A$14:$A$73,0))*'CA Standards and Followers'!I$6</f>
        <v>0</v>
      </c>
      <c r="J41">
        <f>INDEX('CA Standards and Followers'!$D$14:$D$73,MATCH($A41,'CA Standards and Followers'!$A$14:$A$73,0))*'CA Standards and Followers'!J$6</f>
        <v>0</v>
      </c>
      <c r="K41">
        <f>INDEX('CA Standards and Followers'!$D$14:$D$73,MATCH($A41,'CA Standards and Followers'!$A$14:$A$73,0))*'CA Standards and Followers'!K$6</f>
        <v>0</v>
      </c>
      <c r="L41">
        <f>INDEX('CA Standards and Followers'!$D$14:$D$73,MATCH($A41,'CA Standards and Followers'!$A$14:$A$73,0))*'CA Standards and Followers'!L$6</f>
        <v>0</v>
      </c>
      <c r="M41">
        <f>INDEX('CA Standards and Followers'!$D$14:$D$73,MATCH($A41,'CA Standards and Followers'!$A$14:$A$73,0))*'CA Standards and Followers'!M$6</f>
        <v>0</v>
      </c>
      <c r="N41">
        <f>INDEX('CA Standards and Followers'!$D$14:$D$73,MATCH($A41,'CA Standards and Followers'!$A$14:$A$73,0))*'CA Standards and Followers'!N$6</f>
        <v>0</v>
      </c>
      <c r="O41">
        <f>INDEX('CA Standards and Followers'!$D$14:$D$73,MATCH($A41,'CA Standards and Followers'!$A$14:$A$73,0))*'CA Standards and Followers'!O$6</f>
        <v>0</v>
      </c>
      <c r="P41">
        <f>INDEX('CA Standards and Followers'!$D$14:$D$73,MATCH($A41,'CA Standards and Followers'!$A$14:$A$73,0))*'CA Standards and Followers'!P$6</f>
        <v>0</v>
      </c>
      <c r="Q41">
        <f>INDEX('CA Standards and Followers'!$D$14:$D$73,MATCH($A41,'CA Standards and Followers'!$A$14:$A$73,0))*'CA Standards and Followers'!Q$6</f>
        <v>0</v>
      </c>
      <c r="R41">
        <f>INDEX('CA Standards and Followers'!$D$14:$D$73,MATCH($A41,'CA Standards and Followers'!$A$14:$A$73,0))*'CA Standards and Followers'!R$6</f>
        <v>0</v>
      </c>
      <c r="S41">
        <f>INDEX('CA Standards and Followers'!$D$14:$D$73,MATCH($A41,'CA Standards and Followers'!$A$14:$A$73,0))*'CA Standards and Followers'!S$6</f>
        <v>0</v>
      </c>
      <c r="T41">
        <f>INDEX('CA Standards and Followers'!$D$14:$D$73,MATCH($A41,'CA Standards and Followers'!$A$14:$A$73,0))*'CA Standards and Followers'!T$6</f>
        <v>0</v>
      </c>
      <c r="U41">
        <f>INDEX('CA Standards and Followers'!$D$14:$D$73,MATCH($A41,'CA Standards and Followers'!$A$14:$A$73,0))*'CA Standards and Followers'!U$6</f>
        <v>0</v>
      </c>
      <c r="V41">
        <f>INDEX('CA Standards and Followers'!$D$14:$D$73,MATCH($A41,'CA Standards and Followers'!$A$14:$A$73,0))*'CA Standards and Followers'!V$6</f>
        <v>0</v>
      </c>
      <c r="W41">
        <f>INDEX('CA Standards and Followers'!$D$14:$D$73,MATCH($A41,'CA Standards and Followers'!$A$14:$A$73,0))*'CA Standards and Followers'!W$6</f>
        <v>0</v>
      </c>
      <c r="X41">
        <f>INDEX('CA Standards and Followers'!$D$14:$D$73,MATCH($A41,'CA Standards and Followers'!$A$14:$A$73,0))*'CA Standards and Followers'!X$6</f>
        <v>0</v>
      </c>
      <c r="Y41">
        <f>INDEX('CA Standards and Followers'!$D$14:$D$73,MATCH($A41,'CA Standards and Followers'!$A$14:$A$73,0))*'CA Standards and Followers'!Y$6</f>
        <v>0</v>
      </c>
      <c r="Z41">
        <f>INDEX('CA Standards and Followers'!$D$14:$D$73,MATCH($A41,'CA Standards and Followers'!$A$14:$A$73,0))*'CA Standards and Followers'!Z$6</f>
        <v>0</v>
      </c>
      <c r="AA41">
        <f>INDEX('CA Standards and Followers'!$D$14:$D$73,MATCH($A41,'CA Standards and Followers'!$A$14:$A$73,0))*'CA Standards and Followers'!AA$6</f>
        <v>0</v>
      </c>
      <c r="AB41">
        <f>INDEX('CA Standards and Followers'!$D$14:$D$73,MATCH($A41,'CA Standards and Followers'!$A$14:$A$73,0))*'CA Standards and Followers'!AB$6</f>
        <v>0</v>
      </c>
      <c r="AC41">
        <f>INDEX('CA Standards and Followers'!$D$14:$D$73,MATCH($A41,'CA Standards and Followers'!$A$14:$A$73,0))*'CA Standards and Followers'!AC$6</f>
        <v>0</v>
      </c>
      <c r="AD41">
        <f>INDEX('CA Standards and Followers'!$D$14:$D$73,MATCH($A41,'CA Standards and Followers'!$A$14:$A$73,0))*'CA Standards and Followers'!AD$6</f>
        <v>0</v>
      </c>
      <c r="AE41">
        <f>INDEX('CA Standards and Followers'!$D$14:$D$73,MATCH($A41,'CA Standards and Followers'!$A$14:$A$73,0))*'CA Standards and Followers'!AE$6</f>
        <v>0</v>
      </c>
      <c r="AF41">
        <f>INDEX('CA Standards and Followers'!$D$14:$D$73,MATCH($A41,'CA Standards and Followers'!$A$14:$A$73,0))*'CA Standards and Followers'!AF$6</f>
        <v>0</v>
      </c>
    </row>
    <row r="42" spans="1:32" x14ac:dyDescent="0.75">
      <c r="A42" t="s">
        <v>23</v>
      </c>
      <c r="B42">
        <f>INDEX('CA Standards and Followers'!$D$14:$D$73,MATCH($A42,'CA Standards and Followers'!$A$14:$A$73,0))*'CA Standards and Followers'!B$6</f>
        <v>0</v>
      </c>
      <c r="C42">
        <f>INDEX('CA Standards and Followers'!$D$14:$D$73,MATCH($A42,'CA Standards and Followers'!$A$14:$A$73,0))*'CA Standards and Followers'!C$6</f>
        <v>0</v>
      </c>
      <c r="D42">
        <f>INDEX('CA Standards and Followers'!$D$14:$D$73,MATCH($A42,'CA Standards and Followers'!$A$14:$A$73,0))*'CA Standards and Followers'!D$6</f>
        <v>0</v>
      </c>
      <c r="E42">
        <f>INDEX('CA Standards and Followers'!$D$14:$D$73,MATCH($A42,'CA Standards and Followers'!$A$14:$A$73,0))*'CA Standards and Followers'!E$6</f>
        <v>0</v>
      </c>
      <c r="F42">
        <f>INDEX('CA Standards and Followers'!$D$14:$D$73,MATCH($A42,'CA Standards and Followers'!$A$14:$A$73,0))*'CA Standards and Followers'!F$6</f>
        <v>0</v>
      </c>
      <c r="G42">
        <f>INDEX('CA Standards and Followers'!$D$14:$D$73,MATCH($A42,'CA Standards and Followers'!$A$14:$A$73,0))*'CA Standards and Followers'!G$6</f>
        <v>0</v>
      </c>
      <c r="H42">
        <f>INDEX('CA Standards and Followers'!$D$14:$D$73,MATCH($A42,'CA Standards and Followers'!$A$14:$A$73,0))*'CA Standards and Followers'!H$6</f>
        <v>0</v>
      </c>
      <c r="I42">
        <f>INDEX('CA Standards and Followers'!$D$14:$D$73,MATCH($A42,'CA Standards and Followers'!$A$14:$A$73,0))*'CA Standards and Followers'!I$6</f>
        <v>0</v>
      </c>
      <c r="J42">
        <f>INDEX('CA Standards and Followers'!$D$14:$D$73,MATCH($A42,'CA Standards and Followers'!$A$14:$A$73,0))*'CA Standards and Followers'!J$6</f>
        <v>0</v>
      </c>
      <c r="K42">
        <f>INDEX('CA Standards and Followers'!$D$14:$D$73,MATCH($A42,'CA Standards and Followers'!$A$14:$A$73,0))*'CA Standards and Followers'!K$6</f>
        <v>0</v>
      </c>
      <c r="L42">
        <f>INDEX('CA Standards and Followers'!$D$14:$D$73,MATCH($A42,'CA Standards and Followers'!$A$14:$A$73,0))*'CA Standards and Followers'!L$6</f>
        <v>0</v>
      </c>
      <c r="M42">
        <f>INDEX('CA Standards and Followers'!$D$14:$D$73,MATCH($A42,'CA Standards and Followers'!$A$14:$A$73,0))*'CA Standards and Followers'!M$6</f>
        <v>0</v>
      </c>
      <c r="N42">
        <f>INDEX('CA Standards and Followers'!$D$14:$D$73,MATCH($A42,'CA Standards and Followers'!$A$14:$A$73,0))*'CA Standards and Followers'!N$6</f>
        <v>0</v>
      </c>
      <c r="O42">
        <f>INDEX('CA Standards and Followers'!$D$14:$D$73,MATCH($A42,'CA Standards and Followers'!$A$14:$A$73,0))*'CA Standards and Followers'!O$6</f>
        <v>0</v>
      </c>
      <c r="P42">
        <f>INDEX('CA Standards and Followers'!$D$14:$D$73,MATCH($A42,'CA Standards and Followers'!$A$14:$A$73,0))*'CA Standards and Followers'!P$6</f>
        <v>0</v>
      </c>
      <c r="Q42">
        <f>INDEX('CA Standards and Followers'!$D$14:$D$73,MATCH($A42,'CA Standards and Followers'!$A$14:$A$73,0))*'CA Standards and Followers'!Q$6</f>
        <v>0</v>
      </c>
      <c r="R42">
        <f>INDEX('CA Standards and Followers'!$D$14:$D$73,MATCH($A42,'CA Standards and Followers'!$A$14:$A$73,0))*'CA Standards and Followers'!R$6</f>
        <v>0</v>
      </c>
      <c r="S42">
        <f>INDEX('CA Standards and Followers'!$D$14:$D$73,MATCH($A42,'CA Standards and Followers'!$A$14:$A$73,0))*'CA Standards and Followers'!S$6</f>
        <v>0</v>
      </c>
      <c r="T42">
        <f>INDEX('CA Standards and Followers'!$D$14:$D$73,MATCH($A42,'CA Standards and Followers'!$A$14:$A$73,0))*'CA Standards and Followers'!T$6</f>
        <v>0</v>
      </c>
      <c r="U42">
        <f>INDEX('CA Standards and Followers'!$D$14:$D$73,MATCH($A42,'CA Standards and Followers'!$A$14:$A$73,0))*'CA Standards and Followers'!U$6</f>
        <v>0</v>
      </c>
      <c r="V42">
        <f>INDEX('CA Standards and Followers'!$D$14:$D$73,MATCH($A42,'CA Standards and Followers'!$A$14:$A$73,0))*'CA Standards and Followers'!V$6</f>
        <v>0</v>
      </c>
      <c r="W42">
        <f>INDEX('CA Standards and Followers'!$D$14:$D$73,MATCH($A42,'CA Standards and Followers'!$A$14:$A$73,0))*'CA Standards and Followers'!W$6</f>
        <v>0</v>
      </c>
      <c r="X42">
        <f>INDEX('CA Standards and Followers'!$D$14:$D$73,MATCH($A42,'CA Standards and Followers'!$A$14:$A$73,0))*'CA Standards and Followers'!X$6</f>
        <v>0</v>
      </c>
      <c r="Y42">
        <f>INDEX('CA Standards and Followers'!$D$14:$D$73,MATCH($A42,'CA Standards and Followers'!$A$14:$A$73,0))*'CA Standards and Followers'!Y$6</f>
        <v>0</v>
      </c>
      <c r="Z42">
        <f>INDEX('CA Standards and Followers'!$D$14:$D$73,MATCH($A42,'CA Standards and Followers'!$A$14:$A$73,0))*'CA Standards and Followers'!Z$6</f>
        <v>0</v>
      </c>
      <c r="AA42">
        <f>INDEX('CA Standards and Followers'!$D$14:$D$73,MATCH($A42,'CA Standards and Followers'!$A$14:$A$73,0))*'CA Standards and Followers'!AA$6</f>
        <v>0</v>
      </c>
      <c r="AB42">
        <f>INDEX('CA Standards and Followers'!$D$14:$D$73,MATCH($A42,'CA Standards and Followers'!$A$14:$A$73,0))*'CA Standards and Followers'!AB$6</f>
        <v>0</v>
      </c>
      <c r="AC42">
        <f>INDEX('CA Standards and Followers'!$D$14:$D$73,MATCH($A42,'CA Standards and Followers'!$A$14:$A$73,0))*'CA Standards and Followers'!AC$6</f>
        <v>0</v>
      </c>
      <c r="AD42">
        <f>INDEX('CA Standards and Followers'!$D$14:$D$73,MATCH($A42,'CA Standards and Followers'!$A$14:$A$73,0))*'CA Standards and Followers'!AD$6</f>
        <v>0</v>
      </c>
      <c r="AE42">
        <f>INDEX('CA Standards and Followers'!$D$14:$D$73,MATCH($A42,'CA Standards and Followers'!$A$14:$A$73,0))*'CA Standards and Followers'!AE$6</f>
        <v>0</v>
      </c>
      <c r="AF42">
        <f>INDEX('CA Standards and Followers'!$D$14:$D$73,MATCH($A42,'CA Standards and Followers'!$A$14:$A$73,0))*'CA Standards and Followers'!AF$6</f>
        <v>0</v>
      </c>
    </row>
    <row r="43" spans="1:32" x14ac:dyDescent="0.75">
      <c r="A43" t="s">
        <v>1399</v>
      </c>
      <c r="B43">
        <f>INDEX('CA Standards and Followers'!$D$14:$D$73,MATCH($A43,'CA Standards and Followers'!$A$14:$A$73,0))*'CA Standards and Followers'!B$6</f>
        <v>0</v>
      </c>
      <c r="C43">
        <f>INDEX('CA Standards and Followers'!$D$14:$D$73,MATCH($A43,'CA Standards and Followers'!$A$14:$A$73,0))*'CA Standards and Followers'!C$6</f>
        <v>0</v>
      </c>
      <c r="D43">
        <f>INDEX('CA Standards and Followers'!$D$14:$D$73,MATCH($A43,'CA Standards and Followers'!$A$14:$A$73,0))*'CA Standards and Followers'!D$6</f>
        <v>0</v>
      </c>
      <c r="E43">
        <f>INDEX('CA Standards and Followers'!$D$14:$D$73,MATCH($A43,'CA Standards and Followers'!$A$14:$A$73,0))*'CA Standards and Followers'!E$6</f>
        <v>0</v>
      </c>
      <c r="F43">
        <f>INDEX('CA Standards and Followers'!$D$14:$D$73,MATCH($A43,'CA Standards and Followers'!$A$14:$A$73,0))*'CA Standards and Followers'!F$6</f>
        <v>0</v>
      </c>
      <c r="G43">
        <f>INDEX('CA Standards and Followers'!$D$14:$D$73,MATCH($A43,'CA Standards and Followers'!$A$14:$A$73,0))*'CA Standards and Followers'!G$6</f>
        <v>0</v>
      </c>
      <c r="H43">
        <f>INDEX('CA Standards and Followers'!$D$14:$D$73,MATCH($A43,'CA Standards and Followers'!$A$14:$A$73,0))*'CA Standards and Followers'!H$6</f>
        <v>0</v>
      </c>
      <c r="I43">
        <f>INDEX('CA Standards and Followers'!$D$14:$D$73,MATCH($A43,'CA Standards and Followers'!$A$14:$A$73,0))*'CA Standards and Followers'!I$6</f>
        <v>0</v>
      </c>
      <c r="J43">
        <f>INDEX('CA Standards and Followers'!$D$14:$D$73,MATCH($A43,'CA Standards and Followers'!$A$14:$A$73,0))*'CA Standards and Followers'!J$6</f>
        <v>0</v>
      </c>
      <c r="K43">
        <f>INDEX('CA Standards and Followers'!$D$14:$D$73,MATCH($A43,'CA Standards and Followers'!$A$14:$A$73,0))*'CA Standards and Followers'!K$6</f>
        <v>0</v>
      </c>
      <c r="L43">
        <f>INDEX('CA Standards and Followers'!$D$14:$D$73,MATCH($A43,'CA Standards and Followers'!$A$14:$A$73,0))*'CA Standards and Followers'!L$6</f>
        <v>0</v>
      </c>
      <c r="M43">
        <f>INDEX('CA Standards and Followers'!$D$14:$D$73,MATCH($A43,'CA Standards and Followers'!$A$14:$A$73,0))*'CA Standards and Followers'!M$6</f>
        <v>0</v>
      </c>
      <c r="N43">
        <f>INDEX('CA Standards and Followers'!$D$14:$D$73,MATCH($A43,'CA Standards and Followers'!$A$14:$A$73,0))*'CA Standards and Followers'!N$6</f>
        <v>0</v>
      </c>
      <c r="O43">
        <f>INDEX('CA Standards and Followers'!$D$14:$D$73,MATCH($A43,'CA Standards and Followers'!$A$14:$A$73,0))*'CA Standards and Followers'!O$6</f>
        <v>0</v>
      </c>
      <c r="P43">
        <f>INDEX('CA Standards and Followers'!$D$14:$D$73,MATCH($A43,'CA Standards and Followers'!$A$14:$A$73,0))*'CA Standards and Followers'!P$6</f>
        <v>0</v>
      </c>
      <c r="Q43">
        <f>INDEX('CA Standards and Followers'!$D$14:$D$73,MATCH($A43,'CA Standards and Followers'!$A$14:$A$73,0))*'CA Standards and Followers'!Q$6</f>
        <v>0</v>
      </c>
      <c r="R43">
        <f>INDEX('CA Standards and Followers'!$D$14:$D$73,MATCH($A43,'CA Standards and Followers'!$A$14:$A$73,0))*'CA Standards and Followers'!R$6</f>
        <v>0</v>
      </c>
      <c r="S43">
        <f>INDEX('CA Standards and Followers'!$D$14:$D$73,MATCH($A43,'CA Standards and Followers'!$A$14:$A$73,0))*'CA Standards and Followers'!S$6</f>
        <v>0</v>
      </c>
      <c r="T43">
        <f>INDEX('CA Standards and Followers'!$D$14:$D$73,MATCH($A43,'CA Standards and Followers'!$A$14:$A$73,0))*'CA Standards and Followers'!T$6</f>
        <v>0</v>
      </c>
      <c r="U43">
        <f>INDEX('CA Standards and Followers'!$D$14:$D$73,MATCH($A43,'CA Standards and Followers'!$A$14:$A$73,0))*'CA Standards and Followers'!U$6</f>
        <v>0</v>
      </c>
      <c r="V43">
        <f>INDEX('CA Standards and Followers'!$D$14:$D$73,MATCH($A43,'CA Standards and Followers'!$A$14:$A$73,0))*'CA Standards and Followers'!V$6</f>
        <v>0</v>
      </c>
      <c r="W43">
        <f>INDEX('CA Standards and Followers'!$D$14:$D$73,MATCH($A43,'CA Standards and Followers'!$A$14:$A$73,0))*'CA Standards and Followers'!W$6</f>
        <v>0</v>
      </c>
      <c r="X43">
        <f>INDEX('CA Standards and Followers'!$D$14:$D$73,MATCH($A43,'CA Standards and Followers'!$A$14:$A$73,0))*'CA Standards and Followers'!X$6</f>
        <v>0</v>
      </c>
      <c r="Y43">
        <f>INDEX('CA Standards and Followers'!$D$14:$D$73,MATCH($A43,'CA Standards and Followers'!$A$14:$A$73,0))*'CA Standards and Followers'!Y$6</f>
        <v>0</v>
      </c>
      <c r="Z43">
        <f>INDEX('CA Standards and Followers'!$D$14:$D$73,MATCH($A43,'CA Standards and Followers'!$A$14:$A$73,0))*'CA Standards and Followers'!Z$6</f>
        <v>0</v>
      </c>
      <c r="AA43">
        <f>INDEX('CA Standards and Followers'!$D$14:$D$73,MATCH($A43,'CA Standards and Followers'!$A$14:$A$73,0))*'CA Standards and Followers'!AA$6</f>
        <v>0</v>
      </c>
      <c r="AB43">
        <f>INDEX('CA Standards and Followers'!$D$14:$D$73,MATCH($A43,'CA Standards and Followers'!$A$14:$A$73,0))*'CA Standards and Followers'!AB$6</f>
        <v>0</v>
      </c>
      <c r="AC43">
        <f>INDEX('CA Standards and Followers'!$D$14:$D$73,MATCH($A43,'CA Standards and Followers'!$A$14:$A$73,0))*'CA Standards and Followers'!AC$6</f>
        <v>0</v>
      </c>
      <c r="AD43">
        <f>INDEX('CA Standards and Followers'!$D$14:$D$73,MATCH($A43,'CA Standards and Followers'!$A$14:$A$73,0))*'CA Standards and Followers'!AD$6</f>
        <v>0</v>
      </c>
      <c r="AE43">
        <f>INDEX('CA Standards and Followers'!$D$14:$D$73,MATCH($A43,'CA Standards and Followers'!$A$14:$A$73,0))*'CA Standards and Followers'!AE$6</f>
        <v>0</v>
      </c>
      <c r="AF43">
        <f>INDEX('CA Standards and Followers'!$D$14:$D$73,MATCH($A43,'CA Standards and Followers'!$A$14:$A$73,0))*'CA Standards and Followers'!AF$6</f>
        <v>0</v>
      </c>
    </row>
    <row r="44" spans="1:32" x14ac:dyDescent="0.75">
      <c r="A44" t="s">
        <v>1401</v>
      </c>
      <c r="B44">
        <f>INDEX('CA Standards and Followers'!$D$14:$D$73,MATCH($A44,'CA Standards and Followers'!$A$14:$A$73,0))*'CA Standards and Followers'!B$6</f>
        <v>0</v>
      </c>
      <c r="C44">
        <f>INDEX('CA Standards and Followers'!$D$14:$D$73,MATCH($A44,'CA Standards and Followers'!$A$14:$A$73,0))*'CA Standards and Followers'!C$6</f>
        <v>0</v>
      </c>
      <c r="D44">
        <f>INDEX('CA Standards and Followers'!$D$14:$D$73,MATCH($A44,'CA Standards and Followers'!$A$14:$A$73,0))*'CA Standards and Followers'!D$6</f>
        <v>0</v>
      </c>
      <c r="E44">
        <f>INDEX('CA Standards and Followers'!$D$14:$D$73,MATCH($A44,'CA Standards and Followers'!$A$14:$A$73,0))*'CA Standards and Followers'!E$6</f>
        <v>0</v>
      </c>
      <c r="F44">
        <f>INDEX('CA Standards and Followers'!$D$14:$D$73,MATCH($A44,'CA Standards and Followers'!$A$14:$A$73,0))*'CA Standards and Followers'!F$6</f>
        <v>0</v>
      </c>
      <c r="G44">
        <f>INDEX('CA Standards and Followers'!$D$14:$D$73,MATCH($A44,'CA Standards and Followers'!$A$14:$A$73,0))*'CA Standards and Followers'!G$6</f>
        <v>0</v>
      </c>
      <c r="H44">
        <f>INDEX('CA Standards and Followers'!$D$14:$D$73,MATCH($A44,'CA Standards and Followers'!$A$14:$A$73,0))*'CA Standards and Followers'!H$6</f>
        <v>0</v>
      </c>
      <c r="I44">
        <f>INDEX('CA Standards and Followers'!$D$14:$D$73,MATCH($A44,'CA Standards and Followers'!$A$14:$A$73,0))*'CA Standards and Followers'!I$6</f>
        <v>0</v>
      </c>
      <c r="J44">
        <f>INDEX('CA Standards and Followers'!$D$14:$D$73,MATCH($A44,'CA Standards and Followers'!$A$14:$A$73,0))*'CA Standards and Followers'!J$6</f>
        <v>0</v>
      </c>
      <c r="K44">
        <f>INDEX('CA Standards and Followers'!$D$14:$D$73,MATCH($A44,'CA Standards and Followers'!$A$14:$A$73,0))*'CA Standards and Followers'!K$6</f>
        <v>0</v>
      </c>
      <c r="L44">
        <f>INDEX('CA Standards and Followers'!$D$14:$D$73,MATCH($A44,'CA Standards and Followers'!$A$14:$A$73,0))*'CA Standards and Followers'!L$6</f>
        <v>0</v>
      </c>
      <c r="M44">
        <f>INDEX('CA Standards and Followers'!$D$14:$D$73,MATCH($A44,'CA Standards and Followers'!$A$14:$A$73,0))*'CA Standards and Followers'!M$6</f>
        <v>0</v>
      </c>
      <c r="N44">
        <f>INDEX('CA Standards and Followers'!$D$14:$D$73,MATCH($A44,'CA Standards and Followers'!$A$14:$A$73,0))*'CA Standards and Followers'!N$6</f>
        <v>0</v>
      </c>
      <c r="O44">
        <f>INDEX('CA Standards and Followers'!$D$14:$D$73,MATCH($A44,'CA Standards and Followers'!$A$14:$A$73,0))*'CA Standards and Followers'!O$6</f>
        <v>0</v>
      </c>
      <c r="P44">
        <f>INDEX('CA Standards and Followers'!$D$14:$D$73,MATCH($A44,'CA Standards and Followers'!$A$14:$A$73,0))*'CA Standards and Followers'!P$6</f>
        <v>0</v>
      </c>
      <c r="Q44">
        <f>INDEX('CA Standards and Followers'!$D$14:$D$73,MATCH($A44,'CA Standards and Followers'!$A$14:$A$73,0))*'CA Standards and Followers'!Q$6</f>
        <v>0</v>
      </c>
      <c r="R44">
        <f>INDEX('CA Standards and Followers'!$D$14:$D$73,MATCH($A44,'CA Standards and Followers'!$A$14:$A$73,0))*'CA Standards and Followers'!R$6</f>
        <v>0</v>
      </c>
      <c r="S44">
        <f>INDEX('CA Standards and Followers'!$D$14:$D$73,MATCH($A44,'CA Standards and Followers'!$A$14:$A$73,0))*'CA Standards and Followers'!S$6</f>
        <v>0</v>
      </c>
      <c r="T44">
        <f>INDEX('CA Standards and Followers'!$D$14:$D$73,MATCH($A44,'CA Standards and Followers'!$A$14:$A$73,0))*'CA Standards and Followers'!T$6</f>
        <v>0</v>
      </c>
      <c r="U44">
        <f>INDEX('CA Standards and Followers'!$D$14:$D$73,MATCH($A44,'CA Standards and Followers'!$A$14:$A$73,0))*'CA Standards and Followers'!U$6</f>
        <v>0</v>
      </c>
      <c r="V44">
        <f>INDEX('CA Standards and Followers'!$D$14:$D$73,MATCH($A44,'CA Standards and Followers'!$A$14:$A$73,0))*'CA Standards and Followers'!V$6</f>
        <v>0</v>
      </c>
      <c r="W44">
        <f>INDEX('CA Standards and Followers'!$D$14:$D$73,MATCH($A44,'CA Standards and Followers'!$A$14:$A$73,0))*'CA Standards and Followers'!W$6</f>
        <v>0</v>
      </c>
      <c r="X44">
        <f>INDEX('CA Standards and Followers'!$D$14:$D$73,MATCH($A44,'CA Standards and Followers'!$A$14:$A$73,0))*'CA Standards and Followers'!X$6</f>
        <v>0</v>
      </c>
      <c r="Y44">
        <f>INDEX('CA Standards and Followers'!$D$14:$D$73,MATCH($A44,'CA Standards and Followers'!$A$14:$A$73,0))*'CA Standards and Followers'!Y$6</f>
        <v>0</v>
      </c>
      <c r="Z44">
        <f>INDEX('CA Standards and Followers'!$D$14:$D$73,MATCH($A44,'CA Standards and Followers'!$A$14:$A$73,0))*'CA Standards and Followers'!Z$6</f>
        <v>0</v>
      </c>
      <c r="AA44">
        <f>INDEX('CA Standards and Followers'!$D$14:$D$73,MATCH($A44,'CA Standards and Followers'!$A$14:$A$73,0))*'CA Standards and Followers'!AA$6</f>
        <v>0</v>
      </c>
      <c r="AB44">
        <f>INDEX('CA Standards and Followers'!$D$14:$D$73,MATCH($A44,'CA Standards and Followers'!$A$14:$A$73,0))*'CA Standards and Followers'!AB$6</f>
        <v>0</v>
      </c>
      <c r="AC44">
        <f>INDEX('CA Standards and Followers'!$D$14:$D$73,MATCH($A44,'CA Standards and Followers'!$A$14:$A$73,0))*'CA Standards and Followers'!AC$6</f>
        <v>0</v>
      </c>
      <c r="AD44">
        <f>INDEX('CA Standards and Followers'!$D$14:$D$73,MATCH($A44,'CA Standards and Followers'!$A$14:$A$73,0))*'CA Standards and Followers'!AD$6</f>
        <v>0</v>
      </c>
      <c r="AE44">
        <f>INDEX('CA Standards and Followers'!$D$14:$D$73,MATCH($A44,'CA Standards and Followers'!$A$14:$A$73,0))*'CA Standards and Followers'!AE$6</f>
        <v>0</v>
      </c>
      <c r="AF44">
        <f>INDEX('CA Standards and Followers'!$D$14:$D$73,MATCH($A44,'CA Standards and Followers'!$A$14:$A$73,0))*'CA Standards and Followers'!AF$6</f>
        <v>0</v>
      </c>
    </row>
    <row r="45" spans="1:32" x14ac:dyDescent="0.75">
      <c r="A45" t="s">
        <v>1403</v>
      </c>
      <c r="B45">
        <f>INDEX('CA Standards and Followers'!$D$14:$D$73,MATCH($A45,'CA Standards and Followers'!$A$14:$A$73,0))*'CA Standards and Followers'!B$6</f>
        <v>0</v>
      </c>
      <c r="C45">
        <f>INDEX('CA Standards and Followers'!$D$14:$D$73,MATCH($A45,'CA Standards and Followers'!$A$14:$A$73,0))*'CA Standards and Followers'!C$6</f>
        <v>0</v>
      </c>
      <c r="D45">
        <f>INDEX('CA Standards and Followers'!$D$14:$D$73,MATCH($A45,'CA Standards and Followers'!$A$14:$A$73,0))*'CA Standards and Followers'!D$6</f>
        <v>0</v>
      </c>
      <c r="E45">
        <f>INDEX('CA Standards and Followers'!$D$14:$D$73,MATCH($A45,'CA Standards and Followers'!$A$14:$A$73,0))*'CA Standards and Followers'!E$6</f>
        <v>0</v>
      </c>
      <c r="F45">
        <f>INDEX('CA Standards and Followers'!$D$14:$D$73,MATCH($A45,'CA Standards and Followers'!$A$14:$A$73,0))*'CA Standards and Followers'!F$6</f>
        <v>0</v>
      </c>
      <c r="G45">
        <f>INDEX('CA Standards and Followers'!$D$14:$D$73,MATCH($A45,'CA Standards and Followers'!$A$14:$A$73,0))*'CA Standards and Followers'!G$6</f>
        <v>0</v>
      </c>
      <c r="H45">
        <f>INDEX('CA Standards and Followers'!$D$14:$D$73,MATCH($A45,'CA Standards and Followers'!$A$14:$A$73,0))*'CA Standards and Followers'!H$6</f>
        <v>0</v>
      </c>
      <c r="I45">
        <f>INDEX('CA Standards and Followers'!$D$14:$D$73,MATCH($A45,'CA Standards and Followers'!$A$14:$A$73,0))*'CA Standards and Followers'!I$6</f>
        <v>0</v>
      </c>
      <c r="J45">
        <f>INDEX('CA Standards and Followers'!$D$14:$D$73,MATCH($A45,'CA Standards and Followers'!$A$14:$A$73,0))*'CA Standards and Followers'!J$6</f>
        <v>0</v>
      </c>
      <c r="K45">
        <f>INDEX('CA Standards and Followers'!$D$14:$D$73,MATCH($A45,'CA Standards and Followers'!$A$14:$A$73,0))*'CA Standards and Followers'!K$6</f>
        <v>0</v>
      </c>
      <c r="L45">
        <f>INDEX('CA Standards and Followers'!$D$14:$D$73,MATCH($A45,'CA Standards and Followers'!$A$14:$A$73,0))*'CA Standards and Followers'!L$6</f>
        <v>0</v>
      </c>
      <c r="M45">
        <f>INDEX('CA Standards and Followers'!$D$14:$D$73,MATCH($A45,'CA Standards and Followers'!$A$14:$A$73,0))*'CA Standards and Followers'!M$6</f>
        <v>0</v>
      </c>
      <c r="N45">
        <f>INDEX('CA Standards and Followers'!$D$14:$D$73,MATCH($A45,'CA Standards and Followers'!$A$14:$A$73,0))*'CA Standards and Followers'!N$6</f>
        <v>0</v>
      </c>
      <c r="O45">
        <f>INDEX('CA Standards and Followers'!$D$14:$D$73,MATCH($A45,'CA Standards and Followers'!$A$14:$A$73,0))*'CA Standards and Followers'!O$6</f>
        <v>0</v>
      </c>
      <c r="P45">
        <f>INDEX('CA Standards and Followers'!$D$14:$D$73,MATCH($A45,'CA Standards and Followers'!$A$14:$A$73,0))*'CA Standards and Followers'!P$6</f>
        <v>0</v>
      </c>
      <c r="Q45">
        <f>INDEX('CA Standards and Followers'!$D$14:$D$73,MATCH($A45,'CA Standards and Followers'!$A$14:$A$73,0))*'CA Standards and Followers'!Q$6</f>
        <v>0</v>
      </c>
      <c r="R45">
        <f>INDEX('CA Standards and Followers'!$D$14:$D$73,MATCH($A45,'CA Standards and Followers'!$A$14:$A$73,0))*'CA Standards and Followers'!R$6</f>
        <v>0</v>
      </c>
      <c r="S45">
        <f>INDEX('CA Standards and Followers'!$D$14:$D$73,MATCH($A45,'CA Standards and Followers'!$A$14:$A$73,0))*'CA Standards and Followers'!S$6</f>
        <v>0</v>
      </c>
      <c r="T45">
        <f>INDEX('CA Standards and Followers'!$D$14:$D$73,MATCH($A45,'CA Standards and Followers'!$A$14:$A$73,0))*'CA Standards and Followers'!T$6</f>
        <v>0</v>
      </c>
      <c r="U45">
        <f>INDEX('CA Standards and Followers'!$D$14:$D$73,MATCH($A45,'CA Standards and Followers'!$A$14:$A$73,0))*'CA Standards and Followers'!U$6</f>
        <v>0</v>
      </c>
      <c r="V45">
        <f>INDEX('CA Standards and Followers'!$D$14:$D$73,MATCH($A45,'CA Standards and Followers'!$A$14:$A$73,0))*'CA Standards and Followers'!V$6</f>
        <v>0</v>
      </c>
      <c r="W45">
        <f>INDEX('CA Standards and Followers'!$D$14:$D$73,MATCH($A45,'CA Standards and Followers'!$A$14:$A$73,0))*'CA Standards and Followers'!W$6</f>
        <v>0</v>
      </c>
      <c r="X45">
        <f>INDEX('CA Standards and Followers'!$D$14:$D$73,MATCH($A45,'CA Standards and Followers'!$A$14:$A$73,0))*'CA Standards and Followers'!X$6</f>
        <v>0</v>
      </c>
      <c r="Y45">
        <f>INDEX('CA Standards and Followers'!$D$14:$D$73,MATCH($A45,'CA Standards and Followers'!$A$14:$A$73,0))*'CA Standards and Followers'!Y$6</f>
        <v>0</v>
      </c>
      <c r="Z45">
        <f>INDEX('CA Standards and Followers'!$D$14:$D$73,MATCH($A45,'CA Standards and Followers'!$A$14:$A$73,0))*'CA Standards and Followers'!Z$6</f>
        <v>0</v>
      </c>
      <c r="AA45">
        <f>INDEX('CA Standards and Followers'!$D$14:$D$73,MATCH($A45,'CA Standards and Followers'!$A$14:$A$73,0))*'CA Standards and Followers'!AA$6</f>
        <v>0</v>
      </c>
      <c r="AB45">
        <f>INDEX('CA Standards and Followers'!$D$14:$D$73,MATCH($A45,'CA Standards and Followers'!$A$14:$A$73,0))*'CA Standards and Followers'!AB$6</f>
        <v>0</v>
      </c>
      <c r="AC45">
        <f>INDEX('CA Standards and Followers'!$D$14:$D$73,MATCH($A45,'CA Standards and Followers'!$A$14:$A$73,0))*'CA Standards and Followers'!AC$6</f>
        <v>0</v>
      </c>
      <c r="AD45">
        <f>INDEX('CA Standards and Followers'!$D$14:$D$73,MATCH($A45,'CA Standards and Followers'!$A$14:$A$73,0))*'CA Standards and Followers'!AD$6</f>
        <v>0</v>
      </c>
      <c r="AE45">
        <f>INDEX('CA Standards and Followers'!$D$14:$D$73,MATCH($A45,'CA Standards and Followers'!$A$14:$A$73,0))*'CA Standards and Followers'!AE$6</f>
        <v>0</v>
      </c>
      <c r="AF45">
        <f>INDEX('CA Standards and Followers'!$D$14:$D$73,MATCH($A45,'CA Standards and Followers'!$A$14:$A$73,0))*'CA Standards and Followers'!AF$6</f>
        <v>0</v>
      </c>
    </row>
    <row r="46" spans="1:32" x14ac:dyDescent="0.75">
      <c r="A46" t="s">
        <v>24</v>
      </c>
      <c r="B46">
        <f>INDEX('CA Standards and Followers'!$D$14:$D$73,MATCH($A46,'CA Standards and Followers'!$A$14:$A$73,0))*'CA Standards and Followers'!B$6</f>
        <v>0</v>
      </c>
      <c r="C46">
        <f>INDEX('CA Standards and Followers'!$D$14:$D$73,MATCH($A46,'CA Standards and Followers'!$A$14:$A$73,0))*'CA Standards and Followers'!C$6</f>
        <v>0</v>
      </c>
      <c r="D46">
        <f>INDEX('CA Standards and Followers'!$D$14:$D$73,MATCH($A46,'CA Standards and Followers'!$A$14:$A$73,0))*'CA Standards and Followers'!D$6</f>
        <v>0</v>
      </c>
      <c r="E46">
        <f>INDEX('CA Standards and Followers'!$D$14:$D$73,MATCH($A46,'CA Standards and Followers'!$A$14:$A$73,0))*'CA Standards and Followers'!E$6</f>
        <v>0</v>
      </c>
      <c r="F46">
        <f>INDEX('CA Standards and Followers'!$D$14:$D$73,MATCH($A46,'CA Standards and Followers'!$A$14:$A$73,0))*'CA Standards and Followers'!F$6</f>
        <v>0</v>
      </c>
      <c r="G46">
        <f>INDEX('CA Standards and Followers'!$D$14:$D$73,MATCH($A46,'CA Standards and Followers'!$A$14:$A$73,0))*'CA Standards and Followers'!G$6</f>
        <v>0</v>
      </c>
      <c r="H46">
        <f>INDEX('CA Standards and Followers'!$D$14:$D$73,MATCH($A46,'CA Standards and Followers'!$A$14:$A$73,0))*'CA Standards and Followers'!H$6</f>
        <v>0</v>
      </c>
      <c r="I46">
        <f>INDEX('CA Standards and Followers'!$D$14:$D$73,MATCH($A46,'CA Standards and Followers'!$A$14:$A$73,0))*'CA Standards and Followers'!I$6</f>
        <v>0</v>
      </c>
      <c r="J46">
        <f>INDEX('CA Standards and Followers'!$D$14:$D$73,MATCH($A46,'CA Standards and Followers'!$A$14:$A$73,0))*'CA Standards and Followers'!J$6</f>
        <v>0</v>
      </c>
      <c r="K46">
        <f>INDEX('CA Standards and Followers'!$D$14:$D$73,MATCH($A46,'CA Standards and Followers'!$A$14:$A$73,0))*'CA Standards and Followers'!K$6</f>
        <v>0</v>
      </c>
      <c r="L46">
        <f>INDEX('CA Standards and Followers'!$D$14:$D$73,MATCH($A46,'CA Standards and Followers'!$A$14:$A$73,0))*'CA Standards and Followers'!L$6</f>
        <v>0</v>
      </c>
      <c r="M46">
        <f>INDEX('CA Standards and Followers'!$D$14:$D$73,MATCH($A46,'CA Standards and Followers'!$A$14:$A$73,0))*'CA Standards and Followers'!M$6</f>
        <v>0</v>
      </c>
      <c r="N46">
        <f>INDEX('CA Standards and Followers'!$D$14:$D$73,MATCH($A46,'CA Standards and Followers'!$A$14:$A$73,0))*'CA Standards and Followers'!N$6</f>
        <v>0</v>
      </c>
      <c r="O46">
        <f>INDEX('CA Standards and Followers'!$D$14:$D$73,MATCH($A46,'CA Standards and Followers'!$A$14:$A$73,0))*'CA Standards and Followers'!O$6</f>
        <v>0</v>
      </c>
      <c r="P46">
        <f>INDEX('CA Standards and Followers'!$D$14:$D$73,MATCH($A46,'CA Standards and Followers'!$A$14:$A$73,0))*'CA Standards and Followers'!P$6</f>
        <v>0</v>
      </c>
      <c r="Q46">
        <f>INDEX('CA Standards and Followers'!$D$14:$D$73,MATCH($A46,'CA Standards and Followers'!$A$14:$A$73,0))*'CA Standards and Followers'!Q$6</f>
        <v>0</v>
      </c>
      <c r="R46">
        <f>INDEX('CA Standards and Followers'!$D$14:$D$73,MATCH($A46,'CA Standards and Followers'!$A$14:$A$73,0))*'CA Standards and Followers'!R$6</f>
        <v>0</v>
      </c>
      <c r="S46">
        <f>INDEX('CA Standards and Followers'!$D$14:$D$73,MATCH($A46,'CA Standards and Followers'!$A$14:$A$73,0))*'CA Standards and Followers'!S$6</f>
        <v>0</v>
      </c>
      <c r="T46">
        <f>INDEX('CA Standards and Followers'!$D$14:$D$73,MATCH($A46,'CA Standards and Followers'!$A$14:$A$73,0))*'CA Standards and Followers'!T$6</f>
        <v>0</v>
      </c>
      <c r="U46">
        <f>INDEX('CA Standards and Followers'!$D$14:$D$73,MATCH($A46,'CA Standards and Followers'!$A$14:$A$73,0))*'CA Standards and Followers'!U$6</f>
        <v>0</v>
      </c>
      <c r="V46">
        <f>INDEX('CA Standards and Followers'!$D$14:$D$73,MATCH($A46,'CA Standards and Followers'!$A$14:$A$73,0))*'CA Standards and Followers'!V$6</f>
        <v>0</v>
      </c>
      <c r="W46">
        <f>INDEX('CA Standards and Followers'!$D$14:$D$73,MATCH($A46,'CA Standards and Followers'!$A$14:$A$73,0))*'CA Standards and Followers'!W$6</f>
        <v>0</v>
      </c>
      <c r="X46">
        <f>INDEX('CA Standards and Followers'!$D$14:$D$73,MATCH($A46,'CA Standards and Followers'!$A$14:$A$73,0))*'CA Standards and Followers'!X$6</f>
        <v>0</v>
      </c>
      <c r="Y46">
        <f>INDEX('CA Standards and Followers'!$D$14:$D$73,MATCH($A46,'CA Standards and Followers'!$A$14:$A$73,0))*'CA Standards and Followers'!Y$6</f>
        <v>0</v>
      </c>
      <c r="Z46">
        <f>INDEX('CA Standards and Followers'!$D$14:$D$73,MATCH($A46,'CA Standards and Followers'!$A$14:$A$73,0))*'CA Standards and Followers'!Z$6</f>
        <v>0</v>
      </c>
      <c r="AA46">
        <f>INDEX('CA Standards and Followers'!$D$14:$D$73,MATCH($A46,'CA Standards and Followers'!$A$14:$A$73,0))*'CA Standards and Followers'!AA$6</f>
        <v>0</v>
      </c>
      <c r="AB46">
        <f>INDEX('CA Standards and Followers'!$D$14:$D$73,MATCH($A46,'CA Standards and Followers'!$A$14:$A$73,0))*'CA Standards and Followers'!AB$6</f>
        <v>0</v>
      </c>
      <c r="AC46">
        <f>INDEX('CA Standards and Followers'!$D$14:$D$73,MATCH($A46,'CA Standards and Followers'!$A$14:$A$73,0))*'CA Standards and Followers'!AC$6</f>
        <v>0</v>
      </c>
      <c r="AD46">
        <f>INDEX('CA Standards and Followers'!$D$14:$D$73,MATCH($A46,'CA Standards and Followers'!$A$14:$A$73,0))*'CA Standards and Followers'!AD$6</f>
        <v>0</v>
      </c>
      <c r="AE46">
        <f>INDEX('CA Standards and Followers'!$D$14:$D$73,MATCH($A46,'CA Standards and Followers'!$A$14:$A$73,0))*'CA Standards and Followers'!AE$6</f>
        <v>0</v>
      </c>
      <c r="AF46">
        <f>INDEX('CA Standards and Followers'!$D$14:$D$73,MATCH($A46,'CA Standards and Followers'!$A$14:$A$73,0))*'CA Standards and Followers'!AF$6</f>
        <v>0</v>
      </c>
    </row>
    <row r="47" spans="1:32" x14ac:dyDescent="0.75">
      <c r="A47" t="s">
        <v>25</v>
      </c>
      <c r="B47">
        <f>INDEX('CA Standards and Followers'!$D$14:$D$73,MATCH($A47,'CA Standards and Followers'!$A$14:$A$73,0))*'CA Standards and Followers'!B$6</f>
        <v>0</v>
      </c>
      <c r="C47">
        <f>INDEX('CA Standards and Followers'!$D$14:$D$73,MATCH($A47,'CA Standards and Followers'!$A$14:$A$73,0))*'CA Standards and Followers'!C$6</f>
        <v>0</v>
      </c>
      <c r="D47">
        <f>INDEX('CA Standards and Followers'!$D$14:$D$73,MATCH($A47,'CA Standards and Followers'!$A$14:$A$73,0))*'CA Standards and Followers'!D$6</f>
        <v>0</v>
      </c>
      <c r="E47">
        <f>INDEX('CA Standards and Followers'!$D$14:$D$73,MATCH($A47,'CA Standards and Followers'!$A$14:$A$73,0))*'CA Standards and Followers'!E$6</f>
        <v>0</v>
      </c>
      <c r="F47">
        <f>INDEX('CA Standards and Followers'!$D$14:$D$73,MATCH($A47,'CA Standards and Followers'!$A$14:$A$73,0))*'CA Standards and Followers'!F$6</f>
        <v>0</v>
      </c>
      <c r="G47">
        <f>INDEX('CA Standards and Followers'!$D$14:$D$73,MATCH($A47,'CA Standards and Followers'!$A$14:$A$73,0))*'CA Standards and Followers'!G$6</f>
        <v>0</v>
      </c>
      <c r="H47">
        <f>INDEX('CA Standards and Followers'!$D$14:$D$73,MATCH($A47,'CA Standards and Followers'!$A$14:$A$73,0))*'CA Standards and Followers'!H$6</f>
        <v>0</v>
      </c>
      <c r="I47">
        <f>INDEX('CA Standards and Followers'!$D$14:$D$73,MATCH($A47,'CA Standards and Followers'!$A$14:$A$73,0))*'CA Standards and Followers'!I$6</f>
        <v>0</v>
      </c>
      <c r="J47">
        <f>INDEX('CA Standards and Followers'!$D$14:$D$73,MATCH($A47,'CA Standards and Followers'!$A$14:$A$73,0))*'CA Standards and Followers'!J$6</f>
        <v>0</v>
      </c>
      <c r="K47">
        <f>INDEX('CA Standards and Followers'!$D$14:$D$73,MATCH($A47,'CA Standards and Followers'!$A$14:$A$73,0))*'CA Standards and Followers'!K$6</f>
        <v>0</v>
      </c>
      <c r="L47">
        <f>INDEX('CA Standards and Followers'!$D$14:$D$73,MATCH($A47,'CA Standards and Followers'!$A$14:$A$73,0))*'CA Standards and Followers'!L$6</f>
        <v>0</v>
      </c>
      <c r="M47">
        <f>INDEX('CA Standards and Followers'!$D$14:$D$73,MATCH($A47,'CA Standards and Followers'!$A$14:$A$73,0))*'CA Standards and Followers'!M$6</f>
        <v>0</v>
      </c>
      <c r="N47">
        <f>INDEX('CA Standards and Followers'!$D$14:$D$73,MATCH($A47,'CA Standards and Followers'!$A$14:$A$73,0))*'CA Standards and Followers'!N$6</f>
        <v>0</v>
      </c>
      <c r="O47">
        <f>INDEX('CA Standards and Followers'!$D$14:$D$73,MATCH($A47,'CA Standards and Followers'!$A$14:$A$73,0))*'CA Standards and Followers'!O$6</f>
        <v>0</v>
      </c>
      <c r="P47">
        <f>INDEX('CA Standards and Followers'!$D$14:$D$73,MATCH($A47,'CA Standards and Followers'!$A$14:$A$73,0))*'CA Standards and Followers'!P$6</f>
        <v>0</v>
      </c>
      <c r="Q47">
        <f>INDEX('CA Standards and Followers'!$D$14:$D$73,MATCH($A47,'CA Standards and Followers'!$A$14:$A$73,0))*'CA Standards and Followers'!Q$6</f>
        <v>0</v>
      </c>
      <c r="R47">
        <f>INDEX('CA Standards and Followers'!$D$14:$D$73,MATCH($A47,'CA Standards and Followers'!$A$14:$A$73,0))*'CA Standards and Followers'!R$6</f>
        <v>0</v>
      </c>
      <c r="S47">
        <f>INDEX('CA Standards and Followers'!$D$14:$D$73,MATCH($A47,'CA Standards and Followers'!$A$14:$A$73,0))*'CA Standards and Followers'!S$6</f>
        <v>0</v>
      </c>
      <c r="T47">
        <f>INDEX('CA Standards and Followers'!$D$14:$D$73,MATCH($A47,'CA Standards and Followers'!$A$14:$A$73,0))*'CA Standards and Followers'!T$6</f>
        <v>0</v>
      </c>
      <c r="U47">
        <f>INDEX('CA Standards and Followers'!$D$14:$D$73,MATCH($A47,'CA Standards and Followers'!$A$14:$A$73,0))*'CA Standards and Followers'!U$6</f>
        <v>0</v>
      </c>
      <c r="V47">
        <f>INDEX('CA Standards and Followers'!$D$14:$D$73,MATCH($A47,'CA Standards and Followers'!$A$14:$A$73,0))*'CA Standards and Followers'!V$6</f>
        <v>0</v>
      </c>
      <c r="W47">
        <f>INDEX('CA Standards and Followers'!$D$14:$D$73,MATCH($A47,'CA Standards and Followers'!$A$14:$A$73,0))*'CA Standards and Followers'!W$6</f>
        <v>0</v>
      </c>
      <c r="X47">
        <f>INDEX('CA Standards and Followers'!$D$14:$D$73,MATCH($A47,'CA Standards and Followers'!$A$14:$A$73,0))*'CA Standards and Followers'!X$6</f>
        <v>0</v>
      </c>
      <c r="Y47">
        <f>INDEX('CA Standards and Followers'!$D$14:$D$73,MATCH($A47,'CA Standards and Followers'!$A$14:$A$73,0))*'CA Standards and Followers'!Y$6</f>
        <v>0</v>
      </c>
      <c r="Z47">
        <f>INDEX('CA Standards and Followers'!$D$14:$D$73,MATCH($A47,'CA Standards and Followers'!$A$14:$A$73,0))*'CA Standards and Followers'!Z$6</f>
        <v>0</v>
      </c>
      <c r="AA47">
        <f>INDEX('CA Standards and Followers'!$D$14:$D$73,MATCH($A47,'CA Standards and Followers'!$A$14:$A$73,0))*'CA Standards and Followers'!AA$6</f>
        <v>0</v>
      </c>
      <c r="AB47">
        <f>INDEX('CA Standards and Followers'!$D$14:$D$73,MATCH($A47,'CA Standards and Followers'!$A$14:$A$73,0))*'CA Standards and Followers'!AB$6</f>
        <v>0</v>
      </c>
      <c r="AC47">
        <f>INDEX('CA Standards and Followers'!$D$14:$D$73,MATCH($A47,'CA Standards and Followers'!$A$14:$A$73,0))*'CA Standards and Followers'!AC$6</f>
        <v>0</v>
      </c>
      <c r="AD47">
        <f>INDEX('CA Standards and Followers'!$D$14:$D$73,MATCH($A47,'CA Standards and Followers'!$A$14:$A$73,0))*'CA Standards and Followers'!AD$6</f>
        <v>0</v>
      </c>
      <c r="AE47">
        <f>INDEX('CA Standards and Followers'!$D$14:$D$73,MATCH($A47,'CA Standards and Followers'!$A$14:$A$73,0))*'CA Standards and Followers'!AE$6</f>
        <v>0</v>
      </c>
      <c r="AF47">
        <f>INDEX('CA Standards and Followers'!$D$14:$D$73,MATCH($A47,'CA Standards and Followers'!$A$14:$A$73,0))*'CA Standards and Followers'!AF$6</f>
        <v>0</v>
      </c>
    </row>
    <row r="48" spans="1:32" x14ac:dyDescent="0.75">
      <c r="A48" t="s">
        <v>26</v>
      </c>
      <c r="B48">
        <f>INDEX('CA Standards and Followers'!$D$14:$D$73,MATCH($A48,'CA Standards and Followers'!$A$14:$A$73,0))*'CA Standards and Followers'!B$6</f>
        <v>0</v>
      </c>
      <c r="C48">
        <f>INDEX('CA Standards and Followers'!$D$14:$D$73,MATCH($A48,'CA Standards and Followers'!$A$14:$A$73,0))*'CA Standards and Followers'!C$6</f>
        <v>0</v>
      </c>
      <c r="D48">
        <f>INDEX('CA Standards and Followers'!$D$14:$D$73,MATCH($A48,'CA Standards and Followers'!$A$14:$A$73,0))*'CA Standards and Followers'!D$6</f>
        <v>0</v>
      </c>
      <c r="E48">
        <f>INDEX('CA Standards and Followers'!$D$14:$D$73,MATCH($A48,'CA Standards and Followers'!$A$14:$A$73,0))*'CA Standards and Followers'!E$6</f>
        <v>0</v>
      </c>
      <c r="F48">
        <f>INDEX('CA Standards and Followers'!$D$14:$D$73,MATCH($A48,'CA Standards and Followers'!$A$14:$A$73,0))*'CA Standards and Followers'!F$6</f>
        <v>0</v>
      </c>
      <c r="G48">
        <f>INDEX('CA Standards and Followers'!$D$14:$D$73,MATCH($A48,'CA Standards and Followers'!$A$14:$A$73,0))*'CA Standards and Followers'!G$6</f>
        <v>0</v>
      </c>
      <c r="H48">
        <f>INDEX('CA Standards and Followers'!$D$14:$D$73,MATCH($A48,'CA Standards and Followers'!$A$14:$A$73,0))*'CA Standards and Followers'!H$6</f>
        <v>0</v>
      </c>
      <c r="I48">
        <f>INDEX('CA Standards and Followers'!$D$14:$D$73,MATCH($A48,'CA Standards and Followers'!$A$14:$A$73,0))*'CA Standards and Followers'!I$6</f>
        <v>0</v>
      </c>
      <c r="J48">
        <f>INDEX('CA Standards and Followers'!$D$14:$D$73,MATCH($A48,'CA Standards and Followers'!$A$14:$A$73,0))*'CA Standards and Followers'!J$6</f>
        <v>0</v>
      </c>
      <c r="K48">
        <f>INDEX('CA Standards and Followers'!$D$14:$D$73,MATCH($A48,'CA Standards and Followers'!$A$14:$A$73,0))*'CA Standards and Followers'!K$6</f>
        <v>0</v>
      </c>
      <c r="L48">
        <f>INDEX('CA Standards and Followers'!$D$14:$D$73,MATCH($A48,'CA Standards and Followers'!$A$14:$A$73,0))*'CA Standards and Followers'!L$6</f>
        <v>0</v>
      </c>
      <c r="M48">
        <f>INDEX('CA Standards and Followers'!$D$14:$D$73,MATCH($A48,'CA Standards and Followers'!$A$14:$A$73,0))*'CA Standards and Followers'!M$6</f>
        <v>0</v>
      </c>
      <c r="N48">
        <f>INDEX('CA Standards and Followers'!$D$14:$D$73,MATCH($A48,'CA Standards and Followers'!$A$14:$A$73,0))*'CA Standards and Followers'!N$6</f>
        <v>0</v>
      </c>
      <c r="O48">
        <f>INDEX('CA Standards and Followers'!$D$14:$D$73,MATCH($A48,'CA Standards and Followers'!$A$14:$A$73,0))*'CA Standards and Followers'!O$6</f>
        <v>0</v>
      </c>
      <c r="P48">
        <f>INDEX('CA Standards and Followers'!$D$14:$D$73,MATCH($A48,'CA Standards and Followers'!$A$14:$A$73,0))*'CA Standards and Followers'!P$6</f>
        <v>0</v>
      </c>
      <c r="Q48">
        <f>INDEX('CA Standards and Followers'!$D$14:$D$73,MATCH($A48,'CA Standards and Followers'!$A$14:$A$73,0))*'CA Standards and Followers'!Q$6</f>
        <v>0</v>
      </c>
      <c r="R48">
        <f>INDEX('CA Standards and Followers'!$D$14:$D$73,MATCH($A48,'CA Standards and Followers'!$A$14:$A$73,0))*'CA Standards and Followers'!R$6</f>
        <v>0</v>
      </c>
      <c r="S48">
        <f>INDEX('CA Standards and Followers'!$D$14:$D$73,MATCH($A48,'CA Standards and Followers'!$A$14:$A$73,0))*'CA Standards and Followers'!S$6</f>
        <v>0</v>
      </c>
      <c r="T48">
        <f>INDEX('CA Standards and Followers'!$D$14:$D$73,MATCH($A48,'CA Standards and Followers'!$A$14:$A$73,0))*'CA Standards and Followers'!T$6</f>
        <v>0</v>
      </c>
      <c r="U48">
        <f>INDEX('CA Standards and Followers'!$D$14:$D$73,MATCH($A48,'CA Standards and Followers'!$A$14:$A$73,0))*'CA Standards and Followers'!U$6</f>
        <v>0</v>
      </c>
      <c r="V48">
        <f>INDEX('CA Standards and Followers'!$D$14:$D$73,MATCH($A48,'CA Standards and Followers'!$A$14:$A$73,0))*'CA Standards and Followers'!V$6</f>
        <v>0</v>
      </c>
      <c r="W48">
        <f>INDEX('CA Standards and Followers'!$D$14:$D$73,MATCH($A48,'CA Standards and Followers'!$A$14:$A$73,0))*'CA Standards and Followers'!W$6</f>
        <v>0</v>
      </c>
      <c r="X48">
        <f>INDEX('CA Standards and Followers'!$D$14:$D$73,MATCH($A48,'CA Standards and Followers'!$A$14:$A$73,0))*'CA Standards and Followers'!X$6</f>
        <v>0</v>
      </c>
      <c r="Y48">
        <f>INDEX('CA Standards and Followers'!$D$14:$D$73,MATCH($A48,'CA Standards and Followers'!$A$14:$A$73,0))*'CA Standards and Followers'!Y$6</f>
        <v>0</v>
      </c>
      <c r="Z48">
        <f>INDEX('CA Standards and Followers'!$D$14:$D$73,MATCH($A48,'CA Standards and Followers'!$A$14:$A$73,0))*'CA Standards and Followers'!Z$6</f>
        <v>0</v>
      </c>
      <c r="AA48">
        <f>INDEX('CA Standards and Followers'!$D$14:$D$73,MATCH($A48,'CA Standards and Followers'!$A$14:$A$73,0))*'CA Standards and Followers'!AA$6</f>
        <v>0</v>
      </c>
      <c r="AB48">
        <f>INDEX('CA Standards and Followers'!$D$14:$D$73,MATCH($A48,'CA Standards and Followers'!$A$14:$A$73,0))*'CA Standards and Followers'!AB$6</f>
        <v>0</v>
      </c>
      <c r="AC48">
        <f>INDEX('CA Standards and Followers'!$D$14:$D$73,MATCH($A48,'CA Standards and Followers'!$A$14:$A$73,0))*'CA Standards and Followers'!AC$6</f>
        <v>0</v>
      </c>
      <c r="AD48">
        <f>INDEX('CA Standards and Followers'!$D$14:$D$73,MATCH($A48,'CA Standards and Followers'!$A$14:$A$73,0))*'CA Standards and Followers'!AD$6</f>
        <v>0</v>
      </c>
      <c r="AE48">
        <f>INDEX('CA Standards and Followers'!$D$14:$D$73,MATCH($A48,'CA Standards and Followers'!$A$14:$A$73,0))*'CA Standards and Followers'!AE$6</f>
        <v>0</v>
      </c>
      <c r="AF48">
        <f>INDEX('CA Standards and Followers'!$D$14:$D$73,MATCH($A48,'CA Standards and Followers'!$A$14:$A$73,0))*'CA Standards and Followers'!AF$6</f>
        <v>0</v>
      </c>
    </row>
    <row r="49" spans="1:32" x14ac:dyDescent="0.75">
      <c r="A49" t="s">
        <v>1408</v>
      </c>
      <c r="B49">
        <f>INDEX('CA Standards and Followers'!$D$14:$D$73,MATCH($A49,'CA Standards and Followers'!$A$14:$A$73,0))*'CA Standards and Followers'!B$6</f>
        <v>0</v>
      </c>
      <c r="C49">
        <f>INDEX('CA Standards and Followers'!$D$14:$D$73,MATCH($A49,'CA Standards and Followers'!$A$14:$A$73,0))*'CA Standards and Followers'!C$6</f>
        <v>0</v>
      </c>
      <c r="D49">
        <f>INDEX('CA Standards and Followers'!$D$14:$D$73,MATCH($A49,'CA Standards and Followers'!$A$14:$A$73,0))*'CA Standards and Followers'!D$6</f>
        <v>0</v>
      </c>
      <c r="E49">
        <f>INDEX('CA Standards and Followers'!$D$14:$D$73,MATCH($A49,'CA Standards and Followers'!$A$14:$A$73,0))*'CA Standards and Followers'!E$6</f>
        <v>0</v>
      </c>
      <c r="F49">
        <f>INDEX('CA Standards and Followers'!$D$14:$D$73,MATCH($A49,'CA Standards and Followers'!$A$14:$A$73,0))*'CA Standards and Followers'!F$6</f>
        <v>0</v>
      </c>
      <c r="G49">
        <f>INDEX('CA Standards and Followers'!$D$14:$D$73,MATCH($A49,'CA Standards and Followers'!$A$14:$A$73,0))*'CA Standards and Followers'!G$6</f>
        <v>0</v>
      </c>
      <c r="H49">
        <f>INDEX('CA Standards and Followers'!$D$14:$D$73,MATCH($A49,'CA Standards and Followers'!$A$14:$A$73,0))*'CA Standards and Followers'!H$6</f>
        <v>0</v>
      </c>
      <c r="I49">
        <f>INDEX('CA Standards and Followers'!$D$14:$D$73,MATCH($A49,'CA Standards and Followers'!$A$14:$A$73,0))*'CA Standards and Followers'!I$6</f>
        <v>0</v>
      </c>
      <c r="J49">
        <f>INDEX('CA Standards and Followers'!$D$14:$D$73,MATCH($A49,'CA Standards and Followers'!$A$14:$A$73,0))*'CA Standards and Followers'!J$6</f>
        <v>0</v>
      </c>
      <c r="K49">
        <f>INDEX('CA Standards and Followers'!$D$14:$D$73,MATCH($A49,'CA Standards and Followers'!$A$14:$A$73,0))*'CA Standards and Followers'!K$6</f>
        <v>0</v>
      </c>
      <c r="L49">
        <f>INDEX('CA Standards and Followers'!$D$14:$D$73,MATCH($A49,'CA Standards and Followers'!$A$14:$A$73,0))*'CA Standards and Followers'!L$6</f>
        <v>0</v>
      </c>
      <c r="M49">
        <f>INDEX('CA Standards and Followers'!$D$14:$D$73,MATCH($A49,'CA Standards and Followers'!$A$14:$A$73,0))*'CA Standards and Followers'!M$6</f>
        <v>0</v>
      </c>
      <c r="N49">
        <f>INDEX('CA Standards and Followers'!$D$14:$D$73,MATCH($A49,'CA Standards and Followers'!$A$14:$A$73,0))*'CA Standards and Followers'!N$6</f>
        <v>0</v>
      </c>
      <c r="O49">
        <f>INDEX('CA Standards and Followers'!$D$14:$D$73,MATCH($A49,'CA Standards and Followers'!$A$14:$A$73,0))*'CA Standards and Followers'!O$6</f>
        <v>0</v>
      </c>
      <c r="P49">
        <f>INDEX('CA Standards and Followers'!$D$14:$D$73,MATCH($A49,'CA Standards and Followers'!$A$14:$A$73,0))*'CA Standards and Followers'!P$6</f>
        <v>0</v>
      </c>
      <c r="Q49">
        <f>INDEX('CA Standards and Followers'!$D$14:$D$73,MATCH($A49,'CA Standards and Followers'!$A$14:$A$73,0))*'CA Standards and Followers'!Q$6</f>
        <v>0</v>
      </c>
      <c r="R49">
        <f>INDEX('CA Standards and Followers'!$D$14:$D$73,MATCH($A49,'CA Standards and Followers'!$A$14:$A$73,0))*'CA Standards and Followers'!R$6</f>
        <v>0</v>
      </c>
      <c r="S49">
        <f>INDEX('CA Standards and Followers'!$D$14:$D$73,MATCH($A49,'CA Standards and Followers'!$A$14:$A$73,0))*'CA Standards and Followers'!S$6</f>
        <v>0</v>
      </c>
      <c r="T49">
        <f>INDEX('CA Standards and Followers'!$D$14:$D$73,MATCH($A49,'CA Standards and Followers'!$A$14:$A$73,0))*'CA Standards and Followers'!T$6</f>
        <v>0</v>
      </c>
      <c r="U49">
        <f>INDEX('CA Standards and Followers'!$D$14:$D$73,MATCH($A49,'CA Standards and Followers'!$A$14:$A$73,0))*'CA Standards and Followers'!U$6</f>
        <v>0</v>
      </c>
      <c r="V49">
        <f>INDEX('CA Standards and Followers'!$D$14:$D$73,MATCH($A49,'CA Standards and Followers'!$A$14:$A$73,0))*'CA Standards and Followers'!V$6</f>
        <v>0</v>
      </c>
      <c r="W49">
        <f>INDEX('CA Standards and Followers'!$D$14:$D$73,MATCH($A49,'CA Standards and Followers'!$A$14:$A$73,0))*'CA Standards and Followers'!W$6</f>
        <v>0</v>
      </c>
      <c r="X49">
        <f>INDEX('CA Standards and Followers'!$D$14:$D$73,MATCH($A49,'CA Standards and Followers'!$A$14:$A$73,0))*'CA Standards and Followers'!X$6</f>
        <v>0</v>
      </c>
      <c r="Y49">
        <f>INDEX('CA Standards and Followers'!$D$14:$D$73,MATCH($A49,'CA Standards and Followers'!$A$14:$A$73,0))*'CA Standards and Followers'!Y$6</f>
        <v>0</v>
      </c>
      <c r="Z49">
        <f>INDEX('CA Standards and Followers'!$D$14:$D$73,MATCH($A49,'CA Standards and Followers'!$A$14:$A$73,0))*'CA Standards and Followers'!Z$6</f>
        <v>0</v>
      </c>
      <c r="AA49">
        <f>INDEX('CA Standards and Followers'!$D$14:$D$73,MATCH($A49,'CA Standards and Followers'!$A$14:$A$73,0))*'CA Standards and Followers'!AA$6</f>
        <v>0</v>
      </c>
      <c r="AB49">
        <f>INDEX('CA Standards and Followers'!$D$14:$D$73,MATCH($A49,'CA Standards and Followers'!$A$14:$A$73,0))*'CA Standards and Followers'!AB$6</f>
        <v>0</v>
      </c>
      <c r="AC49">
        <f>INDEX('CA Standards and Followers'!$D$14:$D$73,MATCH($A49,'CA Standards and Followers'!$A$14:$A$73,0))*'CA Standards and Followers'!AC$6</f>
        <v>0</v>
      </c>
      <c r="AD49">
        <f>INDEX('CA Standards and Followers'!$D$14:$D$73,MATCH($A49,'CA Standards and Followers'!$A$14:$A$73,0))*'CA Standards and Followers'!AD$6</f>
        <v>0</v>
      </c>
      <c r="AE49">
        <f>INDEX('CA Standards and Followers'!$D$14:$D$73,MATCH($A49,'CA Standards and Followers'!$A$14:$A$73,0))*'CA Standards and Followers'!AE$6</f>
        <v>0</v>
      </c>
      <c r="AF49">
        <f>INDEX('CA Standards and Followers'!$D$14:$D$73,MATCH($A49,'CA Standards and Followers'!$A$14:$A$73,0))*'CA Standards and Followers'!AF$6</f>
        <v>0</v>
      </c>
    </row>
    <row r="50" spans="1:32" x14ac:dyDescent="0.75">
      <c r="A50" t="s">
        <v>27</v>
      </c>
      <c r="B50">
        <f>INDEX('CA Standards and Followers'!$D$14:$D$73,MATCH($A50,'CA Standards and Followers'!$A$14:$A$73,0))*'CA Standards and Followers'!B$6</f>
        <v>0</v>
      </c>
      <c r="C50">
        <f>INDEX('CA Standards and Followers'!$D$14:$D$73,MATCH($A50,'CA Standards and Followers'!$A$14:$A$73,0))*'CA Standards and Followers'!C$6</f>
        <v>0</v>
      </c>
      <c r="D50">
        <f>INDEX('CA Standards and Followers'!$D$14:$D$73,MATCH($A50,'CA Standards and Followers'!$A$14:$A$73,0))*'CA Standards and Followers'!D$6</f>
        <v>0</v>
      </c>
      <c r="E50">
        <f>INDEX('CA Standards and Followers'!$D$14:$D$73,MATCH($A50,'CA Standards and Followers'!$A$14:$A$73,0))*'CA Standards and Followers'!E$6</f>
        <v>0</v>
      </c>
      <c r="F50">
        <f>INDEX('CA Standards and Followers'!$D$14:$D$73,MATCH($A50,'CA Standards and Followers'!$A$14:$A$73,0))*'CA Standards and Followers'!F$6</f>
        <v>0</v>
      </c>
      <c r="G50">
        <f>INDEX('CA Standards and Followers'!$D$14:$D$73,MATCH($A50,'CA Standards and Followers'!$A$14:$A$73,0))*'CA Standards and Followers'!G$6</f>
        <v>0</v>
      </c>
      <c r="H50">
        <f>INDEX('CA Standards and Followers'!$D$14:$D$73,MATCH($A50,'CA Standards and Followers'!$A$14:$A$73,0))*'CA Standards and Followers'!H$6</f>
        <v>0</v>
      </c>
      <c r="I50">
        <f>INDEX('CA Standards and Followers'!$D$14:$D$73,MATCH($A50,'CA Standards and Followers'!$A$14:$A$73,0))*'CA Standards and Followers'!I$6</f>
        <v>0</v>
      </c>
      <c r="J50">
        <f>INDEX('CA Standards and Followers'!$D$14:$D$73,MATCH($A50,'CA Standards and Followers'!$A$14:$A$73,0))*'CA Standards and Followers'!J$6</f>
        <v>0</v>
      </c>
      <c r="K50">
        <f>INDEX('CA Standards and Followers'!$D$14:$D$73,MATCH($A50,'CA Standards and Followers'!$A$14:$A$73,0))*'CA Standards and Followers'!K$6</f>
        <v>0</v>
      </c>
      <c r="L50">
        <f>INDEX('CA Standards and Followers'!$D$14:$D$73,MATCH($A50,'CA Standards and Followers'!$A$14:$A$73,0))*'CA Standards and Followers'!L$6</f>
        <v>0</v>
      </c>
      <c r="M50">
        <f>INDEX('CA Standards and Followers'!$D$14:$D$73,MATCH($A50,'CA Standards and Followers'!$A$14:$A$73,0))*'CA Standards and Followers'!M$6</f>
        <v>0</v>
      </c>
      <c r="N50">
        <f>INDEX('CA Standards and Followers'!$D$14:$D$73,MATCH($A50,'CA Standards and Followers'!$A$14:$A$73,0))*'CA Standards and Followers'!N$6</f>
        <v>0</v>
      </c>
      <c r="O50">
        <f>INDEX('CA Standards and Followers'!$D$14:$D$73,MATCH($A50,'CA Standards and Followers'!$A$14:$A$73,0))*'CA Standards and Followers'!O$6</f>
        <v>0</v>
      </c>
      <c r="P50">
        <f>INDEX('CA Standards and Followers'!$D$14:$D$73,MATCH($A50,'CA Standards and Followers'!$A$14:$A$73,0))*'CA Standards and Followers'!P$6</f>
        <v>0</v>
      </c>
      <c r="Q50">
        <f>INDEX('CA Standards and Followers'!$D$14:$D$73,MATCH($A50,'CA Standards and Followers'!$A$14:$A$73,0))*'CA Standards and Followers'!Q$6</f>
        <v>0</v>
      </c>
      <c r="R50">
        <f>INDEX('CA Standards and Followers'!$D$14:$D$73,MATCH($A50,'CA Standards and Followers'!$A$14:$A$73,0))*'CA Standards and Followers'!R$6</f>
        <v>0</v>
      </c>
      <c r="S50">
        <f>INDEX('CA Standards and Followers'!$D$14:$D$73,MATCH($A50,'CA Standards and Followers'!$A$14:$A$73,0))*'CA Standards and Followers'!S$6</f>
        <v>0</v>
      </c>
      <c r="T50">
        <f>INDEX('CA Standards and Followers'!$D$14:$D$73,MATCH($A50,'CA Standards and Followers'!$A$14:$A$73,0))*'CA Standards and Followers'!T$6</f>
        <v>0</v>
      </c>
      <c r="U50">
        <f>INDEX('CA Standards and Followers'!$D$14:$D$73,MATCH($A50,'CA Standards and Followers'!$A$14:$A$73,0))*'CA Standards and Followers'!U$6</f>
        <v>0</v>
      </c>
      <c r="V50">
        <f>INDEX('CA Standards and Followers'!$D$14:$D$73,MATCH($A50,'CA Standards and Followers'!$A$14:$A$73,0))*'CA Standards and Followers'!V$6</f>
        <v>0</v>
      </c>
      <c r="W50">
        <f>INDEX('CA Standards and Followers'!$D$14:$D$73,MATCH($A50,'CA Standards and Followers'!$A$14:$A$73,0))*'CA Standards and Followers'!W$6</f>
        <v>0</v>
      </c>
      <c r="X50">
        <f>INDEX('CA Standards and Followers'!$D$14:$D$73,MATCH($A50,'CA Standards and Followers'!$A$14:$A$73,0))*'CA Standards and Followers'!X$6</f>
        <v>0</v>
      </c>
      <c r="Y50">
        <f>INDEX('CA Standards and Followers'!$D$14:$D$73,MATCH($A50,'CA Standards and Followers'!$A$14:$A$73,0))*'CA Standards and Followers'!Y$6</f>
        <v>0</v>
      </c>
      <c r="Z50">
        <f>INDEX('CA Standards and Followers'!$D$14:$D$73,MATCH($A50,'CA Standards and Followers'!$A$14:$A$73,0))*'CA Standards and Followers'!Z$6</f>
        <v>0</v>
      </c>
      <c r="AA50">
        <f>INDEX('CA Standards and Followers'!$D$14:$D$73,MATCH($A50,'CA Standards and Followers'!$A$14:$A$73,0))*'CA Standards and Followers'!AA$6</f>
        <v>0</v>
      </c>
      <c r="AB50">
        <f>INDEX('CA Standards and Followers'!$D$14:$D$73,MATCH($A50,'CA Standards and Followers'!$A$14:$A$73,0))*'CA Standards and Followers'!AB$6</f>
        <v>0</v>
      </c>
      <c r="AC50">
        <f>INDEX('CA Standards and Followers'!$D$14:$D$73,MATCH($A50,'CA Standards and Followers'!$A$14:$A$73,0))*'CA Standards and Followers'!AC$6</f>
        <v>0</v>
      </c>
      <c r="AD50">
        <f>INDEX('CA Standards and Followers'!$D$14:$D$73,MATCH($A50,'CA Standards and Followers'!$A$14:$A$73,0))*'CA Standards and Followers'!AD$6</f>
        <v>0</v>
      </c>
      <c r="AE50">
        <f>INDEX('CA Standards and Followers'!$D$14:$D$73,MATCH($A50,'CA Standards and Followers'!$A$14:$A$73,0))*'CA Standards and Followers'!AE$6</f>
        <v>0</v>
      </c>
      <c r="AF50">
        <f>INDEX('CA Standards and Followers'!$D$14:$D$73,MATCH($A50,'CA Standards and Followers'!$A$14:$A$73,0))*'CA Standards and Followers'!AF$6</f>
        <v>0</v>
      </c>
    </row>
    <row r="51" spans="1:32" x14ac:dyDescent="0.75">
      <c r="A51" t="s">
        <v>1411</v>
      </c>
      <c r="B51">
        <f>INDEX('CA Standards and Followers'!$D$14:$D$73,MATCH($A51,'CA Standards and Followers'!$A$14:$A$73,0))*'CA Standards and Followers'!B$6</f>
        <v>0</v>
      </c>
      <c r="C51">
        <f>INDEX('CA Standards and Followers'!$D$14:$D$73,MATCH($A51,'CA Standards and Followers'!$A$14:$A$73,0))*'CA Standards and Followers'!C$6</f>
        <v>0</v>
      </c>
      <c r="D51">
        <f>INDEX('CA Standards and Followers'!$D$14:$D$73,MATCH($A51,'CA Standards and Followers'!$A$14:$A$73,0))*'CA Standards and Followers'!D$6</f>
        <v>0</v>
      </c>
      <c r="E51">
        <f>INDEX('CA Standards and Followers'!$D$14:$D$73,MATCH($A51,'CA Standards and Followers'!$A$14:$A$73,0))*'CA Standards and Followers'!E$6</f>
        <v>0</v>
      </c>
      <c r="F51">
        <f>INDEX('CA Standards and Followers'!$D$14:$D$73,MATCH($A51,'CA Standards and Followers'!$A$14:$A$73,0))*'CA Standards and Followers'!F$6</f>
        <v>0</v>
      </c>
      <c r="G51">
        <f>INDEX('CA Standards and Followers'!$D$14:$D$73,MATCH($A51,'CA Standards and Followers'!$A$14:$A$73,0))*'CA Standards and Followers'!G$6</f>
        <v>0</v>
      </c>
      <c r="H51">
        <f>INDEX('CA Standards and Followers'!$D$14:$D$73,MATCH($A51,'CA Standards and Followers'!$A$14:$A$73,0))*'CA Standards and Followers'!H$6</f>
        <v>0</v>
      </c>
      <c r="I51">
        <f>INDEX('CA Standards and Followers'!$D$14:$D$73,MATCH($A51,'CA Standards and Followers'!$A$14:$A$73,0))*'CA Standards and Followers'!I$6</f>
        <v>0</v>
      </c>
      <c r="J51">
        <f>INDEX('CA Standards and Followers'!$D$14:$D$73,MATCH($A51,'CA Standards and Followers'!$A$14:$A$73,0))*'CA Standards and Followers'!J$6</f>
        <v>0</v>
      </c>
      <c r="K51">
        <f>INDEX('CA Standards and Followers'!$D$14:$D$73,MATCH($A51,'CA Standards and Followers'!$A$14:$A$73,0))*'CA Standards and Followers'!K$6</f>
        <v>0</v>
      </c>
      <c r="L51">
        <f>INDEX('CA Standards and Followers'!$D$14:$D$73,MATCH($A51,'CA Standards and Followers'!$A$14:$A$73,0))*'CA Standards and Followers'!L$6</f>
        <v>0</v>
      </c>
      <c r="M51">
        <f>INDEX('CA Standards and Followers'!$D$14:$D$73,MATCH($A51,'CA Standards and Followers'!$A$14:$A$73,0))*'CA Standards and Followers'!M$6</f>
        <v>0</v>
      </c>
      <c r="N51">
        <f>INDEX('CA Standards and Followers'!$D$14:$D$73,MATCH($A51,'CA Standards and Followers'!$A$14:$A$73,0))*'CA Standards and Followers'!N$6</f>
        <v>0</v>
      </c>
      <c r="O51">
        <f>INDEX('CA Standards and Followers'!$D$14:$D$73,MATCH($A51,'CA Standards and Followers'!$A$14:$A$73,0))*'CA Standards and Followers'!O$6</f>
        <v>0</v>
      </c>
      <c r="P51">
        <f>INDEX('CA Standards and Followers'!$D$14:$D$73,MATCH($A51,'CA Standards and Followers'!$A$14:$A$73,0))*'CA Standards and Followers'!P$6</f>
        <v>0</v>
      </c>
      <c r="Q51">
        <f>INDEX('CA Standards and Followers'!$D$14:$D$73,MATCH($A51,'CA Standards and Followers'!$A$14:$A$73,0))*'CA Standards and Followers'!Q$6</f>
        <v>0</v>
      </c>
      <c r="R51">
        <f>INDEX('CA Standards and Followers'!$D$14:$D$73,MATCH($A51,'CA Standards and Followers'!$A$14:$A$73,0))*'CA Standards and Followers'!R$6</f>
        <v>0</v>
      </c>
      <c r="S51">
        <f>INDEX('CA Standards and Followers'!$D$14:$D$73,MATCH($A51,'CA Standards and Followers'!$A$14:$A$73,0))*'CA Standards and Followers'!S$6</f>
        <v>0</v>
      </c>
      <c r="T51">
        <f>INDEX('CA Standards and Followers'!$D$14:$D$73,MATCH($A51,'CA Standards and Followers'!$A$14:$A$73,0))*'CA Standards and Followers'!T$6</f>
        <v>0</v>
      </c>
      <c r="U51">
        <f>INDEX('CA Standards and Followers'!$D$14:$D$73,MATCH($A51,'CA Standards and Followers'!$A$14:$A$73,0))*'CA Standards and Followers'!U$6</f>
        <v>0</v>
      </c>
      <c r="V51">
        <f>INDEX('CA Standards and Followers'!$D$14:$D$73,MATCH($A51,'CA Standards and Followers'!$A$14:$A$73,0))*'CA Standards and Followers'!V$6</f>
        <v>0</v>
      </c>
      <c r="W51">
        <f>INDEX('CA Standards and Followers'!$D$14:$D$73,MATCH($A51,'CA Standards and Followers'!$A$14:$A$73,0))*'CA Standards and Followers'!W$6</f>
        <v>0</v>
      </c>
      <c r="X51">
        <f>INDEX('CA Standards and Followers'!$D$14:$D$73,MATCH($A51,'CA Standards and Followers'!$A$14:$A$73,0))*'CA Standards and Followers'!X$6</f>
        <v>0</v>
      </c>
      <c r="Y51">
        <f>INDEX('CA Standards and Followers'!$D$14:$D$73,MATCH($A51,'CA Standards and Followers'!$A$14:$A$73,0))*'CA Standards and Followers'!Y$6</f>
        <v>0</v>
      </c>
      <c r="Z51">
        <f>INDEX('CA Standards and Followers'!$D$14:$D$73,MATCH($A51,'CA Standards and Followers'!$A$14:$A$73,0))*'CA Standards and Followers'!Z$6</f>
        <v>0</v>
      </c>
      <c r="AA51">
        <f>INDEX('CA Standards and Followers'!$D$14:$D$73,MATCH($A51,'CA Standards and Followers'!$A$14:$A$73,0))*'CA Standards and Followers'!AA$6</f>
        <v>0</v>
      </c>
      <c r="AB51">
        <f>INDEX('CA Standards and Followers'!$D$14:$D$73,MATCH($A51,'CA Standards and Followers'!$A$14:$A$73,0))*'CA Standards and Followers'!AB$6</f>
        <v>0</v>
      </c>
      <c r="AC51">
        <f>INDEX('CA Standards and Followers'!$D$14:$D$73,MATCH($A51,'CA Standards and Followers'!$A$14:$A$73,0))*'CA Standards and Followers'!AC$6</f>
        <v>0</v>
      </c>
      <c r="AD51">
        <f>INDEX('CA Standards and Followers'!$D$14:$D$73,MATCH($A51,'CA Standards and Followers'!$A$14:$A$73,0))*'CA Standards and Followers'!AD$6</f>
        <v>0</v>
      </c>
      <c r="AE51">
        <f>INDEX('CA Standards and Followers'!$D$14:$D$73,MATCH($A51,'CA Standards and Followers'!$A$14:$A$73,0))*'CA Standards and Followers'!AE$6</f>
        <v>0</v>
      </c>
      <c r="AF51">
        <f>INDEX('CA Standards and Followers'!$D$14:$D$73,MATCH($A51,'CA Standards and Followers'!$A$14:$A$73,0))*'CA Standards and Followers'!AF$6</f>
        <v>0</v>
      </c>
    </row>
    <row r="52" spans="1:32" x14ac:dyDescent="0.75">
      <c r="A52" t="s">
        <v>1413</v>
      </c>
      <c r="B52">
        <f>INDEX('CA Standards and Followers'!$D$14:$D$73,MATCH($A52,'CA Standards and Followers'!$A$14:$A$73,0))*'CA Standards and Followers'!B$6</f>
        <v>0</v>
      </c>
      <c r="C52">
        <f>INDEX('CA Standards and Followers'!$D$14:$D$73,MATCH($A52,'CA Standards and Followers'!$A$14:$A$73,0))*'CA Standards and Followers'!C$6</f>
        <v>0</v>
      </c>
      <c r="D52">
        <f>INDEX('CA Standards and Followers'!$D$14:$D$73,MATCH($A52,'CA Standards and Followers'!$A$14:$A$73,0))*'CA Standards and Followers'!D$6</f>
        <v>0</v>
      </c>
      <c r="E52">
        <f>INDEX('CA Standards and Followers'!$D$14:$D$73,MATCH($A52,'CA Standards and Followers'!$A$14:$A$73,0))*'CA Standards and Followers'!E$6</f>
        <v>0</v>
      </c>
      <c r="F52">
        <f>INDEX('CA Standards and Followers'!$D$14:$D$73,MATCH($A52,'CA Standards and Followers'!$A$14:$A$73,0))*'CA Standards and Followers'!F$6</f>
        <v>0</v>
      </c>
      <c r="G52">
        <f>INDEX('CA Standards and Followers'!$D$14:$D$73,MATCH($A52,'CA Standards and Followers'!$A$14:$A$73,0))*'CA Standards and Followers'!G$6</f>
        <v>0</v>
      </c>
      <c r="H52">
        <f>INDEX('CA Standards and Followers'!$D$14:$D$73,MATCH($A52,'CA Standards and Followers'!$A$14:$A$73,0))*'CA Standards and Followers'!H$6</f>
        <v>0</v>
      </c>
      <c r="I52">
        <f>INDEX('CA Standards and Followers'!$D$14:$D$73,MATCH($A52,'CA Standards and Followers'!$A$14:$A$73,0))*'CA Standards and Followers'!I$6</f>
        <v>0</v>
      </c>
      <c r="J52">
        <f>INDEX('CA Standards and Followers'!$D$14:$D$73,MATCH($A52,'CA Standards and Followers'!$A$14:$A$73,0))*'CA Standards and Followers'!J$6</f>
        <v>0</v>
      </c>
      <c r="K52">
        <f>INDEX('CA Standards and Followers'!$D$14:$D$73,MATCH($A52,'CA Standards and Followers'!$A$14:$A$73,0))*'CA Standards and Followers'!K$6</f>
        <v>0</v>
      </c>
      <c r="L52">
        <f>INDEX('CA Standards and Followers'!$D$14:$D$73,MATCH($A52,'CA Standards and Followers'!$A$14:$A$73,0))*'CA Standards and Followers'!L$6</f>
        <v>0</v>
      </c>
      <c r="M52">
        <f>INDEX('CA Standards and Followers'!$D$14:$D$73,MATCH($A52,'CA Standards and Followers'!$A$14:$A$73,0))*'CA Standards and Followers'!M$6</f>
        <v>0</v>
      </c>
      <c r="N52">
        <f>INDEX('CA Standards and Followers'!$D$14:$D$73,MATCH($A52,'CA Standards and Followers'!$A$14:$A$73,0))*'CA Standards and Followers'!N$6</f>
        <v>0</v>
      </c>
      <c r="O52">
        <f>INDEX('CA Standards and Followers'!$D$14:$D$73,MATCH($A52,'CA Standards and Followers'!$A$14:$A$73,0))*'CA Standards and Followers'!O$6</f>
        <v>0</v>
      </c>
      <c r="P52">
        <f>INDEX('CA Standards and Followers'!$D$14:$D$73,MATCH($A52,'CA Standards and Followers'!$A$14:$A$73,0))*'CA Standards and Followers'!P$6</f>
        <v>0</v>
      </c>
      <c r="Q52">
        <f>INDEX('CA Standards and Followers'!$D$14:$D$73,MATCH($A52,'CA Standards and Followers'!$A$14:$A$73,0))*'CA Standards and Followers'!Q$6</f>
        <v>0</v>
      </c>
      <c r="R52">
        <f>INDEX('CA Standards and Followers'!$D$14:$D$73,MATCH($A52,'CA Standards and Followers'!$A$14:$A$73,0))*'CA Standards and Followers'!R$6</f>
        <v>0</v>
      </c>
      <c r="S52">
        <f>INDEX('CA Standards and Followers'!$D$14:$D$73,MATCH($A52,'CA Standards and Followers'!$A$14:$A$73,0))*'CA Standards and Followers'!S$6</f>
        <v>0</v>
      </c>
      <c r="T52">
        <f>INDEX('CA Standards and Followers'!$D$14:$D$73,MATCH($A52,'CA Standards and Followers'!$A$14:$A$73,0))*'CA Standards and Followers'!T$6</f>
        <v>0</v>
      </c>
      <c r="U52">
        <f>INDEX('CA Standards and Followers'!$D$14:$D$73,MATCH($A52,'CA Standards and Followers'!$A$14:$A$73,0))*'CA Standards and Followers'!U$6</f>
        <v>0</v>
      </c>
      <c r="V52">
        <f>INDEX('CA Standards and Followers'!$D$14:$D$73,MATCH($A52,'CA Standards and Followers'!$A$14:$A$73,0))*'CA Standards and Followers'!V$6</f>
        <v>0</v>
      </c>
      <c r="W52">
        <f>INDEX('CA Standards and Followers'!$D$14:$D$73,MATCH($A52,'CA Standards and Followers'!$A$14:$A$73,0))*'CA Standards and Followers'!W$6</f>
        <v>0</v>
      </c>
      <c r="X52">
        <f>INDEX('CA Standards and Followers'!$D$14:$D$73,MATCH($A52,'CA Standards and Followers'!$A$14:$A$73,0))*'CA Standards and Followers'!X$6</f>
        <v>0</v>
      </c>
      <c r="Y52">
        <f>INDEX('CA Standards and Followers'!$D$14:$D$73,MATCH($A52,'CA Standards and Followers'!$A$14:$A$73,0))*'CA Standards and Followers'!Y$6</f>
        <v>0</v>
      </c>
      <c r="Z52">
        <f>INDEX('CA Standards and Followers'!$D$14:$D$73,MATCH($A52,'CA Standards and Followers'!$A$14:$A$73,0))*'CA Standards and Followers'!Z$6</f>
        <v>0</v>
      </c>
      <c r="AA52">
        <f>INDEX('CA Standards and Followers'!$D$14:$D$73,MATCH($A52,'CA Standards and Followers'!$A$14:$A$73,0))*'CA Standards and Followers'!AA$6</f>
        <v>0</v>
      </c>
      <c r="AB52">
        <f>INDEX('CA Standards and Followers'!$D$14:$D$73,MATCH($A52,'CA Standards and Followers'!$A$14:$A$73,0))*'CA Standards and Followers'!AB$6</f>
        <v>0</v>
      </c>
      <c r="AC52">
        <f>INDEX('CA Standards and Followers'!$D$14:$D$73,MATCH($A52,'CA Standards and Followers'!$A$14:$A$73,0))*'CA Standards and Followers'!AC$6</f>
        <v>0</v>
      </c>
      <c r="AD52">
        <f>INDEX('CA Standards and Followers'!$D$14:$D$73,MATCH($A52,'CA Standards and Followers'!$A$14:$A$73,0))*'CA Standards and Followers'!AD$6</f>
        <v>0</v>
      </c>
      <c r="AE52">
        <f>INDEX('CA Standards and Followers'!$D$14:$D$73,MATCH($A52,'CA Standards and Followers'!$A$14:$A$73,0))*'CA Standards and Followers'!AE$6</f>
        <v>0</v>
      </c>
      <c r="AF52">
        <f>INDEX('CA Standards and Followers'!$D$14:$D$73,MATCH($A52,'CA Standards and Followers'!$A$14:$A$73,0))*'CA Standards and Followers'!AF$6</f>
        <v>0</v>
      </c>
    </row>
    <row r="53" spans="1:32" x14ac:dyDescent="0.75">
      <c r="A53" t="s">
        <v>28</v>
      </c>
      <c r="B53">
        <f>INDEX('CA Standards and Followers'!$D$14:$D$73,MATCH($A53,'CA Standards and Followers'!$A$14:$A$73,0))*'CA Standards and Followers'!B$6</f>
        <v>0</v>
      </c>
      <c r="C53">
        <f>INDEX('CA Standards and Followers'!$D$14:$D$73,MATCH($A53,'CA Standards and Followers'!$A$14:$A$73,0))*'CA Standards and Followers'!C$6</f>
        <v>0</v>
      </c>
      <c r="D53">
        <f>INDEX('CA Standards and Followers'!$D$14:$D$73,MATCH($A53,'CA Standards and Followers'!$A$14:$A$73,0))*'CA Standards and Followers'!D$6</f>
        <v>0</v>
      </c>
      <c r="E53">
        <f>INDEX('CA Standards and Followers'!$D$14:$D$73,MATCH($A53,'CA Standards and Followers'!$A$14:$A$73,0))*'CA Standards and Followers'!E$6</f>
        <v>0</v>
      </c>
      <c r="F53">
        <f>INDEX('CA Standards and Followers'!$D$14:$D$73,MATCH($A53,'CA Standards and Followers'!$A$14:$A$73,0))*'CA Standards and Followers'!F$6</f>
        <v>0</v>
      </c>
      <c r="G53">
        <f>INDEX('CA Standards and Followers'!$D$14:$D$73,MATCH($A53,'CA Standards and Followers'!$A$14:$A$73,0))*'CA Standards and Followers'!G$6</f>
        <v>0</v>
      </c>
      <c r="H53">
        <f>INDEX('CA Standards and Followers'!$D$14:$D$73,MATCH($A53,'CA Standards and Followers'!$A$14:$A$73,0))*'CA Standards and Followers'!H$6</f>
        <v>0</v>
      </c>
      <c r="I53">
        <f>INDEX('CA Standards and Followers'!$D$14:$D$73,MATCH($A53,'CA Standards and Followers'!$A$14:$A$73,0))*'CA Standards and Followers'!I$6</f>
        <v>0</v>
      </c>
      <c r="J53">
        <f>INDEX('CA Standards and Followers'!$D$14:$D$73,MATCH($A53,'CA Standards and Followers'!$A$14:$A$73,0))*'CA Standards and Followers'!J$6</f>
        <v>0</v>
      </c>
      <c r="K53">
        <f>INDEX('CA Standards and Followers'!$D$14:$D$73,MATCH($A53,'CA Standards and Followers'!$A$14:$A$73,0))*'CA Standards and Followers'!K$6</f>
        <v>0</v>
      </c>
      <c r="L53">
        <f>INDEX('CA Standards and Followers'!$D$14:$D$73,MATCH($A53,'CA Standards and Followers'!$A$14:$A$73,0))*'CA Standards and Followers'!L$6</f>
        <v>0</v>
      </c>
      <c r="M53">
        <f>INDEX('CA Standards and Followers'!$D$14:$D$73,MATCH($A53,'CA Standards and Followers'!$A$14:$A$73,0))*'CA Standards and Followers'!M$6</f>
        <v>0</v>
      </c>
      <c r="N53">
        <f>INDEX('CA Standards and Followers'!$D$14:$D$73,MATCH($A53,'CA Standards and Followers'!$A$14:$A$73,0))*'CA Standards and Followers'!N$6</f>
        <v>0</v>
      </c>
      <c r="O53">
        <f>INDEX('CA Standards and Followers'!$D$14:$D$73,MATCH($A53,'CA Standards and Followers'!$A$14:$A$73,0))*'CA Standards and Followers'!O$6</f>
        <v>0</v>
      </c>
      <c r="P53">
        <f>INDEX('CA Standards and Followers'!$D$14:$D$73,MATCH($A53,'CA Standards and Followers'!$A$14:$A$73,0))*'CA Standards and Followers'!P$6</f>
        <v>0</v>
      </c>
      <c r="Q53">
        <f>INDEX('CA Standards and Followers'!$D$14:$D$73,MATCH($A53,'CA Standards and Followers'!$A$14:$A$73,0))*'CA Standards and Followers'!Q$6</f>
        <v>0</v>
      </c>
      <c r="R53">
        <f>INDEX('CA Standards and Followers'!$D$14:$D$73,MATCH($A53,'CA Standards and Followers'!$A$14:$A$73,0))*'CA Standards and Followers'!R$6</f>
        <v>0</v>
      </c>
      <c r="S53">
        <f>INDEX('CA Standards and Followers'!$D$14:$D$73,MATCH($A53,'CA Standards and Followers'!$A$14:$A$73,0))*'CA Standards and Followers'!S$6</f>
        <v>0</v>
      </c>
      <c r="T53">
        <f>INDEX('CA Standards and Followers'!$D$14:$D$73,MATCH($A53,'CA Standards and Followers'!$A$14:$A$73,0))*'CA Standards and Followers'!T$6</f>
        <v>0</v>
      </c>
      <c r="U53">
        <f>INDEX('CA Standards and Followers'!$D$14:$D$73,MATCH($A53,'CA Standards and Followers'!$A$14:$A$73,0))*'CA Standards and Followers'!U$6</f>
        <v>0</v>
      </c>
      <c r="V53">
        <f>INDEX('CA Standards and Followers'!$D$14:$D$73,MATCH($A53,'CA Standards and Followers'!$A$14:$A$73,0))*'CA Standards and Followers'!V$6</f>
        <v>0</v>
      </c>
      <c r="W53">
        <f>INDEX('CA Standards and Followers'!$D$14:$D$73,MATCH($A53,'CA Standards and Followers'!$A$14:$A$73,0))*'CA Standards and Followers'!W$6</f>
        <v>0</v>
      </c>
      <c r="X53">
        <f>INDEX('CA Standards and Followers'!$D$14:$D$73,MATCH($A53,'CA Standards and Followers'!$A$14:$A$73,0))*'CA Standards and Followers'!X$6</f>
        <v>0</v>
      </c>
      <c r="Y53">
        <f>INDEX('CA Standards and Followers'!$D$14:$D$73,MATCH($A53,'CA Standards and Followers'!$A$14:$A$73,0))*'CA Standards and Followers'!Y$6</f>
        <v>0</v>
      </c>
      <c r="Z53">
        <f>INDEX('CA Standards and Followers'!$D$14:$D$73,MATCH($A53,'CA Standards and Followers'!$A$14:$A$73,0))*'CA Standards and Followers'!Z$6</f>
        <v>0</v>
      </c>
      <c r="AA53">
        <f>INDEX('CA Standards and Followers'!$D$14:$D$73,MATCH($A53,'CA Standards and Followers'!$A$14:$A$73,0))*'CA Standards and Followers'!AA$6</f>
        <v>0</v>
      </c>
      <c r="AB53">
        <f>INDEX('CA Standards and Followers'!$D$14:$D$73,MATCH($A53,'CA Standards and Followers'!$A$14:$A$73,0))*'CA Standards and Followers'!AB$6</f>
        <v>0</v>
      </c>
      <c r="AC53">
        <f>INDEX('CA Standards and Followers'!$D$14:$D$73,MATCH($A53,'CA Standards and Followers'!$A$14:$A$73,0))*'CA Standards and Followers'!AC$6</f>
        <v>0</v>
      </c>
      <c r="AD53">
        <f>INDEX('CA Standards and Followers'!$D$14:$D$73,MATCH($A53,'CA Standards and Followers'!$A$14:$A$73,0))*'CA Standards and Followers'!AD$6</f>
        <v>0</v>
      </c>
      <c r="AE53">
        <f>INDEX('CA Standards and Followers'!$D$14:$D$73,MATCH($A53,'CA Standards and Followers'!$A$14:$A$73,0))*'CA Standards and Followers'!AE$6</f>
        <v>0</v>
      </c>
      <c r="AF53">
        <f>INDEX('CA Standards and Followers'!$D$14:$D$73,MATCH($A53,'CA Standards and Followers'!$A$14:$A$73,0))*'CA Standards and Followers'!AF$6</f>
        <v>0</v>
      </c>
    </row>
    <row r="54" spans="1:32" x14ac:dyDescent="0.75">
      <c r="A54" t="s">
        <v>29</v>
      </c>
      <c r="B54">
        <f>INDEX('CA Standards and Followers'!$D$14:$D$73,MATCH($A54,'CA Standards and Followers'!$A$14:$A$73,0))*'CA Standards and Followers'!B$6</f>
        <v>0</v>
      </c>
      <c r="C54">
        <f>INDEX('CA Standards and Followers'!$D$14:$D$73,MATCH($A54,'CA Standards and Followers'!$A$14:$A$73,0))*'CA Standards and Followers'!C$6</f>
        <v>0</v>
      </c>
      <c r="D54">
        <f>INDEX('CA Standards and Followers'!$D$14:$D$73,MATCH($A54,'CA Standards and Followers'!$A$14:$A$73,0))*'CA Standards and Followers'!D$6</f>
        <v>0</v>
      </c>
      <c r="E54">
        <f>INDEX('CA Standards and Followers'!$D$14:$D$73,MATCH($A54,'CA Standards and Followers'!$A$14:$A$73,0))*'CA Standards and Followers'!E$6</f>
        <v>0</v>
      </c>
      <c r="F54">
        <f>INDEX('CA Standards and Followers'!$D$14:$D$73,MATCH($A54,'CA Standards and Followers'!$A$14:$A$73,0))*'CA Standards and Followers'!F$6</f>
        <v>0</v>
      </c>
      <c r="G54">
        <f>INDEX('CA Standards and Followers'!$D$14:$D$73,MATCH($A54,'CA Standards and Followers'!$A$14:$A$73,0))*'CA Standards and Followers'!G$6</f>
        <v>0</v>
      </c>
      <c r="H54">
        <f>INDEX('CA Standards and Followers'!$D$14:$D$73,MATCH($A54,'CA Standards and Followers'!$A$14:$A$73,0))*'CA Standards and Followers'!H$6</f>
        <v>0</v>
      </c>
      <c r="I54">
        <f>INDEX('CA Standards and Followers'!$D$14:$D$73,MATCH($A54,'CA Standards and Followers'!$A$14:$A$73,0))*'CA Standards and Followers'!I$6</f>
        <v>0</v>
      </c>
      <c r="J54">
        <f>INDEX('CA Standards and Followers'!$D$14:$D$73,MATCH($A54,'CA Standards and Followers'!$A$14:$A$73,0))*'CA Standards and Followers'!J$6</f>
        <v>0</v>
      </c>
      <c r="K54">
        <f>INDEX('CA Standards and Followers'!$D$14:$D$73,MATCH($A54,'CA Standards and Followers'!$A$14:$A$73,0))*'CA Standards and Followers'!K$6</f>
        <v>0</v>
      </c>
      <c r="L54">
        <f>INDEX('CA Standards and Followers'!$D$14:$D$73,MATCH($A54,'CA Standards and Followers'!$A$14:$A$73,0))*'CA Standards and Followers'!L$6</f>
        <v>0</v>
      </c>
      <c r="M54">
        <f>INDEX('CA Standards and Followers'!$D$14:$D$73,MATCH($A54,'CA Standards and Followers'!$A$14:$A$73,0))*'CA Standards and Followers'!M$6</f>
        <v>0</v>
      </c>
      <c r="N54">
        <f>INDEX('CA Standards and Followers'!$D$14:$D$73,MATCH($A54,'CA Standards and Followers'!$A$14:$A$73,0))*'CA Standards and Followers'!N$6</f>
        <v>0</v>
      </c>
      <c r="O54">
        <f>INDEX('CA Standards and Followers'!$D$14:$D$73,MATCH($A54,'CA Standards and Followers'!$A$14:$A$73,0))*'CA Standards and Followers'!O$6</f>
        <v>0</v>
      </c>
      <c r="P54">
        <f>INDEX('CA Standards and Followers'!$D$14:$D$73,MATCH($A54,'CA Standards and Followers'!$A$14:$A$73,0))*'CA Standards and Followers'!P$6</f>
        <v>0</v>
      </c>
      <c r="Q54">
        <f>INDEX('CA Standards and Followers'!$D$14:$D$73,MATCH($A54,'CA Standards and Followers'!$A$14:$A$73,0))*'CA Standards and Followers'!Q$6</f>
        <v>0</v>
      </c>
      <c r="R54">
        <f>INDEX('CA Standards and Followers'!$D$14:$D$73,MATCH($A54,'CA Standards and Followers'!$A$14:$A$73,0))*'CA Standards and Followers'!R$6</f>
        <v>0</v>
      </c>
      <c r="S54">
        <f>INDEX('CA Standards and Followers'!$D$14:$D$73,MATCH($A54,'CA Standards and Followers'!$A$14:$A$73,0))*'CA Standards and Followers'!S$6</f>
        <v>0</v>
      </c>
      <c r="T54">
        <f>INDEX('CA Standards and Followers'!$D$14:$D$73,MATCH($A54,'CA Standards and Followers'!$A$14:$A$73,0))*'CA Standards and Followers'!T$6</f>
        <v>0</v>
      </c>
      <c r="U54">
        <f>INDEX('CA Standards and Followers'!$D$14:$D$73,MATCH($A54,'CA Standards and Followers'!$A$14:$A$73,0))*'CA Standards and Followers'!U$6</f>
        <v>0</v>
      </c>
      <c r="V54">
        <f>INDEX('CA Standards and Followers'!$D$14:$D$73,MATCH($A54,'CA Standards and Followers'!$A$14:$A$73,0))*'CA Standards and Followers'!V$6</f>
        <v>0</v>
      </c>
      <c r="W54">
        <f>INDEX('CA Standards and Followers'!$D$14:$D$73,MATCH($A54,'CA Standards and Followers'!$A$14:$A$73,0))*'CA Standards and Followers'!W$6</f>
        <v>0</v>
      </c>
      <c r="X54">
        <f>INDEX('CA Standards and Followers'!$D$14:$D$73,MATCH($A54,'CA Standards and Followers'!$A$14:$A$73,0))*'CA Standards and Followers'!X$6</f>
        <v>0</v>
      </c>
      <c r="Y54">
        <f>INDEX('CA Standards and Followers'!$D$14:$D$73,MATCH($A54,'CA Standards and Followers'!$A$14:$A$73,0))*'CA Standards and Followers'!Y$6</f>
        <v>0</v>
      </c>
      <c r="Z54">
        <f>INDEX('CA Standards and Followers'!$D$14:$D$73,MATCH($A54,'CA Standards and Followers'!$A$14:$A$73,0))*'CA Standards and Followers'!Z$6</f>
        <v>0</v>
      </c>
      <c r="AA54">
        <f>INDEX('CA Standards and Followers'!$D$14:$D$73,MATCH($A54,'CA Standards and Followers'!$A$14:$A$73,0))*'CA Standards and Followers'!AA$6</f>
        <v>0</v>
      </c>
      <c r="AB54">
        <f>INDEX('CA Standards and Followers'!$D$14:$D$73,MATCH($A54,'CA Standards and Followers'!$A$14:$A$73,0))*'CA Standards and Followers'!AB$6</f>
        <v>0</v>
      </c>
      <c r="AC54">
        <f>INDEX('CA Standards and Followers'!$D$14:$D$73,MATCH($A54,'CA Standards and Followers'!$A$14:$A$73,0))*'CA Standards and Followers'!AC$6</f>
        <v>0</v>
      </c>
      <c r="AD54">
        <f>INDEX('CA Standards and Followers'!$D$14:$D$73,MATCH($A54,'CA Standards and Followers'!$A$14:$A$73,0))*'CA Standards and Followers'!AD$6</f>
        <v>0</v>
      </c>
      <c r="AE54">
        <f>INDEX('CA Standards and Followers'!$D$14:$D$73,MATCH($A54,'CA Standards and Followers'!$A$14:$A$73,0))*'CA Standards and Followers'!AE$6</f>
        <v>0</v>
      </c>
      <c r="AF54">
        <f>INDEX('CA Standards and Followers'!$D$14:$D$73,MATCH($A54,'CA Standards and Followers'!$A$14:$A$73,0))*'CA Standards and Followers'!AF$6</f>
        <v>0</v>
      </c>
    </row>
    <row r="55" spans="1:32" x14ac:dyDescent="0.75">
      <c r="A55" t="s">
        <v>30</v>
      </c>
      <c r="B55">
        <f>INDEX('CA Standards and Followers'!$D$14:$D$73,MATCH($A55,'CA Standards and Followers'!$A$14:$A$73,0))*'CA Standards and Followers'!B$6</f>
        <v>0</v>
      </c>
      <c r="C55">
        <f>INDEX('CA Standards and Followers'!$D$14:$D$73,MATCH($A55,'CA Standards and Followers'!$A$14:$A$73,0))*'CA Standards and Followers'!C$6</f>
        <v>0</v>
      </c>
      <c r="D55">
        <f>INDEX('CA Standards and Followers'!$D$14:$D$73,MATCH($A55,'CA Standards and Followers'!$A$14:$A$73,0))*'CA Standards and Followers'!D$6</f>
        <v>0</v>
      </c>
      <c r="E55">
        <f>INDEX('CA Standards and Followers'!$D$14:$D$73,MATCH($A55,'CA Standards and Followers'!$A$14:$A$73,0))*'CA Standards and Followers'!E$6</f>
        <v>0</v>
      </c>
      <c r="F55">
        <f>INDEX('CA Standards and Followers'!$D$14:$D$73,MATCH($A55,'CA Standards and Followers'!$A$14:$A$73,0))*'CA Standards and Followers'!F$6</f>
        <v>0</v>
      </c>
      <c r="G55">
        <f>INDEX('CA Standards and Followers'!$D$14:$D$73,MATCH($A55,'CA Standards and Followers'!$A$14:$A$73,0))*'CA Standards and Followers'!G$6</f>
        <v>0</v>
      </c>
      <c r="H55">
        <f>INDEX('CA Standards and Followers'!$D$14:$D$73,MATCH($A55,'CA Standards and Followers'!$A$14:$A$73,0))*'CA Standards and Followers'!H$6</f>
        <v>0</v>
      </c>
      <c r="I55">
        <f>INDEX('CA Standards and Followers'!$D$14:$D$73,MATCH($A55,'CA Standards and Followers'!$A$14:$A$73,0))*'CA Standards and Followers'!I$6</f>
        <v>0</v>
      </c>
      <c r="J55">
        <f>INDEX('CA Standards and Followers'!$D$14:$D$73,MATCH($A55,'CA Standards and Followers'!$A$14:$A$73,0))*'CA Standards and Followers'!J$6</f>
        <v>0</v>
      </c>
      <c r="K55">
        <f>INDEX('CA Standards and Followers'!$D$14:$D$73,MATCH($A55,'CA Standards and Followers'!$A$14:$A$73,0))*'CA Standards and Followers'!K$6</f>
        <v>0</v>
      </c>
      <c r="L55">
        <f>INDEX('CA Standards and Followers'!$D$14:$D$73,MATCH($A55,'CA Standards and Followers'!$A$14:$A$73,0))*'CA Standards and Followers'!L$6</f>
        <v>0</v>
      </c>
      <c r="M55">
        <f>INDEX('CA Standards and Followers'!$D$14:$D$73,MATCH($A55,'CA Standards and Followers'!$A$14:$A$73,0))*'CA Standards and Followers'!M$6</f>
        <v>0</v>
      </c>
      <c r="N55">
        <f>INDEX('CA Standards and Followers'!$D$14:$D$73,MATCH($A55,'CA Standards and Followers'!$A$14:$A$73,0))*'CA Standards and Followers'!N$6</f>
        <v>0</v>
      </c>
      <c r="O55">
        <f>INDEX('CA Standards and Followers'!$D$14:$D$73,MATCH($A55,'CA Standards and Followers'!$A$14:$A$73,0))*'CA Standards and Followers'!O$6</f>
        <v>0</v>
      </c>
      <c r="P55">
        <f>INDEX('CA Standards and Followers'!$D$14:$D$73,MATCH($A55,'CA Standards and Followers'!$A$14:$A$73,0))*'CA Standards and Followers'!P$6</f>
        <v>0</v>
      </c>
      <c r="Q55">
        <f>INDEX('CA Standards and Followers'!$D$14:$D$73,MATCH($A55,'CA Standards and Followers'!$A$14:$A$73,0))*'CA Standards and Followers'!Q$6</f>
        <v>0</v>
      </c>
      <c r="R55">
        <f>INDEX('CA Standards and Followers'!$D$14:$D$73,MATCH($A55,'CA Standards and Followers'!$A$14:$A$73,0))*'CA Standards and Followers'!R$6</f>
        <v>0</v>
      </c>
      <c r="S55">
        <f>INDEX('CA Standards and Followers'!$D$14:$D$73,MATCH($A55,'CA Standards and Followers'!$A$14:$A$73,0))*'CA Standards and Followers'!S$6</f>
        <v>0</v>
      </c>
      <c r="T55">
        <f>INDEX('CA Standards and Followers'!$D$14:$D$73,MATCH($A55,'CA Standards and Followers'!$A$14:$A$73,0))*'CA Standards and Followers'!T$6</f>
        <v>0</v>
      </c>
      <c r="U55">
        <f>INDEX('CA Standards and Followers'!$D$14:$D$73,MATCH($A55,'CA Standards and Followers'!$A$14:$A$73,0))*'CA Standards and Followers'!U$6</f>
        <v>0</v>
      </c>
      <c r="V55">
        <f>INDEX('CA Standards and Followers'!$D$14:$D$73,MATCH($A55,'CA Standards and Followers'!$A$14:$A$73,0))*'CA Standards and Followers'!V$6</f>
        <v>0</v>
      </c>
      <c r="W55">
        <f>INDEX('CA Standards and Followers'!$D$14:$D$73,MATCH($A55,'CA Standards and Followers'!$A$14:$A$73,0))*'CA Standards and Followers'!W$6</f>
        <v>0</v>
      </c>
      <c r="X55">
        <f>INDEX('CA Standards and Followers'!$D$14:$D$73,MATCH($A55,'CA Standards and Followers'!$A$14:$A$73,0))*'CA Standards and Followers'!X$6</f>
        <v>0</v>
      </c>
      <c r="Y55">
        <f>INDEX('CA Standards and Followers'!$D$14:$D$73,MATCH($A55,'CA Standards and Followers'!$A$14:$A$73,0))*'CA Standards and Followers'!Y$6</f>
        <v>0</v>
      </c>
      <c r="Z55">
        <f>INDEX('CA Standards and Followers'!$D$14:$D$73,MATCH($A55,'CA Standards and Followers'!$A$14:$A$73,0))*'CA Standards and Followers'!Z$6</f>
        <v>0</v>
      </c>
      <c r="AA55">
        <f>INDEX('CA Standards and Followers'!$D$14:$D$73,MATCH($A55,'CA Standards and Followers'!$A$14:$A$73,0))*'CA Standards and Followers'!AA$6</f>
        <v>0</v>
      </c>
      <c r="AB55">
        <f>INDEX('CA Standards and Followers'!$D$14:$D$73,MATCH($A55,'CA Standards and Followers'!$A$14:$A$73,0))*'CA Standards and Followers'!AB$6</f>
        <v>0</v>
      </c>
      <c r="AC55">
        <f>INDEX('CA Standards and Followers'!$D$14:$D$73,MATCH($A55,'CA Standards and Followers'!$A$14:$A$73,0))*'CA Standards and Followers'!AC$6</f>
        <v>0</v>
      </c>
      <c r="AD55">
        <f>INDEX('CA Standards and Followers'!$D$14:$D$73,MATCH($A55,'CA Standards and Followers'!$A$14:$A$73,0))*'CA Standards and Followers'!AD$6</f>
        <v>0</v>
      </c>
      <c r="AE55">
        <f>INDEX('CA Standards and Followers'!$D$14:$D$73,MATCH($A55,'CA Standards and Followers'!$A$14:$A$73,0))*'CA Standards and Followers'!AE$6</f>
        <v>0</v>
      </c>
      <c r="AF55">
        <f>INDEX('CA Standards and Followers'!$D$14:$D$73,MATCH($A55,'CA Standards and Followers'!$A$14:$A$73,0))*'CA Standards and Followers'!AF$6</f>
        <v>0</v>
      </c>
    </row>
    <row r="56" spans="1:32" x14ac:dyDescent="0.75">
      <c r="A56" t="s">
        <v>31</v>
      </c>
      <c r="B56">
        <f>INDEX('CA Standards and Followers'!$D$14:$D$73,MATCH($A56,'CA Standards and Followers'!$A$14:$A$73,0))*'CA Standards and Followers'!B$6</f>
        <v>0</v>
      </c>
      <c r="C56">
        <f>INDEX('CA Standards and Followers'!$D$14:$D$73,MATCH($A56,'CA Standards and Followers'!$A$14:$A$73,0))*'CA Standards and Followers'!C$6</f>
        <v>0</v>
      </c>
      <c r="D56">
        <f>INDEX('CA Standards and Followers'!$D$14:$D$73,MATCH($A56,'CA Standards and Followers'!$A$14:$A$73,0))*'CA Standards and Followers'!D$6</f>
        <v>0</v>
      </c>
      <c r="E56">
        <f>INDEX('CA Standards and Followers'!$D$14:$D$73,MATCH($A56,'CA Standards and Followers'!$A$14:$A$73,0))*'CA Standards and Followers'!E$6</f>
        <v>0</v>
      </c>
      <c r="F56">
        <f>INDEX('CA Standards and Followers'!$D$14:$D$73,MATCH($A56,'CA Standards and Followers'!$A$14:$A$73,0))*'CA Standards and Followers'!F$6</f>
        <v>0</v>
      </c>
      <c r="G56">
        <f>INDEX('CA Standards and Followers'!$D$14:$D$73,MATCH($A56,'CA Standards and Followers'!$A$14:$A$73,0))*'CA Standards and Followers'!G$6</f>
        <v>0</v>
      </c>
      <c r="H56">
        <f>INDEX('CA Standards and Followers'!$D$14:$D$73,MATCH($A56,'CA Standards and Followers'!$A$14:$A$73,0))*'CA Standards and Followers'!H$6</f>
        <v>0</v>
      </c>
      <c r="I56">
        <f>INDEX('CA Standards and Followers'!$D$14:$D$73,MATCH($A56,'CA Standards and Followers'!$A$14:$A$73,0))*'CA Standards and Followers'!I$6</f>
        <v>0</v>
      </c>
      <c r="J56">
        <f>INDEX('CA Standards and Followers'!$D$14:$D$73,MATCH($A56,'CA Standards and Followers'!$A$14:$A$73,0))*'CA Standards and Followers'!J$6</f>
        <v>0</v>
      </c>
      <c r="K56">
        <f>INDEX('CA Standards and Followers'!$D$14:$D$73,MATCH($A56,'CA Standards and Followers'!$A$14:$A$73,0))*'CA Standards and Followers'!K$6</f>
        <v>0</v>
      </c>
      <c r="L56">
        <f>INDEX('CA Standards and Followers'!$D$14:$D$73,MATCH($A56,'CA Standards and Followers'!$A$14:$A$73,0))*'CA Standards and Followers'!L$6</f>
        <v>0</v>
      </c>
      <c r="M56">
        <f>INDEX('CA Standards and Followers'!$D$14:$D$73,MATCH($A56,'CA Standards and Followers'!$A$14:$A$73,0))*'CA Standards and Followers'!M$6</f>
        <v>0</v>
      </c>
      <c r="N56">
        <f>INDEX('CA Standards and Followers'!$D$14:$D$73,MATCH($A56,'CA Standards and Followers'!$A$14:$A$73,0))*'CA Standards and Followers'!N$6</f>
        <v>0</v>
      </c>
      <c r="O56">
        <f>INDEX('CA Standards and Followers'!$D$14:$D$73,MATCH($A56,'CA Standards and Followers'!$A$14:$A$73,0))*'CA Standards and Followers'!O$6</f>
        <v>0</v>
      </c>
      <c r="P56">
        <f>INDEX('CA Standards and Followers'!$D$14:$D$73,MATCH($A56,'CA Standards and Followers'!$A$14:$A$73,0))*'CA Standards and Followers'!P$6</f>
        <v>0</v>
      </c>
      <c r="Q56">
        <f>INDEX('CA Standards and Followers'!$D$14:$D$73,MATCH($A56,'CA Standards and Followers'!$A$14:$A$73,0))*'CA Standards and Followers'!Q$6</f>
        <v>0</v>
      </c>
      <c r="R56">
        <f>INDEX('CA Standards and Followers'!$D$14:$D$73,MATCH($A56,'CA Standards and Followers'!$A$14:$A$73,0))*'CA Standards and Followers'!R$6</f>
        <v>0</v>
      </c>
      <c r="S56">
        <f>INDEX('CA Standards and Followers'!$D$14:$D$73,MATCH($A56,'CA Standards and Followers'!$A$14:$A$73,0))*'CA Standards and Followers'!S$6</f>
        <v>0</v>
      </c>
      <c r="T56">
        <f>INDEX('CA Standards and Followers'!$D$14:$D$73,MATCH($A56,'CA Standards and Followers'!$A$14:$A$73,0))*'CA Standards and Followers'!T$6</f>
        <v>0</v>
      </c>
      <c r="U56">
        <f>INDEX('CA Standards and Followers'!$D$14:$D$73,MATCH($A56,'CA Standards and Followers'!$A$14:$A$73,0))*'CA Standards and Followers'!U$6</f>
        <v>0</v>
      </c>
      <c r="V56">
        <f>INDEX('CA Standards and Followers'!$D$14:$D$73,MATCH($A56,'CA Standards and Followers'!$A$14:$A$73,0))*'CA Standards and Followers'!V$6</f>
        <v>0</v>
      </c>
      <c r="W56">
        <f>INDEX('CA Standards and Followers'!$D$14:$D$73,MATCH($A56,'CA Standards and Followers'!$A$14:$A$73,0))*'CA Standards and Followers'!W$6</f>
        <v>0</v>
      </c>
      <c r="X56">
        <f>INDEX('CA Standards and Followers'!$D$14:$D$73,MATCH($A56,'CA Standards and Followers'!$A$14:$A$73,0))*'CA Standards and Followers'!X$6</f>
        <v>0</v>
      </c>
      <c r="Y56">
        <f>INDEX('CA Standards and Followers'!$D$14:$D$73,MATCH($A56,'CA Standards and Followers'!$A$14:$A$73,0))*'CA Standards and Followers'!Y$6</f>
        <v>0</v>
      </c>
      <c r="Z56">
        <f>INDEX('CA Standards and Followers'!$D$14:$D$73,MATCH($A56,'CA Standards and Followers'!$A$14:$A$73,0))*'CA Standards and Followers'!Z$6</f>
        <v>0</v>
      </c>
      <c r="AA56">
        <f>INDEX('CA Standards and Followers'!$D$14:$D$73,MATCH($A56,'CA Standards and Followers'!$A$14:$A$73,0))*'CA Standards and Followers'!AA$6</f>
        <v>0</v>
      </c>
      <c r="AB56">
        <f>INDEX('CA Standards and Followers'!$D$14:$D$73,MATCH($A56,'CA Standards and Followers'!$A$14:$A$73,0))*'CA Standards and Followers'!AB$6</f>
        <v>0</v>
      </c>
      <c r="AC56">
        <f>INDEX('CA Standards and Followers'!$D$14:$D$73,MATCH($A56,'CA Standards and Followers'!$A$14:$A$73,0))*'CA Standards and Followers'!AC$6</f>
        <v>0</v>
      </c>
      <c r="AD56">
        <f>INDEX('CA Standards and Followers'!$D$14:$D$73,MATCH($A56,'CA Standards and Followers'!$A$14:$A$73,0))*'CA Standards and Followers'!AD$6</f>
        <v>0</v>
      </c>
      <c r="AE56">
        <f>INDEX('CA Standards and Followers'!$D$14:$D$73,MATCH($A56,'CA Standards and Followers'!$A$14:$A$73,0))*'CA Standards and Followers'!AE$6</f>
        <v>0</v>
      </c>
      <c r="AF56">
        <f>INDEX('CA Standards and Followers'!$D$14:$D$73,MATCH($A56,'CA Standards and Followers'!$A$14:$A$73,0))*'CA Standards and Followers'!AF$6</f>
        <v>0</v>
      </c>
    </row>
    <row r="57" spans="1:32" x14ac:dyDescent="0.75">
      <c r="A57" t="s">
        <v>32</v>
      </c>
      <c r="B57">
        <f>INDEX('CA Standards and Followers'!$D$14:$D$73,MATCH($A57,'CA Standards and Followers'!$A$14:$A$73,0))*'CA Standards and Followers'!B$6</f>
        <v>0</v>
      </c>
      <c r="C57">
        <f>INDEX('CA Standards and Followers'!$D$14:$D$73,MATCH($A57,'CA Standards and Followers'!$A$14:$A$73,0))*'CA Standards and Followers'!C$6</f>
        <v>0</v>
      </c>
      <c r="D57">
        <f>INDEX('CA Standards and Followers'!$D$14:$D$73,MATCH($A57,'CA Standards and Followers'!$A$14:$A$73,0))*'CA Standards and Followers'!D$6</f>
        <v>0</v>
      </c>
      <c r="E57">
        <f>INDEX('CA Standards and Followers'!$D$14:$D$73,MATCH($A57,'CA Standards and Followers'!$A$14:$A$73,0))*'CA Standards and Followers'!E$6</f>
        <v>0</v>
      </c>
      <c r="F57">
        <f>INDEX('CA Standards and Followers'!$D$14:$D$73,MATCH($A57,'CA Standards and Followers'!$A$14:$A$73,0))*'CA Standards and Followers'!F$6</f>
        <v>0</v>
      </c>
      <c r="G57">
        <f>INDEX('CA Standards and Followers'!$D$14:$D$73,MATCH($A57,'CA Standards and Followers'!$A$14:$A$73,0))*'CA Standards and Followers'!G$6</f>
        <v>0</v>
      </c>
      <c r="H57">
        <f>INDEX('CA Standards and Followers'!$D$14:$D$73,MATCH($A57,'CA Standards and Followers'!$A$14:$A$73,0))*'CA Standards and Followers'!H$6</f>
        <v>0</v>
      </c>
      <c r="I57">
        <f>INDEX('CA Standards and Followers'!$D$14:$D$73,MATCH($A57,'CA Standards and Followers'!$A$14:$A$73,0))*'CA Standards and Followers'!I$6</f>
        <v>0</v>
      </c>
      <c r="J57">
        <f>INDEX('CA Standards and Followers'!$D$14:$D$73,MATCH($A57,'CA Standards and Followers'!$A$14:$A$73,0))*'CA Standards and Followers'!J$6</f>
        <v>0</v>
      </c>
      <c r="K57">
        <f>INDEX('CA Standards and Followers'!$D$14:$D$73,MATCH($A57,'CA Standards and Followers'!$A$14:$A$73,0))*'CA Standards and Followers'!K$6</f>
        <v>0</v>
      </c>
      <c r="L57">
        <f>INDEX('CA Standards and Followers'!$D$14:$D$73,MATCH($A57,'CA Standards and Followers'!$A$14:$A$73,0))*'CA Standards and Followers'!L$6</f>
        <v>0</v>
      </c>
      <c r="M57">
        <f>INDEX('CA Standards and Followers'!$D$14:$D$73,MATCH($A57,'CA Standards and Followers'!$A$14:$A$73,0))*'CA Standards and Followers'!M$6</f>
        <v>0</v>
      </c>
      <c r="N57">
        <f>INDEX('CA Standards and Followers'!$D$14:$D$73,MATCH($A57,'CA Standards and Followers'!$A$14:$A$73,0))*'CA Standards and Followers'!N$6</f>
        <v>0</v>
      </c>
      <c r="O57">
        <f>INDEX('CA Standards and Followers'!$D$14:$D$73,MATCH($A57,'CA Standards and Followers'!$A$14:$A$73,0))*'CA Standards and Followers'!O$6</f>
        <v>0</v>
      </c>
      <c r="P57">
        <f>INDEX('CA Standards and Followers'!$D$14:$D$73,MATCH($A57,'CA Standards and Followers'!$A$14:$A$73,0))*'CA Standards and Followers'!P$6</f>
        <v>0</v>
      </c>
      <c r="Q57">
        <f>INDEX('CA Standards and Followers'!$D$14:$D$73,MATCH($A57,'CA Standards and Followers'!$A$14:$A$73,0))*'CA Standards and Followers'!Q$6</f>
        <v>0</v>
      </c>
      <c r="R57">
        <f>INDEX('CA Standards and Followers'!$D$14:$D$73,MATCH($A57,'CA Standards and Followers'!$A$14:$A$73,0))*'CA Standards and Followers'!R$6</f>
        <v>0</v>
      </c>
      <c r="S57">
        <f>INDEX('CA Standards and Followers'!$D$14:$D$73,MATCH($A57,'CA Standards and Followers'!$A$14:$A$73,0))*'CA Standards and Followers'!S$6</f>
        <v>0</v>
      </c>
      <c r="T57">
        <f>INDEX('CA Standards and Followers'!$D$14:$D$73,MATCH($A57,'CA Standards and Followers'!$A$14:$A$73,0))*'CA Standards and Followers'!T$6</f>
        <v>0</v>
      </c>
      <c r="U57">
        <f>INDEX('CA Standards and Followers'!$D$14:$D$73,MATCH($A57,'CA Standards and Followers'!$A$14:$A$73,0))*'CA Standards and Followers'!U$6</f>
        <v>0</v>
      </c>
      <c r="V57">
        <f>INDEX('CA Standards and Followers'!$D$14:$D$73,MATCH($A57,'CA Standards and Followers'!$A$14:$A$73,0))*'CA Standards and Followers'!V$6</f>
        <v>0</v>
      </c>
      <c r="W57">
        <f>INDEX('CA Standards and Followers'!$D$14:$D$73,MATCH($A57,'CA Standards and Followers'!$A$14:$A$73,0))*'CA Standards and Followers'!W$6</f>
        <v>0</v>
      </c>
      <c r="X57">
        <f>INDEX('CA Standards and Followers'!$D$14:$D$73,MATCH($A57,'CA Standards and Followers'!$A$14:$A$73,0))*'CA Standards and Followers'!X$6</f>
        <v>0</v>
      </c>
      <c r="Y57">
        <f>INDEX('CA Standards and Followers'!$D$14:$D$73,MATCH($A57,'CA Standards and Followers'!$A$14:$A$73,0))*'CA Standards and Followers'!Y$6</f>
        <v>0</v>
      </c>
      <c r="Z57">
        <f>INDEX('CA Standards and Followers'!$D$14:$D$73,MATCH($A57,'CA Standards and Followers'!$A$14:$A$73,0))*'CA Standards and Followers'!Z$6</f>
        <v>0</v>
      </c>
      <c r="AA57">
        <f>INDEX('CA Standards and Followers'!$D$14:$D$73,MATCH($A57,'CA Standards and Followers'!$A$14:$A$73,0))*'CA Standards and Followers'!AA$6</f>
        <v>0</v>
      </c>
      <c r="AB57">
        <f>INDEX('CA Standards and Followers'!$D$14:$D$73,MATCH($A57,'CA Standards and Followers'!$A$14:$A$73,0))*'CA Standards and Followers'!AB$6</f>
        <v>0</v>
      </c>
      <c r="AC57">
        <f>INDEX('CA Standards and Followers'!$D$14:$D$73,MATCH($A57,'CA Standards and Followers'!$A$14:$A$73,0))*'CA Standards and Followers'!AC$6</f>
        <v>0</v>
      </c>
      <c r="AD57">
        <f>INDEX('CA Standards and Followers'!$D$14:$D$73,MATCH($A57,'CA Standards and Followers'!$A$14:$A$73,0))*'CA Standards and Followers'!AD$6</f>
        <v>0</v>
      </c>
      <c r="AE57">
        <f>INDEX('CA Standards and Followers'!$D$14:$D$73,MATCH($A57,'CA Standards and Followers'!$A$14:$A$73,0))*'CA Standards and Followers'!AE$6</f>
        <v>0</v>
      </c>
      <c r="AF57">
        <f>INDEX('CA Standards and Followers'!$D$14:$D$73,MATCH($A57,'CA Standards and Followers'!$A$14:$A$73,0))*'CA Standards and Followers'!AF$6</f>
        <v>0</v>
      </c>
    </row>
    <row r="58" spans="1:32" x14ac:dyDescent="0.75">
      <c r="A58" t="s">
        <v>33</v>
      </c>
      <c r="B58">
        <f>INDEX('CA Standards and Followers'!$D$14:$D$73,MATCH($A58,'CA Standards and Followers'!$A$14:$A$73,0))*'CA Standards and Followers'!B$6</f>
        <v>0</v>
      </c>
      <c r="C58">
        <f>INDEX('CA Standards and Followers'!$D$14:$D$73,MATCH($A58,'CA Standards and Followers'!$A$14:$A$73,0))*'CA Standards and Followers'!C$6</f>
        <v>0</v>
      </c>
      <c r="D58">
        <f>INDEX('CA Standards and Followers'!$D$14:$D$73,MATCH($A58,'CA Standards and Followers'!$A$14:$A$73,0))*'CA Standards and Followers'!D$6</f>
        <v>0</v>
      </c>
      <c r="E58">
        <f>INDEX('CA Standards and Followers'!$D$14:$D$73,MATCH($A58,'CA Standards and Followers'!$A$14:$A$73,0))*'CA Standards and Followers'!E$6</f>
        <v>0</v>
      </c>
      <c r="F58">
        <f>INDEX('CA Standards and Followers'!$D$14:$D$73,MATCH($A58,'CA Standards and Followers'!$A$14:$A$73,0))*'CA Standards and Followers'!F$6</f>
        <v>0</v>
      </c>
      <c r="G58">
        <f>INDEX('CA Standards and Followers'!$D$14:$D$73,MATCH($A58,'CA Standards and Followers'!$A$14:$A$73,0))*'CA Standards and Followers'!G$6</f>
        <v>0</v>
      </c>
      <c r="H58">
        <f>INDEX('CA Standards and Followers'!$D$14:$D$73,MATCH($A58,'CA Standards and Followers'!$A$14:$A$73,0))*'CA Standards and Followers'!H$6</f>
        <v>0</v>
      </c>
      <c r="I58">
        <f>INDEX('CA Standards and Followers'!$D$14:$D$73,MATCH($A58,'CA Standards and Followers'!$A$14:$A$73,0))*'CA Standards and Followers'!I$6</f>
        <v>0</v>
      </c>
      <c r="J58">
        <f>INDEX('CA Standards and Followers'!$D$14:$D$73,MATCH($A58,'CA Standards and Followers'!$A$14:$A$73,0))*'CA Standards and Followers'!J$6</f>
        <v>0</v>
      </c>
      <c r="K58">
        <f>INDEX('CA Standards and Followers'!$D$14:$D$73,MATCH($A58,'CA Standards and Followers'!$A$14:$A$73,0))*'CA Standards and Followers'!K$6</f>
        <v>0</v>
      </c>
      <c r="L58">
        <f>INDEX('CA Standards and Followers'!$D$14:$D$73,MATCH($A58,'CA Standards and Followers'!$A$14:$A$73,0))*'CA Standards and Followers'!L$6</f>
        <v>0</v>
      </c>
      <c r="M58">
        <f>INDEX('CA Standards and Followers'!$D$14:$D$73,MATCH($A58,'CA Standards and Followers'!$A$14:$A$73,0))*'CA Standards and Followers'!M$6</f>
        <v>0</v>
      </c>
      <c r="N58">
        <f>INDEX('CA Standards and Followers'!$D$14:$D$73,MATCH($A58,'CA Standards and Followers'!$A$14:$A$73,0))*'CA Standards and Followers'!N$6</f>
        <v>0</v>
      </c>
      <c r="O58">
        <f>INDEX('CA Standards and Followers'!$D$14:$D$73,MATCH($A58,'CA Standards and Followers'!$A$14:$A$73,0))*'CA Standards and Followers'!O$6</f>
        <v>0</v>
      </c>
      <c r="P58">
        <f>INDEX('CA Standards and Followers'!$D$14:$D$73,MATCH($A58,'CA Standards and Followers'!$A$14:$A$73,0))*'CA Standards and Followers'!P$6</f>
        <v>0</v>
      </c>
      <c r="Q58">
        <f>INDEX('CA Standards and Followers'!$D$14:$D$73,MATCH($A58,'CA Standards and Followers'!$A$14:$A$73,0))*'CA Standards and Followers'!Q$6</f>
        <v>0</v>
      </c>
      <c r="R58">
        <f>INDEX('CA Standards and Followers'!$D$14:$D$73,MATCH($A58,'CA Standards and Followers'!$A$14:$A$73,0))*'CA Standards and Followers'!R$6</f>
        <v>0</v>
      </c>
      <c r="S58">
        <f>INDEX('CA Standards and Followers'!$D$14:$D$73,MATCH($A58,'CA Standards and Followers'!$A$14:$A$73,0))*'CA Standards and Followers'!S$6</f>
        <v>0</v>
      </c>
      <c r="T58">
        <f>INDEX('CA Standards and Followers'!$D$14:$D$73,MATCH($A58,'CA Standards and Followers'!$A$14:$A$73,0))*'CA Standards and Followers'!T$6</f>
        <v>0</v>
      </c>
      <c r="U58">
        <f>INDEX('CA Standards and Followers'!$D$14:$D$73,MATCH($A58,'CA Standards and Followers'!$A$14:$A$73,0))*'CA Standards and Followers'!U$6</f>
        <v>0</v>
      </c>
      <c r="V58">
        <f>INDEX('CA Standards and Followers'!$D$14:$D$73,MATCH($A58,'CA Standards and Followers'!$A$14:$A$73,0))*'CA Standards and Followers'!V$6</f>
        <v>0</v>
      </c>
      <c r="W58">
        <f>INDEX('CA Standards and Followers'!$D$14:$D$73,MATCH($A58,'CA Standards and Followers'!$A$14:$A$73,0))*'CA Standards and Followers'!W$6</f>
        <v>0</v>
      </c>
      <c r="X58">
        <f>INDEX('CA Standards and Followers'!$D$14:$D$73,MATCH($A58,'CA Standards and Followers'!$A$14:$A$73,0))*'CA Standards and Followers'!X$6</f>
        <v>0</v>
      </c>
      <c r="Y58">
        <f>INDEX('CA Standards and Followers'!$D$14:$D$73,MATCH($A58,'CA Standards and Followers'!$A$14:$A$73,0))*'CA Standards and Followers'!Y$6</f>
        <v>0</v>
      </c>
      <c r="Z58">
        <f>INDEX('CA Standards and Followers'!$D$14:$D$73,MATCH($A58,'CA Standards and Followers'!$A$14:$A$73,0))*'CA Standards and Followers'!Z$6</f>
        <v>0</v>
      </c>
      <c r="AA58">
        <f>INDEX('CA Standards and Followers'!$D$14:$D$73,MATCH($A58,'CA Standards and Followers'!$A$14:$A$73,0))*'CA Standards and Followers'!AA$6</f>
        <v>0</v>
      </c>
      <c r="AB58">
        <f>INDEX('CA Standards and Followers'!$D$14:$D$73,MATCH($A58,'CA Standards and Followers'!$A$14:$A$73,0))*'CA Standards and Followers'!AB$6</f>
        <v>0</v>
      </c>
      <c r="AC58">
        <f>INDEX('CA Standards and Followers'!$D$14:$D$73,MATCH($A58,'CA Standards and Followers'!$A$14:$A$73,0))*'CA Standards and Followers'!AC$6</f>
        <v>0</v>
      </c>
      <c r="AD58">
        <f>INDEX('CA Standards and Followers'!$D$14:$D$73,MATCH($A58,'CA Standards and Followers'!$A$14:$A$73,0))*'CA Standards and Followers'!AD$6</f>
        <v>0</v>
      </c>
      <c r="AE58">
        <f>INDEX('CA Standards and Followers'!$D$14:$D$73,MATCH($A58,'CA Standards and Followers'!$A$14:$A$73,0))*'CA Standards and Followers'!AE$6</f>
        <v>0</v>
      </c>
      <c r="AF58">
        <f>INDEX('CA Standards and Followers'!$D$14:$D$73,MATCH($A58,'CA Standards and Followers'!$A$14:$A$73,0))*'CA Standards and Followers'!AF$6</f>
        <v>0</v>
      </c>
    </row>
    <row r="59" spans="1:32" x14ac:dyDescent="0.75">
      <c r="A59" t="s">
        <v>34</v>
      </c>
      <c r="B59">
        <f>INDEX('CA Standards and Followers'!$D$14:$D$73,MATCH($A59,'CA Standards and Followers'!$A$14:$A$73,0))*'CA Standards and Followers'!B$6</f>
        <v>0</v>
      </c>
      <c r="C59">
        <f>INDEX('CA Standards and Followers'!$D$14:$D$73,MATCH($A59,'CA Standards and Followers'!$A$14:$A$73,0))*'CA Standards and Followers'!C$6</f>
        <v>0</v>
      </c>
      <c r="D59">
        <f>INDEX('CA Standards and Followers'!$D$14:$D$73,MATCH($A59,'CA Standards and Followers'!$A$14:$A$73,0))*'CA Standards and Followers'!D$6</f>
        <v>0</v>
      </c>
      <c r="E59">
        <f>INDEX('CA Standards and Followers'!$D$14:$D$73,MATCH($A59,'CA Standards and Followers'!$A$14:$A$73,0))*'CA Standards and Followers'!E$6</f>
        <v>0</v>
      </c>
      <c r="F59">
        <f>INDEX('CA Standards and Followers'!$D$14:$D$73,MATCH($A59,'CA Standards and Followers'!$A$14:$A$73,0))*'CA Standards and Followers'!F$6</f>
        <v>0</v>
      </c>
      <c r="G59">
        <f>INDEX('CA Standards and Followers'!$D$14:$D$73,MATCH($A59,'CA Standards and Followers'!$A$14:$A$73,0))*'CA Standards and Followers'!G$6</f>
        <v>0</v>
      </c>
      <c r="H59">
        <f>INDEX('CA Standards and Followers'!$D$14:$D$73,MATCH($A59,'CA Standards and Followers'!$A$14:$A$73,0))*'CA Standards and Followers'!H$6</f>
        <v>0</v>
      </c>
      <c r="I59">
        <f>INDEX('CA Standards and Followers'!$D$14:$D$73,MATCH($A59,'CA Standards and Followers'!$A$14:$A$73,0))*'CA Standards and Followers'!I$6</f>
        <v>0</v>
      </c>
      <c r="J59">
        <f>INDEX('CA Standards and Followers'!$D$14:$D$73,MATCH($A59,'CA Standards and Followers'!$A$14:$A$73,0))*'CA Standards and Followers'!J$6</f>
        <v>0</v>
      </c>
      <c r="K59">
        <f>INDEX('CA Standards and Followers'!$D$14:$D$73,MATCH($A59,'CA Standards and Followers'!$A$14:$A$73,0))*'CA Standards and Followers'!K$6</f>
        <v>0</v>
      </c>
      <c r="L59">
        <f>INDEX('CA Standards and Followers'!$D$14:$D$73,MATCH($A59,'CA Standards and Followers'!$A$14:$A$73,0))*'CA Standards and Followers'!L$6</f>
        <v>0</v>
      </c>
      <c r="M59">
        <f>INDEX('CA Standards and Followers'!$D$14:$D$73,MATCH($A59,'CA Standards and Followers'!$A$14:$A$73,0))*'CA Standards and Followers'!M$6</f>
        <v>0</v>
      </c>
      <c r="N59">
        <f>INDEX('CA Standards and Followers'!$D$14:$D$73,MATCH($A59,'CA Standards and Followers'!$A$14:$A$73,0))*'CA Standards and Followers'!N$6</f>
        <v>0</v>
      </c>
      <c r="O59">
        <f>INDEX('CA Standards and Followers'!$D$14:$D$73,MATCH($A59,'CA Standards and Followers'!$A$14:$A$73,0))*'CA Standards and Followers'!O$6</f>
        <v>0</v>
      </c>
      <c r="P59">
        <f>INDEX('CA Standards and Followers'!$D$14:$D$73,MATCH($A59,'CA Standards and Followers'!$A$14:$A$73,0))*'CA Standards and Followers'!P$6</f>
        <v>0</v>
      </c>
      <c r="Q59">
        <f>INDEX('CA Standards and Followers'!$D$14:$D$73,MATCH($A59,'CA Standards and Followers'!$A$14:$A$73,0))*'CA Standards and Followers'!Q$6</f>
        <v>0</v>
      </c>
      <c r="R59">
        <f>INDEX('CA Standards and Followers'!$D$14:$D$73,MATCH($A59,'CA Standards and Followers'!$A$14:$A$73,0))*'CA Standards and Followers'!R$6</f>
        <v>0</v>
      </c>
      <c r="S59">
        <f>INDEX('CA Standards and Followers'!$D$14:$D$73,MATCH($A59,'CA Standards and Followers'!$A$14:$A$73,0))*'CA Standards and Followers'!S$6</f>
        <v>0</v>
      </c>
      <c r="T59">
        <f>INDEX('CA Standards and Followers'!$D$14:$D$73,MATCH($A59,'CA Standards and Followers'!$A$14:$A$73,0))*'CA Standards and Followers'!T$6</f>
        <v>0</v>
      </c>
      <c r="U59">
        <f>INDEX('CA Standards and Followers'!$D$14:$D$73,MATCH($A59,'CA Standards and Followers'!$A$14:$A$73,0))*'CA Standards and Followers'!U$6</f>
        <v>0</v>
      </c>
      <c r="V59">
        <f>INDEX('CA Standards and Followers'!$D$14:$D$73,MATCH($A59,'CA Standards and Followers'!$A$14:$A$73,0))*'CA Standards and Followers'!V$6</f>
        <v>0</v>
      </c>
      <c r="W59">
        <f>INDEX('CA Standards and Followers'!$D$14:$D$73,MATCH($A59,'CA Standards and Followers'!$A$14:$A$73,0))*'CA Standards and Followers'!W$6</f>
        <v>0</v>
      </c>
      <c r="X59">
        <f>INDEX('CA Standards and Followers'!$D$14:$D$73,MATCH($A59,'CA Standards and Followers'!$A$14:$A$73,0))*'CA Standards and Followers'!X$6</f>
        <v>0</v>
      </c>
      <c r="Y59">
        <f>INDEX('CA Standards and Followers'!$D$14:$D$73,MATCH($A59,'CA Standards and Followers'!$A$14:$A$73,0))*'CA Standards and Followers'!Y$6</f>
        <v>0</v>
      </c>
      <c r="Z59">
        <f>INDEX('CA Standards and Followers'!$D$14:$D$73,MATCH($A59,'CA Standards and Followers'!$A$14:$A$73,0))*'CA Standards and Followers'!Z$6</f>
        <v>0</v>
      </c>
      <c r="AA59">
        <f>INDEX('CA Standards and Followers'!$D$14:$D$73,MATCH($A59,'CA Standards and Followers'!$A$14:$A$73,0))*'CA Standards and Followers'!AA$6</f>
        <v>0</v>
      </c>
      <c r="AB59">
        <f>INDEX('CA Standards and Followers'!$D$14:$D$73,MATCH($A59,'CA Standards and Followers'!$A$14:$A$73,0))*'CA Standards and Followers'!AB$6</f>
        <v>0</v>
      </c>
      <c r="AC59">
        <f>INDEX('CA Standards and Followers'!$D$14:$D$73,MATCH($A59,'CA Standards and Followers'!$A$14:$A$73,0))*'CA Standards and Followers'!AC$6</f>
        <v>0</v>
      </c>
      <c r="AD59">
        <f>INDEX('CA Standards and Followers'!$D$14:$D$73,MATCH($A59,'CA Standards and Followers'!$A$14:$A$73,0))*'CA Standards and Followers'!AD$6</f>
        <v>0</v>
      </c>
      <c r="AE59">
        <f>INDEX('CA Standards and Followers'!$D$14:$D$73,MATCH($A59,'CA Standards and Followers'!$A$14:$A$73,0))*'CA Standards and Followers'!AE$6</f>
        <v>0</v>
      </c>
      <c r="AF59">
        <f>INDEX('CA Standards and Followers'!$D$14:$D$73,MATCH($A59,'CA Standards and Followers'!$A$14:$A$73,0))*'CA Standards and Followers'!AF$6</f>
        <v>0</v>
      </c>
    </row>
    <row r="60" spans="1:32" x14ac:dyDescent="0.75">
      <c r="A60" t="s">
        <v>35</v>
      </c>
      <c r="B60">
        <f>INDEX('CA Standards and Followers'!$D$14:$D$73,MATCH($A60,'CA Standards and Followers'!$A$14:$A$73,0))*'CA Standards and Followers'!B$6</f>
        <v>0</v>
      </c>
      <c r="C60">
        <f>INDEX('CA Standards and Followers'!$D$14:$D$73,MATCH($A60,'CA Standards and Followers'!$A$14:$A$73,0))*'CA Standards and Followers'!C$6</f>
        <v>0</v>
      </c>
      <c r="D60">
        <f>INDEX('CA Standards and Followers'!$D$14:$D$73,MATCH($A60,'CA Standards and Followers'!$A$14:$A$73,0))*'CA Standards and Followers'!D$6</f>
        <v>0</v>
      </c>
      <c r="E60">
        <f>INDEX('CA Standards and Followers'!$D$14:$D$73,MATCH($A60,'CA Standards and Followers'!$A$14:$A$73,0))*'CA Standards and Followers'!E$6</f>
        <v>0</v>
      </c>
      <c r="F60">
        <f>INDEX('CA Standards and Followers'!$D$14:$D$73,MATCH($A60,'CA Standards and Followers'!$A$14:$A$73,0))*'CA Standards and Followers'!F$6</f>
        <v>0</v>
      </c>
      <c r="G60">
        <f>INDEX('CA Standards and Followers'!$D$14:$D$73,MATCH($A60,'CA Standards and Followers'!$A$14:$A$73,0))*'CA Standards and Followers'!G$6</f>
        <v>0</v>
      </c>
      <c r="H60">
        <f>INDEX('CA Standards and Followers'!$D$14:$D$73,MATCH($A60,'CA Standards and Followers'!$A$14:$A$73,0))*'CA Standards and Followers'!H$6</f>
        <v>0</v>
      </c>
      <c r="I60">
        <f>INDEX('CA Standards and Followers'!$D$14:$D$73,MATCH($A60,'CA Standards and Followers'!$A$14:$A$73,0))*'CA Standards and Followers'!I$6</f>
        <v>0</v>
      </c>
      <c r="J60">
        <f>INDEX('CA Standards and Followers'!$D$14:$D$73,MATCH($A60,'CA Standards and Followers'!$A$14:$A$73,0))*'CA Standards and Followers'!J$6</f>
        <v>0</v>
      </c>
      <c r="K60">
        <f>INDEX('CA Standards and Followers'!$D$14:$D$73,MATCH($A60,'CA Standards and Followers'!$A$14:$A$73,0))*'CA Standards and Followers'!K$6</f>
        <v>0</v>
      </c>
      <c r="L60">
        <f>INDEX('CA Standards and Followers'!$D$14:$D$73,MATCH($A60,'CA Standards and Followers'!$A$14:$A$73,0))*'CA Standards and Followers'!L$6</f>
        <v>0</v>
      </c>
      <c r="M60">
        <f>INDEX('CA Standards and Followers'!$D$14:$D$73,MATCH($A60,'CA Standards and Followers'!$A$14:$A$73,0))*'CA Standards and Followers'!M$6</f>
        <v>0</v>
      </c>
      <c r="N60">
        <f>INDEX('CA Standards and Followers'!$D$14:$D$73,MATCH($A60,'CA Standards and Followers'!$A$14:$A$73,0))*'CA Standards and Followers'!N$6</f>
        <v>0</v>
      </c>
      <c r="O60">
        <f>INDEX('CA Standards and Followers'!$D$14:$D$73,MATCH($A60,'CA Standards and Followers'!$A$14:$A$73,0))*'CA Standards and Followers'!O$6</f>
        <v>0</v>
      </c>
      <c r="P60">
        <f>INDEX('CA Standards and Followers'!$D$14:$D$73,MATCH($A60,'CA Standards and Followers'!$A$14:$A$73,0))*'CA Standards and Followers'!P$6</f>
        <v>0</v>
      </c>
      <c r="Q60">
        <f>INDEX('CA Standards and Followers'!$D$14:$D$73,MATCH($A60,'CA Standards and Followers'!$A$14:$A$73,0))*'CA Standards and Followers'!Q$6</f>
        <v>0</v>
      </c>
      <c r="R60">
        <f>INDEX('CA Standards and Followers'!$D$14:$D$73,MATCH($A60,'CA Standards and Followers'!$A$14:$A$73,0))*'CA Standards and Followers'!R$6</f>
        <v>0</v>
      </c>
      <c r="S60">
        <f>INDEX('CA Standards and Followers'!$D$14:$D$73,MATCH($A60,'CA Standards and Followers'!$A$14:$A$73,0))*'CA Standards and Followers'!S$6</f>
        <v>0</v>
      </c>
      <c r="T60">
        <f>INDEX('CA Standards and Followers'!$D$14:$D$73,MATCH($A60,'CA Standards and Followers'!$A$14:$A$73,0))*'CA Standards and Followers'!T$6</f>
        <v>0</v>
      </c>
      <c r="U60">
        <f>INDEX('CA Standards and Followers'!$D$14:$D$73,MATCH($A60,'CA Standards and Followers'!$A$14:$A$73,0))*'CA Standards and Followers'!U$6</f>
        <v>0</v>
      </c>
      <c r="V60">
        <f>INDEX('CA Standards and Followers'!$D$14:$D$73,MATCH($A60,'CA Standards and Followers'!$A$14:$A$73,0))*'CA Standards and Followers'!V$6</f>
        <v>0</v>
      </c>
      <c r="W60">
        <f>INDEX('CA Standards and Followers'!$D$14:$D$73,MATCH($A60,'CA Standards and Followers'!$A$14:$A$73,0))*'CA Standards and Followers'!W$6</f>
        <v>0</v>
      </c>
      <c r="X60">
        <f>INDEX('CA Standards and Followers'!$D$14:$D$73,MATCH($A60,'CA Standards and Followers'!$A$14:$A$73,0))*'CA Standards and Followers'!X$6</f>
        <v>0</v>
      </c>
      <c r="Y60">
        <f>INDEX('CA Standards and Followers'!$D$14:$D$73,MATCH($A60,'CA Standards and Followers'!$A$14:$A$73,0))*'CA Standards and Followers'!Y$6</f>
        <v>0</v>
      </c>
      <c r="Z60">
        <f>INDEX('CA Standards and Followers'!$D$14:$D$73,MATCH($A60,'CA Standards and Followers'!$A$14:$A$73,0))*'CA Standards and Followers'!Z$6</f>
        <v>0</v>
      </c>
      <c r="AA60">
        <f>INDEX('CA Standards and Followers'!$D$14:$D$73,MATCH($A60,'CA Standards and Followers'!$A$14:$A$73,0))*'CA Standards and Followers'!AA$6</f>
        <v>0</v>
      </c>
      <c r="AB60">
        <f>INDEX('CA Standards and Followers'!$D$14:$D$73,MATCH($A60,'CA Standards and Followers'!$A$14:$A$73,0))*'CA Standards and Followers'!AB$6</f>
        <v>0</v>
      </c>
      <c r="AC60">
        <f>INDEX('CA Standards and Followers'!$D$14:$D$73,MATCH($A60,'CA Standards and Followers'!$A$14:$A$73,0))*'CA Standards and Followers'!AC$6</f>
        <v>0</v>
      </c>
      <c r="AD60">
        <f>INDEX('CA Standards and Followers'!$D$14:$D$73,MATCH($A60,'CA Standards and Followers'!$A$14:$A$73,0))*'CA Standards and Followers'!AD$6</f>
        <v>0</v>
      </c>
      <c r="AE60">
        <f>INDEX('CA Standards and Followers'!$D$14:$D$73,MATCH($A60,'CA Standards and Followers'!$A$14:$A$73,0))*'CA Standards and Followers'!AE$6</f>
        <v>0</v>
      </c>
      <c r="AF60">
        <f>INDEX('CA Standards and Followers'!$D$14:$D$73,MATCH($A60,'CA Standards and Followers'!$A$14:$A$73,0))*'CA Standards and Followers'!AF$6</f>
        <v>0</v>
      </c>
    </row>
    <row r="61" spans="1:32" x14ac:dyDescent="0.75">
      <c r="A61" t="s">
        <v>36</v>
      </c>
      <c r="B61">
        <f>INDEX('CA Standards and Followers'!$D$14:$D$73,MATCH($A61,'CA Standards and Followers'!$A$14:$A$73,0))*'CA Standards and Followers'!B$6</f>
        <v>0</v>
      </c>
      <c r="C61">
        <f>INDEX('CA Standards and Followers'!$D$14:$D$73,MATCH($A61,'CA Standards and Followers'!$A$14:$A$73,0))*'CA Standards and Followers'!C$6</f>
        <v>0</v>
      </c>
      <c r="D61">
        <f>INDEX('CA Standards and Followers'!$D$14:$D$73,MATCH($A61,'CA Standards and Followers'!$A$14:$A$73,0))*'CA Standards and Followers'!D$6</f>
        <v>0</v>
      </c>
      <c r="E61">
        <f>INDEX('CA Standards and Followers'!$D$14:$D$73,MATCH($A61,'CA Standards and Followers'!$A$14:$A$73,0))*'CA Standards and Followers'!E$6</f>
        <v>0</v>
      </c>
      <c r="F61">
        <f>INDEX('CA Standards and Followers'!$D$14:$D$73,MATCH($A61,'CA Standards and Followers'!$A$14:$A$73,0))*'CA Standards and Followers'!F$6</f>
        <v>0</v>
      </c>
      <c r="G61">
        <f>INDEX('CA Standards and Followers'!$D$14:$D$73,MATCH($A61,'CA Standards and Followers'!$A$14:$A$73,0))*'CA Standards and Followers'!G$6</f>
        <v>0</v>
      </c>
      <c r="H61">
        <f>INDEX('CA Standards and Followers'!$D$14:$D$73,MATCH($A61,'CA Standards and Followers'!$A$14:$A$73,0))*'CA Standards and Followers'!H$6</f>
        <v>0</v>
      </c>
      <c r="I61">
        <f>INDEX('CA Standards and Followers'!$D$14:$D$73,MATCH($A61,'CA Standards and Followers'!$A$14:$A$73,0))*'CA Standards and Followers'!I$6</f>
        <v>0</v>
      </c>
      <c r="J61">
        <f>INDEX('CA Standards and Followers'!$D$14:$D$73,MATCH($A61,'CA Standards and Followers'!$A$14:$A$73,0))*'CA Standards and Followers'!J$6</f>
        <v>0</v>
      </c>
      <c r="K61">
        <f>INDEX('CA Standards and Followers'!$D$14:$D$73,MATCH($A61,'CA Standards and Followers'!$A$14:$A$73,0))*'CA Standards and Followers'!K$6</f>
        <v>0</v>
      </c>
      <c r="L61">
        <f>INDEX('CA Standards and Followers'!$D$14:$D$73,MATCH($A61,'CA Standards and Followers'!$A$14:$A$73,0))*'CA Standards and Followers'!L$6</f>
        <v>0</v>
      </c>
      <c r="M61">
        <f>INDEX('CA Standards and Followers'!$D$14:$D$73,MATCH($A61,'CA Standards and Followers'!$A$14:$A$73,0))*'CA Standards and Followers'!M$6</f>
        <v>0</v>
      </c>
      <c r="N61">
        <f>INDEX('CA Standards and Followers'!$D$14:$D$73,MATCH($A61,'CA Standards and Followers'!$A$14:$A$73,0))*'CA Standards and Followers'!N$6</f>
        <v>0</v>
      </c>
      <c r="O61">
        <f>INDEX('CA Standards and Followers'!$D$14:$D$73,MATCH($A61,'CA Standards and Followers'!$A$14:$A$73,0))*'CA Standards and Followers'!O$6</f>
        <v>0</v>
      </c>
      <c r="P61">
        <f>INDEX('CA Standards and Followers'!$D$14:$D$73,MATCH($A61,'CA Standards and Followers'!$A$14:$A$73,0))*'CA Standards and Followers'!P$6</f>
        <v>0</v>
      </c>
      <c r="Q61">
        <f>INDEX('CA Standards and Followers'!$D$14:$D$73,MATCH($A61,'CA Standards and Followers'!$A$14:$A$73,0))*'CA Standards and Followers'!Q$6</f>
        <v>0</v>
      </c>
      <c r="R61">
        <f>INDEX('CA Standards and Followers'!$D$14:$D$73,MATCH($A61,'CA Standards and Followers'!$A$14:$A$73,0))*'CA Standards and Followers'!R$6</f>
        <v>0</v>
      </c>
      <c r="S61">
        <f>INDEX('CA Standards and Followers'!$D$14:$D$73,MATCH($A61,'CA Standards and Followers'!$A$14:$A$73,0))*'CA Standards and Followers'!S$6</f>
        <v>0</v>
      </c>
      <c r="T61">
        <f>INDEX('CA Standards and Followers'!$D$14:$D$73,MATCH($A61,'CA Standards and Followers'!$A$14:$A$73,0))*'CA Standards and Followers'!T$6</f>
        <v>0</v>
      </c>
      <c r="U61">
        <f>INDEX('CA Standards and Followers'!$D$14:$D$73,MATCH($A61,'CA Standards and Followers'!$A$14:$A$73,0))*'CA Standards and Followers'!U$6</f>
        <v>0</v>
      </c>
      <c r="V61">
        <f>INDEX('CA Standards and Followers'!$D$14:$D$73,MATCH($A61,'CA Standards and Followers'!$A$14:$A$73,0))*'CA Standards and Followers'!V$6</f>
        <v>0</v>
      </c>
      <c r="W61">
        <f>INDEX('CA Standards and Followers'!$D$14:$D$73,MATCH($A61,'CA Standards and Followers'!$A$14:$A$73,0))*'CA Standards and Followers'!W$6</f>
        <v>0</v>
      </c>
      <c r="X61">
        <f>INDEX('CA Standards and Followers'!$D$14:$D$73,MATCH($A61,'CA Standards and Followers'!$A$14:$A$73,0))*'CA Standards and Followers'!X$6</f>
        <v>0</v>
      </c>
      <c r="Y61">
        <f>INDEX('CA Standards and Followers'!$D$14:$D$73,MATCH($A61,'CA Standards and Followers'!$A$14:$A$73,0))*'CA Standards and Followers'!Y$6</f>
        <v>0</v>
      </c>
      <c r="Z61">
        <f>INDEX('CA Standards and Followers'!$D$14:$D$73,MATCH($A61,'CA Standards and Followers'!$A$14:$A$73,0))*'CA Standards and Followers'!Z$6</f>
        <v>0</v>
      </c>
      <c r="AA61">
        <f>INDEX('CA Standards and Followers'!$D$14:$D$73,MATCH($A61,'CA Standards and Followers'!$A$14:$A$73,0))*'CA Standards and Followers'!AA$6</f>
        <v>0</v>
      </c>
      <c r="AB61">
        <f>INDEX('CA Standards and Followers'!$D$14:$D$73,MATCH($A61,'CA Standards and Followers'!$A$14:$A$73,0))*'CA Standards and Followers'!AB$6</f>
        <v>0</v>
      </c>
      <c r="AC61">
        <f>INDEX('CA Standards and Followers'!$D$14:$D$73,MATCH($A61,'CA Standards and Followers'!$A$14:$A$73,0))*'CA Standards and Followers'!AC$6</f>
        <v>0</v>
      </c>
      <c r="AD61">
        <f>INDEX('CA Standards and Followers'!$D$14:$D$73,MATCH($A61,'CA Standards and Followers'!$A$14:$A$73,0))*'CA Standards and Followers'!AD$6</f>
        <v>0</v>
      </c>
      <c r="AE61">
        <f>INDEX('CA Standards and Followers'!$D$14:$D$73,MATCH($A61,'CA Standards and Followers'!$A$14:$A$73,0))*'CA Standards and Followers'!AE$6</f>
        <v>0</v>
      </c>
      <c r="AF61">
        <f>INDEX('CA Standards and Followers'!$D$14:$D$73,MATCH($A61,'CA Standards and Followers'!$A$14:$A$73,0))*'CA Standards and Followers'!AF$6</f>
        <v>0</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081F25-D3C7-4763-A924-A6103818DA88}">
  <sheetPr>
    <tabColor theme="5"/>
  </sheetPr>
  <dimension ref="A1:AF61"/>
  <sheetViews>
    <sheetView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Followers'!B$7,0)</f>
        <v>0</v>
      </c>
      <c r="C2">
        <f>IF(INDEX('CA Standards and Followers'!$I$14:$I$73,MATCH($A2,'CA Standards and Followers'!$A$14:$A$73,0))&lt;=C$1,INDEX('CA Standards and Followers'!$F$14:$F$73,MATCH($A2,'CA Standards and Followers'!$A$14:$A$73,0))*'CA Standards and Followers'!C$7,0)</f>
        <v>0</v>
      </c>
      <c r="D2">
        <f>IF(INDEX('CA Standards and Followers'!$I$14:$I$73,MATCH($A2,'CA Standards and Followers'!$A$14:$A$73,0))&lt;=D$1,INDEX('CA Standards and Followers'!$F$14:$F$73,MATCH($A2,'CA Standards and Followers'!$A$14:$A$73,0))*'CA Standards and Followers'!D$7,0)</f>
        <v>0</v>
      </c>
      <c r="E2">
        <f>IF(INDEX('CA Standards and Followers'!$I$14:$I$73,MATCH($A2,'CA Standards and Followers'!$A$14:$A$73,0))&lt;=E$1,INDEX('CA Standards and Followers'!$F$14:$F$73,MATCH($A2,'CA Standards and Followers'!$A$14:$A$73,0))*'CA Standards and Followers'!E$7,0)</f>
        <v>0</v>
      </c>
      <c r="F2">
        <f>IF(INDEX('CA Standards and Followers'!$I$14:$I$73,MATCH($A2,'CA Standards and Followers'!$A$14:$A$73,0))&lt;=F$1,INDEX('CA Standards and Followers'!$F$14:$F$73,MATCH($A2,'CA Standards and Followers'!$A$14:$A$73,0))*'CA Standards and Followers'!F$7,0)</f>
        <v>0</v>
      </c>
      <c r="G2">
        <f>IF(INDEX('CA Standards and Followers'!$I$14:$I$73,MATCH($A2,'CA Standards and Followers'!$A$14:$A$73,0))&lt;=G$1,INDEX('CA Standards and Followers'!$F$14:$F$73,MATCH($A2,'CA Standards and Followers'!$A$14:$A$73,0))*'CA Standards and Followers'!G$7,0)</f>
        <v>0</v>
      </c>
      <c r="H2">
        <f>IF(INDEX('CA Standards and Followers'!$I$14:$I$73,MATCH($A2,'CA Standards and Followers'!$A$14:$A$73,0))&lt;=H$1,INDEX('CA Standards and Followers'!$F$14:$F$73,MATCH($A2,'CA Standards and Followers'!$A$14:$A$73,0))*'CA Standards and Followers'!H$7,0)</f>
        <v>0</v>
      </c>
      <c r="I2">
        <f>IF('CA Standards and Followers'!$C14=1,'EPA HDV Rules'!B$45,IF('CA Standards and Followers'!$F14=1,MAX('CA Standards and Followers'!I$7,'EPA HDV Rules'!B$45),0))</f>
        <v>0.16200000000000001</v>
      </c>
      <c r="J2">
        <f>IF('CA Standards and Followers'!$C14=1,'EPA HDV Rules'!C$45,IF('CA Standards and Followers'!$F14=1,MAX('CA Standards and Followers'!J$7,'EPA HDV Rules'!C$45),0))</f>
        <v>0.20300000000000001</v>
      </c>
      <c r="K2">
        <f>IF('CA Standards and Followers'!$C14=1,'EPA HDV Rules'!D$45,IF('CA Standards and Followers'!$F14=1,MAX('CA Standards and Followers'!K$7,'EPA HDV Rules'!D$45),0))</f>
        <v>0.24299999999999999</v>
      </c>
      <c r="L2">
        <f>IF('CA Standards and Followers'!$C14=1,'EPA HDV Rules'!E$45,IF('CA Standards and Followers'!$F14=1,MAX('CA Standards and Followers'!L$7,'EPA HDV Rules'!E$45),0))</f>
        <v>0.28299999999999997</v>
      </c>
      <c r="M2">
        <f>IF('CA Standards and Followers'!$C14=1,'EPA HDV Rules'!F$45,IF('CA Standards and Followers'!$F14=1,MAX('CA Standards and Followers'!M$7,'EPA HDV Rules'!F$45),0))</f>
        <v>0.43099999999999999</v>
      </c>
      <c r="N2">
        <f>IF('CA Standards and Followers'!$C14=1,'EPA HDV Rules'!G$45,IF('CA Standards and Followers'!$F14=1,MAX('CA Standards and Followers'!N$7,'EPA HDV Rules'!G$45),0))</f>
        <v>0.56100000000000005</v>
      </c>
      <c r="O2">
        <f>IF('CA Standards and Followers'!$C14=1,'EPA HDV Rules'!H$45,IF('CA Standards and Followers'!$F14=1,MAX('CA Standards and Followers'!O$7,'EPA HDV Rules'!H$45),0))</f>
        <v>0.56100000000000005</v>
      </c>
      <c r="P2">
        <f>IF('CA Standards and Followers'!$C14=1,'EPA HDV Rules'!I$45,IF('CA Standards and Followers'!$F14=1,MAX('CA Standards and Followers'!P$7,'EPA HDV Rules'!I$45),0))</f>
        <v>0.56100000000000005</v>
      </c>
      <c r="Q2">
        <f>IF('CA Standards and Followers'!$C14=1,'EPA HDV Rules'!J$45,IF('CA Standards and Followers'!$F14=1,MAX('CA Standards and Followers'!Q$7,'EPA HDV Rules'!J$45),0))</f>
        <v>0.54749999999999999</v>
      </c>
      <c r="R2">
        <f>IF('CA Standards and Followers'!$C14=1,'EPA HDV Rules'!K$45,IF('CA Standards and Followers'!$F14=1,MAX('CA Standards and Followers'!R$7,'EPA HDV Rules'!K$45),0))</f>
        <v>0.54749999999999999</v>
      </c>
      <c r="S2">
        <f>IF('CA Standards and Followers'!$C14=1,'EPA HDV Rules'!L$45,IF('CA Standards and Followers'!$F14=1,MAX('CA Standards and Followers'!S$7,'EPA HDV Rules'!L$45),0))</f>
        <v>0.54749999999999999</v>
      </c>
      <c r="T2">
        <f>IF('CA Standards and Followers'!$C14=1,'EPA HDV Rules'!M$45,IF('CA Standards and Followers'!$F14=1,MAX('CA Standards and Followers'!T$7,'EPA HDV Rules'!M$45),0))</f>
        <v>0.54749999999999999</v>
      </c>
      <c r="U2">
        <f>IF('CA Standards and Followers'!$C14=1,'EPA HDV Rules'!N$45,IF('CA Standards and Followers'!$F14=1,MAX('CA Standards and Followers'!U$7,'EPA HDV Rules'!N$45),0))</f>
        <v>0.54749999999999999</v>
      </c>
      <c r="V2">
        <f>IF('CA Standards and Followers'!$C14=1,'EPA HDV Rules'!O$45,IF('CA Standards and Followers'!$F14=1,MAX('CA Standards and Followers'!V$7,'EPA HDV Rules'!O$45),0))</f>
        <v>0.54749999999999999</v>
      </c>
      <c r="W2">
        <f>IF('CA Standards and Followers'!$C14=1,'EPA HDV Rules'!P$45,IF('CA Standards and Followers'!$F14=1,MAX('CA Standards and Followers'!W$7,'EPA HDV Rules'!P$45),0))</f>
        <v>0.54749999999999999</v>
      </c>
      <c r="X2">
        <f>IF('CA Standards and Followers'!$C14=1,'EPA HDV Rules'!Q$45,IF('CA Standards and Followers'!$F14=1,MAX('CA Standards and Followers'!X$7,'EPA HDV Rules'!Q$45),0))</f>
        <v>0.54749999999999999</v>
      </c>
      <c r="Y2">
        <f>IF('CA Standards and Followers'!$C14=1,'EPA HDV Rules'!R$45,IF('CA Standards and Followers'!$F14=1,MAX('CA Standards and Followers'!Y$7,'EPA HDV Rules'!R$45),0))</f>
        <v>0.54749999999999999</v>
      </c>
      <c r="Z2">
        <f>IF('CA Standards and Followers'!$C14=1,'EPA HDV Rules'!S$45,IF('CA Standards and Followers'!$F14=1,MAX('CA Standards and Followers'!Z$7,'EPA HDV Rules'!S$45),0))</f>
        <v>0.54749999999999999</v>
      </c>
      <c r="AA2">
        <f>IF('CA Standards and Followers'!$C14=1,'EPA HDV Rules'!T$45,IF('CA Standards and Followers'!$F14=1,MAX('CA Standards and Followers'!AA$7,'EPA HDV Rules'!T$45),0))</f>
        <v>0.54749999999999999</v>
      </c>
      <c r="AB2">
        <f>IF('CA Standards and Followers'!$C14=1,'EPA HDV Rules'!U$45,IF('CA Standards and Followers'!$F14=1,MAX('CA Standards and Followers'!AB$7,'EPA HDV Rules'!U$45),0))</f>
        <v>0.54749999999999999</v>
      </c>
      <c r="AC2">
        <f>IF('CA Standards and Followers'!$C14=1,'EPA HDV Rules'!V$45,IF('CA Standards and Followers'!$F14=1,MAX('CA Standards and Followers'!AC$7,'EPA HDV Rules'!V$45),0))</f>
        <v>0.54749999999999999</v>
      </c>
      <c r="AD2">
        <f>IF('CA Standards and Followers'!$C14=1,'EPA HDV Rules'!W$45,IF('CA Standards and Followers'!$F14=1,MAX('CA Standards and Followers'!AD$7,'EPA HDV Rules'!W$45),0))</f>
        <v>0.54749999999999999</v>
      </c>
      <c r="AE2">
        <f>IF('CA Standards and Followers'!$C14=1,'EPA HDV Rules'!X$45,IF('CA Standards and Followers'!$F14=1,MAX('CA Standards and Followers'!AE$7,'EPA HDV Rules'!X$45),0))</f>
        <v>0.54749999999999999</v>
      </c>
      <c r="AF2">
        <f>IF('CA Standards and Followers'!$C14=1,'EPA HDV Rules'!Y$45,IF('CA Standards and Followers'!$F14=1,MAX('CA Standards and Followers'!AF$7,'EPA HDV Rules'!Y$45),0))</f>
        <v>0.54749999999999999</v>
      </c>
    </row>
    <row r="3" spans="1:32" x14ac:dyDescent="0.75">
      <c r="A3" t="s">
        <v>1342</v>
      </c>
      <c r="B3">
        <f>IF(INDEX('CA Standards and Followers'!$I$14:$I$73,MATCH($A3,'CA Standards and Followers'!$A$14:$A$73,0))&lt;=B$1,INDEX('CA Standards and Followers'!$F$14:$F$73,MATCH($A3,'CA Standards and Followers'!$A$14:$A$73,0))*'CA Standards and Followers'!B$7,0)</f>
        <v>0</v>
      </c>
      <c r="C3">
        <f>IF(INDEX('CA Standards and Followers'!$I$14:$I$73,MATCH($A3,'CA Standards and Followers'!$A$14:$A$73,0))&lt;=C$1,INDEX('CA Standards and Followers'!$F$14:$F$73,MATCH($A3,'CA Standards and Followers'!$A$14:$A$73,0))*'CA Standards and Followers'!C$7,0)</f>
        <v>0</v>
      </c>
      <c r="D3">
        <f>IF(INDEX('CA Standards and Followers'!$I$14:$I$73,MATCH($A3,'CA Standards and Followers'!$A$14:$A$73,0))&lt;=D$1,INDEX('CA Standards and Followers'!$F$14:$F$73,MATCH($A3,'CA Standards and Followers'!$A$14:$A$73,0))*'CA Standards and Followers'!D$7,0)</f>
        <v>0</v>
      </c>
      <c r="E3">
        <f>IF(INDEX('CA Standards and Followers'!$I$14:$I$73,MATCH($A3,'CA Standards and Followers'!$A$14:$A$73,0))&lt;=E$1,INDEX('CA Standards and Followers'!$F$14:$F$73,MATCH($A3,'CA Standards and Followers'!$A$14:$A$73,0))*'CA Standards and Followers'!E$7,0)</f>
        <v>0</v>
      </c>
      <c r="F3">
        <f>IF(INDEX('CA Standards and Followers'!$I$14:$I$73,MATCH($A3,'CA Standards and Followers'!$A$14:$A$73,0))&lt;=F$1,INDEX('CA Standards and Followers'!$F$14:$F$73,MATCH($A3,'CA Standards and Followers'!$A$14:$A$73,0))*'CA Standards and Followers'!F$7,0)</f>
        <v>0</v>
      </c>
      <c r="G3">
        <f>IF(INDEX('CA Standards and Followers'!$I$14:$I$73,MATCH($A3,'CA Standards and Followers'!$A$14:$A$73,0))&lt;=G$1,INDEX('CA Standards and Followers'!$F$14:$F$73,MATCH($A3,'CA Standards and Followers'!$A$14:$A$73,0))*'CA Standards and Followers'!G$7,0)</f>
        <v>0</v>
      </c>
      <c r="H3">
        <f>IF(INDEX('CA Standards and Followers'!$I$14:$I$73,MATCH($A3,'CA Standards and Followers'!$A$14:$A$73,0))&lt;=H$1,INDEX('CA Standards and Followers'!$F$14:$F$73,MATCH($A3,'CA Standards and Followers'!$A$14:$A$73,0))*'CA Standards and Followers'!H$7,0)</f>
        <v>0</v>
      </c>
      <c r="I3">
        <f>IF('CA Standards and Followers'!$C15=1,'EPA HDV Rules'!B$45,IF('CA Standards and Followers'!$F15=1,MAX('CA Standards and Followers'!I$7,'EPA HDV Rules'!B$45),0))</f>
        <v>0.16200000000000001</v>
      </c>
      <c r="J3">
        <f>IF('CA Standards and Followers'!$C15=1,'EPA HDV Rules'!C$45,IF('CA Standards and Followers'!$F15=1,MAX('CA Standards and Followers'!J$7,'EPA HDV Rules'!C$45),0))</f>
        <v>0.20300000000000001</v>
      </c>
      <c r="K3">
        <f>IF('CA Standards and Followers'!$C15=1,'EPA HDV Rules'!D$45,IF('CA Standards and Followers'!$F15=1,MAX('CA Standards and Followers'!K$7,'EPA HDV Rules'!D$45),0))</f>
        <v>0.24299999999999999</v>
      </c>
      <c r="L3">
        <f>IF('CA Standards and Followers'!$C15=1,'EPA HDV Rules'!E$45,IF('CA Standards and Followers'!$F15=1,MAX('CA Standards and Followers'!L$7,'EPA HDV Rules'!E$45),0))</f>
        <v>0.28299999999999997</v>
      </c>
      <c r="M3">
        <f>IF('CA Standards and Followers'!$C15=1,'EPA HDV Rules'!F$45,IF('CA Standards and Followers'!$F15=1,MAX('CA Standards and Followers'!M$7,'EPA HDV Rules'!F$45),0))</f>
        <v>0.43099999999999999</v>
      </c>
      <c r="N3">
        <f>IF('CA Standards and Followers'!$C15=1,'EPA HDV Rules'!G$45,IF('CA Standards and Followers'!$F15=1,MAX('CA Standards and Followers'!N$7,'EPA HDV Rules'!G$45),0))</f>
        <v>0.56100000000000005</v>
      </c>
      <c r="O3">
        <f>IF('CA Standards and Followers'!$C15=1,'EPA HDV Rules'!H$45,IF('CA Standards and Followers'!$F15=1,MAX('CA Standards and Followers'!O$7,'EPA HDV Rules'!H$45),0))</f>
        <v>0.56100000000000005</v>
      </c>
      <c r="P3">
        <f>IF('CA Standards and Followers'!$C15=1,'EPA HDV Rules'!I$45,IF('CA Standards and Followers'!$F15=1,MAX('CA Standards and Followers'!P$7,'EPA HDV Rules'!I$45),0))</f>
        <v>0.56100000000000005</v>
      </c>
      <c r="Q3">
        <f>IF('CA Standards and Followers'!$C15=1,'EPA HDV Rules'!J$45,IF('CA Standards and Followers'!$F15=1,MAX('CA Standards and Followers'!Q$7,'EPA HDV Rules'!J$45),0))</f>
        <v>0.54749999999999999</v>
      </c>
      <c r="R3">
        <f>IF('CA Standards and Followers'!$C15=1,'EPA HDV Rules'!K$45,IF('CA Standards and Followers'!$F15=1,MAX('CA Standards and Followers'!R$7,'EPA HDV Rules'!K$45),0))</f>
        <v>0.54749999999999999</v>
      </c>
      <c r="S3">
        <f>IF('CA Standards and Followers'!$C15=1,'EPA HDV Rules'!L$45,IF('CA Standards and Followers'!$F15=1,MAX('CA Standards and Followers'!S$7,'EPA HDV Rules'!L$45),0))</f>
        <v>0.54749999999999999</v>
      </c>
      <c r="T3">
        <f>IF('CA Standards and Followers'!$C15=1,'EPA HDV Rules'!M$45,IF('CA Standards and Followers'!$F15=1,MAX('CA Standards and Followers'!T$7,'EPA HDV Rules'!M$45),0))</f>
        <v>0.54749999999999999</v>
      </c>
      <c r="U3">
        <f>IF('CA Standards and Followers'!$C15=1,'EPA HDV Rules'!N$45,IF('CA Standards and Followers'!$F15=1,MAX('CA Standards and Followers'!U$7,'EPA HDV Rules'!N$45),0))</f>
        <v>0.54749999999999999</v>
      </c>
      <c r="V3">
        <f>IF('CA Standards and Followers'!$C15=1,'EPA HDV Rules'!O$45,IF('CA Standards and Followers'!$F15=1,MAX('CA Standards and Followers'!V$7,'EPA HDV Rules'!O$45),0))</f>
        <v>0.54749999999999999</v>
      </c>
      <c r="W3">
        <f>IF('CA Standards and Followers'!$C15=1,'EPA HDV Rules'!P$45,IF('CA Standards and Followers'!$F15=1,MAX('CA Standards and Followers'!W$7,'EPA HDV Rules'!P$45),0))</f>
        <v>0.54749999999999999</v>
      </c>
      <c r="X3">
        <f>IF('CA Standards and Followers'!$C15=1,'EPA HDV Rules'!Q$45,IF('CA Standards and Followers'!$F15=1,MAX('CA Standards and Followers'!X$7,'EPA HDV Rules'!Q$45),0))</f>
        <v>0.54749999999999999</v>
      </c>
      <c r="Y3">
        <f>IF('CA Standards and Followers'!$C15=1,'EPA HDV Rules'!R$45,IF('CA Standards and Followers'!$F15=1,MAX('CA Standards and Followers'!Y$7,'EPA HDV Rules'!R$45),0))</f>
        <v>0.54749999999999999</v>
      </c>
      <c r="Z3">
        <f>IF('CA Standards and Followers'!$C15=1,'EPA HDV Rules'!S$45,IF('CA Standards and Followers'!$F15=1,MAX('CA Standards and Followers'!Z$7,'EPA HDV Rules'!S$45),0))</f>
        <v>0.54749999999999999</v>
      </c>
      <c r="AA3">
        <f>IF('CA Standards and Followers'!$C15=1,'EPA HDV Rules'!T$45,IF('CA Standards and Followers'!$F15=1,MAX('CA Standards and Followers'!AA$7,'EPA HDV Rules'!T$45),0))</f>
        <v>0.54749999999999999</v>
      </c>
      <c r="AB3">
        <f>IF('CA Standards and Followers'!$C15=1,'EPA HDV Rules'!U$45,IF('CA Standards and Followers'!$F15=1,MAX('CA Standards and Followers'!AB$7,'EPA HDV Rules'!U$45),0))</f>
        <v>0.54749999999999999</v>
      </c>
      <c r="AC3">
        <f>IF('CA Standards and Followers'!$C15=1,'EPA HDV Rules'!V$45,IF('CA Standards and Followers'!$F15=1,MAX('CA Standards and Followers'!AC$7,'EPA HDV Rules'!V$45),0))</f>
        <v>0.54749999999999999</v>
      </c>
      <c r="AD3">
        <f>IF('CA Standards and Followers'!$C15=1,'EPA HDV Rules'!W$45,IF('CA Standards and Followers'!$F15=1,MAX('CA Standards and Followers'!AD$7,'EPA HDV Rules'!W$45),0))</f>
        <v>0.54749999999999999</v>
      </c>
      <c r="AE3">
        <f>IF('CA Standards and Followers'!$C15=1,'EPA HDV Rules'!X$45,IF('CA Standards and Followers'!$F15=1,MAX('CA Standards and Followers'!AE$7,'EPA HDV Rules'!X$45),0))</f>
        <v>0.54749999999999999</v>
      </c>
      <c r="AF3">
        <f>IF('CA Standards and Followers'!$C15=1,'EPA HDV Rules'!Y$45,IF('CA Standards and Followers'!$F15=1,MAX('CA Standards and Followers'!AF$7,'EPA HDV Rules'!Y$45),0))</f>
        <v>0.54749999999999999</v>
      </c>
    </row>
    <row r="4" spans="1:32" x14ac:dyDescent="0.75">
      <c r="A4" t="s">
        <v>3</v>
      </c>
      <c r="B4">
        <f>IF(INDEX('CA Standards and Followers'!$I$14:$I$73,MATCH($A4,'CA Standards and Followers'!$A$14:$A$73,0))&lt;=B$1,INDEX('CA Standards and Followers'!$F$14:$F$73,MATCH($A4,'CA Standards and Followers'!$A$14:$A$73,0))*'CA Standards and Followers'!B$7,0)</f>
        <v>0</v>
      </c>
      <c r="C4">
        <f>IF(INDEX('CA Standards and Followers'!$I$14:$I$73,MATCH($A4,'CA Standards and Followers'!$A$14:$A$73,0))&lt;=C$1,INDEX('CA Standards and Followers'!$F$14:$F$73,MATCH($A4,'CA Standards and Followers'!$A$14:$A$73,0))*'CA Standards and Followers'!C$7,0)</f>
        <v>0</v>
      </c>
      <c r="D4">
        <f>IF(INDEX('CA Standards and Followers'!$I$14:$I$73,MATCH($A4,'CA Standards and Followers'!$A$14:$A$73,0))&lt;=D$1,INDEX('CA Standards and Followers'!$F$14:$F$73,MATCH($A4,'CA Standards and Followers'!$A$14:$A$73,0))*'CA Standards and Followers'!D$7,0)</f>
        <v>0</v>
      </c>
      <c r="E4">
        <f>IF(INDEX('CA Standards and Followers'!$I$14:$I$73,MATCH($A4,'CA Standards and Followers'!$A$14:$A$73,0))&lt;=E$1,INDEX('CA Standards and Followers'!$F$14:$F$73,MATCH($A4,'CA Standards and Followers'!$A$14:$A$73,0))*'CA Standards and Followers'!E$7,0)</f>
        <v>0</v>
      </c>
      <c r="F4">
        <f>IF(INDEX('CA Standards and Followers'!$I$14:$I$73,MATCH($A4,'CA Standards and Followers'!$A$14:$A$73,0))&lt;=F$1,INDEX('CA Standards and Followers'!$F$14:$F$73,MATCH($A4,'CA Standards and Followers'!$A$14:$A$73,0))*'CA Standards and Followers'!F$7,0)</f>
        <v>0</v>
      </c>
      <c r="G4">
        <f>IF(INDEX('CA Standards and Followers'!$I$14:$I$73,MATCH($A4,'CA Standards and Followers'!$A$14:$A$73,0))&lt;=G$1,INDEX('CA Standards and Followers'!$F$14:$F$73,MATCH($A4,'CA Standards and Followers'!$A$14:$A$73,0))*'CA Standards and Followers'!G$7,0)</f>
        <v>0</v>
      </c>
      <c r="H4">
        <f>IF(INDEX('CA Standards and Followers'!$I$14:$I$73,MATCH($A4,'CA Standards and Followers'!$A$14:$A$73,0))&lt;=H$1,INDEX('CA Standards and Followers'!$F$14:$F$73,MATCH($A4,'CA Standards and Followers'!$A$14:$A$73,0))*'CA Standards and Followers'!H$7,0)</f>
        <v>0</v>
      </c>
      <c r="I4">
        <f>IF('CA Standards and Followers'!$C16=1,'EPA HDV Rules'!B$45,IF('CA Standards and Followers'!$F16=1,MAX('CA Standards and Followers'!I$7,'EPA HDV Rules'!B$45),0))</f>
        <v>0.16200000000000001</v>
      </c>
      <c r="J4">
        <f>IF('CA Standards and Followers'!$C16=1,'EPA HDV Rules'!C$45,IF('CA Standards and Followers'!$F16=1,MAX('CA Standards and Followers'!J$7,'EPA HDV Rules'!C$45),0))</f>
        <v>0.20300000000000001</v>
      </c>
      <c r="K4">
        <f>IF('CA Standards and Followers'!$C16=1,'EPA HDV Rules'!D$45,IF('CA Standards and Followers'!$F16=1,MAX('CA Standards and Followers'!K$7,'EPA HDV Rules'!D$45),0))</f>
        <v>0.24299999999999999</v>
      </c>
      <c r="L4">
        <f>IF('CA Standards and Followers'!$C16=1,'EPA HDV Rules'!E$45,IF('CA Standards and Followers'!$F16=1,MAX('CA Standards and Followers'!L$7,'EPA HDV Rules'!E$45),0))</f>
        <v>0.28299999999999997</v>
      </c>
      <c r="M4">
        <f>IF('CA Standards and Followers'!$C16=1,'EPA HDV Rules'!F$45,IF('CA Standards and Followers'!$F16=1,MAX('CA Standards and Followers'!M$7,'EPA HDV Rules'!F$45),0))</f>
        <v>0.43099999999999999</v>
      </c>
      <c r="N4">
        <f>IF('CA Standards and Followers'!$C16=1,'EPA HDV Rules'!G$45,IF('CA Standards and Followers'!$F16=1,MAX('CA Standards and Followers'!N$7,'EPA HDV Rules'!G$45),0))</f>
        <v>0.56100000000000005</v>
      </c>
      <c r="O4">
        <f>IF('CA Standards and Followers'!$C16=1,'EPA HDV Rules'!H$45,IF('CA Standards and Followers'!$F16=1,MAX('CA Standards and Followers'!O$7,'EPA HDV Rules'!H$45),0))</f>
        <v>0.56100000000000005</v>
      </c>
      <c r="P4">
        <f>IF('CA Standards and Followers'!$C16=1,'EPA HDV Rules'!I$45,IF('CA Standards and Followers'!$F16=1,MAX('CA Standards and Followers'!P$7,'EPA HDV Rules'!I$45),0))</f>
        <v>0.56100000000000005</v>
      </c>
      <c r="Q4">
        <f>IF('CA Standards and Followers'!$C16=1,'EPA HDV Rules'!J$45,IF('CA Standards and Followers'!$F16=1,MAX('CA Standards and Followers'!Q$7,'EPA HDV Rules'!J$45),0))</f>
        <v>0.54749999999999999</v>
      </c>
      <c r="R4">
        <f>IF('CA Standards and Followers'!$C16=1,'EPA HDV Rules'!K$45,IF('CA Standards and Followers'!$F16=1,MAX('CA Standards and Followers'!R$7,'EPA HDV Rules'!K$45),0))</f>
        <v>0.54749999999999999</v>
      </c>
      <c r="S4">
        <f>IF('CA Standards and Followers'!$C16=1,'EPA HDV Rules'!L$45,IF('CA Standards and Followers'!$F16=1,MAX('CA Standards and Followers'!S$7,'EPA HDV Rules'!L$45),0))</f>
        <v>0.54749999999999999</v>
      </c>
      <c r="T4">
        <f>IF('CA Standards and Followers'!$C16=1,'EPA HDV Rules'!M$45,IF('CA Standards and Followers'!$F16=1,MAX('CA Standards and Followers'!T$7,'EPA HDV Rules'!M$45),0))</f>
        <v>0.54749999999999999</v>
      </c>
      <c r="U4">
        <f>IF('CA Standards and Followers'!$C16=1,'EPA HDV Rules'!N$45,IF('CA Standards and Followers'!$F16=1,MAX('CA Standards and Followers'!U$7,'EPA HDV Rules'!N$45),0))</f>
        <v>0.54749999999999999</v>
      </c>
      <c r="V4">
        <f>IF('CA Standards and Followers'!$C16=1,'EPA HDV Rules'!O$45,IF('CA Standards and Followers'!$F16=1,MAX('CA Standards and Followers'!V$7,'EPA HDV Rules'!O$45),0))</f>
        <v>0.54749999999999999</v>
      </c>
      <c r="W4">
        <f>IF('CA Standards and Followers'!$C16=1,'EPA HDV Rules'!P$45,IF('CA Standards and Followers'!$F16=1,MAX('CA Standards and Followers'!W$7,'EPA HDV Rules'!P$45),0))</f>
        <v>0.54749999999999999</v>
      </c>
      <c r="X4">
        <f>IF('CA Standards and Followers'!$C16=1,'EPA HDV Rules'!Q$45,IF('CA Standards and Followers'!$F16=1,MAX('CA Standards and Followers'!X$7,'EPA HDV Rules'!Q$45),0))</f>
        <v>0.54749999999999999</v>
      </c>
      <c r="Y4">
        <f>IF('CA Standards and Followers'!$C16=1,'EPA HDV Rules'!R$45,IF('CA Standards and Followers'!$F16=1,MAX('CA Standards and Followers'!Y$7,'EPA HDV Rules'!R$45),0))</f>
        <v>0.54749999999999999</v>
      </c>
      <c r="Z4">
        <f>IF('CA Standards and Followers'!$C16=1,'EPA HDV Rules'!S$45,IF('CA Standards and Followers'!$F16=1,MAX('CA Standards and Followers'!Z$7,'EPA HDV Rules'!S$45),0))</f>
        <v>0.54749999999999999</v>
      </c>
      <c r="AA4">
        <f>IF('CA Standards and Followers'!$C16=1,'EPA HDV Rules'!T$45,IF('CA Standards and Followers'!$F16=1,MAX('CA Standards and Followers'!AA$7,'EPA HDV Rules'!T$45),0))</f>
        <v>0.54749999999999999</v>
      </c>
      <c r="AB4">
        <f>IF('CA Standards and Followers'!$C16=1,'EPA HDV Rules'!U$45,IF('CA Standards and Followers'!$F16=1,MAX('CA Standards and Followers'!AB$7,'EPA HDV Rules'!U$45),0))</f>
        <v>0.54749999999999999</v>
      </c>
      <c r="AC4">
        <f>IF('CA Standards and Followers'!$C16=1,'EPA HDV Rules'!V$45,IF('CA Standards and Followers'!$F16=1,MAX('CA Standards and Followers'!AC$7,'EPA HDV Rules'!V$45),0))</f>
        <v>0.54749999999999999</v>
      </c>
      <c r="AD4">
        <f>IF('CA Standards and Followers'!$C16=1,'EPA HDV Rules'!W$45,IF('CA Standards and Followers'!$F16=1,MAX('CA Standards and Followers'!AD$7,'EPA HDV Rules'!W$45),0))</f>
        <v>0.54749999999999999</v>
      </c>
      <c r="AE4">
        <f>IF('CA Standards and Followers'!$C16=1,'EPA HDV Rules'!X$45,IF('CA Standards and Followers'!$F16=1,MAX('CA Standards and Followers'!AE$7,'EPA HDV Rules'!X$45),0))</f>
        <v>0.54749999999999999</v>
      </c>
      <c r="AF4">
        <f>IF('CA Standards and Followers'!$C16=1,'EPA HDV Rules'!Y$45,IF('CA Standards and Followers'!$F16=1,MAX('CA Standards and Followers'!AF$7,'EPA HDV Rules'!Y$45),0))</f>
        <v>0.54749999999999999</v>
      </c>
    </row>
    <row r="5" spans="1:32" x14ac:dyDescent="0.75">
      <c r="A5" t="s">
        <v>4</v>
      </c>
      <c r="B5">
        <f>IF(INDEX('CA Standards and Followers'!$I$14:$I$73,MATCH($A5,'CA Standards and Followers'!$A$14:$A$73,0))&lt;=B$1,INDEX('CA Standards and Followers'!$F$14:$F$73,MATCH($A5,'CA Standards and Followers'!$A$14:$A$73,0))*'CA Standards and Followers'!B$7,0)</f>
        <v>0</v>
      </c>
      <c r="C5">
        <f>IF(INDEX('CA Standards and Followers'!$I$14:$I$73,MATCH($A5,'CA Standards and Followers'!$A$14:$A$73,0))&lt;=C$1,INDEX('CA Standards and Followers'!$F$14:$F$73,MATCH($A5,'CA Standards and Followers'!$A$14:$A$73,0))*'CA Standards and Followers'!C$7,0)</f>
        <v>0</v>
      </c>
      <c r="D5">
        <f>IF(INDEX('CA Standards and Followers'!$I$14:$I$73,MATCH($A5,'CA Standards and Followers'!$A$14:$A$73,0))&lt;=D$1,INDEX('CA Standards and Followers'!$F$14:$F$73,MATCH($A5,'CA Standards and Followers'!$A$14:$A$73,0))*'CA Standards and Followers'!D$7,0)</f>
        <v>0</v>
      </c>
      <c r="E5">
        <f>IF(INDEX('CA Standards and Followers'!$I$14:$I$73,MATCH($A5,'CA Standards and Followers'!$A$14:$A$73,0))&lt;=E$1,INDEX('CA Standards and Followers'!$F$14:$F$73,MATCH($A5,'CA Standards and Followers'!$A$14:$A$73,0))*'CA Standards and Followers'!E$7,0)</f>
        <v>0</v>
      </c>
      <c r="F5">
        <f>IF(INDEX('CA Standards and Followers'!$I$14:$I$73,MATCH($A5,'CA Standards and Followers'!$A$14:$A$73,0))&lt;=F$1,INDEX('CA Standards and Followers'!$F$14:$F$73,MATCH($A5,'CA Standards and Followers'!$A$14:$A$73,0))*'CA Standards and Followers'!F$7,0)</f>
        <v>0</v>
      </c>
      <c r="G5">
        <f>IF(INDEX('CA Standards and Followers'!$I$14:$I$73,MATCH($A5,'CA Standards and Followers'!$A$14:$A$73,0))&lt;=G$1,INDEX('CA Standards and Followers'!$F$14:$F$73,MATCH($A5,'CA Standards and Followers'!$A$14:$A$73,0))*'CA Standards and Followers'!G$7,0)</f>
        <v>0</v>
      </c>
      <c r="H5">
        <f>IF(INDEX('CA Standards and Followers'!$I$14:$I$73,MATCH($A5,'CA Standards and Followers'!$A$14:$A$73,0))&lt;=H$1,INDEX('CA Standards and Followers'!$F$14:$F$73,MATCH($A5,'CA Standards and Followers'!$A$14:$A$73,0))*'CA Standards and Followers'!H$7,0)</f>
        <v>0</v>
      </c>
      <c r="I5">
        <f>IF('CA Standards and Followers'!$C17=1,'EPA HDV Rules'!B$45,IF('CA Standards and Followers'!$F17=1,MAX('CA Standards and Followers'!I$7,'EPA HDV Rules'!B$45),0))</f>
        <v>0.16200000000000001</v>
      </c>
      <c r="J5">
        <f>IF('CA Standards and Followers'!$C17=1,'EPA HDV Rules'!C$45,IF('CA Standards and Followers'!$F17=1,MAX('CA Standards and Followers'!J$7,'EPA HDV Rules'!C$45),0))</f>
        <v>0.20300000000000001</v>
      </c>
      <c r="K5">
        <f>IF('CA Standards and Followers'!$C17=1,'EPA HDV Rules'!D$45,IF('CA Standards and Followers'!$F17=1,MAX('CA Standards and Followers'!K$7,'EPA HDV Rules'!D$45),0))</f>
        <v>0.24299999999999999</v>
      </c>
      <c r="L5">
        <f>IF('CA Standards and Followers'!$C17=1,'EPA HDV Rules'!E$45,IF('CA Standards and Followers'!$F17=1,MAX('CA Standards and Followers'!L$7,'EPA HDV Rules'!E$45),0))</f>
        <v>0.28299999999999997</v>
      </c>
      <c r="M5">
        <f>IF('CA Standards and Followers'!$C17=1,'EPA HDV Rules'!F$45,IF('CA Standards and Followers'!$F17=1,MAX('CA Standards and Followers'!M$7,'EPA HDV Rules'!F$45),0))</f>
        <v>0.43099999999999999</v>
      </c>
      <c r="N5">
        <f>IF('CA Standards and Followers'!$C17=1,'EPA HDV Rules'!G$45,IF('CA Standards and Followers'!$F17=1,MAX('CA Standards and Followers'!N$7,'EPA HDV Rules'!G$45),0))</f>
        <v>0.56100000000000005</v>
      </c>
      <c r="O5">
        <f>IF('CA Standards and Followers'!$C17=1,'EPA HDV Rules'!H$45,IF('CA Standards and Followers'!$F17=1,MAX('CA Standards and Followers'!O$7,'EPA HDV Rules'!H$45),0))</f>
        <v>0.56100000000000005</v>
      </c>
      <c r="P5">
        <f>IF('CA Standards and Followers'!$C17=1,'EPA HDV Rules'!I$45,IF('CA Standards and Followers'!$F17=1,MAX('CA Standards and Followers'!P$7,'EPA HDV Rules'!I$45),0))</f>
        <v>0.56100000000000005</v>
      </c>
      <c r="Q5">
        <f>IF('CA Standards and Followers'!$C17=1,'EPA HDV Rules'!J$45,IF('CA Standards and Followers'!$F17=1,MAX('CA Standards and Followers'!Q$7,'EPA HDV Rules'!J$45),0))</f>
        <v>0.54749999999999999</v>
      </c>
      <c r="R5">
        <f>IF('CA Standards and Followers'!$C17=1,'EPA HDV Rules'!K$45,IF('CA Standards and Followers'!$F17=1,MAX('CA Standards and Followers'!R$7,'EPA HDV Rules'!K$45),0))</f>
        <v>0.54749999999999999</v>
      </c>
      <c r="S5">
        <f>IF('CA Standards and Followers'!$C17=1,'EPA HDV Rules'!L$45,IF('CA Standards and Followers'!$F17=1,MAX('CA Standards and Followers'!S$7,'EPA HDV Rules'!L$45),0))</f>
        <v>0.54749999999999999</v>
      </c>
      <c r="T5">
        <f>IF('CA Standards and Followers'!$C17=1,'EPA HDV Rules'!M$45,IF('CA Standards and Followers'!$F17=1,MAX('CA Standards and Followers'!T$7,'EPA HDV Rules'!M$45),0))</f>
        <v>0.54749999999999999</v>
      </c>
      <c r="U5">
        <f>IF('CA Standards and Followers'!$C17=1,'EPA HDV Rules'!N$45,IF('CA Standards and Followers'!$F17=1,MAX('CA Standards and Followers'!U$7,'EPA HDV Rules'!N$45),0))</f>
        <v>0.54749999999999999</v>
      </c>
      <c r="V5">
        <f>IF('CA Standards and Followers'!$C17=1,'EPA HDV Rules'!O$45,IF('CA Standards and Followers'!$F17=1,MAX('CA Standards and Followers'!V$7,'EPA HDV Rules'!O$45),0))</f>
        <v>0.54749999999999999</v>
      </c>
      <c r="W5">
        <f>IF('CA Standards and Followers'!$C17=1,'EPA HDV Rules'!P$45,IF('CA Standards and Followers'!$F17=1,MAX('CA Standards and Followers'!W$7,'EPA HDV Rules'!P$45),0))</f>
        <v>0.54749999999999999</v>
      </c>
      <c r="X5">
        <f>IF('CA Standards and Followers'!$C17=1,'EPA HDV Rules'!Q$45,IF('CA Standards and Followers'!$F17=1,MAX('CA Standards and Followers'!X$7,'EPA HDV Rules'!Q$45),0))</f>
        <v>0.54749999999999999</v>
      </c>
      <c r="Y5">
        <f>IF('CA Standards and Followers'!$C17=1,'EPA HDV Rules'!R$45,IF('CA Standards and Followers'!$F17=1,MAX('CA Standards and Followers'!Y$7,'EPA HDV Rules'!R$45),0))</f>
        <v>0.54749999999999999</v>
      </c>
      <c r="Z5">
        <f>IF('CA Standards and Followers'!$C17=1,'EPA HDV Rules'!S$45,IF('CA Standards and Followers'!$F17=1,MAX('CA Standards and Followers'!Z$7,'EPA HDV Rules'!S$45),0))</f>
        <v>0.54749999999999999</v>
      </c>
      <c r="AA5">
        <f>IF('CA Standards and Followers'!$C17=1,'EPA HDV Rules'!T$45,IF('CA Standards and Followers'!$F17=1,MAX('CA Standards and Followers'!AA$7,'EPA HDV Rules'!T$45),0))</f>
        <v>0.54749999999999999</v>
      </c>
      <c r="AB5">
        <f>IF('CA Standards and Followers'!$C17=1,'EPA HDV Rules'!U$45,IF('CA Standards and Followers'!$F17=1,MAX('CA Standards and Followers'!AB$7,'EPA HDV Rules'!U$45),0))</f>
        <v>0.54749999999999999</v>
      </c>
      <c r="AC5">
        <f>IF('CA Standards and Followers'!$C17=1,'EPA HDV Rules'!V$45,IF('CA Standards and Followers'!$F17=1,MAX('CA Standards and Followers'!AC$7,'EPA HDV Rules'!V$45),0))</f>
        <v>0.54749999999999999</v>
      </c>
      <c r="AD5">
        <f>IF('CA Standards and Followers'!$C17=1,'EPA HDV Rules'!W$45,IF('CA Standards and Followers'!$F17=1,MAX('CA Standards and Followers'!AD$7,'EPA HDV Rules'!W$45),0))</f>
        <v>0.54749999999999999</v>
      </c>
      <c r="AE5">
        <f>IF('CA Standards and Followers'!$C17=1,'EPA HDV Rules'!X$45,IF('CA Standards and Followers'!$F17=1,MAX('CA Standards and Followers'!AE$7,'EPA HDV Rules'!X$45),0))</f>
        <v>0.54749999999999999</v>
      </c>
      <c r="AF5">
        <f>IF('CA Standards and Followers'!$C17=1,'EPA HDV Rules'!Y$45,IF('CA Standards and Followers'!$F17=1,MAX('CA Standards and Followers'!AF$7,'EPA HDV Rules'!Y$45),0))</f>
        <v>0.54749999999999999</v>
      </c>
    </row>
    <row r="6" spans="1:32" x14ac:dyDescent="0.75">
      <c r="A6" t="s">
        <v>1346</v>
      </c>
      <c r="B6">
        <f>IF(INDEX('CA Standards and Followers'!$I$14:$I$73,MATCH($A6,'CA Standards and Followers'!$A$14:$A$73,0))&lt;=B$1,INDEX('CA Standards and Followers'!$F$14:$F$73,MATCH($A6,'CA Standards and Followers'!$A$14:$A$73,0))*'CA Standards and Followers'!B$7,0)</f>
        <v>0</v>
      </c>
      <c r="C6">
        <f>IF(INDEX('CA Standards and Followers'!$I$14:$I$73,MATCH($A6,'CA Standards and Followers'!$A$14:$A$73,0))&lt;=C$1,INDEX('CA Standards and Followers'!$F$14:$F$73,MATCH($A6,'CA Standards and Followers'!$A$14:$A$73,0))*'CA Standards and Followers'!C$7,0)</f>
        <v>0</v>
      </c>
      <c r="D6">
        <f>IF(INDEX('CA Standards and Followers'!$I$14:$I$73,MATCH($A6,'CA Standards and Followers'!$A$14:$A$73,0))&lt;=D$1,INDEX('CA Standards and Followers'!$F$14:$F$73,MATCH($A6,'CA Standards and Followers'!$A$14:$A$73,0))*'CA Standards and Followers'!D$7,0)</f>
        <v>0</v>
      </c>
      <c r="E6">
        <f>IF(INDEX('CA Standards and Followers'!$I$14:$I$73,MATCH($A6,'CA Standards and Followers'!$A$14:$A$73,0))&lt;=E$1,INDEX('CA Standards and Followers'!$F$14:$F$73,MATCH($A6,'CA Standards and Followers'!$A$14:$A$73,0))*'CA Standards and Followers'!E$7,0)</f>
        <v>0</v>
      </c>
      <c r="F6">
        <f>IF(INDEX('CA Standards and Followers'!$I$14:$I$73,MATCH($A6,'CA Standards and Followers'!$A$14:$A$73,0))&lt;=F$1,INDEX('CA Standards and Followers'!$F$14:$F$73,MATCH($A6,'CA Standards and Followers'!$A$14:$A$73,0))*'CA Standards and Followers'!F$7,0)</f>
        <v>6.0092351423574233E-2</v>
      </c>
      <c r="G6">
        <f>IF(INDEX('CA Standards and Followers'!$I$14:$I$73,MATCH($A6,'CA Standards and Followers'!$A$14:$A$73,0))&lt;=G$1,INDEX('CA Standards and Followers'!$F$14:$F$73,MATCH($A6,'CA Standards and Followers'!$A$14:$A$73,0))*'CA Standards and Followers'!G$7,0)</f>
        <v>8.007170495487044E-2</v>
      </c>
      <c r="H6">
        <f>IF(INDEX('CA Standards and Followers'!$I$14:$I$73,MATCH($A6,'CA Standards and Followers'!$A$14:$A$73,0))&lt;=H$1,INDEX('CA Standards and Followers'!$F$14:$F$73,MATCH($A6,'CA Standards and Followers'!$A$14:$A$73,0))*'CA Standards and Followers'!H$7,0)</f>
        <v>0.10754675715462489</v>
      </c>
      <c r="I6">
        <f>IF('CA Standards and Followers'!$C18=1,'EPA HDV Rules'!B$45,IF('CA Standards and Followers'!$F18=1,MAX('CA Standards and Followers'!I$7,'EPA HDV Rules'!B$45),0))</f>
        <v>0.16256127688111058</v>
      </c>
      <c r="J6">
        <f>IF('CA Standards and Followers'!$C18=1,'EPA HDV Rules'!C$45,IF('CA Standards and Followers'!$F18=1,MAX('CA Standards and Followers'!J$7,'EPA HDV Rules'!C$45),0))</f>
        <v>0.22511403505922528</v>
      </c>
      <c r="K6">
        <f>IF('CA Standards and Followers'!$C18=1,'EPA HDV Rules'!D$45,IF('CA Standards and Followers'!$F18=1,MAX('CA Standards and Followers'!K$7,'EPA HDV Rules'!D$45),0))</f>
        <v>0.28764855512481957</v>
      </c>
      <c r="L6">
        <f>IF('CA Standards and Followers'!$C18=1,'EPA HDV Rules'!E$45,IF('CA Standards and Followers'!$F18=1,MAX('CA Standards and Followers'!L$7,'EPA HDV Rules'!E$45),0))</f>
        <v>0.35012393285022902</v>
      </c>
      <c r="M6">
        <f>IF('CA Standards and Followers'!$C18=1,'EPA HDV Rules'!F$45,IF('CA Standards and Followers'!$F18=1,MAX('CA Standards and Followers'!M$7,'EPA HDV Rules'!F$45),0))</f>
        <v>0.43099999999999999</v>
      </c>
      <c r="N6">
        <f>IF('CA Standards and Followers'!$C18=1,'EPA HDV Rules'!G$45,IF('CA Standards and Followers'!$F18=1,MAX('CA Standards and Followers'!N$7,'EPA HDV Rules'!G$45),0))</f>
        <v>0.56100000000000005</v>
      </c>
      <c r="O6">
        <f>IF('CA Standards and Followers'!$C18=1,'EPA HDV Rules'!H$45,IF('CA Standards and Followers'!$F18=1,MAX('CA Standards and Followers'!O$7,'EPA HDV Rules'!H$45),0))</f>
        <v>0.56100000000000005</v>
      </c>
      <c r="P6">
        <f>IF('CA Standards and Followers'!$C18=1,'EPA HDV Rules'!I$45,IF('CA Standards and Followers'!$F18=1,MAX('CA Standards and Followers'!P$7,'EPA HDV Rules'!I$45),0))</f>
        <v>0.56100000000000005</v>
      </c>
      <c r="Q6">
        <f>IF('CA Standards and Followers'!$C18=1,'EPA HDV Rules'!J$45,IF('CA Standards and Followers'!$F18=1,MAX('CA Standards and Followers'!Q$7,'EPA HDV Rules'!J$45),0))</f>
        <v>0.60014491697173544</v>
      </c>
      <c r="R6">
        <f>IF('CA Standards and Followers'!$C18=1,'EPA HDV Rules'!K$45,IF('CA Standards and Followers'!$F18=1,MAX('CA Standards and Followers'!R$7,'EPA HDV Rules'!K$45),0))</f>
        <v>0.60012059658240735</v>
      </c>
      <c r="S6">
        <f>IF('CA Standards and Followers'!$C18=1,'EPA HDV Rules'!L$45,IF('CA Standards and Followers'!$F18=1,MAX('CA Standards and Followers'!S$7,'EPA HDV Rules'!L$45),0))</f>
        <v>0.600161934202605</v>
      </c>
      <c r="T6">
        <f>IF('CA Standards and Followers'!$C18=1,'EPA HDV Rules'!M$45,IF('CA Standards and Followers'!$F18=1,MAX('CA Standards and Followers'!T$7,'EPA HDV Rules'!M$45),0))</f>
        <v>0.60016393701902881</v>
      </c>
      <c r="U6">
        <f>IF('CA Standards and Followers'!$C18=1,'EPA HDV Rules'!N$45,IF('CA Standards and Followers'!$F18=1,MAX('CA Standards and Followers'!U$7,'EPA HDV Rules'!N$45),0))</f>
        <v>0.60017920871502439</v>
      </c>
      <c r="V6">
        <f>IF('CA Standards and Followers'!$C18=1,'EPA HDV Rules'!O$45,IF('CA Standards and Followers'!$F18=1,MAX('CA Standards and Followers'!V$7,'EPA HDV Rules'!O$45),0))</f>
        <v>0.60021168530300795</v>
      </c>
      <c r="W6">
        <f>IF('CA Standards and Followers'!$C18=1,'EPA HDV Rules'!P$45,IF('CA Standards and Followers'!$F18=1,MAX('CA Standards and Followers'!W$7,'EPA HDV Rules'!P$45),0))</f>
        <v>0.60021917370958355</v>
      </c>
      <c r="X6">
        <f>IF('CA Standards and Followers'!$C18=1,'EPA HDV Rules'!Q$45,IF('CA Standards and Followers'!$F18=1,MAX('CA Standards and Followers'!X$7,'EPA HDV Rules'!Q$45),0))</f>
        <v>0.60022013941623975</v>
      </c>
      <c r="Y6">
        <f>IF('CA Standards and Followers'!$C18=1,'EPA HDV Rules'!R$45,IF('CA Standards and Followers'!$F18=1,MAX('CA Standards and Followers'!Y$7,'EPA HDV Rules'!R$45),0))</f>
        <v>0.60024997430440052</v>
      </c>
      <c r="Z6">
        <f>IF('CA Standards and Followers'!$C18=1,'EPA HDV Rules'!S$45,IF('CA Standards and Followers'!$F18=1,MAX('CA Standards and Followers'!Z$7,'EPA HDV Rules'!S$45),0))</f>
        <v>0.6002767858670699</v>
      </c>
      <c r="AA6">
        <f>IF('CA Standards and Followers'!$C18=1,'EPA HDV Rules'!T$45,IF('CA Standards and Followers'!$F18=1,MAX('CA Standards and Followers'!AA$7,'EPA HDV Rules'!T$45),0))</f>
        <v>0.60025331577567864</v>
      </c>
      <c r="AB6">
        <f>IF('CA Standards and Followers'!$C18=1,'EPA HDV Rules'!U$45,IF('CA Standards and Followers'!$F18=1,MAX('CA Standards and Followers'!AB$7,'EPA HDV Rules'!U$45),0))</f>
        <v>0.60021121415169432</v>
      </c>
      <c r="AC6">
        <f>IF('CA Standards and Followers'!$C18=1,'EPA HDV Rules'!V$45,IF('CA Standards and Followers'!$F18=1,MAX('CA Standards and Followers'!AC$7,'EPA HDV Rules'!V$45),0))</f>
        <v>0.60014973485583689</v>
      </c>
      <c r="AD6">
        <f>IF('CA Standards and Followers'!$C18=1,'EPA HDV Rules'!W$45,IF('CA Standards and Followers'!$F18=1,MAX('CA Standards and Followers'!AD$7,'EPA HDV Rules'!W$45),0))</f>
        <v>0.60006877964945415</v>
      </c>
      <c r="AE6">
        <f>IF('CA Standards and Followers'!$C18=1,'EPA HDV Rules'!X$45,IF('CA Standards and Followers'!$F18=1,MAX('CA Standards and Followers'!AE$7,'EPA HDV Rules'!X$45),0))</f>
        <v>0.60001224832570577</v>
      </c>
      <c r="AF6">
        <f>IF('CA Standards and Followers'!$C18=1,'EPA HDV Rules'!Y$45,IF('CA Standards and Followers'!$F18=1,MAX('CA Standards and Followers'!AF$7,'EPA HDV Rules'!Y$45),0))</f>
        <v>0.5999947196049078</v>
      </c>
    </row>
    <row r="7" spans="1:32" x14ac:dyDescent="0.75">
      <c r="A7" t="s">
        <v>1348</v>
      </c>
      <c r="B7">
        <f>IF(INDEX('CA Standards and Followers'!$I$14:$I$73,MATCH($A7,'CA Standards and Followers'!$A$14:$A$73,0))&lt;=B$1,INDEX('CA Standards and Followers'!$F$14:$F$73,MATCH($A7,'CA Standards and Followers'!$A$14:$A$73,0))*'CA Standards and Followers'!B$7,0)</f>
        <v>0</v>
      </c>
      <c r="C7">
        <f>IF(INDEX('CA Standards and Followers'!$I$14:$I$73,MATCH($A7,'CA Standards and Followers'!$A$14:$A$73,0))&lt;=C$1,INDEX('CA Standards and Followers'!$F$14:$F$73,MATCH($A7,'CA Standards and Followers'!$A$14:$A$73,0))*'CA Standards and Followers'!C$7,0)</f>
        <v>0</v>
      </c>
      <c r="D7">
        <f>IF(INDEX('CA Standards and Followers'!$I$14:$I$73,MATCH($A7,'CA Standards and Followers'!$A$14:$A$73,0))&lt;=D$1,INDEX('CA Standards and Followers'!$F$14:$F$73,MATCH($A7,'CA Standards and Followers'!$A$14:$A$73,0))*'CA Standards and Followers'!D$7,0)</f>
        <v>0</v>
      </c>
      <c r="E7">
        <f>IF(INDEX('CA Standards and Followers'!$I$14:$I$73,MATCH($A7,'CA Standards and Followers'!$A$14:$A$73,0))&lt;=E$1,INDEX('CA Standards and Followers'!$F$14:$F$73,MATCH($A7,'CA Standards and Followers'!$A$14:$A$73,0))*'CA Standards and Followers'!E$7,0)</f>
        <v>0</v>
      </c>
      <c r="F7">
        <f>IF(INDEX('CA Standards and Followers'!$I$14:$I$73,MATCH($A7,'CA Standards and Followers'!$A$14:$A$73,0))&lt;=F$1,INDEX('CA Standards and Followers'!$F$14:$F$73,MATCH($A7,'CA Standards and Followers'!$A$14:$A$73,0))*'CA Standards and Followers'!F$7,0)</f>
        <v>0</v>
      </c>
      <c r="G7">
        <f>IF(INDEX('CA Standards and Followers'!$I$14:$I$73,MATCH($A7,'CA Standards and Followers'!$A$14:$A$73,0))&lt;=G$1,INDEX('CA Standards and Followers'!$F$14:$F$73,MATCH($A7,'CA Standards and Followers'!$A$14:$A$73,0))*'CA Standards and Followers'!G$7,0)</f>
        <v>0</v>
      </c>
      <c r="H7">
        <f>IF(INDEX('CA Standards and Followers'!$I$14:$I$73,MATCH($A7,'CA Standards and Followers'!$A$14:$A$73,0))&lt;=H$1,INDEX('CA Standards and Followers'!$F$14:$F$73,MATCH($A7,'CA Standards and Followers'!$A$14:$A$73,0))*'CA Standards and Followers'!H$7,0)</f>
        <v>0</v>
      </c>
      <c r="I7">
        <f>IF('CA Standards and Followers'!$C19=1,'EPA HDV Rules'!B$45,IF('CA Standards and Followers'!$F19=1,MAX('CA Standards and Followers'!I$7,'EPA HDV Rules'!B$45),0))</f>
        <v>0.16256127688111058</v>
      </c>
      <c r="J7">
        <f>IF('CA Standards and Followers'!$C19=1,'EPA HDV Rules'!C$45,IF('CA Standards and Followers'!$F19=1,MAX('CA Standards and Followers'!J$7,'EPA HDV Rules'!C$45),0))</f>
        <v>0.22511403505922528</v>
      </c>
      <c r="K7">
        <f>IF('CA Standards and Followers'!$C19=1,'EPA HDV Rules'!D$45,IF('CA Standards and Followers'!$F19=1,MAX('CA Standards and Followers'!K$7,'EPA HDV Rules'!D$45),0))</f>
        <v>0.28764855512481957</v>
      </c>
      <c r="L7">
        <f>IF('CA Standards and Followers'!$C19=1,'EPA HDV Rules'!E$45,IF('CA Standards and Followers'!$F19=1,MAX('CA Standards and Followers'!L$7,'EPA HDV Rules'!E$45),0))</f>
        <v>0.35012393285022902</v>
      </c>
      <c r="M7">
        <f>IF('CA Standards and Followers'!$C19=1,'EPA HDV Rules'!F$45,IF('CA Standards and Followers'!$F19=1,MAX('CA Standards and Followers'!M$7,'EPA HDV Rules'!F$45),0))</f>
        <v>0.43099999999999999</v>
      </c>
      <c r="N7">
        <f>IF('CA Standards and Followers'!$C19=1,'EPA HDV Rules'!G$45,IF('CA Standards and Followers'!$F19=1,MAX('CA Standards and Followers'!N$7,'EPA HDV Rules'!G$45),0))</f>
        <v>0.56100000000000005</v>
      </c>
      <c r="O7">
        <f>IF('CA Standards and Followers'!$C19=1,'EPA HDV Rules'!H$45,IF('CA Standards and Followers'!$F19=1,MAX('CA Standards and Followers'!O$7,'EPA HDV Rules'!H$45),0))</f>
        <v>0.56100000000000005</v>
      </c>
      <c r="P7">
        <f>IF('CA Standards and Followers'!$C19=1,'EPA HDV Rules'!I$45,IF('CA Standards and Followers'!$F19=1,MAX('CA Standards and Followers'!P$7,'EPA HDV Rules'!I$45),0))</f>
        <v>0.56100000000000005</v>
      </c>
      <c r="Q7">
        <f>IF('CA Standards and Followers'!$C19=1,'EPA HDV Rules'!J$45,IF('CA Standards and Followers'!$F19=1,MAX('CA Standards and Followers'!Q$7,'EPA HDV Rules'!J$45),0))</f>
        <v>0.60014491697173544</v>
      </c>
      <c r="R7">
        <f>IF('CA Standards and Followers'!$C19=1,'EPA HDV Rules'!K$45,IF('CA Standards and Followers'!$F19=1,MAX('CA Standards and Followers'!R$7,'EPA HDV Rules'!K$45),0))</f>
        <v>0.60012059658240735</v>
      </c>
      <c r="S7">
        <f>IF('CA Standards and Followers'!$C19=1,'EPA HDV Rules'!L$45,IF('CA Standards and Followers'!$F19=1,MAX('CA Standards and Followers'!S$7,'EPA HDV Rules'!L$45),0))</f>
        <v>0.600161934202605</v>
      </c>
      <c r="T7">
        <f>IF('CA Standards and Followers'!$C19=1,'EPA HDV Rules'!M$45,IF('CA Standards and Followers'!$F19=1,MAX('CA Standards and Followers'!T$7,'EPA HDV Rules'!M$45),0))</f>
        <v>0.60016393701902881</v>
      </c>
      <c r="U7">
        <f>IF('CA Standards and Followers'!$C19=1,'EPA HDV Rules'!N$45,IF('CA Standards and Followers'!$F19=1,MAX('CA Standards and Followers'!U$7,'EPA HDV Rules'!N$45),0))</f>
        <v>0.60017920871502439</v>
      </c>
      <c r="V7">
        <f>IF('CA Standards and Followers'!$C19=1,'EPA HDV Rules'!O$45,IF('CA Standards and Followers'!$F19=1,MAX('CA Standards and Followers'!V$7,'EPA HDV Rules'!O$45),0))</f>
        <v>0.60021168530300795</v>
      </c>
      <c r="W7">
        <f>IF('CA Standards and Followers'!$C19=1,'EPA HDV Rules'!P$45,IF('CA Standards and Followers'!$F19=1,MAX('CA Standards and Followers'!W$7,'EPA HDV Rules'!P$45),0))</f>
        <v>0.60021917370958355</v>
      </c>
      <c r="X7">
        <f>IF('CA Standards and Followers'!$C19=1,'EPA HDV Rules'!Q$45,IF('CA Standards and Followers'!$F19=1,MAX('CA Standards and Followers'!X$7,'EPA HDV Rules'!Q$45),0))</f>
        <v>0.60022013941623975</v>
      </c>
      <c r="Y7">
        <f>IF('CA Standards and Followers'!$C19=1,'EPA HDV Rules'!R$45,IF('CA Standards and Followers'!$F19=1,MAX('CA Standards and Followers'!Y$7,'EPA HDV Rules'!R$45),0))</f>
        <v>0.60024997430440052</v>
      </c>
      <c r="Z7">
        <f>IF('CA Standards and Followers'!$C19=1,'EPA HDV Rules'!S$45,IF('CA Standards and Followers'!$F19=1,MAX('CA Standards and Followers'!Z$7,'EPA HDV Rules'!S$45),0))</f>
        <v>0.6002767858670699</v>
      </c>
      <c r="AA7">
        <f>IF('CA Standards and Followers'!$C19=1,'EPA HDV Rules'!T$45,IF('CA Standards and Followers'!$F19=1,MAX('CA Standards and Followers'!AA$7,'EPA HDV Rules'!T$45),0))</f>
        <v>0.60025331577567864</v>
      </c>
      <c r="AB7">
        <f>IF('CA Standards and Followers'!$C19=1,'EPA HDV Rules'!U$45,IF('CA Standards and Followers'!$F19=1,MAX('CA Standards and Followers'!AB$7,'EPA HDV Rules'!U$45),0))</f>
        <v>0.60021121415169432</v>
      </c>
      <c r="AC7">
        <f>IF('CA Standards and Followers'!$C19=1,'EPA HDV Rules'!V$45,IF('CA Standards and Followers'!$F19=1,MAX('CA Standards and Followers'!AC$7,'EPA HDV Rules'!V$45),0))</f>
        <v>0.60014973485583689</v>
      </c>
      <c r="AD7">
        <f>IF('CA Standards and Followers'!$C19=1,'EPA HDV Rules'!W$45,IF('CA Standards and Followers'!$F19=1,MAX('CA Standards and Followers'!AD$7,'EPA HDV Rules'!W$45),0))</f>
        <v>0.60006877964945415</v>
      </c>
      <c r="AE7">
        <f>IF('CA Standards and Followers'!$C19=1,'EPA HDV Rules'!X$45,IF('CA Standards and Followers'!$F19=1,MAX('CA Standards and Followers'!AE$7,'EPA HDV Rules'!X$45),0))</f>
        <v>0.60001224832570577</v>
      </c>
      <c r="AF7">
        <f>IF('CA Standards and Followers'!$C19=1,'EPA HDV Rules'!Y$45,IF('CA Standards and Followers'!$F19=1,MAX('CA Standards and Followers'!AF$7,'EPA HDV Rules'!Y$45),0))</f>
        <v>0.5999947196049078</v>
      </c>
    </row>
    <row r="8" spans="1:32" x14ac:dyDescent="0.75">
      <c r="A8" t="s">
        <v>5</v>
      </c>
      <c r="B8">
        <f>IF(INDEX('CA Standards and Followers'!$I$14:$I$73,MATCH($A8,'CA Standards and Followers'!$A$14:$A$73,0))&lt;=B$1,INDEX('CA Standards and Followers'!$F$14:$F$73,MATCH($A8,'CA Standards and Followers'!$A$14:$A$73,0))*'CA Standards and Followers'!B$7,0)</f>
        <v>0</v>
      </c>
      <c r="C8">
        <f>IF(INDEX('CA Standards and Followers'!$I$14:$I$73,MATCH($A8,'CA Standards and Followers'!$A$14:$A$73,0))&lt;=C$1,INDEX('CA Standards and Followers'!$F$14:$F$73,MATCH($A8,'CA Standards and Followers'!$A$14:$A$73,0))*'CA Standards and Followers'!C$7,0)</f>
        <v>0</v>
      </c>
      <c r="D8">
        <f>IF(INDEX('CA Standards and Followers'!$I$14:$I$73,MATCH($A8,'CA Standards and Followers'!$A$14:$A$73,0))&lt;=D$1,INDEX('CA Standards and Followers'!$F$14:$F$73,MATCH($A8,'CA Standards and Followers'!$A$14:$A$73,0))*'CA Standards and Followers'!D$7,0)</f>
        <v>0</v>
      </c>
      <c r="E8">
        <f>IF(INDEX('CA Standards and Followers'!$I$14:$I$73,MATCH($A8,'CA Standards and Followers'!$A$14:$A$73,0))&lt;=E$1,INDEX('CA Standards and Followers'!$F$14:$F$73,MATCH($A8,'CA Standards and Followers'!$A$14:$A$73,0))*'CA Standards and Followers'!E$7,0)</f>
        <v>0</v>
      </c>
      <c r="F8">
        <f>IF(INDEX('CA Standards and Followers'!$I$14:$I$73,MATCH($A8,'CA Standards and Followers'!$A$14:$A$73,0))&lt;=F$1,INDEX('CA Standards and Followers'!$F$14:$F$73,MATCH($A8,'CA Standards and Followers'!$A$14:$A$73,0))*'CA Standards and Followers'!F$7,0)</f>
        <v>0</v>
      </c>
      <c r="G8">
        <f>IF(INDEX('CA Standards and Followers'!$I$14:$I$73,MATCH($A8,'CA Standards and Followers'!$A$14:$A$73,0))&lt;=G$1,INDEX('CA Standards and Followers'!$F$14:$F$73,MATCH($A8,'CA Standards and Followers'!$A$14:$A$73,0))*'CA Standards and Followers'!G$7,0)</f>
        <v>0</v>
      </c>
      <c r="H8">
        <f>IF(INDEX('CA Standards and Followers'!$I$14:$I$73,MATCH($A8,'CA Standards and Followers'!$A$14:$A$73,0))&lt;=H$1,INDEX('CA Standards and Followers'!$F$14:$F$73,MATCH($A8,'CA Standards and Followers'!$A$14:$A$73,0))*'CA Standards and Followers'!H$7,0)</f>
        <v>0</v>
      </c>
      <c r="I8">
        <f>IF('CA Standards and Followers'!$C20=1,'EPA HDV Rules'!B$45,IF('CA Standards and Followers'!$F20=1,MAX('CA Standards and Followers'!I$7,'EPA HDV Rules'!B$45),0))</f>
        <v>0.16200000000000001</v>
      </c>
      <c r="J8">
        <f>IF('CA Standards and Followers'!$C20=1,'EPA HDV Rules'!C$45,IF('CA Standards and Followers'!$F20=1,MAX('CA Standards and Followers'!J$7,'EPA HDV Rules'!C$45),0))</f>
        <v>0.20300000000000001</v>
      </c>
      <c r="K8">
        <f>IF('CA Standards and Followers'!$C20=1,'EPA HDV Rules'!D$45,IF('CA Standards and Followers'!$F20=1,MAX('CA Standards and Followers'!K$7,'EPA HDV Rules'!D$45),0))</f>
        <v>0.24299999999999999</v>
      </c>
      <c r="L8">
        <f>IF('CA Standards and Followers'!$C20=1,'EPA HDV Rules'!E$45,IF('CA Standards and Followers'!$F20=1,MAX('CA Standards and Followers'!L$7,'EPA HDV Rules'!E$45),0))</f>
        <v>0.28299999999999997</v>
      </c>
      <c r="M8">
        <f>IF('CA Standards and Followers'!$C20=1,'EPA HDV Rules'!F$45,IF('CA Standards and Followers'!$F20=1,MAX('CA Standards and Followers'!M$7,'EPA HDV Rules'!F$45),0))</f>
        <v>0.43099999999999999</v>
      </c>
      <c r="N8">
        <f>IF('CA Standards and Followers'!$C20=1,'EPA HDV Rules'!G$45,IF('CA Standards and Followers'!$F20=1,MAX('CA Standards and Followers'!N$7,'EPA HDV Rules'!G$45),0))</f>
        <v>0.56100000000000005</v>
      </c>
      <c r="O8">
        <f>IF('CA Standards and Followers'!$C20=1,'EPA HDV Rules'!H$45,IF('CA Standards and Followers'!$F20=1,MAX('CA Standards and Followers'!O$7,'EPA HDV Rules'!H$45),0))</f>
        <v>0.56100000000000005</v>
      </c>
      <c r="P8">
        <f>IF('CA Standards and Followers'!$C20=1,'EPA HDV Rules'!I$45,IF('CA Standards and Followers'!$F20=1,MAX('CA Standards and Followers'!P$7,'EPA HDV Rules'!I$45),0))</f>
        <v>0.56100000000000005</v>
      </c>
      <c r="Q8">
        <f>IF('CA Standards and Followers'!$C20=1,'EPA HDV Rules'!J$45,IF('CA Standards and Followers'!$F20=1,MAX('CA Standards and Followers'!Q$7,'EPA HDV Rules'!J$45),0))</f>
        <v>0.54749999999999999</v>
      </c>
      <c r="R8">
        <f>IF('CA Standards and Followers'!$C20=1,'EPA HDV Rules'!K$45,IF('CA Standards and Followers'!$F20=1,MAX('CA Standards and Followers'!R$7,'EPA HDV Rules'!K$45),0))</f>
        <v>0.54749999999999999</v>
      </c>
      <c r="S8">
        <f>IF('CA Standards and Followers'!$C20=1,'EPA HDV Rules'!L$45,IF('CA Standards and Followers'!$F20=1,MAX('CA Standards and Followers'!S$7,'EPA HDV Rules'!L$45),0))</f>
        <v>0.54749999999999999</v>
      </c>
      <c r="T8">
        <f>IF('CA Standards and Followers'!$C20=1,'EPA HDV Rules'!M$45,IF('CA Standards and Followers'!$F20=1,MAX('CA Standards and Followers'!T$7,'EPA HDV Rules'!M$45),0))</f>
        <v>0.54749999999999999</v>
      </c>
      <c r="U8">
        <f>IF('CA Standards and Followers'!$C20=1,'EPA HDV Rules'!N$45,IF('CA Standards and Followers'!$F20=1,MAX('CA Standards and Followers'!U$7,'EPA HDV Rules'!N$45),0))</f>
        <v>0.54749999999999999</v>
      </c>
      <c r="V8">
        <f>IF('CA Standards and Followers'!$C20=1,'EPA HDV Rules'!O$45,IF('CA Standards and Followers'!$F20=1,MAX('CA Standards and Followers'!V$7,'EPA HDV Rules'!O$45),0))</f>
        <v>0.54749999999999999</v>
      </c>
      <c r="W8">
        <f>IF('CA Standards and Followers'!$C20=1,'EPA HDV Rules'!P$45,IF('CA Standards and Followers'!$F20=1,MAX('CA Standards and Followers'!W$7,'EPA HDV Rules'!P$45),0))</f>
        <v>0.54749999999999999</v>
      </c>
      <c r="X8">
        <f>IF('CA Standards and Followers'!$C20=1,'EPA HDV Rules'!Q$45,IF('CA Standards and Followers'!$F20=1,MAX('CA Standards and Followers'!X$7,'EPA HDV Rules'!Q$45),0))</f>
        <v>0.54749999999999999</v>
      </c>
      <c r="Y8">
        <f>IF('CA Standards and Followers'!$C20=1,'EPA HDV Rules'!R$45,IF('CA Standards and Followers'!$F20=1,MAX('CA Standards and Followers'!Y$7,'EPA HDV Rules'!R$45),0))</f>
        <v>0.54749999999999999</v>
      </c>
      <c r="Z8">
        <f>IF('CA Standards and Followers'!$C20=1,'EPA HDV Rules'!S$45,IF('CA Standards and Followers'!$F20=1,MAX('CA Standards and Followers'!Z$7,'EPA HDV Rules'!S$45),0))</f>
        <v>0.54749999999999999</v>
      </c>
      <c r="AA8">
        <f>IF('CA Standards and Followers'!$C20=1,'EPA HDV Rules'!T$45,IF('CA Standards and Followers'!$F20=1,MAX('CA Standards and Followers'!AA$7,'EPA HDV Rules'!T$45),0))</f>
        <v>0.54749999999999999</v>
      </c>
      <c r="AB8">
        <f>IF('CA Standards and Followers'!$C20=1,'EPA HDV Rules'!U$45,IF('CA Standards and Followers'!$F20=1,MAX('CA Standards and Followers'!AB$7,'EPA HDV Rules'!U$45),0))</f>
        <v>0.54749999999999999</v>
      </c>
      <c r="AC8">
        <f>IF('CA Standards and Followers'!$C20=1,'EPA HDV Rules'!V$45,IF('CA Standards and Followers'!$F20=1,MAX('CA Standards and Followers'!AC$7,'EPA HDV Rules'!V$45),0))</f>
        <v>0.54749999999999999</v>
      </c>
      <c r="AD8">
        <f>IF('CA Standards and Followers'!$C20=1,'EPA HDV Rules'!W$45,IF('CA Standards and Followers'!$F20=1,MAX('CA Standards and Followers'!AD$7,'EPA HDV Rules'!W$45),0))</f>
        <v>0.54749999999999999</v>
      </c>
      <c r="AE8">
        <f>IF('CA Standards and Followers'!$C20=1,'EPA HDV Rules'!X$45,IF('CA Standards and Followers'!$F20=1,MAX('CA Standards and Followers'!AE$7,'EPA HDV Rules'!X$45),0))</f>
        <v>0.54749999999999999</v>
      </c>
      <c r="AF8">
        <f>IF('CA Standards and Followers'!$C20=1,'EPA HDV Rules'!Y$45,IF('CA Standards and Followers'!$F20=1,MAX('CA Standards and Followers'!AF$7,'EPA HDV Rules'!Y$45),0))</f>
        <v>0.54749999999999999</v>
      </c>
    </row>
    <row r="9" spans="1:32" x14ac:dyDescent="0.75">
      <c r="A9" t="s">
        <v>1351</v>
      </c>
      <c r="B9">
        <f>IF(INDEX('CA Standards and Followers'!$I$14:$I$73,MATCH($A9,'CA Standards and Followers'!$A$14:$A$73,0))&lt;=B$1,INDEX('CA Standards and Followers'!$F$14:$F$73,MATCH($A9,'CA Standards and Followers'!$A$14:$A$73,0))*'CA Standards and Followers'!B$7,0)</f>
        <v>0</v>
      </c>
      <c r="C9">
        <f>IF(INDEX('CA Standards and Followers'!$I$14:$I$73,MATCH($A9,'CA Standards and Followers'!$A$14:$A$73,0))&lt;=C$1,INDEX('CA Standards and Followers'!$F$14:$F$73,MATCH($A9,'CA Standards and Followers'!$A$14:$A$73,0))*'CA Standards and Followers'!C$7,0)</f>
        <v>0</v>
      </c>
      <c r="D9">
        <f>IF(INDEX('CA Standards and Followers'!$I$14:$I$73,MATCH($A9,'CA Standards and Followers'!$A$14:$A$73,0))&lt;=D$1,INDEX('CA Standards and Followers'!$F$14:$F$73,MATCH($A9,'CA Standards and Followers'!$A$14:$A$73,0))*'CA Standards and Followers'!D$7,0)</f>
        <v>0</v>
      </c>
      <c r="E9">
        <f>IF(INDEX('CA Standards and Followers'!$I$14:$I$73,MATCH($A9,'CA Standards and Followers'!$A$14:$A$73,0))&lt;=E$1,INDEX('CA Standards and Followers'!$F$14:$F$73,MATCH($A9,'CA Standards and Followers'!$A$14:$A$73,0))*'CA Standards and Followers'!E$7,0)</f>
        <v>0</v>
      </c>
      <c r="F9">
        <f>IF(INDEX('CA Standards and Followers'!$I$14:$I$73,MATCH($A9,'CA Standards and Followers'!$A$14:$A$73,0))&lt;=F$1,INDEX('CA Standards and Followers'!$F$14:$F$73,MATCH($A9,'CA Standards and Followers'!$A$14:$A$73,0))*'CA Standards and Followers'!F$7,0)</f>
        <v>0</v>
      </c>
      <c r="G9">
        <f>IF(INDEX('CA Standards and Followers'!$I$14:$I$73,MATCH($A9,'CA Standards and Followers'!$A$14:$A$73,0))&lt;=G$1,INDEX('CA Standards and Followers'!$F$14:$F$73,MATCH($A9,'CA Standards and Followers'!$A$14:$A$73,0))*'CA Standards and Followers'!G$7,0)</f>
        <v>0</v>
      </c>
      <c r="H9">
        <f>IF(INDEX('CA Standards and Followers'!$I$14:$I$73,MATCH($A9,'CA Standards and Followers'!$A$14:$A$73,0))&lt;=H$1,INDEX('CA Standards and Followers'!$F$14:$F$73,MATCH($A9,'CA Standards and Followers'!$A$14:$A$73,0))*'CA Standards and Followers'!H$7,0)</f>
        <v>0</v>
      </c>
      <c r="I9">
        <f>IF('CA Standards and Followers'!$C21=1,'EPA HDV Rules'!B$45,IF('CA Standards and Followers'!$F21=1,MAX('CA Standards and Followers'!I$7,'EPA HDV Rules'!B$45),0))</f>
        <v>0.16200000000000001</v>
      </c>
      <c r="J9">
        <f>IF('CA Standards and Followers'!$C21=1,'EPA HDV Rules'!C$45,IF('CA Standards and Followers'!$F21=1,MAX('CA Standards and Followers'!J$7,'EPA HDV Rules'!C$45),0))</f>
        <v>0.20300000000000001</v>
      </c>
      <c r="K9">
        <f>IF('CA Standards and Followers'!$C21=1,'EPA HDV Rules'!D$45,IF('CA Standards and Followers'!$F21=1,MAX('CA Standards and Followers'!K$7,'EPA HDV Rules'!D$45),0))</f>
        <v>0.24299999999999999</v>
      </c>
      <c r="L9">
        <f>IF('CA Standards and Followers'!$C21=1,'EPA HDV Rules'!E$45,IF('CA Standards and Followers'!$F21=1,MAX('CA Standards and Followers'!L$7,'EPA HDV Rules'!E$45),0))</f>
        <v>0.28299999999999997</v>
      </c>
      <c r="M9">
        <f>IF('CA Standards and Followers'!$C21=1,'EPA HDV Rules'!F$45,IF('CA Standards and Followers'!$F21=1,MAX('CA Standards and Followers'!M$7,'EPA HDV Rules'!F$45),0))</f>
        <v>0.43099999999999999</v>
      </c>
      <c r="N9">
        <f>IF('CA Standards and Followers'!$C21=1,'EPA HDV Rules'!G$45,IF('CA Standards and Followers'!$F21=1,MAX('CA Standards and Followers'!N$7,'EPA HDV Rules'!G$45),0))</f>
        <v>0.56100000000000005</v>
      </c>
      <c r="O9">
        <f>IF('CA Standards and Followers'!$C21=1,'EPA HDV Rules'!H$45,IF('CA Standards and Followers'!$F21=1,MAX('CA Standards and Followers'!O$7,'EPA HDV Rules'!H$45),0))</f>
        <v>0.56100000000000005</v>
      </c>
      <c r="P9">
        <f>IF('CA Standards and Followers'!$C21=1,'EPA HDV Rules'!I$45,IF('CA Standards and Followers'!$F21=1,MAX('CA Standards and Followers'!P$7,'EPA HDV Rules'!I$45),0))</f>
        <v>0.56100000000000005</v>
      </c>
      <c r="Q9">
        <f>IF('CA Standards and Followers'!$C21=1,'EPA HDV Rules'!J$45,IF('CA Standards and Followers'!$F21=1,MAX('CA Standards and Followers'!Q$7,'EPA HDV Rules'!J$45),0))</f>
        <v>0.54749999999999999</v>
      </c>
      <c r="R9">
        <f>IF('CA Standards and Followers'!$C21=1,'EPA HDV Rules'!K$45,IF('CA Standards and Followers'!$F21=1,MAX('CA Standards and Followers'!R$7,'EPA HDV Rules'!K$45),0))</f>
        <v>0.54749999999999999</v>
      </c>
      <c r="S9">
        <f>IF('CA Standards and Followers'!$C21=1,'EPA HDV Rules'!L$45,IF('CA Standards and Followers'!$F21=1,MAX('CA Standards and Followers'!S$7,'EPA HDV Rules'!L$45),0))</f>
        <v>0.54749999999999999</v>
      </c>
      <c r="T9">
        <f>IF('CA Standards and Followers'!$C21=1,'EPA HDV Rules'!M$45,IF('CA Standards and Followers'!$F21=1,MAX('CA Standards and Followers'!T$7,'EPA HDV Rules'!M$45),0))</f>
        <v>0.54749999999999999</v>
      </c>
      <c r="U9">
        <f>IF('CA Standards and Followers'!$C21=1,'EPA HDV Rules'!N$45,IF('CA Standards and Followers'!$F21=1,MAX('CA Standards and Followers'!U$7,'EPA HDV Rules'!N$45),0))</f>
        <v>0.54749999999999999</v>
      </c>
      <c r="V9">
        <f>IF('CA Standards and Followers'!$C21=1,'EPA HDV Rules'!O$45,IF('CA Standards and Followers'!$F21=1,MAX('CA Standards and Followers'!V$7,'EPA HDV Rules'!O$45),0))</f>
        <v>0.54749999999999999</v>
      </c>
      <c r="W9">
        <f>IF('CA Standards and Followers'!$C21=1,'EPA HDV Rules'!P$45,IF('CA Standards and Followers'!$F21=1,MAX('CA Standards and Followers'!W$7,'EPA HDV Rules'!P$45),0))</f>
        <v>0.54749999999999999</v>
      </c>
      <c r="X9">
        <f>IF('CA Standards and Followers'!$C21=1,'EPA HDV Rules'!Q$45,IF('CA Standards and Followers'!$F21=1,MAX('CA Standards and Followers'!X$7,'EPA HDV Rules'!Q$45),0))</f>
        <v>0.54749999999999999</v>
      </c>
      <c r="Y9">
        <f>IF('CA Standards and Followers'!$C21=1,'EPA HDV Rules'!R$45,IF('CA Standards and Followers'!$F21=1,MAX('CA Standards and Followers'!Y$7,'EPA HDV Rules'!R$45),0))</f>
        <v>0.54749999999999999</v>
      </c>
      <c r="Z9">
        <f>IF('CA Standards and Followers'!$C21=1,'EPA HDV Rules'!S$45,IF('CA Standards and Followers'!$F21=1,MAX('CA Standards and Followers'!Z$7,'EPA HDV Rules'!S$45),0))</f>
        <v>0.54749999999999999</v>
      </c>
      <c r="AA9">
        <f>IF('CA Standards and Followers'!$C21=1,'EPA HDV Rules'!T$45,IF('CA Standards and Followers'!$F21=1,MAX('CA Standards and Followers'!AA$7,'EPA HDV Rules'!T$45),0))</f>
        <v>0.54749999999999999</v>
      </c>
      <c r="AB9">
        <f>IF('CA Standards and Followers'!$C21=1,'EPA HDV Rules'!U$45,IF('CA Standards and Followers'!$F21=1,MAX('CA Standards and Followers'!AB$7,'EPA HDV Rules'!U$45),0))</f>
        <v>0.54749999999999999</v>
      </c>
      <c r="AC9">
        <f>IF('CA Standards and Followers'!$C21=1,'EPA HDV Rules'!V$45,IF('CA Standards and Followers'!$F21=1,MAX('CA Standards and Followers'!AC$7,'EPA HDV Rules'!V$45),0))</f>
        <v>0.54749999999999999</v>
      </c>
      <c r="AD9">
        <f>IF('CA Standards and Followers'!$C21=1,'EPA HDV Rules'!W$45,IF('CA Standards and Followers'!$F21=1,MAX('CA Standards and Followers'!AD$7,'EPA HDV Rules'!W$45),0))</f>
        <v>0.54749999999999999</v>
      </c>
      <c r="AE9">
        <f>IF('CA Standards and Followers'!$C21=1,'EPA HDV Rules'!X$45,IF('CA Standards and Followers'!$F21=1,MAX('CA Standards and Followers'!AE$7,'EPA HDV Rules'!X$45),0))</f>
        <v>0.54749999999999999</v>
      </c>
      <c r="AF9">
        <f>IF('CA Standards and Followers'!$C21=1,'EPA HDV Rules'!Y$45,IF('CA Standards and Followers'!$F21=1,MAX('CA Standards and Followers'!AF$7,'EPA HDV Rules'!Y$45),0))</f>
        <v>0.54749999999999999</v>
      </c>
    </row>
    <row r="10" spans="1:32" x14ac:dyDescent="0.75">
      <c r="A10" t="s">
        <v>6</v>
      </c>
      <c r="B10">
        <f>IF(INDEX('CA Standards and Followers'!$I$14:$I$73,MATCH($A10,'CA Standards and Followers'!$A$14:$A$73,0))&lt;=B$1,INDEX('CA Standards and Followers'!$F$14:$F$73,MATCH($A10,'CA Standards and Followers'!$A$14:$A$73,0))*'CA Standards and Followers'!B$7,0)</f>
        <v>0</v>
      </c>
      <c r="C10">
        <f>IF(INDEX('CA Standards and Followers'!$I$14:$I$73,MATCH($A10,'CA Standards and Followers'!$A$14:$A$73,0))&lt;=C$1,INDEX('CA Standards and Followers'!$F$14:$F$73,MATCH($A10,'CA Standards and Followers'!$A$14:$A$73,0))*'CA Standards and Followers'!C$7,0)</f>
        <v>0</v>
      </c>
      <c r="D10">
        <f>IF(INDEX('CA Standards and Followers'!$I$14:$I$73,MATCH($A10,'CA Standards and Followers'!$A$14:$A$73,0))&lt;=D$1,INDEX('CA Standards and Followers'!$F$14:$F$73,MATCH($A10,'CA Standards and Followers'!$A$14:$A$73,0))*'CA Standards and Followers'!D$7,0)</f>
        <v>0</v>
      </c>
      <c r="E10">
        <f>IF(INDEX('CA Standards and Followers'!$I$14:$I$73,MATCH($A10,'CA Standards and Followers'!$A$14:$A$73,0))&lt;=E$1,INDEX('CA Standards and Followers'!$F$14:$F$73,MATCH($A10,'CA Standards and Followers'!$A$14:$A$73,0))*'CA Standards and Followers'!E$7,0)</f>
        <v>0</v>
      </c>
      <c r="F10">
        <f>IF(INDEX('CA Standards and Followers'!$I$14:$I$73,MATCH($A10,'CA Standards and Followers'!$A$14:$A$73,0))&lt;=F$1,INDEX('CA Standards and Followers'!$F$14:$F$73,MATCH($A10,'CA Standards and Followers'!$A$14:$A$73,0))*'CA Standards and Followers'!F$7,0)</f>
        <v>0</v>
      </c>
      <c r="G10">
        <f>IF(INDEX('CA Standards and Followers'!$I$14:$I$73,MATCH($A10,'CA Standards and Followers'!$A$14:$A$73,0))&lt;=G$1,INDEX('CA Standards and Followers'!$F$14:$F$73,MATCH($A10,'CA Standards and Followers'!$A$14:$A$73,0))*'CA Standards and Followers'!G$7,0)</f>
        <v>0</v>
      </c>
      <c r="H10">
        <f>IF(INDEX('CA Standards and Followers'!$I$14:$I$73,MATCH($A10,'CA Standards and Followers'!$A$14:$A$73,0))&lt;=H$1,INDEX('CA Standards and Followers'!$F$14:$F$73,MATCH($A10,'CA Standards and Followers'!$A$14:$A$73,0))*'CA Standards and Followers'!H$7,0)</f>
        <v>0</v>
      </c>
      <c r="I10">
        <f>IF('CA Standards and Followers'!$C22=1,'EPA HDV Rules'!B$45,IF('CA Standards and Followers'!$F22=1,MAX('CA Standards and Followers'!I$7,'EPA HDV Rules'!B$45),0))</f>
        <v>0.16200000000000001</v>
      </c>
      <c r="J10">
        <f>IF('CA Standards and Followers'!$C22=1,'EPA HDV Rules'!C$45,IF('CA Standards and Followers'!$F22=1,MAX('CA Standards and Followers'!J$7,'EPA HDV Rules'!C$45),0))</f>
        <v>0.20300000000000001</v>
      </c>
      <c r="K10">
        <f>IF('CA Standards and Followers'!$C22=1,'EPA HDV Rules'!D$45,IF('CA Standards and Followers'!$F22=1,MAX('CA Standards and Followers'!K$7,'EPA HDV Rules'!D$45),0))</f>
        <v>0.24299999999999999</v>
      </c>
      <c r="L10">
        <f>IF('CA Standards and Followers'!$C22=1,'EPA HDV Rules'!E$45,IF('CA Standards and Followers'!$F22=1,MAX('CA Standards and Followers'!L$7,'EPA HDV Rules'!E$45),0))</f>
        <v>0.28299999999999997</v>
      </c>
      <c r="M10">
        <f>IF('CA Standards and Followers'!$C22=1,'EPA HDV Rules'!F$45,IF('CA Standards and Followers'!$F22=1,MAX('CA Standards and Followers'!M$7,'EPA HDV Rules'!F$45),0))</f>
        <v>0.43099999999999999</v>
      </c>
      <c r="N10">
        <f>IF('CA Standards and Followers'!$C22=1,'EPA HDV Rules'!G$45,IF('CA Standards and Followers'!$F22=1,MAX('CA Standards and Followers'!N$7,'EPA HDV Rules'!G$45),0))</f>
        <v>0.56100000000000005</v>
      </c>
      <c r="O10">
        <f>IF('CA Standards and Followers'!$C22=1,'EPA HDV Rules'!H$45,IF('CA Standards and Followers'!$F22=1,MAX('CA Standards and Followers'!O$7,'EPA HDV Rules'!H$45),0))</f>
        <v>0.56100000000000005</v>
      </c>
      <c r="P10">
        <f>IF('CA Standards and Followers'!$C22=1,'EPA HDV Rules'!I$45,IF('CA Standards and Followers'!$F22=1,MAX('CA Standards and Followers'!P$7,'EPA HDV Rules'!I$45),0))</f>
        <v>0.56100000000000005</v>
      </c>
      <c r="Q10">
        <f>IF('CA Standards and Followers'!$C22=1,'EPA HDV Rules'!J$45,IF('CA Standards and Followers'!$F22=1,MAX('CA Standards and Followers'!Q$7,'EPA HDV Rules'!J$45),0))</f>
        <v>0.54749999999999999</v>
      </c>
      <c r="R10">
        <f>IF('CA Standards and Followers'!$C22=1,'EPA HDV Rules'!K$45,IF('CA Standards and Followers'!$F22=1,MAX('CA Standards and Followers'!R$7,'EPA HDV Rules'!K$45),0))</f>
        <v>0.54749999999999999</v>
      </c>
      <c r="S10">
        <f>IF('CA Standards and Followers'!$C22=1,'EPA HDV Rules'!L$45,IF('CA Standards and Followers'!$F22=1,MAX('CA Standards and Followers'!S$7,'EPA HDV Rules'!L$45),0))</f>
        <v>0.54749999999999999</v>
      </c>
      <c r="T10">
        <f>IF('CA Standards and Followers'!$C22=1,'EPA HDV Rules'!M$45,IF('CA Standards and Followers'!$F22=1,MAX('CA Standards and Followers'!T$7,'EPA HDV Rules'!M$45),0))</f>
        <v>0.54749999999999999</v>
      </c>
      <c r="U10">
        <f>IF('CA Standards and Followers'!$C22=1,'EPA HDV Rules'!N$45,IF('CA Standards and Followers'!$F22=1,MAX('CA Standards and Followers'!U$7,'EPA HDV Rules'!N$45),0))</f>
        <v>0.54749999999999999</v>
      </c>
      <c r="V10">
        <f>IF('CA Standards and Followers'!$C22=1,'EPA HDV Rules'!O$45,IF('CA Standards and Followers'!$F22=1,MAX('CA Standards and Followers'!V$7,'EPA HDV Rules'!O$45),0))</f>
        <v>0.54749999999999999</v>
      </c>
      <c r="W10">
        <f>IF('CA Standards and Followers'!$C22=1,'EPA HDV Rules'!P$45,IF('CA Standards and Followers'!$F22=1,MAX('CA Standards and Followers'!W$7,'EPA HDV Rules'!P$45),0))</f>
        <v>0.54749999999999999</v>
      </c>
      <c r="X10">
        <f>IF('CA Standards and Followers'!$C22=1,'EPA HDV Rules'!Q$45,IF('CA Standards and Followers'!$F22=1,MAX('CA Standards and Followers'!X$7,'EPA HDV Rules'!Q$45),0))</f>
        <v>0.54749999999999999</v>
      </c>
      <c r="Y10">
        <f>IF('CA Standards and Followers'!$C22=1,'EPA HDV Rules'!R$45,IF('CA Standards and Followers'!$F22=1,MAX('CA Standards and Followers'!Y$7,'EPA HDV Rules'!R$45),0))</f>
        <v>0.54749999999999999</v>
      </c>
      <c r="Z10">
        <f>IF('CA Standards and Followers'!$C22=1,'EPA HDV Rules'!S$45,IF('CA Standards and Followers'!$F22=1,MAX('CA Standards and Followers'!Z$7,'EPA HDV Rules'!S$45),0))</f>
        <v>0.54749999999999999</v>
      </c>
      <c r="AA10">
        <f>IF('CA Standards and Followers'!$C22=1,'EPA HDV Rules'!T$45,IF('CA Standards and Followers'!$F22=1,MAX('CA Standards and Followers'!AA$7,'EPA HDV Rules'!T$45),0))</f>
        <v>0.54749999999999999</v>
      </c>
      <c r="AB10">
        <f>IF('CA Standards and Followers'!$C22=1,'EPA HDV Rules'!U$45,IF('CA Standards and Followers'!$F22=1,MAX('CA Standards and Followers'!AB$7,'EPA HDV Rules'!U$45),0))</f>
        <v>0.54749999999999999</v>
      </c>
      <c r="AC10">
        <f>IF('CA Standards and Followers'!$C22=1,'EPA HDV Rules'!V$45,IF('CA Standards and Followers'!$F22=1,MAX('CA Standards and Followers'!AC$7,'EPA HDV Rules'!V$45),0))</f>
        <v>0.54749999999999999</v>
      </c>
      <c r="AD10">
        <f>IF('CA Standards and Followers'!$C22=1,'EPA HDV Rules'!W$45,IF('CA Standards and Followers'!$F22=1,MAX('CA Standards and Followers'!AD$7,'EPA HDV Rules'!W$45),0))</f>
        <v>0.54749999999999999</v>
      </c>
      <c r="AE10">
        <f>IF('CA Standards and Followers'!$C22=1,'EPA HDV Rules'!X$45,IF('CA Standards and Followers'!$F22=1,MAX('CA Standards and Followers'!AE$7,'EPA HDV Rules'!X$45),0))</f>
        <v>0.54749999999999999</v>
      </c>
      <c r="AF10">
        <f>IF('CA Standards and Followers'!$C22=1,'EPA HDV Rules'!Y$45,IF('CA Standards and Followers'!$F22=1,MAX('CA Standards and Followers'!AF$7,'EPA HDV Rules'!Y$45),0))</f>
        <v>0.54749999999999999</v>
      </c>
    </row>
    <row r="11" spans="1:32" x14ac:dyDescent="0.75">
      <c r="A11" t="s">
        <v>1353</v>
      </c>
      <c r="B11">
        <f>IF(INDEX('CA Standards and Followers'!$I$14:$I$73,MATCH($A11,'CA Standards and Followers'!$A$14:$A$73,0))&lt;=B$1,INDEX('CA Standards and Followers'!$F$14:$F$73,MATCH($A11,'CA Standards and Followers'!$A$14:$A$73,0))*'CA Standards and Followers'!B$7,0)</f>
        <v>0</v>
      </c>
      <c r="C11">
        <f>IF(INDEX('CA Standards and Followers'!$I$14:$I$73,MATCH($A11,'CA Standards and Followers'!$A$14:$A$73,0))&lt;=C$1,INDEX('CA Standards and Followers'!$F$14:$F$73,MATCH($A11,'CA Standards and Followers'!$A$14:$A$73,0))*'CA Standards and Followers'!C$7,0)</f>
        <v>0</v>
      </c>
      <c r="D11">
        <f>IF(INDEX('CA Standards and Followers'!$I$14:$I$73,MATCH($A11,'CA Standards and Followers'!$A$14:$A$73,0))&lt;=D$1,INDEX('CA Standards and Followers'!$F$14:$F$73,MATCH($A11,'CA Standards and Followers'!$A$14:$A$73,0))*'CA Standards and Followers'!D$7,0)</f>
        <v>0</v>
      </c>
      <c r="E11">
        <f>IF(INDEX('CA Standards and Followers'!$I$14:$I$73,MATCH($A11,'CA Standards and Followers'!$A$14:$A$73,0))&lt;=E$1,INDEX('CA Standards and Followers'!$F$14:$F$73,MATCH($A11,'CA Standards and Followers'!$A$14:$A$73,0))*'CA Standards and Followers'!E$7,0)</f>
        <v>0</v>
      </c>
      <c r="F11">
        <f>IF(INDEX('CA Standards and Followers'!$I$14:$I$73,MATCH($A11,'CA Standards and Followers'!$A$14:$A$73,0))&lt;=F$1,INDEX('CA Standards and Followers'!$F$14:$F$73,MATCH($A11,'CA Standards and Followers'!$A$14:$A$73,0))*'CA Standards and Followers'!F$7,0)</f>
        <v>0</v>
      </c>
      <c r="G11">
        <f>IF(INDEX('CA Standards and Followers'!$I$14:$I$73,MATCH($A11,'CA Standards and Followers'!$A$14:$A$73,0))&lt;=G$1,INDEX('CA Standards and Followers'!$F$14:$F$73,MATCH($A11,'CA Standards and Followers'!$A$14:$A$73,0))*'CA Standards and Followers'!G$7,0)</f>
        <v>0</v>
      </c>
      <c r="H11">
        <f>IF(INDEX('CA Standards and Followers'!$I$14:$I$73,MATCH($A11,'CA Standards and Followers'!$A$14:$A$73,0))&lt;=H$1,INDEX('CA Standards and Followers'!$F$14:$F$73,MATCH($A11,'CA Standards and Followers'!$A$14:$A$73,0))*'CA Standards and Followers'!H$7,0)</f>
        <v>0</v>
      </c>
      <c r="I11">
        <f>IF('CA Standards and Followers'!$C23=1,'EPA HDV Rules'!B$45,IF('CA Standards and Followers'!$F23=1,MAX('CA Standards and Followers'!I$7,'EPA HDV Rules'!B$45),0))</f>
        <v>0.16200000000000001</v>
      </c>
      <c r="J11">
        <f>IF('CA Standards and Followers'!$C23=1,'EPA HDV Rules'!C$45,IF('CA Standards and Followers'!$F23=1,MAX('CA Standards and Followers'!J$7,'EPA HDV Rules'!C$45),0))</f>
        <v>0.20300000000000001</v>
      </c>
      <c r="K11">
        <f>IF('CA Standards and Followers'!$C23=1,'EPA HDV Rules'!D$45,IF('CA Standards and Followers'!$F23=1,MAX('CA Standards and Followers'!K$7,'EPA HDV Rules'!D$45),0))</f>
        <v>0.24299999999999999</v>
      </c>
      <c r="L11">
        <f>IF('CA Standards and Followers'!$C23=1,'EPA HDV Rules'!E$45,IF('CA Standards and Followers'!$F23=1,MAX('CA Standards and Followers'!L$7,'EPA HDV Rules'!E$45),0))</f>
        <v>0.28299999999999997</v>
      </c>
      <c r="M11">
        <f>IF('CA Standards and Followers'!$C23=1,'EPA HDV Rules'!F$45,IF('CA Standards and Followers'!$F23=1,MAX('CA Standards and Followers'!M$7,'EPA HDV Rules'!F$45),0))</f>
        <v>0.43099999999999999</v>
      </c>
      <c r="N11">
        <f>IF('CA Standards and Followers'!$C23=1,'EPA HDV Rules'!G$45,IF('CA Standards and Followers'!$F23=1,MAX('CA Standards and Followers'!N$7,'EPA HDV Rules'!G$45),0))</f>
        <v>0.56100000000000005</v>
      </c>
      <c r="O11">
        <f>IF('CA Standards and Followers'!$C23=1,'EPA HDV Rules'!H$45,IF('CA Standards and Followers'!$F23=1,MAX('CA Standards and Followers'!O$7,'EPA HDV Rules'!H$45),0))</f>
        <v>0.56100000000000005</v>
      </c>
      <c r="P11">
        <f>IF('CA Standards and Followers'!$C23=1,'EPA HDV Rules'!I$45,IF('CA Standards and Followers'!$F23=1,MAX('CA Standards and Followers'!P$7,'EPA HDV Rules'!I$45),0))</f>
        <v>0.56100000000000005</v>
      </c>
      <c r="Q11">
        <f>IF('CA Standards and Followers'!$C23=1,'EPA HDV Rules'!J$45,IF('CA Standards and Followers'!$F23=1,MAX('CA Standards and Followers'!Q$7,'EPA HDV Rules'!J$45),0))</f>
        <v>0.54749999999999999</v>
      </c>
      <c r="R11">
        <f>IF('CA Standards and Followers'!$C23=1,'EPA HDV Rules'!K$45,IF('CA Standards and Followers'!$F23=1,MAX('CA Standards and Followers'!R$7,'EPA HDV Rules'!K$45),0))</f>
        <v>0.54749999999999999</v>
      </c>
      <c r="S11">
        <f>IF('CA Standards and Followers'!$C23=1,'EPA HDV Rules'!L$45,IF('CA Standards and Followers'!$F23=1,MAX('CA Standards and Followers'!S$7,'EPA HDV Rules'!L$45),0))</f>
        <v>0.54749999999999999</v>
      </c>
      <c r="T11">
        <f>IF('CA Standards and Followers'!$C23=1,'EPA HDV Rules'!M$45,IF('CA Standards and Followers'!$F23=1,MAX('CA Standards and Followers'!T$7,'EPA HDV Rules'!M$45),0))</f>
        <v>0.54749999999999999</v>
      </c>
      <c r="U11">
        <f>IF('CA Standards and Followers'!$C23=1,'EPA HDV Rules'!N$45,IF('CA Standards and Followers'!$F23=1,MAX('CA Standards and Followers'!U$7,'EPA HDV Rules'!N$45),0))</f>
        <v>0.54749999999999999</v>
      </c>
      <c r="V11">
        <f>IF('CA Standards and Followers'!$C23=1,'EPA HDV Rules'!O$45,IF('CA Standards and Followers'!$F23=1,MAX('CA Standards and Followers'!V$7,'EPA HDV Rules'!O$45),0))</f>
        <v>0.54749999999999999</v>
      </c>
      <c r="W11">
        <f>IF('CA Standards and Followers'!$C23=1,'EPA HDV Rules'!P$45,IF('CA Standards and Followers'!$F23=1,MAX('CA Standards and Followers'!W$7,'EPA HDV Rules'!P$45),0))</f>
        <v>0.54749999999999999</v>
      </c>
      <c r="X11">
        <f>IF('CA Standards and Followers'!$C23=1,'EPA HDV Rules'!Q$45,IF('CA Standards and Followers'!$F23=1,MAX('CA Standards and Followers'!X$7,'EPA HDV Rules'!Q$45),0))</f>
        <v>0.54749999999999999</v>
      </c>
      <c r="Y11">
        <f>IF('CA Standards and Followers'!$C23=1,'EPA HDV Rules'!R$45,IF('CA Standards and Followers'!$F23=1,MAX('CA Standards and Followers'!Y$7,'EPA HDV Rules'!R$45),0))</f>
        <v>0.54749999999999999</v>
      </c>
      <c r="Z11">
        <f>IF('CA Standards and Followers'!$C23=1,'EPA HDV Rules'!S$45,IF('CA Standards and Followers'!$F23=1,MAX('CA Standards and Followers'!Z$7,'EPA HDV Rules'!S$45),0))</f>
        <v>0.54749999999999999</v>
      </c>
      <c r="AA11">
        <f>IF('CA Standards and Followers'!$C23=1,'EPA HDV Rules'!T$45,IF('CA Standards and Followers'!$F23=1,MAX('CA Standards and Followers'!AA$7,'EPA HDV Rules'!T$45),0))</f>
        <v>0.54749999999999999</v>
      </c>
      <c r="AB11">
        <f>IF('CA Standards and Followers'!$C23=1,'EPA HDV Rules'!U$45,IF('CA Standards and Followers'!$F23=1,MAX('CA Standards and Followers'!AB$7,'EPA HDV Rules'!U$45),0))</f>
        <v>0.54749999999999999</v>
      </c>
      <c r="AC11">
        <f>IF('CA Standards and Followers'!$C23=1,'EPA HDV Rules'!V$45,IF('CA Standards and Followers'!$F23=1,MAX('CA Standards and Followers'!AC$7,'EPA HDV Rules'!V$45),0))</f>
        <v>0.54749999999999999</v>
      </c>
      <c r="AD11">
        <f>IF('CA Standards and Followers'!$C23=1,'EPA HDV Rules'!W$45,IF('CA Standards and Followers'!$F23=1,MAX('CA Standards and Followers'!AD$7,'EPA HDV Rules'!W$45),0))</f>
        <v>0.54749999999999999</v>
      </c>
      <c r="AE11">
        <f>IF('CA Standards and Followers'!$C23=1,'EPA HDV Rules'!X$45,IF('CA Standards and Followers'!$F23=1,MAX('CA Standards and Followers'!AE$7,'EPA HDV Rules'!X$45),0))</f>
        <v>0.54749999999999999</v>
      </c>
      <c r="AF11">
        <f>IF('CA Standards and Followers'!$C23=1,'EPA HDV Rules'!Y$45,IF('CA Standards and Followers'!$F23=1,MAX('CA Standards and Followers'!AF$7,'EPA HDV Rules'!Y$45),0))</f>
        <v>0.54749999999999999</v>
      </c>
    </row>
    <row r="12" spans="1:32" x14ac:dyDescent="0.75">
      <c r="A12" t="s">
        <v>1355</v>
      </c>
      <c r="B12">
        <f>IF(INDEX('CA Standards and Followers'!$I$14:$I$73,MATCH($A12,'CA Standards and Followers'!$A$14:$A$73,0))&lt;=B$1,INDEX('CA Standards and Followers'!$F$14:$F$73,MATCH($A12,'CA Standards and Followers'!$A$14:$A$73,0))*'CA Standards and Followers'!B$7,0)</f>
        <v>0</v>
      </c>
      <c r="C12">
        <f>IF(INDEX('CA Standards and Followers'!$I$14:$I$73,MATCH($A12,'CA Standards and Followers'!$A$14:$A$73,0))&lt;=C$1,INDEX('CA Standards and Followers'!$F$14:$F$73,MATCH($A12,'CA Standards and Followers'!$A$14:$A$73,0))*'CA Standards and Followers'!C$7,0)</f>
        <v>0</v>
      </c>
      <c r="D12">
        <f>IF(INDEX('CA Standards and Followers'!$I$14:$I$73,MATCH($A12,'CA Standards and Followers'!$A$14:$A$73,0))&lt;=D$1,INDEX('CA Standards and Followers'!$F$14:$F$73,MATCH($A12,'CA Standards and Followers'!$A$14:$A$73,0))*'CA Standards and Followers'!D$7,0)</f>
        <v>0</v>
      </c>
      <c r="E12">
        <f>IF(INDEX('CA Standards and Followers'!$I$14:$I$73,MATCH($A12,'CA Standards and Followers'!$A$14:$A$73,0))&lt;=E$1,INDEX('CA Standards and Followers'!$F$14:$F$73,MATCH($A12,'CA Standards and Followers'!$A$14:$A$73,0))*'CA Standards and Followers'!E$7,0)</f>
        <v>0</v>
      </c>
      <c r="F12">
        <f>IF(INDEX('CA Standards and Followers'!$I$14:$I$73,MATCH($A12,'CA Standards and Followers'!$A$14:$A$73,0))&lt;=F$1,INDEX('CA Standards and Followers'!$F$14:$F$73,MATCH($A12,'CA Standards and Followers'!$A$14:$A$73,0))*'CA Standards and Followers'!F$7,0)</f>
        <v>0</v>
      </c>
      <c r="G12">
        <f>IF(INDEX('CA Standards and Followers'!$I$14:$I$73,MATCH($A12,'CA Standards and Followers'!$A$14:$A$73,0))&lt;=G$1,INDEX('CA Standards and Followers'!$F$14:$F$73,MATCH($A12,'CA Standards and Followers'!$A$14:$A$73,0))*'CA Standards and Followers'!G$7,0)</f>
        <v>0</v>
      </c>
      <c r="H12">
        <f>IF(INDEX('CA Standards and Followers'!$I$14:$I$73,MATCH($A12,'CA Standards and Followers'!$A$14:$A$73,0))&lt;=H$1,INDEX('CA Standards and Followers'!$F$14:$F$73,MATCH($A12,'CA Standards and Followers'!$A$14:$A$73,0))*'CA Standards and Followers'!H$7,0)</f>
        <v>0</v>
      </c>
      <c r="I12">
        <f>IF('CA Standards and Followers'!$C24=1,'EPA HDV Rules'!B$45,IF('CA Standards and Followers'!$F24=1,MAX('CA Standards and Followers'!I$7,'EPA HDV Rules'!B$45),0))</f>
        <v>0.16200000000000001</v>
      </c>
      <c r="J12">
        <f>IF('CA Standards and Followers'!$C24=1,'EPA HDV Rules'!C$45,IF('CA Standards and Followers'!$F24=1,MAX('CA Standards and Followers'!J$7,'EPA HDV Rules'!C$45),0))</f>
        <v>0.20300000000000001</v>
      </c>
      <c r="K12">
        <f>IF('CA Standards and Followers'!$C24=1,'EPA HDV Rules'!D$45,IF('CA Standards and Followers'!$F24=1,MAX('CA Standards and Followers'!K$7,'EPA HDV Rules'!D$45),0))</f>
        <v>0.24299999999999999</v>
      </c>
      <c r="L12">
        <f>IF('CA Standards and Followers'!$C24=1,'EPA HDV Rules'!E$45,IF('CA Standards and Followers'!$F24=1,MAX('CA Standards and Followers'!L$7,'EPA HDV Rules'!E$45),0))</f>
        <v>0.28299999999999997</v>
      </c>
      <c r="M12">
        <f>IF('CA Standards and Followers'!$C24=1,'EPA HDV Rules'!F$45,IF('CA Standards and Followers'!$F24=1,MAX('CA Standards and Followers'!M$7,'EPA HDV Rules'!F$45),0))</f>
        <v>0.43099999999999999</v>
      </c>
      <c r="N12">
        <f>IF('CA Standards and Followers'!$C24=1,'EPA HDV Rules'!G$45,IF('CA Standards and Followers'!$F24=1,MAX('CA Standards and Followers'!N$7,'EPA HDV Rules'!G$45),0))</f>
        <v>0.56100000000000005</v>
      </c>
      <c r="O12">
        <f>IF('CA Standards and Followers'!$C24=1,'EPA HDV Rules'!H$45,IF('CA Standards and Followers'!$F24=1,MAX('CA Standards and Followers'!O$7,'EPA HDV Rules'!H$45),0))</f>
        <v>0.56100000000000005</v>
      </c>
      <c r="P12">
        <f>IF('CA Standards and Followers'!$C24=1,'EPA HDV Rules'!I$45,IF('CA Standards and Followers'!$F24=1,MAX('CA Standards and Followers'!P$7,'EPA HDV Rules'!I$45),0))</f>
        <v>0.56100000000000005</v>
      </c>
      <c r="Q12">
        <f>IF('CA Standards and Followers'!$C24=1,'EPA HDV Rules'!J$45,IF('CA Standards and Followers'!$F24=1,MAX('CA Standards and Followers'!Q$7,'EPA HDV Rules'!J$45),0))</f>
        <v>0.54749999999999999</v>
      </c>
      <c r="R12">
        <f>IF('CA Standards and Followers'!$C24=1,'EPA HDV Rules'!K$45,IF('CA Standards and Followers'!$F24=1,MAX('CA Standards and Followers'!R$7,'EPA HDV Rules'!K$45),0))</f>
        <v>0.54749999999999999</v>
      </c>
      <c r="S12">
        <f>IF('CA Standards and Followers'!$C24=1,'EPA HDV Rules'!L$45,IF('CA Standards and Followers'!$F24=1,MAX('CA Standards and Followers'!S$7,'EPA HDV Rules'!L$45),0))</f>
        <v>0.54749999999999999</v>
      </c>
      <c r="T12">
        <f>IF('CA Standards and Followers'!$C24=1,'EPA HDV Rules'!M$45,IF('CA Standards and Followers'!$F24=1,MAX('CA Standards and Followers'!T$7,'EPA HDV Rules'!M$45),0))</f>
        <v>0.54749999999999999</v>
      </c>
      <c r="U12">
        <f>IF('CA Standards and Followers'!$C24=1,'EPA HDV Rules'!N$45,IF('CA Standards and Followers'!$F24=1,MAX('CA Standards and Followers'!U$7,'EPA HDV Rules'!N$45),0))</f>
        <v>0.54749999999999999</v>
      </c>
      <c r="V12">
        <f>IF('CA Standards and Followers'!$C24=1,'EPA HDV Rules'!O$45,IF('CA Standards and Followers'!$F24=1,MAX('CA Standards and Followers'!V$7,'EPA HDV Rules'!O$45),0))</f>
        <v>0.54749999999999999</v>
      </c>
      <c r="W12">
        <f>IF('CA Standards and Followers'!$C24=1,'EPA HDV Rules'!P$45,IF('CA Standards and Followers'!$F24=1,MAX('CA Standards and Followers'!W$7,'EPA HDV Rules'!P$45),0))</f>
        <v>0.54749999999999999</v>
      </c>
      <c r="X12">
        <f>IF('CA Standards and Followers'!$C24=1,'EPA HDV Rules'!Q$45,IF('CA Standards and Followers'!$F24=1,MAX('CA Standards and Followers'!X$7,'EPA HDV Rules'!Q$45),0))</f>
        <v>0.54749999999999999</v>
      </c>
      <c r="Y12">
        <f>IF('CA Standards and Followers'!$C24=1,'EPA HDV Rules'!R$45,IF('CA Standards and Followers'!$F24=1,MAX('CA Standards and Followers'!Y$7,'EPA HDV Rules'!R$45),0))</f>
        <v>0.54749999999999999</v>
      </c>
      <c r="Z12">
        <f>IF('CA Standards and Followers'!$C24=1,'EPA HDV Rules'!S$45,IF('CA Standards and Followers'!$F24=1,MAX('CA Standards and Followers'!Z$7,'EPA HDV Rules'!S$45),0))</f>
        <v>0.54749999999999999</v>
      </c>
      <c r="AA12">
        <f>IF('CA Standards and Followers'!$C24=1,'EPA HDV Rules'!T$45,IF('CA Standards and Followers'!$F24=1,MAX('CA Standards and Followers'!AA$7,'EPA HDV Rules'!T$45),0))</f>
        <v>0.54749999999999999</v>
      </c>
      <c r="AB12">
        <f>IF('CA Standards and Followers'!$C24=1,'EPA HDV Rules'!U$45,IF('CA Standards and Followers'!$F24=1,MAX('CA Standards and Followers'!AB$7,'EPA HDV Rules'!U$45),0))</f>
        <v>0.54749999999999999</v>
      </c>
      <c r="AC12">
        <f>IF('CA Standards and Followers'!$C24=1,'EPA HDV Rules'!V$45,IF('CA Standards and Followers'!$F24=1,MAX('CA Standards and Followers'!AC$7,'EPA HDV Rules'!V$45),0))</f>
        <v>0.54749999999999999</v>
      </c>
      <c r="AD12">
        <f>IF('CA Standards and Followers'!$C24=1,'EPA HDV Rules'!W$45,IF('CA Standards and Followers'!$F24=1,MAX('CA Standards and Followers'!AD$7,'EPA HDV Rules'!W$45),0))</f>
        <v>0.54749999999999999</v>
      </c>
      <c r="AE12">
        <f>IF('CA Standards and Followers'!$C24=1,'EPA HDV Rules'!X$45,IF('CA Standards and Followers'!$F24=1,MAX('CA Standards and Followers'!AE$7,'EPA HDV Rules'!X$45),0))</f>
        <v>0.54749999999999999</v>
      </c>
      <c r="AF12">
        <f>IF('CA Standards and Followers'!$C24=1,'EPA HDV Rules'!Y$45,IF('CA Standards and Followers'!$F24=1,MAX('CA Standards and Followers'!AF$7,'EPA HDV Rules'!Y$45),0))</f>
        <v>0.54749999999999999</v>
      </c>
    </row>
    <row r="13" spans="1:32" x14ac:dyDescent="0.75">
      <c r="A13" t="s">
        <v>7</v>
      </c>
      <c r="B13">
        <f>IF(INDEX('CA Standards and Followers'!$I$14:$I$73,MATCH($A13,'CA Standards and Followers'!$A$14:$A$73,0))&lt;=B$1,INDEX('CA Standards and Followers'!$F$14:$F$73,MATCH($A13,'CA Standards and Followers'!$A$14:$A$73,0))*'CA Standards and Followers'!B$7,0)</f>
        <v>0</v>
      </c>
      <c r="C13">
        <f>IF(INDEX('CA Standards and Followers'!$I$14:$I$73,MATCH($A13,'CA Standards and Followers'!$A$14:$A$73,0))&lt;=C$1,INDEX('CA Standards and Followers'!$F$14:$F$73,MATCH($A13,'CA Standards and Followers'!$A$14:$A$73,0))*'CA Standards and Followers'!C$7,0)</f>
        <v>0</v>
      </c>
      <c r="D13">
        <f>IF(INDEX('CA Standards and Followers'!$I$14:$I$73,MATCH($A13,'CA Standards and Followers'!$A$14:$A$73,0))&lt;=D$1,INDEX('CA Standards and Followers'!$F$14:$F$73,MATCH($A13,'CA Standards and Followers'!$A$14:$A$73,0))*'CA Standards and Followers'!D$7,0)</f>
        <v>0</v>
      </c>
      <c r="E13">
        <f>IF(INDEX('CA Standards and Followers'!$I$14:$I$73,MATCH($A13,'CA Standards and Followers'!$A$14:$A$73,0))&lt;=E$1,INDEX('CA Standards and Followers'!$F$14:$F$73,MATCH($A13,'CA Standards and Followers'!$A$14:$A$73,0))*'CA Standards and Followers'!E$7,0)</f>
        <v>0</v>
      </c>
      <c r="F13">
        <f>IF(INDEX('CA Standards and Followers'!$I$14:$I$73,MATCH($A13,'CA Standards and Followers'!$A$14:$A$73,0))&lt;=F$1,INDEX('CA Standards and Followers'!$F$14:$F$73,MATCH($A13,'CA Standards and Followers'!$A$14:$A$73,0))*'CA Standards and Followers'!F$7,0)</f>
        <v>0</v>
      </c>
      <c r="G13">
        <f>IF(INDEX('CA Standards and Followers'!$I$14:$I$73,MATCH($A13,'CA Standards and Followers'!$A$14:$A$73,0))&lt;=G$1,INDEX('CA Standards and Followers'!$F$14:$F$73,MATCH($A13,'CA Standards and Followers'!$A$14:$A$73,0))*'CA Standards and Followers'!G$7,0)</f>
        <v>0</v>
      </c>
      <c r="H13">
        <f>IF(INDEX('CA Standards and Followers'!$I$14:$I$73,MATCH($A13,'CA Standards and Followers'!$A$14:$A$73,0))&lt;=H$1,INDEX('CA Standards and Followers'!$F$14:$F$73,MATCH($A13,'CA Standards and Followers'!$A$14:$A$73,0))*'CA Standards and Followers'!H$7,0)</f>
        <v>0</v>
      </c>
      <c r="I13">
        <f>IF('CA Standards and Followers'!$C25=1,'EPA HDV Rules'!B$45,IF('CA Standards and Followers'!$F25=1,MAX('CA Standards and Followers'!I$7,'EPA HDV Rules'!B$45),0))</f>
        <v>0.16200000000000001</v>
      </c>
      <c r="J13">
        <f>IF('CA Standards and Followers'!$C25=1,'EPA HDV Rules'!C$45,IF('CA Standards and Followers'!$F25=1,MAX('CA Standards and Followers'!J$7,'EPA HDV Rules'!C$45),0))</f>
        <v>0.20300000000000001</v>
      </c>
      <c r="K13">
        <f>IF('CA Standards and Followers'!$C25=1,'EPA HDV Rules'!D$45,IF('CA Standards and Followers'!$F25=1,MAX('CA Standards and Followers'!K$7,'EPA HDV Rules'!D$45),0))</f>
        <v>0.24299999999999999</v>
      </c>
      <c r="L13">
        <f>IF('CA Standards and Followers'!$C25=1,'EPA HDV Rules'!E$45,IF('CA Standards and Followers'!$F25=1,MAX('CA Standards and Followers'!L$7,'EPA HDV Rules'!E$45),0))</f>
        <v>0.28299999999999997</v>
      </c>
      <c r="M13">
        <f>IF('CA Standards and Followers'!$C25=1,'EPA HDV Rules'!F$45,IF('CA Standards and Followers'!$F25=1,MAX('CA Standards and Followers'!M$7,'EPA HDV Rules'!F$45),0))</f>
        <v>0.43099999999999999</v>
      </c>
      <c r="N13">
        <f>IF('CA Standards and Followers'!$C25=1,'EPA HDV Rules'!G$45,IF('CA Standards and Followers'!$F25=1,MAX('CA Standards and Followers'!N$7,'EPA HDV Rules'!G$45),0))</f>
        <v>0.56100000000000005</v>
      </c>
      <c r="O13">
        <f>IF('CA Standards and Followers'!$C25=1,'EPA HDV Rules'!H$45,IF('CA Standards and Followers'!$F25=1,MAX('CA Standards and Followers'!O$7,'EPA HDV Rules'!H$45),0))</f>
        <v>0.56100000000000005</v>
      </c>
      <c r="P13">
        <f>IF('CA Standards and Followers'!$C25=1,'EPA HDV Rules'!I$45,IF('CA Standards and Followers'!$F25=1,MAX('CA Standards and Followers'!P$7,'EPA HDV Rules'!I$45),0))</f>
        <v>0.56100000000000005</v>
      </c>
      <c r="Q13">
        <f>IF('CA Standards and Followers'!$C25=1,'EPA HDV Rules'!J$45,IF('CA Standards and Followers'!$F25=1,MAX('CA Standards and Followers'!Q$7,'EPA HDV Rules'!J$45),0))</f>
        <v>0.54749999999999999</v>
      </c>
      <c r="R13">
        <f>IF('CA Standards and Followers'!$C25=1,'EPA HDV Rules'!K$45,IF('CA Standards and Followers'!$F25=1,MAX('CA Standards and Followers'!R$7,'EPA HDV Rules'!K$45),0))</f>
        <v>0.54749999999999999</v>
      </c>
      <c r="S13">
        <f>IF('CA Standards and Followers'!$C25=1,'EPA HDV Rules'!L$45,IF('CA Standards and Followers'!$F25=1,MAX('CA Standards and Followers'!S$7,'EPA HDV Rules'!L$45),0))</f>
        <v>0.54749999999999999</v>
      </c>
      <c r="T13">
        <f>IF('CA Standards and Followers'!$C25=1,'EPA HDV Rules'!M$45,IF('CA Standards and Followers'!$F25=1,MAX('CA Standards and Followers'!T$7,'EPA HDV Rules'!M$45),0))</f>
        <v>0.54749999999999999</v>
      </c>
      <c r="U13">
        <f>IF('CA Standards and Followers'!$C25=1,'EPA HDV Rules'!N$45,IF('CA Standards and Followers'!$F25=1,MAX('CA Standards and Followers'!U$7,'EPA HDV Rules'!N$45),0))</f>
        <v>0.54749999999999999</v>
      </c>
      <c r="V13">
        <f>IF('CA Standards and Followers'!$C25=1,'EPA HDV Rules'!O$45,IF('CA Standards and Followers'!$F25=1,MAX('CA Standards and Followers'!V$7,'EPA HDV Rules'!O$45),0))</f>
        <v>0.54749999999999999</v>
      </c>
      <c r="W13">
        <f>IF('CA Standards and Followers'!$C25=1,'EPA HDV Rules'!P$45,IF('CA Standards and Followers'!$F25=1,MAX('CA Standards and Followers'!W$7,'EPA HDV Rules'!P$45),0))</f>
        <v>0.54749999999999999</v>
      </c>
      <c r="X13">
        <f>IF('CA Standards and Followers'!$C25=1,'EPA HDV Rules'!Q$45,IF('CA Standards and Followers'!$F25=1,MAX('CA Standards and Followers'!X$7,'EPA HDV Rules'!Q$45),0))</f>
        <v>0.54749999999999999</v>
      </c>
      <c r="Y13">
        <f>IF('CA Standards and Followers'!$C25=1,'EPA HDV Rules'!R$45,IF('CA Standards and Followers'!$F25=1,MAX('CA Standards and Followers'!Y$7,'EPA HDV Rules'!R$45),0))</f>
        <v>0.54749999999999999</v>
      </c>
      <c r="Z13">
        <f>IF('CA Standards and Followers'!$C25=1,'EPA HDV Rules'!S$45,IF('CA Standards and Followers'!$F25=1,MAX('CA Standards and Followers'!Z$7,'EPA HDV Rules'!S$45),0))</f>
        <v>0.54749999999999999</v>
      </c>
      <c r="AA13">
        <f>IF('CA Standards and Followers'!$C25=1,'EPA HDV Rules'!T$45,IF('CA Standards and Followers'!$F25=1,MAX('CA Standards and Followers'!AA$7,'EPA HDV Rules'!T$45),0))</f>
        <v>0.54749999999999999</v>
      </c>
      <c r="AB13">
        <f>IF('CA Standards and Followers'!$C25=1,'EPA HDV Rules'!U$45,IF('CA Standards and Followers'!$F25=1,MAX('CA Standards and Followers'!AB$7,'EPA HDV Rules'!U$45),0))</f>
        <v>0.54749999999999999</v>
      </c>
      <c r="AC13">
        <f>IF('CA Standards and Followers'!$C25=1,'EPA HDV Rules'!V$45,IF('CA Standards and Followers'!$F25=1,MAX('CA Standards and Followers'!AC$7,'EPA HDV Rules'!V$45),0))</f>
        <v>0.54749999999999999</v>
      </c>
      <c r="AD13">
        <f>IF('CA Standards and Followers'!$C25=1,'EPA HDV Rules'!W$45,IF('CA Standards and Followers'!$F25=1,MAX('CA Standards and Followers'!AD$7,'EPA HDV Rules'!W$45),0))</f>
        <v>0.54749999999999999</v>
      </c>
      <c r="AE13">
        <f>IF('CA Standards and Followers'!$C25=1,'EPA HDV Rules'!X$45,IF('CA Standards and Followers'!$F25=1,MAX('CA Standards and Followers'!AE$7,'EPA HDV Rules'!X$45),0))</f>
        <v>0.54749999999999999</v>
      </c>
      <c r="AF13">
        <f>IF('CA Standards and Followers'!$C25=1,'EPA HDV Rules'!Y$45,IF('CA Standards and Followers'!$F25=1,MAX('CA Standards and Followers'!AF$7,'EPA HDV Rules'!Y$45),0))</f>
        <v>0.54749999999999999</v>
      </c>
    </row>
    <row r="14" spans="1:32" x14ac:dyDescent="0.75">
      <c r="A14" t="s">
        <v>8</v>
      </c>
      <c r="B14">
        <f>IF(INDEX('CA Standards and Followers'!$I$14:$I$73,MATCH($A14,'CA Standards and Followers'!$A$14:$A$73,0))&lt;=B$1,INDEX('CA Standards and Followers'!$F$14:$F$73,MATCH($A14,'CA Standards and Followers'!$A$14:$A$73,0))*'CA Standards and Followers'!B$7,0)</f>
        <v>0</v>
      </c>
      <c r="C14">
        <f>IF(INDEX('CA Standards and Followers'!$I$14:$I$73,MATCH($A14,'CA Standards and Followers'!$A$14:$A$73,0))&lt;=C$1,INDEX('CA Standards and Followers'!$F$14:$F$73,MATCH($A14,'CA Standards and Followers'!$A$14:$A$73,0))*'CA Standards and Followers'!C$7,0)</f>
        <v>0</v>
      </c>
      <c r="D14">
        <f>IF(INDEX('CA Standards and Followers'!$I$14:$I$73,MATCH($A14,'CA Standards and Followers'!$A$14:$A$73,0))&lt;=D$1,INDEX('CA Standards and Followers'!$F$14:$F$73,MATCH($A14,'CA Standards and Followers'!$A$14:$A$73,0))*'CA Standards and Followers'!D$7,0)</f>
        <v>0</v>
      </c>
      <c r="E14">
        <f>IF(INDEX('CA Standards and Followers'!$I$14:$I$73,MATCH($A14,'CA Standards and Followers'!$A$14:$A$73,0))&lt;=E$1,INDEX('CA Standards and Followers'!$F$14:$F$73,MATCH($A14,'CA Standards and Followers'!$A$14:$A$73,0))*'CA Standards and Followers'!E$7,0)</f>
        <v>0</v>
      </c>
      <c r="F14">
        <f>IF(INDEX('CA Standards and Followers'!$I$14:$I$73,MATCH($A14,'CA Standards and Followers'!$A$14:$A$73,0))&lt;=F$1,INDEX('CA Standards and Followers'!$F$14:$F$73,MATCH($A14,'CA Standards and Followers'!$A$14:$A$73,0))*'CA Standards and Followers'!F$7,0)</f>
        <v>0</v>
      </c>
      <c r="G14">
        <f>IF(INDEX('CA Standards and Followers'!$I$14:$I$73,MATCH($A14,'CA Standards and Followers'!$A$14:$A$73,0))&lt;=G$1,INDEX('CA Standards and Followers'!$F$14:$F$73,MATCH($A14,'CA Standards and Followers'!$A$14:$A$73,0))*'CA Standards and Followers'!G$7,0)</f>
        <v>0</v>
      </c>
      <c r="H14">
        <f>IF(INDEX('CA Standards and Followers'!$I$14:$I$73,MATCH($A14,'CA Standards and Followers'!$A$14:$A$73,0))&lt;=H$1,INDEX('CA Standards and Followers'!$F$14:$F$73,MATCH($A14,'CA Standards and Followers'!$A$14:$A$73,0))*'CA Standards and Followers'!H$7,0)</f>
        <v>0</v>
      </c>
      <c r="I14">
        <f>IF('CA Standards and Followers'!$C26=1,'EPA HDV Rules'!B$45,IF('CA Standards and Followers'!$F26=1,MAX('CA Standards and Followers'!I$7,'EPA HDV Rules'!B$45),0))</f>
        <v>0.16200000000000001</v>
      </c>
      <c r="J14">
        <f>IF('CA Standards and Followers'!$C26=1,'EPA HDV Rules'!C$45,IF('CA Standards and Followers'!$F26=1,MAX('CA Standards and Followers'!J$7,'EPA HDV Rules'!C$45),0))</f>
        <v>0.20300000000000001</v>
      </c>
      <c r="K14">
        <f>IF('CA Standards and Followers'!$C26=1,'EPA HDV Rules'!D$45,IF('CA Standards and Followers'!$F26=1,MAX('CA Standards and Followers'!K$7,'EPA HDV Rules'!D$45),0))</f>
        <v>0.24299999999999999</v>
      </c>
      <c r="L14">
        <f>IF('CA Standards and Followers'!$C26=1,'EPA HDV Rules'!E$45,IF('CA Standards and Followers'!$F26=1,MAX('CA Standards and Followers'!L$7,'EPA HDV Rules'!E$45),0))</f>
        <v>0.28299999999999997</v>
      </c>
      <c r="M14">
        <f>IF('CA Standards and Followers'!$C26=1,'EPA HDV Rules'!F$45,IF('CA Standards and Followers'!$F26=1,MAX('CA Standards and Followers'!M$7,'EPA HDV Rules'!F$45),0))</f>
        <v>0.43099999999999999</v>
      </c>
      <c r="N14">
        <f>IF('CA Standards and Followers'!$C26=1,'EPA HDV Rules'!G$45,IF('CA Standards and Followers'!$F26=1,MAX('CA Standards and Followers'!N$7,'EPA HDV Rules'!G$45),0))</f>
        <v>0.56100000000000005</v>
      </c>
      <c r="O14">
        <f>IF('CA Standards and Followers'!$C26=1,'EPA HDV Rules'!H$45,IF('CA Standards and Followers'!$F26=1,MAX('CA Standards and Followers'!O$7,'EPA HDV Rules'!H$45),0))</f>
        <v>0.56100000000000005</v>
      </c>
      <c r="P14">
        <f>IF('CA Standards and Followers'!$C26=1,'EPA HDV Rules'!I$45,IF('CA Standards and Followers'!$F26=1,MAX('CA Standards and Followers'!P$7,'EPA HDV Rules'!I$45),0))</f>
        <v>0.56100000000000005</v>
      </c>
      <c r="Q14">
        <f>IF('CA Standards and Followers'!$C26=1,'EPA HDV Rules'!J$45,IF('CA Standards and Followers'!$F26=1,MAX('CA Standards and Followers'!Q$7,'EPA HDV Rules'!J$45),0))</f>
        <v>0.54749999999999999</v>
      </c>
      <c r="R14">
        <f>IF('CA Standards and Followers'!$C26=1,'EPA HDV Rules'!K$45,IF('CA Standards and Followers'!$F26=1,MAX('CA Standards and Followers'!R$7,'EPA HDV Rules'!K$45),0))</f>
        <v>0.54749999999999999</v>
      </c>
      <c r="S14">
        <f>IF('CA Standards and Followers'!$C26=1,'EPA HDV Rules'!L$45,IF('CA Standards and Followers'!$F26=1,MAX('CA Standards and Followers'!S$7,'EPA HDV Rules'!L$45),0))</f>
        <v>0.54749999999999999</v>
      </c>
      <c r="T14">
        <f>IF('CA Standards and Followers'!$C26=1,'EPA HDV Rules'!M$45,IF('CA Standards and Followers'!$F26=1,MAX('CA Standards and Followers'!T$7,'EPA HDV Rules'!M$45),0))</f>
        <v>0.54749999999999999</v>
      </c>
      <c r="U14">
        <f>IF('CA Standards and Followers'!$C26=1,'EPA HDV Rules'!N$45,IF('CA Standards and Followers'!$F26=1,MAX('CA Standards and Followers'!U$7,'EPA HDV Rules'!N$45),0))</f>
        <v>0.54749999999999999</v>
      </c>
      <c r="V14">
        <f>IF('CA Standards and Followers'!$C26=1,'EPA HDV Rules'!O$45,IF('CA Standards and Followers'!$F26=1,MAX('CA Standards and Followers'!V$7,'EPA HDV Rules'!O$45),0))</f>
        <v>0.54749999999999999</v>
      </c>
      <c r="W14">
        <f>IF('CA Standards and Followers'!$C26=1,'EPA HDV Rules'!P$45,IF('CA Standards and Followers'!$F26=1,MAX('CA Standards and Followers'!W$7,'EPA HDV Rules'!P$45),0))</f>
        <v>0.54749999999999999</v>
      </c>
      <c r="X14">
        <f>IF('CA Standards and Followers'!$C26=1,'EPA HDV Rules'!Q$45,IF('CA Standards and Followers'!$F26=1,MAX('CA Standards and Followers'!X$7,'EPA HDV Rules'!Q$45),0))</f>
        <v>0.54749999999999999</v>
      </c>
      <c r="Y14">
        <f>IF('CA Standards and Followers'!$C26=1,'EPA HDV Rules'!R$45,IF('CA Standards and Followers'!$F26=1,MAX('CA Standards and Followers'!Y$7,'EPA HDV Rules'!R$45),0))</f>
        <v>0.54749999999999999</v>
      </c>
      <c r="Z14">
        <f>IF('CA Standards and Followers'!$C26=1,'EPA HDV Rules'!S$45,IF('CA Standards and Followers'!$F26=1,MAX('CA Standards and Followers'!Z$7,'EPA HDV Rules'!S$45),0))</f>
        <v>0.54749999999999999</v>
      </c>
      <c r="AA14">
        <f>IF('CA Standards and Followers'!$C26=1,'EPA HDV Rules'!T$45,IF('CA Standards and Followers'!$F26=1,MAX('CA Standards and Followers'!AA$7,'EPA HDV Rules'!T$45),0))</f>
        <v>0.54749999999999999</v>
      </c>
      <c r="AB14">
        <f>IF('CA Standards and Followers'!$C26=1,'EPA HDV Rules'!U$45,IF('CA Standards and Followers'!$F26=1,MAX('CA Standards and Followers'!AB$7,'EPA HDV Rules'!U$45),0))</f>
        <v>0.54749999999999999</v>
      </c>
      <c r="AC14">
        <f>IF('CA Standards and Followers'!$C26=1,'EPA HDV Rules'!V$45,IF('CA Standards and Followers'!$F26=1,MAX('CA Standards and Followers'!AC$7,'EPA HDV Rules'!V$45),0))</f>
        <v>0.54749999999999999</v>
      </c>
      <c r="AD14">
        <f>IF('CA Standards and Followers'!$C26=1,'EPA HDV Rules'!W$45,IF('CA Standards and Followers'!$F26=1,MAX('CA Standards and Followers'!AD$7,'EPA HDV Rules'!W$45),0))</f>
        <v>0.54749999999999999</v>
      </c>
      <c r="AE14">
        <f>IF('CA Standards and Followers'!$C26=1,'EPA HDV Rules'!X$45,IF('CA Standards and Followers'!$F26=1,MAX('CA Standards and Followers'!AE$7,'EPA HDV Rules'!X$45),0))</f>
        <v>0.54749999999999999</v>
      </c>
      <c r="AF14">
        <f>IF('CA Standards and Followers'!$C26=1,'EPA HDV Rules'!Y$45,IF('CA Standards and Followers'!$F26=1,MAX('CA Standards and Followers'!AF$7,'EPA HDV Rules'!Y$45),0))</f>
        <v>0.54749999999999999</v>
      </c>
    </row>
    <row r="15" spans="1:32" x14ac:dyDescent="0.75">
      <c r="A15" t="s">
        <v>1359</v>
      </c>
      <c r="B15">
        <f>IF(INDEX('CA Standards and Followers'!$I$14:$I$73,MATCH($A15,'CA Standards and Followers'!$A$14:$A$73,0))&lt;=B$1,INDEX('CA Standards and Followers'!$F$14:$F$73,MATCH($A15,'CA Standards and Followers'!$A$14:$A$73,0))*'CA Standards and Followers'!B$7,0)</f>
        <v>0</v>
      </c>
      <c r="C15">
        <f>IF(INDEX('CA Standards and Followers'!$I$14:$I$73,MATCH($A15,'CA Standards and Followers'!$A$14:$A$73,0))&lt;=C$1,INDEX('CA Standards and Followers'!$F$14:$F$73,MATCH($A15,'CA Standards and Followers'!$A$14:$A$73,0))*'CA Standards and Followers'!C$7,0)</f>
        <v>0</v>
      </c>
      <c r="D15">
        <f>IF(INDEX('CA Standards and Followers'!$I$14:$I$73,MATCH($A15,'CA Standards and Followers'!$A$14:$A$73,0))&lt;=D$1,INDEX('CA Standards and Followers'!$F$14:$F$73,MATCH($A15,'CA Standards and Followers'!$A$14:$A$73,0))*'CA Standards and Followers'!D$7,0)</f>
        <v>0</v>
      </c>
      <c r="E15">
        <f>IF(INDEX('CA Standards and Followers'!$I$14:$I$73,MATCH($A15,'CA Standards and Followers'!$A$14:$A$73,0))&lt;=E$1,INDEX('CA Standards and Followers'!$F$14:$F$73,MATCH($A15,'CA Standards and Followers'!$A$14:$A$73,0))*'CA Standards and Followers'!E$7,0)</f>
        <v>0</v>
      </c>
      <c r="F15">
        <f>IF(INDEX('CA Standards and Followers'!$I$14:$I$73,MATCH($A15,'CA Standards and Followers'!$A$14:$A$73,0))&lt;=F$1,INDEX('CA Standards and Followers'!$F$14:$F$73,MATCH($A15,'CA Standards and Followers'!$A$14:$A$73,0))*'CA Standards and Followers'!F$7,0)</f>
        <v>0</v>
      </c>
      <c r="G15">
        <f>IF(INDEX('CA Standards and Followers'!$I$14:$I$73,MATCH($A15,'CA Standards and Followers'!$A$14:$A$73,0))&lt;=G$1,INDEX('CA Standards and Followers'!$F$14:$F$73,MATCH($A15,'CA Standards and Followers'!$A$14:$A$73,0))*'CA Standards and Followers'!G$7,0)</f>
        <v>0</v>
      </c>
      <c r="H15">
        <f>IF(INDEX('CA Standards and Followers'!$I$14:$I$73,MATCH($A15,'CA Standards and Followers'!$A$14:$A$73,0))&lt;=H$1,INDEX('CA Standards and Followers'!$F$14:$F$73,MATCH($A15,'CA Standards and Followers'!$A$14:$A$73,0))*'CA Standards and Followers'!H$7,0)</f>
        <v>0</v>
      </c>
      <c r="I15">
        <f>IF('CA Standards and Followers'!$C27=1,'EPA HDV Rules'!B$45,IF('CA Standards and Followers'!$F27=1,MAX('CA Standards and Followers'!I$7,'EPA HDV Rules'!B$45),0))</f>
        <v>0.16200000000000001</v>
      </c>
      <c r="J15">
        <f>IF('CA Standards and Followers'!$C27=1,'EPA HDV Rules'!C$45,IF('CA Standards and Followers'!$F27=1,MAX('CA Standards and Followers'!J$7,'EPA HDV Rules'!C$45),0))</f>
        <v>0.20300000000000001</v>
      </c>
      <c r="K15">
        <f>IF('CA Standards and Followers'!$C27=1,'EPA HDV Rules'!D$45,IF('CA Standards and Followers'!$F27=1,MAX('CA Standards and Followers'!K$7,'EPA HDV Rules'!D$45),0))</f>
        <v>0.24299999999999999</v>
      </c>
      <c r="L15">
        <f>IF('CA Standards and Followers'!$C27=1,'EPA HDV Rules'!E$45,IF('CA Standards and Followers'!$F27=1,MAX('CA Standards and Followers'!L$7,'EPA HDV Rules'!E$45),0))</f>
        <v>0.28299999999999997</v>
      </c>
      <c r="M15">
        <f>IF('CA Standards and Followers'!$C27=1,'EPA HDV Rules'!F$45,IF('CA Standards and Followers'!$F27=1,MAX('CA Standards and Followers'!M$7,'EPA HDV Rules'!F$45),0))</f>
        <v>0.43099999999999999</v>
      </c>
      <c r="N15">
        <f>IF('CA Standards and Followers'!$C27=1,'EPA HDV Rules'!G$45,IF('CA Standards and Followers'!$F27=1,MAX('CA Standards and Followers'!N$7,'EPA HDV Rules'!G$45),0))</f>
        <v>0.56100000000000005</v>
      </c>
      <c r="O15">
        <f>IF('CA Standards and Followers'!$C27=1,'EPA HDV Rules'!H$45,IF('CA Standards and Followers'!$F27=1,MAX('CA Standards and Followers'!O$7,'EPA HDV Rules'!H$45),0))</f>
        <v>0.56100000000000005</v>
      </c>
      <c r="P15">
        <f>IF('CA Standards and Followers'!$C27=1,'EPA HDV Rules'!I$45,IF('CA Standards and Followers'!$F27=1,MAX('CA Standards and Followers'!P$7,'EPA HDV Rules'!I$45),0))</f>
        <v>0.56100000000000005</v>
      </c>
      <c r="Q15">
        <f>IF('CA Standards and Followers'!$C27=1,'EPA HDV Rules'!J$45,IF('CA Standards and Followers'!$F27=1,MAX('CA Standards and Followers'!Q$7,'EPA HDV Rules'!J$45),0))</f>
        <v>0.54749999999999999</v>
      </c>
      <c r="R15">
        <f>IF('CA Standards and Followers'!$C27=1,'EPA HDV Rules'!K$45,IF('CA Standards and Followers'!$F27=1,MAX('CA Standards and Followers'!R$7,'EPA HDV Rules'!K$45),0))</f>
        <v>0.54749999999999999</v>
      </c>
      <c r="S15">
        <f>IF('CA Standards and Followers'!$C27=1,'EPA HDV Rules'!L$45,IF('CA Standards and Followers'!$F27=1,MAX('CA Standards and Followers'!S$7,'EPA HDV Rules'!L$45),0))</f>
        <v>0.54749999999999999</v>
      </c>
      <c r="T15">
        <f>IF('CA Standards and Followers'!$C27=1,'EPA HDV Rules'!M$45,IF('CA Standards and Followers'!$F27=1,MAX('CA Standards and Followers'!T$7,'EPA HDV Rules'!M$45),0))</f>
        <v>0.54749999999999999</v>
      </c>
      <c r="U15">
        <f>IF('CA Standards and Followers'!$C27=1,'EPA HDV Rules'!N$45,IF('CA Standards and Followers'!$F27=1,MAX('CA Standards and Followers'!U$7,'EPA HDV Rules'!N$45),0))</f>
        <v>0.54749999999999999</v>
      </c>
      <c r="V15">
        <f>IF('CA Standards and Followers'!$C27=1,'EPA HDV Rules'!O$45,IF('CA Standards and Followers'!$F27=1,MAX('CA Standards and Followers'!V$7,'EPA HDV Rules'!O$45),0))</f>
        <v>0.54749999999999999</v>
      </c>
      <c r="W15">
        <f>IF('CA Standards and Followers'!$C27=1,'EPA HDV Rules'!P$45,IF('CA Standards and Followers'!$F27=1,MAX('CA Standards and Followers'!W$7,'EPA HDV Rules'!P$45),0))</f>
        <v>0.54749999999999999</v>
      </c>
      <c r="X15">
        <f>IF('CA Standards and Followers'!$C27=1,'EPA HDV Rules'!Q$45,IF('CA Standards and Followers'!$F27=1,MAX('CA Standards and Followers'!X$7,'EPA HDV Rules'!Q$45),0))</f>
        <v>0.54749999999999999</v>
      </c>
      <c r="Y15">
        <f>IF('CA Standards and Followers'!$C27=1,'EPA HDV Rules'!R$45,IF('CA Standards and Followers'!$F27=1,MAX('CA Standards and Followers'!Y$7,'EPA HDV Rules'!R$45),0))</f>
        <v>0.54749999999999999</v>
      </c>
      <c r="Z15">
        <f>IF('CA Standards and Followers'!$C27=1,'EPA HDV Rules'!S$45,IF('CA Standards and Followers'!$F27=1,MAX('CA Standards and Followers'!Z$7,'EPA HDV Rules'!S$45),0))</f>
        <v>0.54749999999999999</v>
      </c>
      <c r="AA15">
        <f>IF('CA Standards and Followers'!$C27=1,'EPA HDV Rules'!T$45,IF('CA Standards and Followers'!$F27=1,MAX('CA Standards and Followers'!AA$7,'EPA HDV Rules'!T$45),0))</f>
        <v>0.54749999999999999</v>
      </c>
      <c r="AB15">
        <f>IF('CA Standards and Followers'!$C27=1,'EPA HDV Rules'!U$45,IF('CA Standards and Followers'!$F27=1,MAX('CA Standards and Followers'!AB$7,'EPA HDV Rules'!U$45),0))</f>
        <v>0.54749999999999999</v>
      </c>
      <c r="AC15">
        <f>IF('CA Standards and Followers'!$C27=1,'EPA HDV Rules'!V$45,IF('CA Standards and Followers'!$F27=1,MAX('CA Standards and Followers'!AC$7,'EPA HDV Rules'!V$45),0))</f>
        <v>0.54749999999999999</v>
      </c>
      <c r="AD15">
        <f>IF('CA Standards and Followers'!$C27=1,'EPA HDV Rules'!W$45,IF('CA Standards and Followers'!$F27=1,MAX('CA Standards and Followers'!AD$7,'EPA HDV Rules'!W$45),0))</f>
        <v>0.54749999999999999</v>
      </c>
      <c r="AE15">
        <f>IF('CA Standards and Followers'!$C27=1,'EPA HDV Rules'!X$45,IF('CA Standards and Followers'!$F27=1,MAX('CA Standards and Followers'!AE$7,'EPA HDV Rules'!X$45),0))</f>
        <v>0.54749999999999999</v>
      </c>
      <c r="AF15">
        <f>IF('CA Standards and Followers'!$C27=1,'EPA HDV Rules'!Y$45,IF('CA Standards and Followers'!$F27=1,MAX('CA Standards and Followers'!AF$7,'EPA HDV Rules'!Y$45),0))</f>
        <v>0.54749999999999999</v>
      </c>
    </row>
    <row r="16" spans="1:32" x14ac:dyDescent="0.75">
      <c r="A16" t="s">
        <v>1361</v>
      </c>
      <c r="B16">
        <f>IF(INDEX('CA Standards and Followers'!$I$14:$I$73,MATCH($A16,'CA Standards and Followers'!$A$14:$A$73,0))&lt;=B$1,INDEX('CA Standards and Followers'!$F$14:$F$73,MATCH($A16,'CA Standards and Followers'!$A$14:$A$73,0))*'CA Standards and Followers'!B$7,0)</f>
        <v>0</v>
      </c>
      <c r="C16">
        <f>IF(INDEX('CA Standards and Followers'!$I$14:$I$73,MATCH($A16,'CA Standards and Followers'!$A$14:$A$73,0))&lt;=C$1,INDEX('CA Standards and Followers'!$F$14:$F$73,MATCH($A16,'CA Standards and Followers'!$A$14:$A$73,0))*'CA Standards and Followers'!C$7,0)</f>
        <v>0</v>
      </c>
      <c r="D16">
        <f>IF(INDEX('CA Standards and Followers'!$I$14:$I$73,MATCH($A16,'CA Standards and Followers'!$A$14:$A$73,0))&lt;=D$1,INDEX('CA Standards and Followers'!$F$14:$F$73,MATCH($A16,'CA Standards and Followers'!$A$14:$A$73,0))*'CA Standards and Followers'!D$7,0)</f>
        <v>0</v>
      </c>
      <c r="E16">
        <f>IF(INDEX('CA Standards and Followers'!$I$14:$I$73,MATCH($A16,'CA Standards and Followers'!$A$14:$A$73,0))&lt;=E$1,INDEX('CA Standards and Followers'!$F$14:$F$73,MATCH($A16,'CA Standards and Followers'!$A$14:$A$73,0))*'CA Standards and Followers'!E$7,0)</f>
        <v>0</v>
      </c>
      <c r="F16">
        <f>IF(INDEX('CA Standards and Followers'!$I$14:$I$73,MATCH($A16,'CA Standards and Followers'!$A$14:$A$73,0))&lt;=F$1,INDEX('CA Standards and Followers'!$F$14:$F$73,MATCH($A16,'CA Standards and Followers'!$A$14:$A$73,0))*'CA Standards and Followers'!F$7,0)</f>
        <v>0</v>
      </c>
      <c r="G16">
        <f>IF(INDEX('CA Standards and Followers'!$I$14:$I$73,MATCH($A16,'CA Standards and Followers'!$A$14:$A$73,0))&lt;=G$1,INDEX('CA Standards and Followers'!$F$14:$F$73,MATCH($A16,'CA Standards and Followers'!$A$14:$A$73,0))*'CA Standards and Followers'!G$7,0)</f>
        <v>0</v>
      </c>
      <c r="H16">
        <f>IF(INDEX('CA Standards and Followers'!$I$14:$I$73,MATCH($A16,'CA Standards and Followers'!$A$14:$A$73,0))&lt;=H$1,INDEX('CA Standards and Followers'!$F$14:$F$73,MATCH($A16,'CA Standards and Followers'!$A$14:$A$73,0))*'CA Standards and Followers'!H$7,0)</f>
        <v>0</v>
      </c>
      <c r="I16">
        <f>IF('CA Standards and Followers'!$C28=1,'EPA HDV Rules'!B$45,IF('CA Standards and Followers'!$F28=1,MAX('CA Standards and Followers'!I$7,'EPA HDV Rules'!B$45),0))</f>
        <v>0.16200000000000001</v>
      </c>
      <c r="J16">
        <f>IF('CA Standards and Followers'!$C28=1,'EPA HDV Rules'!C$45,IF('CA Standards and Followers'!$F28=1,MAX('CA Standards and Followers'!J$7,'EPA HDV Rules'!C$45),0))</f>
        <v>0.20300000000000001</v>
      </c>
      <c r="K16">
        <f>IF('CA Standards and Followers'!$C28=1,'EPA HDV Rules'!D$45,IF('CA Standards and Followers'!$F28=1,MAX('CA Standards and Followers'!K$7,'EPA HDV Rules'!D$45),0))</f>
        <v>0.24299999999999999</v>
      </c>
      <c r="L16">
        <f>IF('CA Standards and Followers'!$C28=1,'EPA HDV Rules'!E$45,IF('CA Standards and Followers'!$F28=1,MAX('CA Standards and Followers'!L$7,'EPA HDV Rules'!E$45),0))</f>
        <v>0.28299999999999997</v>
      </c>
      <c r="M16">
        <f>IF('CA Standards and Followers'!$C28=1,'EPA HDV Rules'!F$45,IF('CA Standards and Followers'!$F28=1,MAX('CA Standards and Followers'!M$7,'EPA HDV Rules'!F$45),0))</f>
        <v>0.43099999999999999</v>
      </c>
      <c r="N16">
        <f>IF('CA Standards and Followers'!$C28=1,'EPA HDV Rules'!G$45,IF('CA Standards and Followers'!$F28=1,MAX('CA Standards and Followers'!N$7,'EPA HDV Rules'!G$45),0))</f>
        <v>0.56100000000000005</v>
      </c>
      <c r="O16">
        <f>IF('CA Standards and Followers'!$C28=1,'EPA HDV Rules'!H$45,IF('CA Standards and Followers'!$F28=1,MAX('CA Standards and Followers'!O$7,'EPA HDV Rules'!H$45),0))</f>
        <v>0.56100000000000005</v>
      </c>
      <c r="P16">
        <f>IF('CA Standards and Followers'!$C28=1,'EPA HDV Rules'!I$45,IF('CA Standards and Followers'!$F28=1,MAX('CA Standards and Followers'!P$7,'EPA HDV Rules'!I$45),0))</f>
        <v>0.56100000000000005</v>
      </c>
      <c r="Q16">
        <f>IF('CA Standards and Followers'!$C28=1,'EPA HDV Rules'!J$45,IF('CA Standards and Followers'!$F28=1,MAX('CA Standards and Followers'!Q$7,'EPA HDV Rules'!J$45),0))</f>
        <v>0.54749999999999999</v>
      </c>
      <c r="R16">
        <f>IF('CA Standards and Followers'!$C28=1,'EPA HDV Rules'!K$45,IF('CA Standards and Followers'!$F28=1,MAX('CA Standards and Followers'!R$7,'EPA HDV Rules'!K$45),0))</f>
        <v>0.54749999999999999</v>
      </c>
      <c r="S16">
        <f>IF('CA Standards and Followers'!$C28=1,'EPA HDV Rules'!L$45,IF('CA Standards and Followers'!$F28=1,MAX('CA Standards and Followers'!S$7,'EPA HDV Rules'!L$45),0))</f>
        <v>0.54749999999999999</v>
      </c>
      <c r="T16">
        <f>IF('CA Standards and Followers'!$C28=1,'EPA HDV Rules'!M$45,IF('CA Standards and Followers'!$F28=1,MAX('CA Standards and Followers'!T$7,'EPA HDV Rules'!M$45),0))</f>
        <v>0.54749999999999999</v>
      </c>
      <c r="U16">
        <f>IF('CA Standards and Followers'!$C28=1,'EPA HDV Rules'!N$45,IF('CA Standards and Followers'!$F28=1,MAX('CA Standards and Followers'!U$7,'EPA HDV Rules'!N$45),0))</f>
        <v>0.54749999999999999</v>
      </c>
      <c r="V16">
        <f>IF('CA Standards and Followers'!$C28=1,'EPA HDV Rules'!O$45,IF('CA Standards and Followers'!$F28=1,MAX('CA Standards and Followers'!V$7,'EPA HDV Rules'!O$45),0))</f>
        <v>0.54749999999999999</v>
      </c>
      <c r="W16">
        <f>IF('CA Standards and Followers'!$C28=1,'EPA HDV Rules'!P$45,IF('CA Standards and Followers'!$F28=1,MAX('CA Standards and Followers'!W$7,'EPA HDV Rules'!P$45),0))</f>
        <v>0.54749999999999999</v>
      </c>
      <c r="X16">
        <f>IF('CA Standards and Followers'!$C28=1,'EPA HDV Rules'!Q$45,IF('CA Standards and Followers'!$F28=1,MAX('CA Standards and Followers'!X$7,'EPA HDV Rules'!Q$45),0))</f>
        <v>0.54749999999999999</v>
      </c>
      <c r="Y16">
        <f>IF('CA Standards and Followers'!$C28=1,'EPA HDV Rules'!R$45,IF('CA Standards and Followers'!$F28=1,MAX('CA Standards and Followers'!Y$7,'EPA HDV Rules'!R$45),0))</f>
        <v>0.54749999999999999</v>
      </c>
      <c r="Z16">
        <f>IF('CA Standards and Followers'!$C28=1,'EPA HDV Rules'!S$45,IF('CA Standards and Followers'!$F28=1,MAX('CA Standards and Followers'!Z$7,'EPA HDV Rules'!S$45),0))</f>
        <v>0.54749999999999999</v>
      </c>
      <c r="AA16">
        <f>IF('CA Standards and Followers'!$C28=1,'EPA HDV Rules'!T$45,IF('CA Standards and Followers'!$F28=1,MAX('CA Standards and Followers'!AA$7,'EPA HDV Rules'!T$45),0))</f>
        <v>0.54749999999999999</v>
      </c>
      <c r="AB16">
        <f>IF('CA Standards and Followers'!$C28=1,'EPA HDV Rules'!U$45,IF('CA Standards and Followers'!$F28=1,MAX('CA Standards and Followers'!AB$7,'EPA HDV Rules'!U$45),0))</f>
        <v>0.54749999999999999</v>
      </c>
      <c r="AC16">
        <f>IF('CA Standards and Followers'!$C28=1,'EPA HDV Rules'!V$45,IF('CA Standards and Followers'!$F28=1,MAX('CA Standards and Followers'!AC$7,'EPA HDV Rules'!V$45),0))</f>
        <v>0.54749999999999999</v>
      </c>
      <c r="AD16">
        <f>IF('CA Standards and Followers'!$C28=1,'EPA HDV Rules'!W$45,IF('CA Standards and Followers'!$F28=1,MAX('CA Standards and Followers'!AD$7,'EPA HDV Rules'!W$45),0))</f>
        <v>0.54749999999999999</v>
      </c>
      <c r="AE16">
        <f>IF('CA Standards and Followers'!$C28=1,'EPA HDV Rules'!X$45,IF('CA Standards and Followers'!$F28=1,MAX('CA Standards and Followers'!AE$7,'EPA HDV Rules'!X$45),0))</f>
        <v>0.54749999999999999</v>
      </c>
      <c r="AF16">
        <f>IF('CA Standards and Followers'!$C28=1,'EPA HDV Rules'!Y$45,IF('CA Standards and Followers'!$F28=1,MAX('CA Standards and Followers'!AF$7,'EPA HDV Rules'!Y$45),0))</f>
        <v>0.54749999999999999</v>
      </c>
    </row>
    <row r="17" spans="1:32" x14ac:dyDescent="0.75">
      <c r="A17" t="s">
        <v>1363</v>
      </c>
      <c r="B17">
        <f>IF(INDEX('CA Standards and Followers'!$I$14:$I$73,MATCH($A17,'CA Standards and Followers'!$A$14:$A$73,0))&lt;=B$1,INDEX('CA Standards and Followers'!$F$14:$F$73,MATCH($A17,'CA Standards and Followers'!$A$14:$A$73,0))*'CA Standards and Followers'!B$7,0)</f>
        <v>0</v>
      </c>
      <c r="C17">
        <f>IF(INDEX('CA Standards and Followers'!$I$14:$I$73,MATCH($A17,'CA Standards and Followers'!$A$14:$A$73,0))&lt;=C$1,INDEX('CA Standards and Followers'!$F$14:$F$73,MATCH($A17,'CA Standards and Followers'!$A$14:$A$73,0))*'CA Standards and Followers'!C$7,0)</f>
        <v>0</v>
      </c>
      <c r="D17">
        <f>IF(INDEX('CA Standards and Followers'!$I$14:$I$73,MATCH($A17,'CA Standards and Followers'!$A$14:$A$73,0))&lt;=D$1,INDEX('CA Standards and Followers'!$F$14:$F$73,MATCH($A17,'CA Standards and Followers'!$A$14:$A$73,0))*'CA Standards and Followers'!D$7,0)</f>
        <v>0</v>
      </c>
      <c r="E17">
        <f>IF(INDEX('CA Standards and Followers'!$I$14:$I$73,MATCH($A17,'CA Standards and Followers'!$A$14:$A$73,0))&lt;=E$1,INDEX('CA Standards and Followers'!$F$14:$F$73,MATCH($A17,'CA Standards and Followers'!$A$14:$A$73,0))*'CA Standards and Followers'!E$7,0)</f>
        <v>0</v>
      </c>
      <c r="F17">
        <f>IF(INDEX('CA Standards and Followers'!$I$14:$I$73,MATCH($A17,'CA Standards and Followers'!$A$14:$A$73,0))&lt;=F$1,INDEX('CA Standards and Followers'!$F$14:$F$73,MATCH($A17,'CA Standards and Followers'!$A$14:$A$73,0))*'CA Standards and Followers'!F$7,0)</f>
        <v>0</v>
      </c>
      <c r="G17">
        <f>IF(INDEX('CA Standards and Followers'!$I$14:$I$73,MATCH($A17,'CA Standards and Followers'!$A$14:$A$73,0))&lt;=G$1,INDEX('CA Standards and Followers'!$F$14:$F$73,MATCH($A17,'CA Standards and Followers'!$A$14:$A$73,0))*'CA Standards and Followers'!G$7,0)</f>
        <v>0</v>
      </c>
      <c r="H17">
        <f>IF(INDEX('CA Standards and Followers'!$I$14:$I$73,MATCH($A17,'CA Standards and Followers'!$A$14:$A$73,0))&lt;=H$1,INDEX('CA Standards and Followers'!$F$14:$F$73,MATCH($A17,'CA Standards and Followers'!$A$14:$A$73,0))*'CA Standards and Followers'!H$7,0)</f>
        <v>0</v>
      </c>
      <c r="I17">
        <f>IF('CA Standards and Followers'!$C29=1,'EPA HDV Rules'!B$45,IF('CA Standards and Followers'!$F29=1,MAX('CA Standards and Followers'!I$7,'EPA HDV Rules'!B$45),0))</f>
        <v>0.16200000000000001</v>
      </c>
      <c r="J17">
        <f>IF('CA Standards and Followers'!$C29=1,'EPA HDV Rules'!C$45,IF('CA Standards and Followers'!$F29=1,MAX('CA Standards and Followers'!J$7,'EPA HDV Rules'!C$45),0))</f>
        <v>0.20300000000000001</v>
      </c>
      <c r="K17">
        <f>IF('CA Standards and Followers'!$C29=1,'EPA HDV Rules'!D$45,IF('CA Standards and Followers'!$F29=1,MAX('CA Standards and Followers'!K$7,'EPA HDV Rules'!D$45),0))</f>
        <v>0.24299999999999999</v>
      </c>
      <c r="L17">
        <f>IF('CA Standards and Followers'!$C29=1,'EPA HDV Rules'!E$45,IF('CA Standards and Followers'!$F29=1,MAX('CA Standards and Followers'!L$7,'EPA HDV Rules'!E$45),0))</f>
        <v>0.28299999999999997</v>
      </c>
      <c r="M17">
        <f>IF('CA Standards and Followers'!$C29=1,'EPA HDV Rules'!F$45,IF('CA Standards and Followers'!$F29=1,MAX('CA Standards and Followers'!M$7,'EPA HDV Rules'!F$45),0))</f>
        <v>0.43099999999999999</v>
      </c>
      <c r="N17">
        <f>IF('CA Standards and Followers'!$C29=1,'EPA HDV Rules'!G$45,IF('CA Standards and Followers'!$F29=1,MAX('CA Standards and Followers'!N$7,'EPA HDV Rules'!G$45),0))</f>
        <v>0.56100000000000005</v>
      </c>
      <c r="O17">
        <f>IF('CA Standards and Followers'!$C29=1,'EPA HDV Rules'!H$45,IF('CA Standards and Followers'!$F29=1,MAX('CA Standards and Followers'!O$7,'EPA HDV Rules'!H$45),0))</f>
        <v>0.56100000000000005</v>
      </c>
      <c r="P17">
        <f>IF('CA Standards and Followers'!$C29=1,'EPA HDV Rules'!I$45,IF('CA Standards and Followers'!$F29=1,MAX('CA Standards and Followers'!P$7,'EPA HDV Rules'!I$45),0))</f>
        <v>0.56100000000000005</v>
      </c>
      <c r="Q17">
        <f>IF('CA Standards and Followers'!$C29=1,'EPA HDV Rules'!J$45,IF('CA Standards and Followers'!$F29=1,MAX('CA Standards and Followers'!Q$7,'EPA HDV Rules'!J$45),0))</f>
        <v>0.54749999999999999</v>
      </c>
      <c r="R17">
        <f>IF('CA Standards and Followers'!$C29=1,'EPA HDV Rules'!K$45,IF('CA Standards and Followers'!$F29=1,MAX('CA Standards and Followers'!R$7,'EPA HDV Rules'!K$45),0))</f>
        <v>0.54749999999999999</v>
      </c>
      <c r="S17">
        <f>IF('CA Standards and Followers'!$C29=1,'EPA HDV Rules'!L$45,IF('CA Standards and Followers'!$F29=1,MAX('CA Standards and Followers'!S$7,'EPA HDV Rules'!L$45),0))</f>
        <v>0.54749999999999999</v>
      </c>
      <c r="T17">
        <f>IF('CA Standards and Followers'!$C29=1,'EPA HDV Rules'!M$45,IF('CA Standards and Followers'!$F29=1,MAX('CA Standards and Followers'!T$7,'EPA HDV Rules'!M$45),0))</f>
        <v>0.54749999999999999</v>
      </c>
      <c r="U17">
        <f>IF('CA Standards and Followers'!$C29=1,'EPA HDV Rules'!N$45,IF('CA Standards and Followers'!$F29=1,MAX('CA Standards and Followers'!U$7,'EPA HDV Rules'!N$45),0))</f>
        <v>0.54749999999999999</v>
      </c>
      <c r="V17">
        <f>IF('CA Standards and Followers'!$C29=1,'EPA HDV Rules'!O$45,IF('CA Standards and Followers'!$F29=1,MAX('CA Standards and Followers'!V$7,'EPA HDV Rules'!O$45),0))</f>
        <v>0.54749999999999999</v>
      </c>
      <c r="W17">
        <f>IF('CA Standards and Followers'!$C29=1,'EPA HDV Rules'!P$45,IF('CA Standards and Followers'!$F29=1,MAX('CA Standards and Followers'!W$7,'EPA HDV Rules'!P$45),0))</f>
        <v>0.54749999999999999</v>
      </c>
      <c r="X17">
        <f>IF('CA Standards and Followers'!$C29=1,'EPA HDV Rules'!Q$45,IF('CA Standards and Followers'!$F29=1,MAX('CA Standards and Followers'!X$7,'EPA HDV Rules'!Q$45),0))</f>
        <v>0.54749999999999999</v>
      </c>
      <c r="Y17">
        <f>IF('CA Standards and Followers'!$C29=1,'EPA HDV Rules'!R$45,IF('CA Standards and Followers'!$F29=1,MAX('CA Standards and Followers'!Y$7,'EPA HDV Rules'!R$45),0))</f>
        <v>0.54749999999999999</v>
      </c>
      <c r="Z17">
        <f>IF('CA Standards and Followers'!$C29=1,'EPA HDV Rules'!S$45,IF('CA Standards and Followers'!$F29=1,MAX('CA Standards and Followers'!Z$7,'EPA HDV Rules'!S$45),0))</f>
        <v>0.54749999999999999</v>
      </c>
      <c r="AA17">
        <f>IF('CA Standards and Followers'!$C29=1,'EPA HDV Rules'!T$45,IF('CA Standards and Followers'!$F29=1,MAX('CA Standards and Followers'!AA$7,'EPA HDV Rules'!T$45),0))</f>
        <v>0.54749999999999999</v>
      </c>
      <c r="AB17">
        <f>IF('CA Standards and Followers'!$C29=1,'EPA HDV Rules'!U$45,IF('CA Standards and Followers'!$F29=1,MAX('CA Standards and Followers'!AB$7,'EPA HDV Rules'!U$45),0))</f>
        <v>0.54749999999999999</v>
      </c>
      <c r="AC17">
        <f>IF('CA Standards and Followers'!$C29=1,'EPA HDV Rules'!V$45,IF('CA Standards and Followers'!$F29=1,MAX('CA Standards and Followers'!AC$7,'EPA HDV Rules'!V$45),0))</f>
        <v>0.54749999999999999</v>
      </c>
      <c r="AD17">
        <f>IF('CA Standards and Followers'!$C29=1,'EPA HDV Rules'!W$45,IF('CA Standards and Followers'!$F29=1,MAX('CA Standards and Followers'!AD$7,'EPA HDV Rules'!W$45),0))</f>
        <v>0.54749999999999999</v>
      </c>
      <c r="AE17">
        <f>IF('CA Standards and Followers'!$C29=1,'EPA HDV Rules'!X$45,IF('CA Standards and Followers'!$F29=1,MAX('CA Standards and Followers'!AE$7,'EPA HDV Rules'!X$45),0))</f>
        <v>0.54749999999999999</v>
      </c>
      <c r="AF17">
        <f>IF('CA Standards and Followers'!$C29=1,'EPA HDV Rules'!Y$45,IF('CA Standards and Followers'!$F29=1,MAX('CA Standards and Followers'!AF$7,'EPA HDV Rules'!Y$45),0))</f>
        <v>0.54749999999999999</v>
      </c>
    </row>
    <row r="18" spans="1:32" x14ac:dyDescent="0.75">
      <c r="A18" t="s">
        <v>9</v>
      </c>
      <c r="B18">
        <f>IF(INDEX('CA Standards and Followers'!$I$14:$I$73,MATCH($A18,'CA Standards and Followers'!$A$14:$A$73,0))&lt;=B$1,INDEX('CA Standards and Followers'!$F$14:$F$73,MATCH($A18,'CA Standards and Followers'!$A$14:$A$73,0))*'CA Standards and Followers'!B$7,0)</f>
        <v>0</v>
      </c>
      <c r="C18">
        <f>IF(INDEX('CA Standards and Followers'!$I$14:$I$73,MATCH($A18,'CA Standards and Followers'!$A$14:$A$73,0))&lt;=C$1,INDEX('CA Standards and Followers'!$F$14:$F$73,MATCH($A18,'CA Standards and Followers'!$A$14:$A$73,0))*'CA Standards and Followers'!C$7,0)</f>
        <v>0</v>
      </c>
      <c r="D18">
        <f>IF(INDEX('CA Standards and Followers'!$I$14:$I$73,MATCH($A18,'CA Standards and Followers'!$A$14:$A$73,0))&lt;=D$1,INDEX('CA Standards and Followers'!$F$14:$F$73,MATCH($A18,'CA Standards and Followers'!$A$14:$A$73,0))*'CA Standards and Followers'!D$7,0)</f>
        <v>0</v>
      </c>
      <c r="E18">
        <f>IF(INDEX('CA Standards and Followers'!$I$14:$I$73,MATCH($A18,'CA Standards and Followers'!$A$14:$A$73,0))&lt;=E$1,INDEX('CA Standards and Followers'!$F$14:$F$73,MATCH($A18,'CA Standards and Followers'!$A$14:$A$73,0))*'CA Standards and Followers'!E$7,0)</f>
        <v>0</v>
      </c>
      <c r="F18">
        <f>IF(INDEX('CA Standards and Followers'!$I$14:$I$73,MATCH($A18,'CA Standards and Followers'!$A$14:$A$73,0))&lt;=F$1,INDEX('CA Standards and Followers'!$F$14:$F$73,MATCH($A18,'CA Standards and Followers'!$A$14:$A$73,0))*'CA Standards and Followers'!F$7,0)</f>
        <v>0</v>
      </c>
      <c r="G18">
        <f>IF(INDEX('CA Standards and Followers'!$I$14:$I$73,MATCH($A18,'CA Standards and Followers'!$A$14:$A$73,0))&lt;=G$1,INDEX('CA Standards and Followers'!$F$14:$F$73,MATCH($A18,'CA Standards and Followers'!$A$14:$A$73,0))*'CA Standards and Followers'!G$7,0)</f>
        <v>0</v>
      </c>
      <c r="H18">
        <f>IF(INDEX('CA Standards and Followers'!$I$14:$I$73,MATCH($A18,'CA Standards and Followers'!$A$14:$A$73,0))&lt;=H$1,INDEX('CA Standards and Followers'!$F$14:$F$73,MATCH($A18,'CA Standards and Followers'!$A$14:$A$73,0))*'CA Standards and Followers'!H$7,0)</f>
        <v>0</v>
      </c>
      <c r="I18">
        <f>IF('CA Standards and Followers'!$C30=1,'EPA HDV Rules'!B$45,IF('CA Standards and Followers'!$F30=1,MAX('CA Standards and Followers'!I$7,'EPA HDV Rules'!B$45),0))</f>
        <v>0.16200000000000001</v>
      </c>
      <c r="J18">
        <f>IF('CA Standards and Followers'!$C30=1,'EPA HDV Rules'!C$45,IF('CA Standards and Followers'!$F30=1,MAX('CA Standards and Followers'!J$7,'EPA HDV Rules'!C$45),0))</f>
        <v>0.20300000000000001</v>
      </c>
      <c r="K18">
        <f>IF('CA Standards and Followers'!$C30=1,'EPA HDV Rules'!D$45,IF('CA Standards and Followers'!$F30=1,MAX('CA Standards and Followers'!K$7,'EPA HDV Rules'!D$45),0))</f>
        <v>0.24299999999999999</v>
      </c>
      <c r="L18">
        <f>IF('CA Standards and Followers'!$C30=1,'EPA HDV Rules'!E$45,IF('CA Standards and Followers'!$F30=1,MAX('CA Standards and Followers'!L$7,'EPA HDV Rules'!E$45),0))</f>
        <v>0.28299999999999997</v>
      </c>
      <c r="M18">
        <f>IF('CA Standards and Followers'!$C30=1,'EPA HDV Rules'!F$45,IF('CA Standards and Followers'!$F30=1,MAX('CA Standards and Followers'!M$7,'EPA HDV Rules'!F$45),0))</f>
        <v>0.43099999999999999</v>
      </c>
      <c r="N18">
        <f>IF('CA Standards and Followers'!$C30=1,'EPA HDV Rules'!G$45,IF('CA Standards and Followers'!$F30=1,MAX('CA Standards and Followers'!N$7,'EPA HDV Rules'!G$45),0))</f>
        <v>0.56100000000000005</v>
      </c>
      <c r="O18">
        <f>IF('CA Standards and Followers'!$C30=1,'EPA HDV Rules'!H$45,IF('CA Standards and Followers'!$F30=1,MAX('CA Standards and Followers'!O$7,'EPA HDV Rules'!H$45),0))</f>
        <v>0.56100000000000005</v>
      </c>
      <c r="P18">
        <f>IF('CA Standards and Followers'!$C30=1,'EPA HDV Rules'!I$45,IF('CA Standards and Followers'!$F30=1,MAX('CA Standards and Followers'!P$7,'EPA HDV Rules'!I$45),0))</f>
        <v>0.56100000000000005</v>
      </c>
      <c r="Q18">
        <f>IF('CA Standards and Followers'!$C30=1,'EPA HDV Rules'!J$45,IF('CA Standards and Followers'!$F30=1,MAX('CA Standards and Followers'!Q$7,'EPA HDV Rules'!J$45),0))</f>
        <v>0.54749999999999999</v>
      </c>
      <c r="R18">
        <f>IF('CA Standards and Followers'!$C30=1,'EPA HDV Rules'!K$45,IF('CA Standards and Followers'!$F30=1,MAX('CA Standards and Followers'!R$7,'EPA HDV Rules'!K$45),0))</f>
        <v>0.54749999999999999</v>
      </c>
      <c r="S18">
        <f>IF('CA Standards and Followers'!$C30=1,'EPA HDV Rules'!L$45,IF('CA Standards and Followers'!$F30=1,MAX('CA Standards and Followers'!S$7,'EPA HDV Rules'!L$45),0))</f>
        <v>0.54749999999999999</v>
      </c>
      <c r="T18">
        <f>IF('CA Standards and Followers'!$C30=1,'EPA HDV Rules'!M$45,IF('CA Standards and Followers'!$F30=1,MAX('CA Standards and Followers'!T$7,'EPA HDV Rules'!M$45),0))</f>
        <v>0.54749999999999999</v>
      </c>
      <c r="U18">
        <f>IF('CA Standards and Followers'!$C30=1,'EPA HDV Rules'!N$45,IF('CA Standards and Followers'!$F30=1,MAX('CA Standards and Followers'!U$7,'EPA HDV Rules'!N$45),0))</f>
        <v>0.54749999999999999</v>
      </c>
      <c r="V18">
        <f>IF('CA Standards and Followers'!$C30=1,'EPA HDV Rules'!O$45,IF('CA Standards and Followers'!$F30=1,MAX('CA Standards and Followers'!V$7,'EPA HDV Rules'!O$45),0))</f>
        <v>0.54749999999999999</v>
      </c>
      <c r="W18">
        <f>IF('CA Standards and Followers'!$C30=1,'EPA HDV Rules'!P$45,IF('CA Standards and Followers'!$F30=1,MAX('CA Standards and Followers'!W$7,'EPA HDV Rules'!P$45),0))</f>
        <v>0.54749999999999999</v>
      </c>
      <c r="X18">
        <f>IF('CA Standards and Followers'!$C30=1,'EPA HDV Rules'!Q$45,IF('CA Standards and Followers'!$F30=1,MAX('CA Standards and Followers'!X$7,'EPA HDV Rules'!Q$45),0))</f>
        <v>0.54749999999999999</v>
      </c>
      <c r="Y18">
        <f>IF('CA Standards and Followers'!$C30=1,'EPA HDV Rules'!R$45,IF('CA Standards and Followers'!$F30=1,MAX('CA Standards and Followers'!Y$7,'EPA HDV Rules'!R$45),0))</f>
        <v>0.54749999999999999</v>
      </c>
      <c r="Z18">
        <f>IF('CA Standards and Followers'!$C30=1,'EPA HDV Rules'!S$45,IF('CA Standards and Followers'!$F30=1,MAX('CA Standards and Followers'!Z$7,'EPA HDV Rules'!S$45),0))</f>
        <v>0.54749999999999999</v>
      </c>
      <c r="AA18">
        <f>IF('CA Standards and Followers'!$C30=1,'EPA HDV Rules'!T$45,IF('CA Standards and Followers'!$F30=1,MAX('CA Standards and Followers'!AA$7,'EPA HDV Rules'!T$45),0))</f>
        <v>0.54749999999999999</v>
      </c>
      <c r="AB18">
        <f>IF('CA Standards and Followers'!$C30=1,'EPA HDV Rules'!U$45,IF('CA Standards and Followers'!$F30=1,MAX('CA Standards and Followers'!AB$7,'EPA HDV Rules'!U$45),0))</f>
        <v>0.54749999999999999</v>
      </c>
      <c r="AC18">
        <f>IF('CA Standards and Followers'!$C30=1,'EPA HDV Rules'!V$45,IF('CA Standards and Followers'!$F30=1,MAX('CA Standards and Followers'!AC$7,'EPA HDV Rules'!V$45),0))</f>
        <v>0.54749999999999999</v>
      </c>
      <c r="AD18">
        <f>IF('CA Standards and Followers'!$C30=1,'EPA HDV Rules'!W$45,IF('CA Standards and Followers'!$F30=1,MAX('CA Standards and Followers'!AD$7,'EPA HDV Rules'!W$45),0))</f>
        <v>0.54749999999999999</v>
      </c>
      <c r="AE18">
        <f>IF('CA Standards and Followers'!$C30=1,'EPA HDV Rules'!X$45,IF('CA Standards and Followers'!$F30=1,MAX('CA Standards and Followers'!AE$7,'EPA HDV Rules'!X$45),0))</f>
        <v>0.54749999999999999</v>
      </c>
      <c r="AF18">
        <f>IF('CA Standards and Followers'!$C30=1,'EPA HDV Rules'!Y$45,IF('CA Standards and Followers'!$F30=1,MAX('CA Standards and Followers'!AF$7,'EPA HDV Rules'!Y$45),0))</f>
        <v>0.54749999999999999</v>
      </c>
    </row>
    <row r="19" spans="1:32" x14ac:dyDescent="0.75">
      <c r="A19" t="s">
        <v>10</v>
      </c>
      <c r="B19">
        <f>IF(INDEX('CA Standards and Followers'!$I$14:$I$73,MATCH($A19,'CA Standards and Followers'!$A$14:$A$73,0))&lt;=B$1,INDEX('CA Standards and Followers'!$F$14:$F$73,MATCH($A19,'CA Standards and Followers'!$A$14:$A$73,0))*'CA Standards and Followers'!B$7,0)</f>
        <v>0</v>
      </c>
      <c r="C19">
        <f>IF(INDEX('CA Standards and Followers'!$I$14:$I$73,MATCH($A19,'CA Standards and Followers'!$A$14:$A$73,0))&lt;=C$1,INDEX('CA Standards and Followers'!$F$14:$F$73,MATCH($A19,'CA Standards and Followers'!$A$14:$A$73,0))*'CA Standards and Followers'!C$7,0)</f>
        <v>0</v>
      </c>
      <c r="D19">
        <f>IF(INDEX('CA Standards and Followers'!$I$14:$I$73,MATCH($A19,'CA Standards and Followers'!$A$14:$A$73,0))&lt;=D$1,INDEX('CA Standards and Followers'!$F$14:$F$73,MATCH($A19,'CA Standards and Followers'!$A$14:$A$73,0))*'CA Standards and Followers'!D$7,0)</f>
        <v>0</v>
      </c>
      <c r="E19">
        <f>IF(INDEX('CA Standards and Followers'!$I$14:$I$73,MATCH($A19,'CA Standards and Followers'!$A$14:$A$73,0))&lt;=E$1,INDEX('CA Standards and Followers'!$F$14:$F$73,MATCH($A19,'CA Standards and Followers'!$A$14:$A$73,0))*'CA Standards and Followers'!E$7,0)</f>
        <v>0</v>
      </c>
      <c r="F19">
        <f>IF(INDEX('CA Standards and Followers'!$I$14:$I$73,MATCH($A19,'CA Standards and Followers'!$A$14:$A$73,0))&lt;=F$1,INDEX('CA Standards and Followers'!$F$14:$F$73,MATCH($A19,'CA Standards and Followers'!$A$14:$A$73,0))*'CA Standards and Followers'!F$7,0)</f>
        <v>0</v>
      </c>
      <c r="G19">
        <f>IF(INDEX('CA Standards and Followers'!$I$14:$I$73,MATCH($A19,'CA Standards and Followers'!$A$14:$A$73,0))&lt;=G$1,INDEX('CA Standards and Followers'!$F$14:$F$73,MATCH($A19,'CA Standards and Followers'!$A$14:$A$73,0))*'CA Standards and Followers'!G$7,0)</f>
        <v>0</v>
      </c>
      <c r="H19">
        <f>IF(INDEX('CA Standards and Followers'!$I$14:$I$73,MATCH($A19,'CA Standards and Followers'!$A$14:$A$73,0))&lt;=H$1,INDEX('CA Standards and Followers'!$F$14:$F$73,MATCH($A19,'CA Standards and Followers'!$A$14:$A$73,0))*'CA Standards and Followers'!H$7,0)</f>
        <v>0</v>
      </c>
      <c r="I19">
        <f>IF('CA Standards and Followers'!$C31=1,'EPA HDV Rules'!B$45,IF('CA Standards and Followers'!$F31=1,MAX('CA Standards and Followers'!I$7,'EPA HDV Rules'!B$45),0))</f>
        <v>0.16200000000000001</v>
      </c>
      <c r="J19">
        <f>IF('CA Standards and Followers'!$C31=1,'EPA HDV Rules'!C$45,IF('CA Standards and Followers'!$F31=1,MAX('CA Standards and Followers'!J$7,'EPA HDV Rules'!C$45),0))</f>
        <v>0.20300000000000001</v>
      </c>
      <c r="K19">
        <f>IF('CA Standards and Followers'!$C31=1,'EPA HDV Rules'!D$45,IF('CA Standards and Followers'!$F31=1,MAX('CA Standards and Followers'!K$7,'EPA HDV Rules'!D$45),0))</f>
        <v>0.24299999999999999</v>
      </c>
      <c r="L19">
        <f>IF('CA Standards and Followers'!$C31=1,'EPA HDV Rules'!E$45,IF('CA Standards and Followers'!$F31=1,MAX('CA Standards and Followers'!L$7,'EPA HDV Rules'!E$45),0))</f>
        <v>0.28299999999999997</v>
      </c>
      <c r="M19">
        <f>IF('CA Standards and Followers'!$C31=1,'EPA HDV Rules'!F$45,IF('CA Standards and Followers'!$F31=1,MAX('CA Standards and Followers'!M$7,'EPA HDV Rules'!F$45),0))</f>
        <v>0.43099999999999999</v>
      </c>
      <c r="N19">
        <f>IF('CA Standards and Followers'!$C31=1,'EPA HDV Rules'!G$45,IF('CA Standards and Followers'!$F31=1,MAX('CA Standards and Followers'!N$7,'EPA HDV Rules'!G$45),0))</f>
        <v>0.56100000000000005</v>
      </c>
      <c r="O19">
        <f>IF('CA Standards and Followers'!$C31=1,'EPA HDV Rules'!H$45,IF('CA Standards and Followers'!$F31=1,MAX('CA Standards and Followers'!O$7,'EPA HDV Rules'!H$45),0))</f>
        <v>0.56100000000000005</v>
      </c>
      <c r="P19">
        <f>IF('CA Standards and Followers'!$C31=1,'EPA HDV Rules'!I$45,IF('CA Standards and Followers'!$F31=1,MAX('CA Standards and Followers'!P$7,'EPA HDV Rules'!I$45),0))</f>
        <v>0.56100000000000005</v>
      </c>
      <c r="Q19">
        <f>IF('CA Standards and Followers'!$C31=1,'EPA HDV Rules'!J$45,IF('CA Standards and Followers'!$F31=1,MAX('CA Standards and Followers'!Q$7,'EPA HDV Rules'!J$45),0))</f>
        <v>0.54749999999999999</v>
      </c>
      <c r="R19">
        <f>IF('CA Standards and Followers'!$C31=1,'EPA HDV Rules'!K$45,IF('CA Standards and Followers'!$F31=1,MAX('CA Standards and Followers'!R$7,'EPA HDV Rules'!K$45),0))</f>
        <v>0.54749999999999999</v>
      </c>
      <c r="S19">
        <f>IF('CA Standards and Followers'!$C31=1,'EPA HDV Rules'!L$45,IF('CA Standards and Followers'!$F31=1,MAX('CA Standards and Followers'!S$7,'EPA HDV Rules'!L$45),0))</f>
        <v>0.54749999999999999</v>
      </c>
      <c r="T19">
        <f>IF('CA Standards and Followers'!$C31=1,'EPA HDV Rules'!M$45,IF('CA Standards and Followers'!$F31=1,MAX('CA Standards and Followers'!T$7,'EPA HDV Rules'!M$45),0))</f>
        <v>0.54749999999999999</v>
      </c>
      <c r="U19">
        <f>IF('CA Standards and Followers'!$C31=1,'EPA HDV Rules'!N$45,IF('CA Standards and Followers'!$F31=1,MAX('CA Standards and Followers'!U$7,'EPA HDV Rules'!N$45),0))</f>
        <v>0.54749999999999999</v>
      </c>
      <c r="V19">
        <f>IF('CA Standards and Followers'!$C31=1,'EPA HDV Rules'!O$45,IF('CA Standards and Followers'!$F31=1,MAX('CA Standards and Followers'!V$7,'EPA HDV Rules'!O$45),0))</f>
        <v>0.54749999999999999</v>
      </c>
      <c r="W19">
        <f>IF('CA Standards and Followers'!$C31=1,'EPA HDV Rules'!P$45,IF('CA Standards and Followers'!$F31=1,MAX('CA Standards and Followers'!W$7,'EPA HDV Rules'!P$45),0))</f>
        <v>0.54749999999999999</v>
      </c>
      <c r="X19">
        <f>IF('CA Standards and Followers'!$C31=1,'EPA HDV Rules'!Q$45,IF('CA Standards and Followers'!$F31=1,MAX('CA Standards and Followers'!X$7,'EPA HDV Rules'!Q$45),0))</f>
        <v>0.54749999999999999</v>
      </c>
      <c r="Y19">
        <f>IF('CA Standards and Followers'!$C31=1,'EPA HDV Rules'!R$45,IF('CA Standards and Followers'!$F31=1,MAX('CA Standards and Followers'!Y$7,'EPA HDV Rules'!R$45),0))</f>
        <v>0.54749999999999999</v>
      </c>
      <c r="Z19">
        <f>IF('CA Standards and Followers'!$C31=1,'EPA HDV Rules'!S$45,IF('CA Standards and Followers'!$F31=1,MAX('CA Standards and Followers'!Z$7,'EPA HDV Rules'!S$45),0))</f>
        <v>0.54749999999999999</v>
      </c>
      <c r="AA19">
        <f>IF('CA Standards and Followers'!$C31=1,'EPA HDV Rules'!T$45,IF('CA Standards and Followers'!$F31=1,MAX('CA Standards and Followers'!AA$7,'EPA HDV Rules'!T$45),0))</f>
        <v>0.54749999999999999</v>
      </c>
      <c r="AB19">
        <f>IF('CA Standards and Followers'!$C31=1,'EPA HDV Rules'!U$45,IF('CA Standards and Followers'!$F31=1,MAX('CA Standards and Followers'!AB$7,'EPA HDV Rules'!U$45),0))</f>
        <v>0.54749999999999999</v>
      </c>
      <c r="AC19">
        <f>IF('CA Standards and Followers'!$C31=1,'EPA HDV Rules'!V$45,IF('CA Standards and Followers'!$F31=1,MAX('CA Standards and Followers'!AC$7,'EPA HDV Rules'!V$45),0))</f>
        <v>0.54749999999999999</v>
      </c>
      <c r="AD19">
        <f>IF('CA Standards and Followers'!$C31=1,'EPA HDV Rules'!W$45,IF('CA Standards and Followers'!$F31=1,MAX('CA Standards and Followers'!AD$7,'EPA HDV Rules'!W$45),0))</f>
        <v>0.54749999999999999</v>
      </c>
      <c r="AE19">
        <f>IF('CA Standards and Followers'!$C31=1,'EPA HDV Rules'!X$45,IF('CA Standards and Followers'!$F31=1,MAX('CA Standards and Followers'!AE$7,'EPA HDV Rules'!X$45),0))</f>
        <v>0.54749999999999999</v>
      </c>
      <c r="AF19">
        <f>IF('CA Standards and Followers'!$C31=1,'EPA HDV Rules'!Y$45,IF('CA Standards and Followers'!$F31=1,MAX('CA Standards and Followers'!AF$7,'EPA HDV Rules'!Y$45),0))</f>
        <v>0.54749999999999999</v>
      </c>
    </row>
    <row r="20" spans="1:32" x14ac:dyDescent="0.75">
      <c r="A20" t="s">
        <v>11</v>
      </c>
      <c r="B20">
        <f>IF(INDEX('CA Standards and Followers'!$I$14:$I$73,MATCH($A20,'CA Standards and Followers'!$A$14:$A$73,0))&lt;=B$1,INDEX('CA Standards and Followers'!$F$14:$F$73,MATCH($A20,'CA Standards and Followers'!$A$14:$A$73,0))*'CA Standards and Followers'!B$7,0)</f>
        <v>0</v>
      </c>
      <c r="C20">
        <f>IF(INDEX('CA Standards and Followers'!$I$14:$I$73,MATCH($A20,'CA Standards and Followers'!$A$14:$A$73,0))&lt;=C$1,INDEX('CA Standards and Followers'!$F$14:$F$73,MATCH($A20,'CA Standards and Followers'!$A$14:$A$73,0))*'CA Standards and Followers'!C$7,0)</f>
        <v>0</v>
      </c>
      <c r="D20">
        <f>IF(INDEX('CA Standards and Followers'!$I$14:$I$73,MATCH($A20,'CA Standards and Followers'!$A$14:$A$73,0))&lt;=D$1,INDEX('CA Standards and Followers'!$F$14:$F$73,MATCH($A20,'CA Standards and Followers'!$A$14:$A$73,0))*'CA Standards and Followers'!D$7,0)</f>
        <v>0</v>
      </c>
      <c r="E20">
        <f>IF(INDEX('CA Standards and Followers'!$I$14:$I$73,MATCH($A20,'CA Standards and Followers'!$A$14:$A$73,0))&lt;=E$1,INDEX('CA Standards and Followers'!$F$14:$F$73,MATCH($A20,'CA Standards and Followers'!$A$14:$A$73,0))*'CA Standards and Followers'!E$7,0)</f>
        <v>0</v>
      </c>
      <c r="F20">
        <f>IF(INDEX('CA Standards and Followers'!$I$14:$I$73,MATCH($A20,'CA Standards and Followers'!$A$14:$A$73,0))&lt;=F$1,INDEX('CA Standards and Followers'!$F$14:$F$73,MATCH($A20,'CA Standards and Followers'!$A$14:$A$73,0))*'CA Standards and Followers'!F$7,0)</f>
        <v>0</v>
      </c>
      <c r="G20">
        <f>IF(INDEX('CA Standards and Followers'!$I$14:$I$73,MATCH($A20,'CA Standards and Followers'!$A$14:$A$73,0))&lt;=G$1,INDEX('CA Standards and Followers'!$F$14:$F$73,MATCH($A20,'CA Standards and Followers'!$A$14:$A$73,0))*'CA Standards and Followers'!G$7,0)</f>
        <v>0</v>
      </c>
      <c r="H20">
        <f>IF(INDEX('CA Standards and Followers'!$I$14:$I$73,MATCH($A20,'CA Standards and Followers'!$A$14:$A$73,0))&lt;=H$1,INDEX('CA Standards and Followers'!$F$14:$F$73,MATCH($A20,'CA Standards and Followers'!$A$14:$A$73,0))*'CA Standards and Followers'!H$7,0)</f>
        <v>0</v>
      </c>
      <c r="I20">
        <f>IF('CA Standards and Followers'!$C32=1,'EPA HDV Rules'!B$45,IF('CA Standards and Followers'!$F32=1,MAX('CA Standards and Followers'!I$7,'EPA HDV Rules'!B$45),0))</f>
        <v>0.16200000000000001</v>
      </c>
      <c r="J20">
        <f>IF('CA Standards and Followers'!$C32=1,'EPA HDV Rules'!C$45,IF('CA Standards and Followers'!$F32=1,MAX('CA Standards and Followers'!J$7,'EPA HDV Rules'!C$45),0))</f>
        <v>0.20300000000000001</v>
      </c>
      <c r="K20">
        <f>IF('CA Standards and Followers'!$C32=1,'EPA HDV Rules'!D$45,IF('CA Standards and Followers'!$F32=1,MAX('CA Standards and Followers'!K$7,'EPA HDV Rules'!D$45),0))</f>
        <v>0.24299999999999999</v>
      </c>
      <c r="L20">
        <f>IF('CA Standards and Followers'!$C32=1,'EPA HDV Rules'!E$45,IF('CA Standards and Followers'!$F32=1,MAX('CA Standards and Followers'!L$7,'EPA HDV Rules'!E$45),0))</f>
        <v>0.28299999999999997</v>
      </c>
      <c r="M20">
        <f>IF('CA Standards and Followers'!$C32=1,'EPA HDV Rules'!F$45,IF('CA Standards and Followers'!$F32=1,MAX('CA Standards and Followers'!M$7,'EPA HDV Rules'!F$45),0))</f>
        <v>0.43099999999999999</v>
      </c>
      <c r="N20">
        <f>IF('CA Standards and Followers'!$C32=1,'EPA HDV Rules'!G$45,IF('CA Standards and Followers'!$F32=1,MAX('CA Standards and Followers'!N$7,'EPA HDV Rules'!G$45),0))</f>
        <v>0.56100000000000005</v>
      </c>
      <c r="O20">
        <f>IF('CA Standards and Followers'!$C32=1,'EPA HDV Rules'!H$45,IF('CA Standards and Followers'!$F32=1,MAX('CA Standards and Followers'!O$7,'EPA HDV Rules'!H$45),0))</f>
        <v>0.56100000000000005</v>
      </c>
      <c r="P20">
        <f>IF('CA Standards and Followers'!$C32=1,'EPA HDV Rules'!I$45,IF('CA Standards and Followers'!$F32=1,MAX('CA Standards and Followers'!P$7,'EPA HDV Rules'!I$45),0))</f>
        <v>0.56100000000000005</v>
      </c>
      <c r="Q20">
        <f>IF('CA Standards and Followers'!$C32=1,'EPA HDV Rules'!J$45,IF('CA Standards and Followers'!$F32=1,MAX('CA Standards and Followers'!Q$7,'EPA HDV Rules'!J$45),0))</f>
        <v>0.54749999999999999</v>
      </c>
      <c r="R20">
        <f>IF('CA Standards and Followers'!$C32=1,'EPA HDV Rules'!K$45,IF('CA Standards and Followers'!$F32=1,MAX('CA Standards and Followers'!R$7,'EPA HDV Rules'!K$45),0))</f>
        <v>0.54749999999999999</v>
      </c>
      <c r="S20">
        <f>IF('CA Standards and Followers'!$C32=1,'EPA HDV Rules'!L$45,IF('CA Standards and Followers'!$F32=1,MAX('CA Standards and Followers'!S$7,'EPA HDV Rules'!L$45),0))</f>
        <v>0.54749999999999999</v>
      </c>
      <c r="T20">
        <f>IF('CA Standards and Followers'!$C32=1,'EPA HDV Rules'!M$45,IF('CA Standards and Followers'!$F32=1,MAX('CA Standards and Followers'!T$7,'EPA HDV Rules'!M$45),0))</f>
        <v>0.54749999999999999</v>
      </c>
      <c r="U20">
        <f>IF('CA Standards and Followers'!$C32=1,'EPA HDV Rules'!N$45,IF('CA Standards and Followers'!$F32=1,MAX('CA Standards and Followers'!U$7,'EPA HDV Rules'!N$45),0))</f>
        <v>0.54749999999999999</v>
      </c>
      <c r="V20">
        <f>IF('CA Standards and Followers'!$C32=1,'EPA HDV Rules'!O$45,IF('CA Standards and Followers'!$F32=1,MAX('CA Standards and Followers'!V$7,'EPA HDV Rules'!O$45),0))</f>
        <v>0.54749999999999999</v>
      </c>
      <c r="W20">
        <f>IF('CA Standards and Followers'!$C32=1,'EPA HDV Rules'!P$45,IF('CA Standards and Followers'!$F32=1,MAX('CA Standards and Followers'!W$7,'EPA HDV Rules'!P$45),0))</f>
        <v>0.54749999999999999</v>
      </c>
      <c r="X20">
        <f>IF('CA Standards and Followers'!$C32=1,'EPA HDV Rules'!Q$45,IF('CA Standards and Followers'!$F32=1,MAX('CA Standards and Followers'!X$7,'EPA HDV Rules'!Q$45),0))</f>
        <v>0.54749999999999999</v>
      </c>
      <c r="Y20">
        <f>IF('CA Standards and Followers'!$C32=1,'EPA HDV Rules'!R$45,IF('CA Standards and Followers'!$F32=1,MAX('CA Standards and Followers'!Y$7,'EPA HDV Rules'!R$45),0))</f>
        <v>0.54749999999999999</v>
      </c>
      <c r="Z20">
        <f>IF('CA Standards and Followers'!$C32=1,'EPA HDV Rules'!S$45,IF('CA Standards and Followers'!$F32=1,MAX('CA Standards and Followers'!Z$7,'EPA HDV Rules'!S$45),0))</f>
        <v>0.54749999999999999</v>
      </c>
      <c r="AA20">
        <f>IF('CA Standards and Followers'!$C32=1,'EPA HDV Rules'!T$45,IF('CA Standards and Followers'!$F32=1,MAX('CA Standards and Followers'!AA$7,'EPA HDV Rules'!T$45),0))</f>
        <v>0.54749999999999999</v>
      </c>
      <c r="AB20">
        <f>IF('CA Standards and Followers'!$C32=1,'EPA HDV Rules'!U$45,IF('CA Standards and Followers'!$F32=1,MAX('CA Standards and Followers'!AB$7,'EPA HDV Rules'!U$45),0))</f>
        <v>0.54749999999999999</v>
      </c>
      <c r="AC20">
        <f>IF('CA Standards and Followers'!$C32=1,'EPA HDV Rules'!V$45,IF('CA Standards and Followers'!$F32=1,MAX('CA Standards and Followers'!AC$7,'EPA HDV Rules'!V$45),0))</f>
        <v>0.54749999999999999</v>
      </c>
      <c r="AD20">
        <f>IF('CA Standards and Followers'!$C32=1,'EPA HDV Rules'!W$45,IF('CA Standards and Followers'!$F32=1,MAX('CA Standards and Followers'!AD$7,'EPA HDV Rules'!W$45),0))</f>
        <v>0.54749999999999999</v>
      </c>
      <c r="AE20">
        <f>IF('CA Standards and Followers'!$C32=1,'EPA HDV Rules'!X$45,IF('CA Standards and Followers'!$F32=1,MAX('CA Standards and Followers'!AE$7,'EPA HDV Rules'!X$45),0))</f>
        <v>0.54749999999999999</v>
      </c>
      <c r="AF20">
        <f>IF('CA Standards and Followers'!$C32=1,'EPA HDV Rules'!Y$45,IF('CA Standards and Followers'!$F32=1,MAX('CA Standards and Followers'!AF$7,'EPA HDV Rules'!Y$45),0))</f>
        <v>0.54749999999999999</v>
      </c>
    </row>
    <row r="21" spans="1:32" x14ac:dyDescent="0.75">
      <c r="A21" t="s">
        <v>1368</v>
      </c>
      <c r="B21">
        <f>IF(INDEX('CA Standards and Followers'!$I$14:$I$73,MATCH($A21,'CA Standards and Followers'!$A$14:$A$73,0))&lt;=B$1,INDEX('CA Standards and Followers'!$F$14:$F$73,MATCH($A21,'CA Standards and Followers'!$A$14:$A$73,0))*'CA Standards and Followers'!B$7,0)</f>
        <v>0</v>
      </c>
      <c r="C21">
        <f>IF(INDEX('CA Standards and Followers'!$I$14:$I$73,MATCH($A21,'CA Standards and Followers'!$A$14:$A$73,0))&lt;=C$1,INDEX('CA Standards and Followers'!$F$14:$F$73,MATCH($A21,'CA Standards and Followers'!$A$14:$A$73,0))*'CA Standards and Followers'!C$7,0)</f>
        <v>0</v>
      </c>
      <c r="D21">
        <f>IF(INDEX('CA Standards and Followers'!$I$14:$I$73,MATCH($A21,'CA Standards and Followers'!$A$14:$A$73,0))&lt;=D$1,INDEX('CA Standards and Followers'!$F$14:$F$73,MATCH($A21,'CA Standards and Followers'!$A$14:$A$73,0))*'CA Standards and Followers'!D$7,0)</f>
        <v>0</v>
      </c>
      <c r="E21">
        <f>IF(INDEX('CA Standards and Followers'!$I$14:$I$73,MATCH($A21,'CA Standards and Followers'!$A$14:$A$73,0))&lt;=E$1,INDEX('CA Standards and Followers'!$F$14:$F$73,MATCH($A21,'CA Standards and Followers'!$A$14:$A$73,0))*'CA Standards and Followers'!E$7,0)</f>
        <v>0</v>
      </c>
      <c r="F21">
        <f>IF(INDEX('CA Standards and Followers'!$I$14:$I$73,MATCH($A21,'CA Standards and Followers'!$A$14:$A$73,0))&lt;=F$1,INDEX('CA Standards and Followers'!$F$14:$F$73,MATCH($A21,'CA Standards and Followers'!$A$14:$A$73,0))*'CA Standards and Followers'!F$7,0)</f>
        <v>0</v>
      </c>
      <c r="G21">
        <f>IF(INDEX('CA Standards and Followers'!$I$14:$I$73,MATCH($A21,'CA Standards and Followers'!$A$14:$A$73,0))&lt;=G$1,INDEX('CA Standards and Followers'!$F$14:$F$73,MATCH($A21,'CA Standards and Followers'!$A$14:$A$73,0))*'CA Standards and Followers'!G$7,0)</f>
        <v>0</v>
      </c>
      <c r="H21">
        <f>IF(INDEX('CA Standards and Followers'!$I$14:$I$73,MATCH($A21,'CA Standards and Followers'!$A$14:$A$73,0))&lt;=H$1,INDEX('CA Standards and Followers'!$F$14:$F$73,MATCH($A21,'CA Standards and Followers'!$A$14:$A$73,0))*'CA Standards and Followers'!H$7,0)</f>
        <v>0</v>
      </c>
      <c r="I21">
        <f>IF('CA Standards and Followers'!$C33=1,'EPA HDV Rules'!B$45,IF('CA Standards and Followers'!$F33=1,MAX('CA Standards and Followers'!I$7,'EPA HDV Rules'!B$45),0))</f>
        <v>0.16200000000000001</v>
      </c>
      <c r="J21">
        <f>IF('CA Standards and Followers'!$C33=1,'EPA HDV Rules'!C$45,IF('CA Standards and Followers'!$F33=1,MAX('CA Standards and Followers'!J$7,'EPA HDV Rules'!C$45),0))</f>
        <v>0.20300000000000001</v>
      </c>
      <c r="K21">
        <f>IF('CA Standards and Followers'!$C33=1,'EPA HDV Rules'!D$45,IF('CA Standards and Followers'!$F33=1,MAX('CA Standards and Followers'!K$7,'EPA HDV Rules'!D$45),0))</f>
        <v>0.24299999999999999</v>
      </c>
      <c r="L21">
        <f>IF('CA Standards and Followers'!$C33=1,'EPA HDV Rules'!E$45,IF('CA Standards and Followers'!$F33=1,MAX('CA Standards and Followers'!L$7,'EPA HDV Rules'!E$45),0))</f>
        <v>0.28299999999999997</v>
      </c>
      <c r="M21">
        <f>IF('CA Standards and Followers'!$C33=1,'EPA HDV Rules'!F$45,IF('CA Standards and Followers'!$F33=1,MAX('CA Standards and Followers'!M$7,'EPA HDV Rules'!F$45),0))</f>
        <v>0.43099999999999999</v>
      </c>
      <c r="N21">
        <f>IF('CA Standards and Followers'!$C33=1,'EPA HDV Rules'!G$45,IF('CA Standards and Followers'!$F33=1,MAX('CA Standards and Followers'!N$7,'EPA HDV Rules'!G$45),0))</f>
        <v>0.56100000000000005</v>
      </c>
      <c r="O21">
        <f>IF('CA Standards and Followers'!$C33=1,'EPA HDV Rules'!H$45,IF('CA Standards and Followers'!$F33=1,MAX('CA Standards and Followers'!O$7,'EPA HDV Rules'!H$45),0))</f>
        <v>0.56100000000000005</v>
      </c>
      <c r="P21">
        <f>IF('CA Standards and Followers'!$C33=1,'EPA HDV Rules'!I$45,IF('CA Standards and Followers'!$F33=1,MAX('CA Standards and Followers'!P$7,'EPA HDV Rules'!I$45),0))</f>
        <v>0.56100000000000005</v>
      </c>
      <c r="Q21">
        <f>IF('CA Standards and Followers'!$C33=1,'EPA HDV Rules'!J$45,IF('CA Standards and Followers'!$F33=1,MAX('CA Standards and Followers'!Q$7,'EPA HDV Rules'!J$45),0))</f>
        <v>0.54749999999999999</v>
      </c>
      <c r="R21">
        <f>IF('CA Standards and Followers'!$C33=1,'EPA HDV Rules'!K$45,IF('CA Standards and Followers'!$F33=1,MAX('CA Standards and Followers'!R$7,'EPA HDV Rules'!K$45),0))</f>
        <v>0.54749999999999999</v>
      </c>
      <c r="S21">
        <f>IF('CA Standards and Followers'!$C33=1,'EPA HDV Rules'!L$45,IF('CA Standards and Followers'!$F33=1,MAX('CA Standards and Followers'!S$7,'EPA HDV Rules'!L$45),0))</f>
        <v>0.54749999999999999</v>
      </c>
      <c r="T21">
        <f>IF('CA Standards and Followers'!$C33=1,'EPA HDV Rules'!M$45,IF('CA Standards and Followers'!$F33=1,MAX('CA Standards and Followers'!T$7,'EPA HDV Rules'!M$45),0))</f>
        <v>0.54749999999999999</v>
      </c>
      <c r="U21">
        <f>IF('CA Standards and Followers'!$C33=1,'EPA HDV Rules'!N$45,IF('CA Standards and Followers'!$F33=1,MAX('CA Standards and Followers'!U$7,'EPA HDV Rules'!N$45),0))</f>
        <v>0.54749999999999999</v>
      </c>
      <c r="V21">
        <f>IF('CA Standards and Followers'!$C33=1,'EPA HDV Rules'!O$45,IF('CA Standards and Followers'!$F33=1,MAX('CA Standards and Followers'!V$7,'EPA HDV Rules'!O$45),0))</f>
        <v>0.54749999999999999</v>
      </c>
      <c r="W21">
        <f>IF('CA Standards and Followers'!$C33=1,'EPA HDV Rules'!P$45,IF('CA Standards and Followers'!$F33=1,MAX('CA Standards and Followers'!W$7,'EPA HDV Rules'!P$45),0))</f>
        <v>0.54749999999999999</v>
      </c>
      <c r="X21">
        <f>IF('CA Standards and Followers'!$C33=1,'EPA HDV Rules'!Q$45,IF('CA Standards and Followers'!$F33=1,MAX('CA Standards and Followers'!X$7,'EPA HDV Rules'!Q$45),0))</f>
        <v>0.54749999999999999</v>
      </c>
      <c r="Y21">
        <f>IF('CA Standards and Followers'!$C33=1,'EPA HDV Rules'!R$45,IF('CA Standards and Followers'!$F33=1,MAX('CA Standards and Followers'!Y$7,'EPA HDV Rules'!R$45),0))</f>
        <v>0.54749999999999999</v>
      </c>
      <c r="Z21">
        <f>IF('CA Standards and Followers'!$C33=1,'EPA HDV Rules'!S$45,IF('CA Standards and Followers'!$F33=1,MAX('CA Standards and Followers'!Z$7,'EPA HDV Rules'!S$45),0))</f>
        <v>0.54749999999999999</v>
      </c>
      <c r="AA21">
        <f>IF('CA Standards and Followers'!$C33=1,'EPA HDV Rules'!T$45,IF('CA Standards and Followers'!$F33=1,MAX('CA Standards and Followers'!AA$7,'EPA HDV Rules'!T$45),0))</f>
        <v>0.54749999999999999</v>
      </c>
      <c r="AB21">
        <f>IF('CA Standards and Followers'!$C33=1,'EPA HDV Rules'!U$45,IF('CA Standards and Followers'!$F33=1,MAX('CA Standards and Followers'!AB$7,'EPA HDV Rules'!U$45),0))</f>
        <v>0.54749999999999999</v>
      </c>
      <c r="AC21">
        <f>IF('CA Standards and Followers'!$C33=1,'EPA HDV Rules'!V$45,IF('CA Standards and Followers'!$F33=1,MAX('CA Standards and Followers'!AC$7,'EPA HDV Rules'!V$45),0))</f>
        <v>0.54749999999999999</v>
      </c>
      <c r="AD21">
        <f>IF('CA Standards and Followers'!$C33=1,'EPA HDV Rules'!W$45,IF('CA Standards and Followers'!$F33=1,MAX('CA Standards and Followers'!AD$7,'EPA HDV Rules'!W$45),0))</f>
        <v>0.54749999999999999</v>
      </c>
      <c r="AE21">
        <f>IF('CA Standards and Followers'!$C33=1,'EPA HDV Rules'!X$45,IF('CA Standards and Followers'!$F33=1,MAX('CA Standards and Followers'!AE$7,'EPA HDV Rules'!X$45),0))</f>
        <v>0.54749999999999999</v>
      </c>
      <c r="AF21">
        <f>IF('CA Standards and Followers'!$C33=1,'EPA HDV Rules'!Y$45,IF('CA Standards and Followers'!$F33=1,MAX('CA Standards and Followers'!AF$7,'EPA HDV Rules'!Y$45),0))</f>
        <v>0.54749999999999999</v>
      </c>
    </row>
    <row r="22" spans="1:32" x14ac:dyDescent="0.75">
      <c r="A22" t="s">
        <v>12</v>
      </c>
      <c r="B22">
        <f>IF(INDEX('CA Standards and Followers'!$I$14:$I$73,MATCH($A22,'CA Standards and Followers'!$A$14:$A$73,0))&lt;=B$1,INDEX('CA Standards and Followers'!$F$14:$F$73,MATCH($A22,'CA Standards and Followers'!$A$14:$A$73,0))*'CA Standards and Followers'!B$7,0)</f>
        <v>0</v>
      </c>
      <c r="C22">
        <f>IF(INDEX('CA Standards and Followers'!$I$14:$I$73,MATCH($A22,'CA Standards and Followers'!$A$14:$A$73,0))&lt;=C$1,INDEX('CA Standards and Followers'!$F$14:$F$73,MATCH($A22,'CA Standards and Followers'!$A$14:$A$73,0))*'CA Standards and Followers'!C$7,0)</f>
        <v>0</v>
      </c>
      <c r="D22">
        <f>IF(INDEX('CA Standards and Followers'!$I$14:$I$73,MATCH($A22,'CA Standards and Followers'!$A$14:$A$73,0))&lt;=D$1,INDEX('CA Standards and Followers'!$F$14:$F$73,MATCH($A22,'CA Standards and Followers'!$A$14:$A$73,0))*'CA Standards and Followers'!D$7,0)</f>
        <v>0</v>
      </c>
      <c r="E22">
        <f>IF(INDEX('CA Standards and Followers'!$I$14:$I$73,MATCH($A22,'CA Standards and Followers'!$A$14:$A$73,0))&lt;=E$1,INDEX('CA Standards and Followers'!$F$14:$F$73,MATCH($A22,'CA Standards and Followers'!$A$14:$A$73,0))*'CA Standards and Followers'!E$7,0)</f>
        <v>0</v>
      </c>
      <c r="F22">
        <f>IF(INDEX('CA Standards and Followers'!$I$14:$I$73,MATCH($A22,'CA Standards and Followers'!$A$14:$A$73,0))&lt;=F$1,INDEX('CA Standards and Followers'!$F$14:$F$73,MATCH($A22,'CA Standards and Followers'!$A$14:$A$73,0))*'CA Standards and Followers'!F$7,0)</f>
        <v>0</v>
      </c>
      <c r="G22">
        <f>IF(INDEX('CA Standards and Followers'!$I$14:$I$73,MATCH($A22,'CA Standards and Followers'!$A$14:$A$73,0))&lt;=G$1,INDEX('CA Standards and Followers'!$F$14:$F$73,MATCH($A22,'CA Standards and Followers'!$A$14:$A$73,0))*'CA Standards and Followers'!G$7,0)</f>
        <v>0</v>
      </c>
      <c r="H22">
        <f>IF(INDEX('CA Standards and Followers'!$I$14:$I$73,MATCH($A22,'CA Standards and Followers'!$A$14:$A$73,0))&lt;=H$1,INDEX('CA Standards and Followers'!$F$14:$F$73,MATCH($A22,'CA Standards and Followers'!$A$14:$A$73,0))*'CA Standards and Followers'!H$7,0)</f>
        <v>0</v>
      </c>
      <c r="I22">
        <f>IF('CA Standards and Followers'!$C34=1,'EPA HDV Rules'!B$45,IF('CA Standards and Followers'!$F34=1,MAX('CA Standards and Followers'!I$7,'EPA HDV Rules'!B$45),0))</f>
        <v>0.16256127688111058</v>
      </c>
      <c r="J22">
        <f>IF('CA Standards and Followers'!$C34=1,'EPA HDV Rules'!C$45,IF('CA Standards and Followers'!$F34=1,MAX('CA Standards and Followers'!J$7,'EPA HDV Rules'!C$45),0))</f>
        <v>0.22511403505922528</v>
      </c>
      <c r="K22">
        <f>IF('CA Standards and Followers'!$C34=1,'EPA HDV Rules'!D$45,IF('CA Standards and Followers'!$F34=1,MAX('CA Standards and Followers'!K$7,'EPA HDV Rules'!D$45),0))</f>
        <v>0.28764855512481957</v>
      </c>
      <c r="L22">
        <f>IF('CA Standards and Followers'!$C34=1,'EPA HDV Rules'!E$45,IF('CA Standards and Followers'!$F34=1,MAX('CA Standards and Followers'!L$7,'EPA HDV Rules'!E$45),0))</f>
        <v>0.35012393285022902</v>
      </c>
      <c r="M22">
        <f>IF('CA Standards and Followers'!$C34=1,'EPA HDV Rules'!F$45,IF('CA Standards and Followers'!$F34=1,MAX('CA Standards and Followers'!M$7,'EPA HDV Rules'!F$45),0))</f>
        <v>0.43099999999999999</v>
      </c>
      <c r="N22">
        <f>IF('CA Standards and Followers'!$C34=1,'EPA HDV Rules'!G$45,IF('CA Standards and Followers'!$F34=1,MAX('CA Standards and Followers'!N$7,'EPA HDV Rules'!G$45),0))</f>
        <v>0.56100000000000005</v>
      </c>
      <c r="O22">
        <f>IF('CA Standards and Followers'!$C34=1,'EPA HDV Rules'!H$45,IF('CA Standards and Followers'!$F34=1,MAX('CA Standards and Followers'!O$7,'EPA HDV Rules'!H$45),0))</f>
        <v>0.56100000000000005</v>
      </c>
      <c r="P22">
        <f>IF('CA Standards and Followers'!$C34=1,'EPA HDV Rules'!I$45,IF('CA Standards and Followers'!$F34=1,MAX('CA Standards and Followers'!P$7,'EPA HDV Rules'!I$45),0))</f>
        <v>0.56100000000000005</v>
      </c>
      <c r="Q22">
        <f>IF('CA Standards and Followers'!$C34=1,'EPA HDV Rules'!J$45,IF('CA Standards and Followers'!$F34=1,MAX('CA Standards and Followers'!Q$7,'EPA HDV Rules'!J$45),0))</f>
        <v>0.60014491697173544</v>
      </c>
      <c r="R22">
        <f>IF('CA Standards and Followers'!$C34=1,'EPA HDV Rules'!K$45,IF('CA Standards and Followers'!$F34=1,MAX('CA Standards and Followers'!R$7,'EPA HDV Rules'!K$45),0))</f>
        <v>0.60012059658240735</v>
      </c>
      <c r="S22">
        <f>IF('CA Standards and Followers'!$C34=1,'EPA HDV Rules'!L$45,IF('CA Standards and Followers'!$F34=1,MAX('CA Standards and Followers'!S$7,'EPA HDV Rules'!L$45),0))</f>
        <v>0.600161934202605</v>
      </c>
      <c r="T22">
        <f>IF('CA Standards and Followers'!$C34=1,'EPA HDV Rules'!M$45,IF('CA Standards and Followers'!$F34=1,MAX('CA Standards and Followers'!T$7,'EPA HDV Rules'!M$45),0))</f>
        <v>0.60016393701902881</v>
      </c>
      <c r="U22">
        <f>IF('CA Standards and Followers'!$C34=1,'EPA HDV Rules'!N$45,IF('CA Standards and Followers'!$F34=1,MAX('CA Standards and Followers'!U$7,'EPA HDV Rules'!N$45),0))</f>
        <v>0.60017920871502439</v>
      </c>
      <c r="V22">
        <f>IF('CA Standards and Followers'!$C34=1,'EPA HDV Rules'!O$45,IF('CA Standards and Followers'!$F34=1,MAX('CA Standards and Followers'!V$7,'EPA HDV Rules'!O$45),0))</f>
        <v>0.60021168530300795</v>
      </c>
      <c r="W22">
        <f>IF('CA Standards and Followers'!$C34=1,'EPA HDV Rules'!P$45,IF('CA Standards and Followers'!$F34=1,MAX('CA Standards and Followers'!W$7,'EPA HDV Rules'!P$45),0))</f>
        <v>0.60021917370958355</v>
      </c>
      <c r="X22">
        <f>IF('CA Standards and Followers'!$C34=1,'EPA HDV Rules'!Q$45,IF('CA Standards and Followers'!$F34=1,MAX('CA Standards and Followers'!X$7,'EPA HDV Rules'!Q$45),0))</f>
        <v>0.60022013941623975</v>
      </c>
      <c r="Y22">
        <f>IF('CA Standards and Followers'!$C34=1,'EPA HDV Rules'!R$45,IF('CA Standards and Followers'!$F34=1,MAX('CA Standards and Followers'!Y$7,'EPA HDV Rules'!R$45),0))</f>
        <v>0.60024997430440052</v>
      </c>
      <c r="Z22">
        <f>IF('CA Standards and Followers'!$C34=1,'EPA HDV Rules'!S$45,IF('CA Standards and Followers'!$F34=1,MAX('CA Standards and Followers'!Z$7,'EPA HDV Rules'!S$45),0))</f>
        <v>0.6002767858670699</v>
      </c>
      <c r="AA22">
        <f>IF('CA Standards and Followers'!$C34=1,'EPA HDV Rules'!T$45,IF('CA Standards and Followers'!$F34=1,MAX('CA Standards and Followers'!AA$7,'EPA HDV Rules'!T$45),0))</f>
        <v>0.60025331577567864</v>
      </c>
      <c r="AB22">
        <f>IF('CA Standards and Followers'!$C34=1,'EPA HDV Rules'!U$45,IF('CA Standards and Followers'!$F34=1,MAX('CA Standards and Followers'!AB$7,'EPA HDV Rules'!U$45),0))</f>
        <v>0.60021121415169432</v>
      </c>
      <c r="AC22">
        <f>IF('CA Standards and Followers'!$C34=1,'EPA HDV Rules'!V$45,IF('CA Standards and Followers'!$F34=1,MAX('CA Standards and Followers'!AC$7,'EPA HDV Rules'!V$45),0))</f>
        <v>0.60014973485583689</v>
      </c>
      <c r="AD22">
        <f>IF('CA Standards and Followers'!$C34=1,'EPA HDV Rules'!W$45,IF('CA Standards and Followers'!$F34=1,MAX('CA Standards and Followers'!AD$7,'EPA HDV Rules'!W$45),0))</f>
        <v>0.60006877964945415</v>
      </c>
      <c r="AE22">
        <f>IF('CA Standards and Followers'!$C34=1,'EPA HDV Rules'!X$45,IF('CA Standards and Followers'!$F34=1,MAX('CA Standards and Followers'!AE$7,'EPA HDV Rules'!X$45),0))</f>
        <v>0.60001224832570577</v>
      </c>
      <c r="AF22">
        <f>IF('CA Standards and Followers'!$C34=1,'EPA HDV Rules'!Y$45,IF('CA Standards and Followers'!$F34=1,MAX('CA Standards and Followers'!AF$7,'EPA HDV Rules'!Y$45),0))</f>
        <v>0.5999947196049078</v>
      </c>
    </row>
    <row r="23" spans="1:32" x14ac:dyDescent="0.75">
      <c r="A23" t="s">
        <v>13</v>
      </c>
      <c r="B23">
        <f>IF(INDEX('CA Standards and Followers'!$I$14:$I$73,MATCH($A23,'CA Standards and Followers'!$A$14:$A$73,0))&lt;=B$1,INDEX('CA Standards and Followers'!$F$14:$F$73,MATCH($A23,'CA Standards and Followers'!$A$14:$A$73,0))*'CA Standards and Followers'!B$7,0)</f>
        <v>0</v>
      </c>
      <c r="C23">
        <f>IF(INDEX('CA Standards and Followers'!$I$14:$I$73,MATCH($A23,'CA Standards and Followers'!$A$14:$A$73,0))&lt;=C$1,INDEX('CA Standards and Followers'!$F$14:$F$73,MATCH($A23,'CA Standards and Followers'!$A$14:$A$73,0))*'CA Standards and Followers'!C$7,0)</f>
        <v>0</v>
      </c>
      <c r="D23">
        <f>IF(INDEX('CA Standards and Followers'!$I$14:$I$73,MATCH($A23,'CA Standards and Followers'!$A$14:$A$73,0))&lt;=D$1,INDEX('CA Standards and Followers'!$F$14:$F$73,MATCH($A23,'CA Standards and Followers'!$A$14:$A$73,0))*'CA Standards and Followers'!D$7,0)</f>
        <v>0</v>
      </c>
      <c r="E23">
        <f>IF(INDEX('CA Standards and Followers'!$I$14:$I$73,MATCH($A23,'CA Standards and Followers'!$A$14:$A$73,0))&lt;=E$1,INDEX('CA Standards and Followers'!$F$14:$F$73,MATCH($A23,'CA Standards and Followers'!$A$14:$A$73,0))*'CA Standards and Followers'!E$7,0)</f>
        <v>0</v>
      </c>
      <c r="F23">
        <f>IF(INDEX('CA Standards and Followers'!$I$14:$I$73,MATCH($A23,'CA Standards and Followers'!$A$14:$A$73,0))&lt;=F$1,INDEX('CA Standards and Followers'!$F$14:$F$73,MATCH($A23,'CA Standards and Followers'!$A$14:$A$73,0))*'CA Standards and Followers'!F$7,0)</f>
        <v>0</v>
      </c>
      <c r="G23">
        <f>IF(INDEX('CA Standards and Followers'!$I$14:$I$73,MATCH($A23,'CA Standards and Followers'!$A$14:$A$73,0))&lt;=G$1,INDEX('CA Standards and Followers'!$F$14:$F$73,MATCH($A23,'CA Standards and Followers'!$A$14:$A$73,0))*'CA Standards and Followers'!G$7,0)</f>
        <v>8.007170495487044E-2</v>
      </c>
      <c r="H23">
        <f>IF(INDEX('CA Standards and Followers'!$I$14:$I$73,MATCH($A23,'CA Standards and Followers'!$A$14:$A$73,0))&lt;=H$1,INDEX('CA Standards and Followers'!$F$14:$F$73,MATCH($A23,'CA Standards and Followers'!$A$14:$A$73,0))*'CA Standards and Followers'!H$7,0)</f>
        <v>0.10754675715462489</v>
      </c>
      <c r="I23">
        <f>IF('CA Standards and Followers'!$C35=1,'EPA HDV Rules'!B$45,IF('CA Standards and Followers'!$F35=1,MAX('CA Standards and Followers'!I$7,'EPA HDV Rules'!B$45),0))</f>
        <v>0.16256127688111058</v>
      </c>
      <c r="J23">
        <f>IF('CA Standards and Followers'!$C35=1,'EPA HDV Rules'!C$45,IF('CA Standards and Followers'!$F35=1,MAX('CA Standards and Followers'!J$7,'EPA HDV Rules'!C$45),0))</f>
        <v>0.22511403505922528</v>
      </c>
      <c r="K23">
        <f>IF('CA Standards and Followers'!$C35=1,'EPA HDV Rules'!D$45,IF('CA Standards and Followers'!$F35=1,MAX('CA Standards and Followers'!K$7,'EPA HDV Rules'!D$45),0))</f>
        <v>0.28764855512481957</v>
      </c>
      <c r="L23">
        <f>IF('CA Standards and Followers'!$C35=1,'EPA HDV Rules'!E$45,IF('CA Standards and Followers'!$F35=1,MAX('CA Standards and Followers'!L$7,'EPA HDV Rules'!E$45),0))</f>
        <v>0.35012393285022902</v>
      </c>
      <c r="M23">
        <f>IF('CA Standards and Followers'!$C35=1,'EPA HDV Rules'!F$45,IF('CA Standards and Followers'!$F35=1,MAX('CA Standards and Followers'!M$7,'EPA HDV Rules'!F$45),0))</f>
        <v>0.43099999999999999</v>
      </c>
      <c r="N23">
        <f>IF('CA Standards and Followers'!$C35=1,'EPA HDV Rules'!G$45,IF('CA Standards and Followers'!$F35=1,MAX('CA Standards and Followers'!N$7,'EPA HDV Rules'!G$45),0))</f>
        <v>0.56100000000000005</v>
      </c>
      <c r="O23">
        <f>IF('CA Standards and Followers'!$C35=1,'EPA HDV Rules'!H$45,IF('CA Standards and Followers'!$F35=1,MAX('CA Standards and Followers'!O$7,'EPA HDV Rules'!H$45),0))</f>
        <v>0.56100000000000005</v>
      </c>
      <c r="P23">
        <f>IF('CA Standards and Followers'!$C35=1,'EPA HDV Rules'!I$45,IF('CA Standards and Followers'!$F35=1,MAX('CA Standards and Followers'!P$7,'EPA HDV Rules'!I$45),0))</f>
        <v>0.56100000000000005</v>
      </c>
      <c r="Q23">
        <f>IF('CA Standards and Followers'!$C35=1,'EPA HDV Rules'!J$45,IF('CA Standards and Followers'!$F35=1,MAX('CA Standards and Followers'!Q$7,'EPA HDV Rules'!J$45),0))</f>
        <v>0.60014491697173544</v>
      </c>
      <c r="R23">
        <f>IF('CA Standards and Followers'!$C35=1,'EPA HDV Rules'!K$45,IF('CA Standards and Followers'!$F35=1,MAX('CA Standards and Followers'!R$7,'EPA HDV Rules'!K$45),0))</f>
        <v>0.60012059658240735</v>
      </c>
      <c r="S23">
        <f>IF('CA Standards and Followers'!$C35=1,'EPA HDV Rules'!L$45,IF('CA Standards and Followers'!$F35=1,MAX('CA Standards and Followers'!S$7,'EPA HDV Rules'!L$45),0))</f>
        <v>0.600161934202605</v>
      </c>
      <c r="T23">
        <f>IF('CA Standards and Followers'!$C35=1,'EPA HDV Rules'!M$45,IF('CA Standards and Followers'!$F35=1,MAX('CA Standards and Followers'!T$7,'EPA HDV Rules'!M$45),0))</f>
        <v>0.60016393701902881</v>
      </c>
      <c r="U23">
        <f>IF('CA Standards and Followers'!$C35=1,'EPA HDV Rules'!N$45,IF('CA Standards and Followers'!$F35=1,MAX('CA Standards and Followers'!U$7,'EPA HDV Rules'!N$45),0))</f>
        <v>0.60017920871502439</v>
      </c>
      <c r="V23">
        <f>IF('CA Standards and Followers'!$C35=1,'EPA HDV Rules'!O$45,IF('CA Standards and Followers'!$F35=1,MAX('CA Standards and Followers'!V$7,'EPA HDV Rules'!O$45),0))</f>
        <v>0.60021168530300795</v>
      </c>
      <c r="W23">
        <f>IF('CA Standards and Followers'!$C35=1,'EPA HDV Rules'!P$45,IF('CA Standards and Followers'!$F35=1,MAX('CA Standards and Followers'!W$7,'EPA HDV Rules'!P$45),0))</f>
        <v>0.60021917370958355</v>
      </c>
      <c r="X23">
        <f>IF('CA Standards and Followers'!$C35=1,'EPA HDV Rules'!Q$45,IF('CA Standards and Followers'!$F35=1,MAX('CA Standards and Followers'!X$7,'EPA HDV Rules'!Q$45),0))</f>
        <v>0.60022013941623975</v>
      </c>
      <c r="Y23">
        <f>IF('CA Standards and Followers'!$C35=1,'EPA HDV Rules'!R$45,IF('CA Standards and Followers'!$F35=1,MAX('CA Standards and Followers'!Y$7,'EPA HDV Rules'!R$45),0))</f>
        <v>0.60024997430440052</v>
      </c>
      <c r="Z23">
        <f>IF('CA Standards and Followers'!$C35=1,'EPA HDV Rules'!S$45,IF('CA Standards and Followers'!$F35=1,MAX('CA Standards and Followers'!Z$7,'EPA HDV Rules'!S$45),0))</f>
        <v>0.6002767858670699</v>
      </c>
      <c r="AA23">
        <f>IF('CA Standards and Followers'!$C35=1,'EPA HDV Rules'!T$45,IF('CA Standards and Followers'!$F35=1,MAX('CA Standards and Followers'!AA$7,'EPA HDV Rules'!T$45),0))</f>
        <v>0.60025331577567864</v>
      </c>
      <c r="AB23">
        <f>IF('CA Standards and Followers'!$C35=1,'EPA HDV Rules'!U$45,IF('CA Standards and Followers'!$F35=1,MAX('CA Standards and Followers'!AB$7,'EPA HDV Rules'!U$45),0))</f>
        <v>0.60021121415169432</v>
      </c>
      <c r="AC23">
        <f>IF('CA Standards and Followers'!$C35=1,'EPA HDV Rules'!V$45,IF('CA Standards and Followers'!$F35=1,MAX('CA Standards and Followers'!AC$7,'EPA HDV Rules'!V$45),0))</f>
        <v>0.60014973485583689</v>
      </c>
      <c r="AD23">
        <f>IF('CA Standards and Followers'!$C35=1,'EPA HDV Rules'!W$45,IF('CA Standards and Followers'!$F35=1,MAX('CA Standards and Followers'!AD$7,'EPA HDV Rules'!W$45),0))</f>
        <v>0.60006877964945415</v>
      </c>
      <c r="AE23">
        <f>IF('CA Standards and Followers'!$C35=1,'EPA HDV Rules'!X$45,IF('CA Standards and Followers'!$F35=1,MAX('CA Standards and Followers'!AE$7,'EPA HDV Rules'!X$45),0))</f>
        <v>0.60001224832570577</v>
      </c>
      <c r="AF23">
        <f>IF('CA Standards and Followers'!$C35=1,'EPA HDV Rules'!Y$45,IF('CA Standards and Followers'!$F35=1,MAX('CA Standards and Followers'!AF$7,'EPA HDV Rules'!Y$45),0))</f>
        <v>0.5999947196049078</v>
      </c>
    </row>
    <row r="24" spans="1:32" x14ac:dyDescent="0.75">
      <c r="A24" t="s">
        <v>14</v>
      </c>
      <c r="B24">
        <f>IF(INDEX('CA Standards and Followers'!$I$14:$I$73,MATCH($A24,'CA Standards and Followers'!$A$14:$A$73,0))&lt;=B$1,INDEX('CA Standards and Followers'!$F$14:$F$73,MATCH($A24,'CA Standards and Followers'!$A$14:$A$73,0))*'CA Standards and Followers'!B$7,0)</f>
        <v>0</v>
      </c>
      <c r="C24">
        <f>IF(INDEX('CA Standards and Followers'!$I$14:$I$73,MATCH($A24,'CA Standards and Followers'!$A$14:$A$73,0))&lt;=C$1,INDEX('CA Standards and Followers'!$F$14:$F$73,MATCH($A24,'CA Standards and Followers'!$A$14:$A$73,0))*'CA Standards and Followers'!C$7,0)</f>
        <v>0</v>
      </c>
      <c r="D24">
        <f>IF(INDEX('CA Standards and Followers'!$I$14:$I$73,MATCH($A24,'CA Standards and Followers'!$A$14:$A$73,0))&lt;=D$1,INDEX('CA Standards and Followers'!$F$14:$F$73,MATCH($A24,'CA Standards and Followers'!$A$14:$A$73,0))*'CA Standards and Followers'!D$7,0)</f>
        <v>0</v>
      </c>
      <c r="E24">
        <f>IF(INDEX('CA Standards and Followers'!$I$14:$I$73,MATCH($A24,'CA Standards and Followers'!$A$14:$A$73,0))&lt;=E$1,INDEX('CA Standards and Followers'!$F$14:$F$73,MATCH($A24,'CA Standards and Followers'!$A$14:$A$73,0))*'CA Standards and Followers'!E$7,0)</f>
        <v>0</v>
      </c>
      <c r="F24">
        <f>IF(INDEX('CA Standards and Followers'!$I$14:$I$73,MATCH($A24,'CA Standards and Followers'!$A$14:$A$73,0))&lt;=F$1,INDEX('CA Standards and Followers'!$F$14:$F$73,MATCH($A24,'CA Standards and Followers'!$A$14:$A$73,0))*'CA Standards and Followers'!F$7,0)</f>
        <v>0</v>
      </c>
      <c r="G24">
        <f>IF(INDEX('CA Standards and Followers'!$I$14:$I$73,MATCH($A24,'CA Standards and Followers'!$A$14:$A$73,0))&lt;=G$1,INDEX('CA Standards and Followers'!$F$14:$F$73,MATCH($A24,'CA Standards and Followers'!$A$14:$A$73,0))*'CA Standards and Followers'!G$7,0)</f>
        <v>0</v>
      </c>
      <c r="H24">
        <f>IF(INDEX('CA Standards and Followers'!$I$14:$I$73,MATCH($A24,'CA Standards and Followers'!$A$14:$A$73,0))&lt;=H$1,INDEX('CA Standards and Followers'!$F$14:$F$73,MATCH($A24,'CA Standards and Followers'!$A$14:$A$73,0))*'CA Standards and Followers'!H$7,0)</f>
        <v>0</v>
      </c>
      <c r="I24">
        <f>IF('CA Standards and Followers'!$C36=1,'EPA HDV Rules'!B$45,IF('CA Standards and Followers'!$F36=1,MAX('CA Standards and Followers'!I$7,'EPA HDV Rules'!B$45),0))</f>
        <v>0.16200000000000001</v>
      </c>
      <c r="J24">
        <f>IF('CA Standards and Followers'!$C36=1,'EPA HDV Rules'!C$45,IF('CA Standards and Followers'!$F36=1,MAX('CA Standards and Followers'!J$7,'EPA HDV Rules'!C$45),0))</f>
        <v>0.20300000000000001</v>
      </c>
      <c r="K24">
        <f>IF('CA Standards and Followers'!$C36=1,'EPA HDV Rules'!D$45,IF('CA Standards and Followers'!$F36=1,MAX('CA Standards and Followers'!K$7,'EPA HDV Rules'!D$45),0))</f>
        <v>0.24299999999999999</v>
      </c>
      <c r="L24">
        <f>IF('CA Standards and Followers'!$C36=1,'EPA HDV Rules'!E$45,IF('CA Standards and Followers'!$F36=1,MAX('CA Standards and Followers'!L$7,'EPA HDV Rules'!E$45),0))</f>
        <v>0.28299999999999997</v>
      </c>
      <c r="M24">
        <f>IF('CA Standards and Followers'!$C36=1,'EPA HDV Rules'!F$45,IF('CA Standards and Followers'!$F36=1,MAX('CA Standards and Followers'!M$7,'EPA HDV Rules'!F$45),0))</f>
        <v>0.43099999999999999</v>
      </c>
      <c r="N24">
        <f>IF('CA Standards and Followers'!$C36=1,'EPA HDV Rules'!G$45,IF('CA Standards and Followers'!$F36=1,MAX('CA Standards and Followers'!N$7,'EPA HDV Rules'!G$45),0))</f>
        <v>0.56100000000000005</v>
      </c>
      <c r="O24">
        <f>IF('CA Standards and Followers'!$C36=1,'EPA HDV Rules'!H$45,IF('CA Standards and Followers'!$F36=1,MAX('CA Standards and Followers'!O$7,'EPA HDV Rules'!H$45),0))</f>
        <v>0.56100000000000005</v>
      </c>
      <c r="P24">
        <f>IF('CA Standards and Followers'!$C36=1,'EPA HDV Rules'!I$45,IF('CA Standards and Followers'!$F36=1,MAX('CA Standards and Followers'!P$7,'EPA HDV Rules'!I$45),0))</f>
        <v>0.56100000000000005</v>
      </c>
      <c r="Q24">
        <f>IF('CA Standards and Followers'!$C36=1,'EPA HDV Rules'!J$45,IF('CA Standards and Followers'!$F36=1,MAX('CA Standards and Followers'!Q$7,'EPA HDV Rules'!J$45),0))</f>
        <v>0.54749999999999999</v>
      </c>
      <c r="R24">
        <f>IF('CA Standards and Followers'!$C36=1,'EPA HDV Rules'!K$45,IF('CA Standards and Followers'!$F36=1,MAX('CA Standards and Followers'!R$7,'EPA HDV Rules'!K$45),0))</f>
        <v>0.54749999999999999</v>
      </c>
      <c r="S24">
        <f>IF('CA Standards and Followers'!$C36=1,'EPA HDV Rules'!L$45,IF('CA Standards and Followers'!$F36=1,MAX('CA Standards and Followers'!S$7,'EPA HDV Rules'!L$45),0))</f>
        <v>0.54749999999999999</v>
      </c>
      <c r="T24">
        <f>IF('CA Standards and Followers'!$C36=1,'EPA HDV Rules'!M$45,IF('CA Standards and Followers'!$F36=1,MAX('CA Standards and Followers'!T$7,'EPA HDV Rules'!M$45),0))</f>
        <v>0.54749999999999999</v>
      </c>
      <c r="U24">
        <f>IF('CA Standards and Followers'!$C36=1,'EPA HDV Rules'!N$45,IF('CA Standards and Followers'!$F36=1,MAX('CA Standards and Followers'!U$7,'EPA HDV Rules'!N$45),0))</f>
        <v>0.54749999999999999</v>
      </c>
      <c r="V24">
        <f>IF('CA Standards and Followers'!$C36=1,'EPA HDV Rules'!O$45,IF('CA Standards and Followers'!$F36=1,MAX('CA Standards and Followers'!V$7,'EPA HDV Rules'!O$45),0))</f>
        <v>0.54749999999999999</v>
      </c>
      <c r="W24">
        <f>IF('CA Standards and Followers'!$C36=1,'EPA HDV Rules'!P$45,IF('CA Standards and Followers'!$F36=1,MAX('CA Standards and Followers'!W$7,'EPA HDV Rules'!P$45),0))</f>
        <v>0.54749999999999999</v>
      </c>
      <c r="X24">
        <f>IF('CA Standards and Followers'!$C36=1,'EPA HDV Rules'!Q$45,IF('CA Standards and Followers'!$F36=1,MAX('CA Standards and Followers'!X$7,'EPA HDV Rules'!Q$45),0))</f>
        <v>0.54749999999999999</v>
      </c>
      <c r="Y24">
        <f>IF('CA Standards and Followers'!$C36=1,'EPA HDV Rules'!R$45,IF('CA Standards and Followers'!$F36=1,MAX('CA Standards and Followers'!Y$7,'EPA HDV Rules'!R$45),0))</f>
        <v>0.54749999999999999</v>
      </c>
      <c r="Z24">
        <f>IF('CA Standards and Followers'!$C36=1,'EPA HDV Rules'!S$45,IF('CA Standards and Followers'!$F36=1,MAX('CA Standards and Followers'!Z$7,'EPA HDV Rules'!S$45),0))</f>
        <v>0.54749999999999999</v>
      </c>
      <c r="AA24">
        <f>IF('CA Standards and Followers'!$C36=1,'EPA HDV Rules'!T$45,IF('CA Standards and Followers'!$F36=1,MAX('CA Standards and Followers'!AA$7,'EPA HDV Rules'!T$45),0))</f>
        <v>0.54749999999999999</v>
      </c>
      <c r="AB24">
        <f>IF('CA Standards and Followers'!$C36=1,'EPA HDV Rules'!U$45,IF('CA Standards and Followers'!$F36=1,MAX('CA Standards and Followers'!AB$7,'EPA HDV Rules'!U$45),0))</f>
        <v>0.54749999999999999</v>
      </c>
      <c r="AC24">
        <f>IF('CA Standards and Followers'!$C36=1,'EPA HDV Rules'!V$45,IF('CA Standards and Followers'!$F36=1,MAX('CA Standards and Followers'!AC$7,'EPA HDV Rules'!V$45),0))</f>
        <v>0.54749999999999999</v>
      </c>
      <c r="AD24">
        <f>IF('CA Standards and Followers'!$C36=1,'EPA HDV Rules'!W$45,IF('CA Standards and Followers'!$F36=1,MAX('CA Standards and Followers'!AD$7,'EPA HDV Rules'!W$45),0))</f>
        <v>0.54749999999999999</v>
      </c>
      <c r="AE24">
        <f>IF('CA Standards and Followers'!$C36=1,'EPA HDV Rules'!X$45,IF('CA Standards and Followers'!$F36=1,MAX('CA Standards and Followers'!AE$7,'EPA HDV Rules'!X$45),0))</f>
        <v>0.54749999999999999</v>
      </c>
      <c r="AF24">
        <f>IF('CA Standards and Followers'!$C36=1,'EPA HDV Rules'!Y$45,IF('CA Standards and Followers'!$F36=1,MAX('CA Standards and Followers'!AF$7,'EPA HDV Rules'!Y$45),0))</f>
        <v>0.54749999999999999</v>
      </c>
    </row>
    <row r="25" spans="1:32" x14ac:dyDescent="0.75">
      <c r="A25" t="s">
        <v>1373</v>
      </c>
      <c r="B25">
        <f>IF(INDEX('CA Standards and Followers'!$I$14:$I$73,MATCH($A25,'CA Standards and Followers'!$A$14:$A$73,0))&lt;=B$1,INDEX('CA Standards and Followers'!$F$14:$F$73,MATCH($A25,'CA Standards and Followers'!$A$14:$A$73,0))*'CA Standards and Followers'!B$7,0)</f>
        <v>0</v>
      </c>
      <c r="C25">
        <f>IF(INDEX('CA Standards and Followers'!$I$14:$I$73,MATCH($A25,'CA Standards and Followers'!$A$14:$A$73,0))&lt;=C$1,INDEX('CA Standards and Followers'!$F$14:$F$73,MATCH($A25,'CA Standards and Followers'!$A$14:$A$73,0))*'CA Standards and Followers'!C$7,0)</f>
        <v>0</v>
      </c>
      <c r="D25">
        <f>IF(INDEX('CA Standards and Followers'!$I$14:$I$73,MATCH($A25,'CA Standards and Followers'!$A$14:$A$73,0))&lt;=D$1,INDEX('CA Standards and Followers'!$F$14:$F$73,MATCH($A25,'CA Standards and Followers'!$A$14:$A$73,0))*'CA Standards and Followers'!D$7,0)</f>
        <v>0</v>
      </c>
      <c r="E25">
        <f>IF(INDEX('CA Standards and Followers'!$I$14:$I$73,MATCH($A25,'CA Standards and Followers'!$A$14:$A$73,0))&lt;=E$1,INDEX('CA Standards and Followers'!$F$14:$F$73,MATCH($A25,'CA Standards and Followers'!$A$14:$A$73,0))*'CA Standards and Followers'!E$7,0)</f>
        <v>0</v>
      </c>
      <c r="F25">
        <f>IF(INDEX('CA Standards and Followers'!$I$14:$I$73,MATCH($A25,'CA Standards and Followers'!$A$14:$A$73,0))&lt;=F$1,INDEX('CA Standards and Followers'!$F$14:$F$73,MATCH($A25,'CA Standards and Followers'!$A$14:$A$73,0))*'CA Standards and Followers'!F$7,0)</f>
        <v>0</v>
      </c>
      <c r="G25">
        <f>IF(INDEX('CA Standards and Followers'!$I$14:$I$73,MATCH($A25,'CA Standards and Followers'!$A$14:$A$73,0))&lt;=G$1,INDEX('CA Standards and Followers'!$F$14:$F$73,MATCH($A25,'CA Standards and Followers'!$A$14:$A$73,0))*'CA Standards and Followers'!G$7,0)</f>
        <v>0</v>
      </c>
      <c r="H25">
        <f>IF(INDEX('CA Standards and Followers'!$I$14:$I$73,MATCH($A25,'CA Standards and Followers'!$A$14:$A$73,0))&lt;=H$1,INDEX('CA Standards and Followers'!$F$14:$F$73,MATCH($A25,'CA Standards and Followers'!$A$14:$A$73,0))*'CA Standards and Followers'!H$7,0)</f>
        <v>0</v>
      </c>
      <c r="I25">
        <f>IF('CA Standards and Followers'!$C37=1,'EPA HDV Rules'!B$45,IF('CA Standards and Followers'!$F37=1,MAX('CA Standards and Followers'!I$7,'EPA HDV Rules'!B$45),0))</f>
        <v>0.16200000000000001</v>
      </c>
      <c r="J25">
        <f>IF('CA Standards and Followers'!$C37=1,'EPA HDV Rules'!C$45,IF('CA Standards and Followers'!$F37=1,MAX('CA Standards and Followers'!J$7,'EPA HDV Rules'!C$45),0))</f>
        <v>0.20300000000000001</v>
      </c>
      <c r="K25">
        <f>IF('CA Standards and Followers'!$C37=1,'EPA HDV Rules'!D$45,IF('CA Standards and Followers'!$F37=1,MAX('CA Standards and Followers'!K$7,'EPA HDV Rules'!D$45),0))</f>
        <v>0.24299999999999999</v>
      </c>
      <c r="L25">
        <f>IF('CA Standards and Followers'!$C37=1,'EPA HDV Rules'!E$45,IF('CA Standards and Followers'!$F37=1,MAX('CA Standards and Followers'!L$7,'EPA HDV Rules'!E$45),0))</f>
        <v>0.28299999999999997</v>
      </c>
      <c r="M25">
        <f>IF('CA Standards and Followers'!$C37=1,'EPA HDV Rules'!F$45,IF('CA Standards and Followers'!$F37=1,MAX('CA Standards and Followers'!M$7,'EPA HDV Rules'!F$45),0))</f>
        <v>0.43099999999999999</v>
      </c>
      <c r="N25">
        <f>IF('CA Standards and Followers'!$C37=1,'EPA HDV Rules'!G$45,IF('CA Standards and Followers'!$F37=1,MAX('CA Standards and Followers'!N$7,'EPA HDV Rules'!G$45),0))</f>
        <v>0.56100000000000005</v>
      </c>
      <c r="O25">
        <f>IF('CA Standards and Followers'!$C37=1,'EPA HDV Rules'!H$45,IF('CA Standards and Followers'!$F37=1,MAX('CA Standards and Followers'!O$7,'EPA HDV Rules'!H$45),0))</f>
        <v>0.56100000000000005</v>
      </c>
      <c r="P25">
        <f>IF('CA Standards and Followers'!$C37=1,'EPA HDV Rules'!I$45,IF('CA Standards and Followers'!$F37=1,MAX('CA Standards and Followers'!P$7,'EPA HDV Rules'!I$45),0))</f>
        <v>0.56100000000000005</v>
      </c>
      <c r="Q25">
        <f>IF('CA Standards and Followers'!$C37=1,'EPA HDV Rules'!J$45,IF('CA Standards and Followers'!$F37=1,MAX('CA Standards and Followers'!Q$7,'EPA HDV Rules'!J$45),0))</f>
        <v>0.54749999999999999</v>
      </c>
      <c r="R25">
        <f>IF('CA Standards and Followers'!$C37=1,'EPA HDV Rules'!K$45,IF('CA Standards and Followers'!$F37=1,MAX('CA Standards and Followers'!R$7,'EPA HDV Rules'!K$45),0))</f>
        <v>0.54749999999999999</v>
      </c>
      <c r="S25">
        <f>IF('CA Standards and Followers'!$C37=1,'EPA HDV Rules'!L$45,IF('CA Standards and Followers'!$F37=1,MAX('CA Standards and Followers'!S$7,'EPA HDV Rules'!L$45),0))</f>
        <v>0.54749999999999999</v>
      </c>
      <c r="T25">
        <f>IF('CA Standards and Followers'!$C37=1,'EPA HDV Rules'!M$45,IF('CA Standards and Followers'!$F37=1,MAX('CA Standards and Followers'!T$7,'EPA HDV Rules'!M$45),0))</f>
        <v>0.54749999999999999</v>
      </c>
      <c r="U25">
        <f>IF('CA Standards and Followers'!$C37=1,'EPA HDV Rules'!N$45,IF('CA Standards and Followers'!$F37=1,MAX('CA Standards and Followers'!U$7,'EPA HDV Rules'!N$45),0))</f>
        <v>0.54749999999999999</v>
      </c>
      <c r="V25">
        <f>IF('CA Standards and Followers'!$C37=1,'EPA HDV Rules'!O$45,IF('CA Standards and Followers'!$F37=1,MAX('CA Standards and Followers'!V$7,'EPA HDV Rules'!O$45),0))</f>
        <v>0.54749999999999999</v>
      </c>
      <c r="W25">
        <f>IF('CA Standards and Followers'!$C37=1,'EPA HDV Rules'!P$45,IF('CA Standards and Followers'!$F37=1,MAX('CA Standards and Followers'!W$7,'EPA HDV Rules'!P$45),0))</f>
        <v>0.54749999999999999</v>
      </c>
      <c r="X25">
        <f>IF('CA Standards and Followers'!$C37=1,'EPA HDV Rules'!Q$45,IF('CA Standards and Followers'!$F37=1,MAX('CA Standards and Followers'!X$7,'EPA HDV Rules'!Q$45),0))</f>
        <v>0.54749999999999999</v>
      </c>
      <c r="Y25">
        <f>IF('CA Standards and Followers'!$C37=1,'EPA HDV Rules'!R$45,IF('CA Standards and Followers'!$F37=1,MAX('CA Standards and Followers'!Y$7,'EPA HDV Rules'!R$45),0))</f>
        <v>0.54749999999999999</v>
      </c>
      <c r="Z25">
        <f>IF('CA Standards and Followers'!$C37=1,'EPA HDV Rules'!S$45,IF('CA Standards and Followers'!$F37=1,MAX('CA Standards and Followers'!Z$7,'EPA HDV Rules'!S$45),0))</f>
        <v>0.54749999999999999</v>
      </c>
      <c r="AA25">
        <f>IF('CA Standards and Followers'!$C37=1,'EPA HDV Rules'!T$45,IF('CA Standards and Followers'!$F37=1,MAX('CA Standards and Followers'!AA$7,'EPA HDV Rules'!T$45),0))</f>
        <v>0.54749999999999999</v>
      </c>
      <c r="AB25">
        <f>IF('CA Standards and Followers'!$C37=1,'EPA HDV Rules'!U$45,IF('CA Standards and Followers'!$F37=1,MAX('CA Standards and Followers'!AB$7,'EPA HDV Rules'!U$45),0))</f>
        <v>0.54749999999999999</v>
      </c>
      <c r="AC25">
        <f>IF('CA Standards and Followers'!$C37=1,'EPA HDV Rules'!V$45,IF('CA Standards and Followers'!$F37=1,MAX('CA Standards and Followers'!AC$7,'EPA HDV Rules'!V$45),0))</f>
        <v>0.54749999999999999</v>
      </c>
      <c r="AD25">
        <f>IF('CA Standards and Followers'!$C37=1,'EPA HDV Rules'!W$45,IF('CA Standards and Followers'!$F37=1,MAX('CA Standards and Followers'!AD$7,'EPA HDV Rules'!W$45),0))</f>
        <v>0.54749999999999999</v>
      </c>
      <c r="AE25">
        <f>IF('CA Standards and Followers'!$C37=1,'EPA HDV Rules'!X$45,IF('CA Standards and Followers'!$F37=1,MAX('CA Standards and Followers'!AE$7,'EPA HDV Rules'!X$45),0))</f>
        <v>0.54749999999999999</v>
      </c>
      <c r="AF25">
        <f>IF('CA Standards and Followers'!$C37=1,'EPA HDV Rules'!Y$45,IF('CA Standards and Followers'!$F37=1,MAX('CA Standards and Followers'!AF$7,'EPA HDV Rules'!Y$45),0))</f>
        <v>0.54749999999999999</v>
      </c>
    </row>
    <row r="26" spans="1:32" x14ac:dyDescent="0.75">
      <c r="A26" t="s">
        <v>1375</v>
      </c>
      <c r="B26">
        <f>IF(INDEX('CA Standards and Followers'!$I$14:$I$73,MATCH($A26,'CA Standards and Followers'!$A$14:$A$73,0))&lt;=B$1,INDEX('CA Standards and Followers'!$F$14:$F$73,MATCH($A26,'CA Standards and Followers'!$A$14:$A$73,0))*'CA Standards and Followers'!B$7,0)</f>
        <v>0</v>
      </c>
      <c r="C26">
        <f>IF(INDEX('CA Standards and Followers'!$I$14:$I$73,MATCH($A26,'CA Standards and Followers'!$A$14:$A$73,0))&lt;=C$1,INDEX('CA Standards and Followers'!$F$14:$F$73,MATCH($A26,'CA Standards and Followers'!$A$14:$A$73,0))*'CA Standards and Followers'!C$7,0)</f>
        <v>0</v>
      </c>
      <c r="D26">
        <f>IF(INDEX('CA Standards and Followers'!$I$14:$I$73,MATCH($A26,'CA Standards and Followers'!$A$14:$A$73,0))&lt;=D$1,INDEX('CA Standards and Followers'!$F$14:$F$73,MATCH($A26,'CA Standards and Followers'!$A$14:$A$73,0))*'CA Standards and Followers'!D$7,0)</f>
        <v>0</v>
      </c>
      <c r="E26">
        <f>IF(INDEX('CA Standards and Followers'!$I$14:$I$73,MATCH($A26,'CA Standards and Followers'!$A$14:$A$73,0))&lt;=E$1,INDEX('CA Standards and Followers'!$F$14:$F$73,MATCH($A26,'CA Standards and Followers'!$A$14:$A$73,0))*'CA Standards and Followers'!E$7,0)</f>
        <v>0</v>
      </c>
      <c r="F26">
        <f>IF(INDEX('CA Standards and Followers'!$I$14:$I$73,MATCH($A26,'CA Standards and Followers'!$A$14:$A$73,0))&lt;=F$1,INDEX('CA Standards and Followers'!$F$14:$F$73,MATCH($A26,'CA Standards and Followers'!$A$14:$A$73,0))*'CA Standards and Followers'!F$7,0)</f>
        <v>0</v>
      </c>
      <c r="G26">
        <f>IF(INDEX('CA Standards and Followers'!$I$14:$I$73,MATCH($A26,'CA Standards and Followers'!$A$14:$A$73,0))&lt;=G$1,INDEX('CA Standards and Followers'!$F$14:$F$73,MATCH($A26,'CA Standards and Followers'!$A$14:$A$73,0))*'CA Standards and Followers'!G$7,0)</f>
        <v>0</v>
      </c>
      <c r="H26">
        <f>IF(INDEX('CA Standards and Followers'!$I$14:$I$73,MATCH($A26,'CA Standards and Followers'!$A$14:$A$73,0))&lt;=H$1,INDEX('CA Standards and Followers'!$F$14:$F$73,MATCH($A26,'CA Standards and Followers'!$A$14:$A$73,0))*'CA Standards and Followers'!H$7,0)</f>
        <v>0</v>
      </c>
      <c r="I26">
        <f>IF('CA Standards and Followers'!$C38=1,'EPA HDV Rules'!B$45,IF('CA Standards and Followers'!$F38=1,MAX('CA Standards and Followers'!I$7,'EPA HDV Rules'!B$45),0))</f>
        <v>0.16200000000000001</v>
      </c>
      <c r="J26">
        <f>IF('CA Standards and Followers'!$C38=1,'EPA HDV Rules'!C$45,IF('CA Standards and Followers'!$F38=1,MAX('CA Standards and Followers'!J$7,'EPA HDV Rules'!C$45),0))</f>
        <v>0.20300000000000001</v>
      </c>
      <c r="K26">
        <f>IF('CA Standards and Followers'!$C38=1,'EPA HDV Rules'!D$45,IF('CA Standards and Followers'!$F38=1,MAX('CA Standards and Followers'!K$7,'EPA HDV Rules'!D$45),0))</f>
        <v>0.24299999999999999</v>
      </c>
      <c r="L26">
        <f>IF('CA Standards and Followers'!$C38=1,'EPA HDV Rules'!E$45,IF('CA Standards and Followers'!$F38=1,MAX('CA Standards and Followers'!L$7,'EPA HDV Rules'!E$45),0))</f>
        <v>0.28299999999999997</v>
      </c>
      <c r="M26">
        <f>IF('CA Standards and Followers'!$C38=1,'EPA HDV Rules'!F$45,IF('CA Standards and Followers'!$F38=1,MAX('CA Standards and Followers'!M$7,'EPA HDV Rules'!F$45),0))</f>
        <v>0.43099999999999999</v>
      </c>
      <c r="N26">
        <f>IF('CA Standards and Followers'!$C38=1,'EPA HDV Rules'!G$45,IF('CA Standards and Followers'!$F38=1,MAX('CA Standards and Followers'!N$7,'EPA HDV Rules'!G$45),0))</f>
        <v>0.56100000000000005</v>
      </c>
      <c r="O26">
        <f>IF('CA Standards and Followers'!$C38=1,'EPA HDV Rules'!H$45,IF('CA Standards and Followers'!$F38=1,MAX('CA Standards and Followers'!O$7,'EPA HDV Rules'!H$45),0))</f>
        <v>0.56100000000000005</v>
      </c>
      <c r="P26">
        <f>IF('CA Standards and Followers'!$C38=1,'EPA HDV Rules'!I$45,IF('CA Standards and Followers'!$F38=1,MAX('CA Standards and Followers'!P$7,'EPA HDV Rules'!I$45),0))</f>
        <v>0.56100000000000005</v>
      </c>
      <c r="Q26">
        <f>IF('CA Standards and Followers'!$C38=1,'EPA HDV Rules'!J$45,IF('CA Standards and Followers'!$F38=1,MAX('CA Standards and Followers'!Q$7,'EPA HDV Rules'!J$45),0))</f>
        <v>0.54749999999999999</v>
      </c>
      <c r="R26">
        <f>IF('CA Standards and Followers'!$C38=1,'EPA HDV Rules'!K$45,IF('CA Standards and Followers'!$F38=1,MAX('CA Standards and Followers'!R$7,'EPA HDV Rules'!K$45),0))</f>
        <v>0.54749999999999999</v>
      </c>
      <c r="S26">
        <f>IF('CA Standards and Followers'!$C38=1,'EPA HDV Rules'!L$45,IF('CA Standards and Followers'!$F38=1,MAX('CA Standards and Followers'!S$7,'EPA HDV Rules'!L$45),0))</f>
        <v>0.54749999999999999</v>
      </c>
      <c r="T26">
        <f>IF('CA Standards and Followers'!$C38=1,'EPA HDV Rules'!M$45,IF('CA Standards and Followers'!$F38=1,MAX('CA Standards and Followers'!T$7,'EPA HDV Rules'!M$45),0))</f>
        <v>0.54749999999999999</v>
      </c>
      <c r="U26">
        <f>IF('CA Standards and Followers'!$C38=1,'EPA HDV Rules'!N$45,IF('CA Standards and Followers'!$F38=1,MAX('CA Standards and Followers'!U$7,'EPA HDV Rules'!N$45),0))</f>
        <v>0.54749999999999999</v>
      </c>
      <c r="V26">
        <f>IF('CA Standards and Followers'!$C38=1,'EPA HDV Rules'!O$45,IF('CA Standards and Followers'!$F38=1,MAX('CA Standards and Followers'!V$7,'EPA HDV Rules'!O$45),0))</f>
        <v>0.54749999999999999</v>
      </c>
      <c r="W26">
        <f>IF('CA Standards and Followers'!$C38=1,'EPA HDV Rules'!P$45,IF('CA Standards and Followers'!$F38=1,MAX('CA Standards and Followers'!W$7,'EPA HDV Rules'!P$45),0))</f>
        <v>0.54749999999999999</v>
      </c>
      <c r="X26">
        <f>IF('CA Standards and Followers'!$C38=1,'EPA HDV Rules'!Q$45,IF('CA Standards and Followers'!$F38=1,MAX('CA Standards and Followers'!X$7,'EPA HDV Rules'!Q$45),0))</f>
        <v>0.54749999999999999</v>
      </c>
      <c r="Y26">
        <f>IF('CA Standards and Followers'!$C38=1,'EPA HDV Rules'!R$45,IF('CA Standards and Followers'!$F38=1,MAX('CA Standards and Followers'!Y$7,'EPA HDV Rules'!R$45),0))</f>
        <v>0.54749999999999999</v>
      </c>
      <c r="Z26">
        <f>IF('CA Standards and Followers'!$C38=1,'EPA HDV Rules'!S$45,IF('CA Standards and Followers'!$F38=1,MAX('CA Standards and Followers'!Z$7,'EPA HDV Rules'!S$45),0))</f>
        <v>0.54749999999999999</v>
      </c>
      <c r="AA26">
        <f>IF('CA Standards and Followers'!$C38=1,'EPA HDV Rules'!T$45,IF('CA Standards and Followers'!$F38=1,MAX('CA Standards and Followers'!AA$7,'EPA HDV Rules'!T$45),0))</f>
        <v>0.54749999999999999</v>
      </c>
      <c r="AB26">
        <f>IF('CA Standards and Followers'!$C38=1,'EPA HDV Rules'!U$45,IF('CA Standards and Followers'!$F38=1,MAX('CA Standards and Followers'!AB$7,'EPA HDV Rules'!U$45),0))</f>
        <v>0.54749999999999999</v>
      </c>
      <c r="AC26">
        <f>IF('CA Standards and Followers'!$C38=1,'EPA HDV Rules'!V$45,IF('CA Standards and Followers'!$F38=1,MAX('CA Standards and Followers'!AC$7,'EPA HDV Rules'!V$45),0))</f>
        <v>0.54749999999999999</v>
      </c>
      <c r="AD26">
        <f>IF('CA Standards and Followers'!$C38=1,'EPA HDV Rules'!W$45,IF('CA Standards and Followers'!$F38=1,MAX('CA Standards and Followers'!AD$7,'EPA HDV Rules'!W$45),0))</f>
        <v>0.54749999999999999</v>
      </c>
      <c r="AE26">
        <f>IF('CA Standards and Followers'!$C38=1,'EPA HDV Rules'!X$45,IF('CA Standards and Followers'!$F38=1,MAX('CA Standards and Followers'!AE$7,'EPA HDV Rules'!X$45),0))</f>
        <v>0.54749999999999999</v>
      </c>
      <c r="AF26">
        <f>IF('CA Standards and Followers'!$C38=1,'EPA HDV Rules'!Y$45,IF('CA Standards and Followers'!$F38=1,MAX('CA Standards and Followers'!AF$7,'EPA HDV Rules'!Y$45),0))</f>
        <v>0.54749999999999999</v>
      </c>
    </row>
    <row r="27" spans="1:32" x14ac:dyDescent="0.75">
      <c r="A27" t="s">
        <v>15</v>
      </c>
      <c r="B27">
        <f>IF(INDEX('CA Standards and Followers'!$I$14:$I$73,MATCH($A27,'CA Standards and Followers'!$A$14:$A$73,0))&lt;=B$1,INDEX('CA Standards and Followers'!$F$14:$F$73,MATCH($A27,'CA Standards and Followers'!$A$14:$A$73,0))*'CA Standards and Followers'!B$7,0)</f>
        <v>0</v>
      </c>
      <c r="C27">
        <f>IF(INDEX('CA Standards and Followers'!$I$14:$I$73,MATCH($A27,'CA Standards and Followers'!$A$14:$A$73,0))&lt;=C$1,INDEX('CA Standards and Followers'!$F$14:$F$73,MATCH($A27,'CA Standards and Followers'!$A$14:$A$73,0))*'CA Standards and Followers'!C$7,0)</f>
        <v>0</v>
      </c>
      <c r="D27">
        <f>IF(INDEX('CA Standards and Followers'!$I$14:$I$73,MATCH($A27,'CA Standards and Followers'!$A$14:$A$73,0))&lt;=D$1,INDEX('CA Standards and Followers'!$F$14:$F$73,MATCH($A27,'CA Standards and Followers'!$A$14:$A$73,0))*'CA Standards and Followers'!D$7,0)</f>
        <v>0</v>
      </c>
      <c r="E27">
        <f>IF(INDEX('CA Standards and Followers'!$I$14:$I$73,MATCH($A27,'CA Standards and Followers'!$A$14:$A$73,0))&lt;=E$1,INDEX('CA Standards and Followers'!$F$14:$F$73,MATCH($A27,'CA Standards and Followers'!$A$14:$A$73,0))*'CA Standards and Followers'!E$7,0)</f>
        <v>0</v>
      </c>
      <c r="F27">
        <f>IF(INDEX('CA Standards and Followers'!$I$14:$I$73,MATCH($A27,'CA Standards and Followers'!$A$14:$A$73,0))&lt;=F$1,INDEX('CA Standards and Followers'!$F$14:$F$73,MATCH($A27,'CA Standards and Followers'!$A$14:$A$73,0))*'CA Standards and Followers'!F$7,0)</f>
        <v>0</v>
      </c>
      <c r="G27">
        <f>IF(INDEX('CA Standards and Followers'!$I$14:$I$73,MATCH($A27,'CA Standards and Followers'!$A$14:$A$73,0))&lt;=G$1,INDEX('CA Standards and Followers'!$F$14:$F$73,MATCH($A27,'CA Standards and Followers'!$A$14:$A$73,0))*'CA Standards and Followers'!G$7,0)</f>
        <v>0</v>
      </c>
      <c r="H27">
        <f>IF(INDEX('CA Standards and Followers'!$I$14:$I$73,MATCH($A27,'CA Standards and Followers'!$A$14:$A$73,0))&lt;=H$1,INDEX('CA Standards and Followers'!$F$14:$F$73,MATCH($A27,'CA Standards and Followers'!$A$14:$A$73,0))*'CA Standards and Followers'!H$7,0)</f>
        <v>0</v>
      </c>
      <c r="I27">
        <f>IF('CA Standards and Followers'!$C39=1,'EPA HDV Rules'!B$45,IF('CA Standards and Followers'!$F39=1,MAX('CA Standards and Followers'!I$7,'EPA HDV Rules'!B$45),0))</f>
        <v>0.16200000000000001</v>
      </c>
      <c r="J27">
        <f>IF('CA Standards and Followers'!$C39=1,'EPA HDV Rules'!C$45,IF('CA Standards and Followers'!$F39=1,MAX('CA Standards and Followers'!J$7,'EPA HDV Rules'!C$45),0))</f>
        <v>0.20300000000000001</v>
      </c>
      <c r="K27">
        <f>IF('CA Standards and Followers'!$C39=1,'EPA HDV Rules'!D$45,IF('CA Standards and Followers'!$F39=1,MAX('CA Standards and Followers'!K$7,'EPA HDV Rules'!D$45),0))</f>
        <v>0.24299999999999999</v>
      </c>
      <c r="L27">
        <f>IF('CA Standards and Followers'!$C39=1,'EPA HDV Rules'!E$45,IF('CA Standards and Followers'!$F39=1,MAX('CA Standards and Followers'!L$7,'EPA HDV Rules'!E$45),0))</f>
        <v>0.28299999999999997</v>
      </c>
      <c r="M27">
        <f>IF('CA Standards and Followers'!$C39=1,'EPA HDV Rules'!F$45,IF('CA Standards and Followers'!$F39=1,MAX('CA Standards and Followers'!M$7,'EPA HDV Rules'!F$45),0))</f>
        <v>0.43099999999999999</v>
      </c>
      <c r="N27">
        <f>IF('CA Standards and Followers'!$C39=1,'EPA HDV Rules'!G$45,IF('CA Standards and Followers'!$F39=1,MAX('CA Standards and Followers'!N$7,'EPA HDV Rules'!G$45),0))</f>
        <v>0.56100000000000005</v>
      </c>
      <c r="O27">
        <f>IF('CA Standards and Followers'!$C39=1,'EPA HDV Rules'!H$45,IF('CA Standards and Followers'!$F39=1,MAX('CA Standards and Followers'!O$7,'EPA HDV Rules'!H$45),0))</f>
        <v>0.56100000000000005</v>
      </c>
      <c r="P27">
        <f>IF('CA Standards and Followers'!$C39=1,'EPA HDV Rules'!I$45,IF('CA Standards and Followers'!$F39=1,MAX('CA Standards and Followers'!P$7,'EPA HDV Rules'!I$45),0))</f>
        <v>0.56100000000000005</v>
      </c>
      <c r="Q27">
        <f>IF('CA Standards and Followers'!$C39=1,'EPA HDV Rules'!J$45,IF('CA Standards and Followers'!$F39=1,MAX('CA Standards and Followers'!Q$7,'EPA HDV Rules'!J$45),0))</f>
        <v>0.54749999999999999</v>
      </c>
      <c r="R27">
        <f>IF('CA Standards and Followers'!$C39=1,'EPA HDV Rules'!K$45,IF('CA Standards and Followers'!$F39=1,MAX('CA Standards and Followers'!R$7,'EPA HDV Rules'!K$45),0))</f>
        <v>0.54749999999999999</v>
      </c>
      <c r="S27">
        <f>IF('CA Standards and Followers'!$C39=1,'EPA HDV Rules'!L$45,IF('CA Standards and Followers'!$F39=1,MAX('CA Standards and Followers'!S$7,'EPA HDV Rules'!L$45),0))</f>
        <v>0.54749999999999999</v>
      </c>
      <c r="T27">
        <f>IF('CA Standards and Followers'!$C39=1,'EPA HDV Rules'!M$45,IF('CA Standards and Followers'!$F39=1,MAX('CA Standards and Followers'!T$7,'EPA HDV Rules'!M$45),0))</f>
        <v>0.54749999999999999</v>
      </c>
      <c r="U27">
        <f>IF('CA Standards and Followers'!$C39=1,'EPA HDV Rules'!N$45,IF('CA Standards and Followers'!$F39=1,MAX('CA Standards and Followers'!U$7,'EPA HDV Rules'!N$45),0))</f>
        <v>0.54749999999999999</v>
      </c>
      <c r="V27">
        <f>IF('CA Standards and Followers'!$C39=1,'EPA HDV Rules'!O$45,IF('CA Standards and Followers'!$F39=1,MAX('CA Standards and Followers'!V$7,'EPA HDV Rules'!O$45),0))</f>
        <v>0.54749999999999999</v>
      </c>
      <c r="W27">
        <f>IF('CA Standards and Followers'!$C39=1,'EPA HDV Rules'!P$45,IF('CA Standards and Followers'!$F39=1,MAX('CA Standards and Followers'!W$7,'EPA HDV Rules'!P$45),0))</f>
        <v>0.54749999999999999</v>
      </c>
      <c r="X27">
        <f>IF('CA Standards and Followers'!$C39=1,'EPA HDV Rules'!Q$45,IF('CA Standards and Followers'!$F39=1,MAX('CA Standards and Followers'!X$7,'EPA HDV Rules'!Q$45),0))</f>
        <v>0.54749999999999999</v>
      </c>
      <c r="Y27">
        <f>IF('CA Standards and Followers'!$C39=1,'EPA HDV Rules'!R$45,IF('CA Standards and Followers'!$F39=1,MAX('CA Standards and Followers'!Y$7,'EPA HDV Rules'!R$45),0))</f>
        <v>0.54749999999999999</v>
      </c>
      <c r="Z27">
        <f>IF('CA Standards and Followers'!$C39=1,'EPA HDV Rules'!S$45,IF('CA Standards and Followers'!$F39=1,MAX('CA Standards and Followers'!Z$7,'EPA HDV Rules'!S$45),0))</f>
        <v>0.54749999999999999</v>
      </c>
      <c r="AA27">
        <f>IF('CA Standards and Followers'!$C39=1,'EPA HDV Rules'!T$45,IF('CA Standards and Followers'!$F39=1,MAX('CA Standards and Followers'!AA$7,'EPA HDV Rules'!T$45),0))</f>
        <v>0.54749999999999999</v>
      </c>
      <c r="AB27">
        <f>IF('CA Standards and Followers'!$C39=1,'EPA HDV Rules'!U$45,IF('CA Standards and Followers'!$F39=1,MAX('CA Standards and Followers'!AB$7,'EPA HDV Rules'!U$45),0))</f>
        <v>0.54749999999999999</v>
      </c>
      <c r="AC27">
        <f>IF('CA Standards and Followers'!$C39=1,'EPA HDV Rules'!V$45,IF('CA Standards and Followers'!$F39=1,MAX('CA Standards and Followers'!AC$7,'EPA HDV Rules'!V$45),0))</f>
        <v>0.54749999999999999</v>
      </c>
      <c r="AD27">
        <f>IF('CA Standards and Followers'!$C39=1,'EPA HDV Rules'!W$45,IF('CA Standards and Followers'!$F39=1,MAX('CA Standards and Followers'!AD$7,'EPA HDV Rules'!W$45),0))</f>
        <v>0.54749999999999999</v>
      </c>
      <c r="AE27">
        <f>IF('CA Standards and Followers'!$C39=1,'EPA HDV Rules'!X$45,IF('CA Standards and Followers'!$F39=1,MAX('CA Standards and Followers'!AE$7,'EPA HDV Rules'!X$45),0))</f>
        <v>0.54749999999999999</v>
      </c>
      <c r="AF27">
        <f>IF('CA Standards and Followers'!$C39=1,'EPA HDV Rules'!Y$45,IF('CA Standards and Followers'!$F39=1,MAX('CA Standards and Followers'!AF$7,'EPA HDV Rules'!Y$45),0))</f>
        <v>0.54749999999999999</v>
      </c>
    </row>
    <row r="28" spans="1:32" x14ac:dyDescent="0.75">
      <c r="A28" t="s">
        <v>1378</v>
      </c>
      <c r="B28">
        <f>IF(INDEX('CA Standards and Followers'!$I$14:$I$73,MATCH($A28,'CA Standards and Followers'!$A$14:$A$73,0))&lt;=B$1,INDEX('CA Standards and Followers'!$F$14:$F$73,MATCH($A28,'CA Standards and Followers'!$A$14:$A$73,0))*'CA Standards and Followers'!B$7,0)</f>
        <v>0</v>
      </c>
      <c r="C28">
        <f>IF(INDEX('CA Standards and Followers'!$I$14:$I$73,MATCH($A28,'CA Standards and Followers'!$A$14:$A$73,0))&lt;=C$1,INDEX('CA Standards and Followers'!$F$14:$F$73,MATCH($A28,'CA Standards and Followers'!$A$14:$A$73,0))*'CA Standards and Followers'!C$7,0)</f>
        <v>0</v>
      </c>
      <c r="D28">
        <f>IF(INDEX('CA Standards and Followers'!$I$14:$I$73,MATCH($A28,'CA Standards and Followers'!$A$14:$A$73,0))&lt;=D$1,INDEX('CA Standards and Followers'!$F$14:$F$73,MATCH($A28,'CA Standards and Followers'!$A$14:$A$73,0))*'CA Standards and Followers'!D$7,0)</f>
        <v>0</v>
      </c>
      <c r="E28">
        <f>IF(INDEX('CA Standards and Followers'!$I$14:$I$73,MATCH($A28,'CA Standards and Followers'!$A$14:$A$73,0))&lt;=E$1,INDEX('CA Standards and Followers'!$F$14:$F$73,MATCH($A28,'CA Standards and Followers'!$A$14:$A$73,0))*'CA Standards and Followers'!E$7,0)</f>
        <v>0</v>
      </c>
      <c r="F28">
        <f>IF(INDEX('CA Standards and Followers'!$I$14:$I$73,MATCH($A28,'CA Standards and Followers'!$A$14:$A$73,0))&lt;=F$1,INDEX('CA Standards and Followers'!$F$14:$F$73,MATCH($A28,'CA Standards and Followers'!$A$14:$A$73,0))*'CA Standards and Followers'!F$7,0)</f>
        <v>0</v>
      </c>
      <c r="G28">
        <f>IF(INDEX('CA Standards and Followers'!$I$14:$I$73,MATCH($A28,'CA Standards and Followers'!$A$14:$A$73,0))&lt;=G$1,INDEX('CA Standards and Followers'!$F$14:$F$73,MATCH($A28,'CA Standards and Followers'!$A$14:$A$73,0))*'CA Standards and Followers'!G$7,0)</f>
        <v>0</v>
      </c>
      <c r="H28">
        <f>IF(INDEX('CA Standards and Followers'!$I$14:$I$73,MATCH($A28,'CA Standards and Followers'!$A$14:$A$73,0))&lt;=H$1,INDEX('CA Standards and Followers'!$F$14:$F$73,MATCH($A28,'CA Standards and Followers'!$A$14:$A$73,0))*'CA Standards and Followers'!H$7,0)</f>
        <v>0</v>
      </c>
      <c r="I28">
        <f>IF('CA Standards and Followers'!$C40=1,'EPA HDV Rules'!B$45,IF('CA Standards and Followers'!$F40=1,MAX('CA Standards and Followers'!I$7,'EPA HDV Rules'!B$45),0))</f>
        <v>0.16200000000000001</v>
      </c>
      <c r="J28">
        <f>IF('CA Standards and Followers'!$C40=1,'EPA HDV Rules'!C$45,IF('CA Standards and Followers'!$F40=1,MAX('CA Standards and Followers'!J$7,'EPA HDV Rules'!C$45),0))</f>
        <v>0.20300000000000001</v>
      </c>
      <c r="K28">
        <f>IF('CA Standards and Followers'!$C40=1,'EPA HDV Rules'!D$45,IF('CA Standards and Followers'!$F40=1,MAX('CA Standards and Followers'!K$7,'EPA HDV Rules'!D$45),0))</f>
        <v>0.24299999999999999</v>
      </c>
      <c r="L28">
        <f>IF('CA Standards and Followers'!$C40=1,'EPA HDV Rules'!E$45,IF('CA Standards and Followers'!$F40=1,MAX('CA Standards and Followers'!L$7,'EPA HDV Rules'!E$45),0))</f>
        <v>0.28299999999999997</v>
      </c>
      <c r="M28">
        <f>IF('CA Standards and Followers'!$C40=1,'EPA HDV Rules'!F$45,IF('CA Standards and Followers'!$F40=1,MAX('CA Standards and Followers'!M$7,'EPA HDV Rules'!F$45),0))</f>
        <v>0.43099999999999999</v>
      </c>
      <c r="N28">
        <f>IF('CA Standards and Followers'!$C40=1,'EPA HDV Rules'!G$45,IF('CA Standards and Followers'!$F40=1,MAX('CA Standards and Followers'!N$7,'EPA HDV Rules'!G$45),0))</f>
        <v>0.56100000000000005</v>
      </c>
      <c r="O28">
        <f>IF('CA Standards and Followers'!$C40=1,'EPA HDV Rules'!H$45,IF('CA Standards and Followers'!$F40=1,MAX('CA Standards and Followers'!O$7,'EPA HDV Rules'!H$45),0))</f>
        <v>0.56100000000000005</v>
      </c>
      <c r="P28">
        <f>IF('CA Standards and Followers'!$C40=1,'EPA HDV Rules'!I$45,IF('CA Standards and Followers'!$F40=1,MAX('CA Standards and Followers'!P$7,'EPA HDV Rules'!I$45),0))</f>
        <v>0.56100000000000005</v>
      </c>
      <c r="Q28">
        <f>IF('CA Standards and Followers'!$C40=1,'EPA HDV Rules'!J$45,IF('CA Standards and Followers'!$F40=1,MAX('CA Standards and Followers'!Q$7,'EPA HDV Rules'!J$45),0))</f>
        <v>0.54749999999999999</v>
      </c>
      <c r="R28">
        <f>IF('CA Standards and Followers'!$C40=1,'EPA HDV Rules'!K$45,IF('CA Standards and Followers'!$F40=1,MAX('CA Standards and Followers'!R$7,'EPA HDV Rules'!K$45),0))</f>
        <v>0.54749999999999999</v>
      </c>
      <c r="S28">
        <f>IF('CA Standards and Followers'!$C40=1,'EPA HDV Rules'!L$45,IF('CA Standards and Followers'!$F40=1,MAX('CA Standards and Followers'!S$7,'EPA HDV Rules'!L$45),0))</f>
        <v>0.54749999999999999</v>
      </c>
      <c r="T28">
        <f>IF('CA Standards and Followers'!$C40=1,'EPA HDV Rules'!M$45,IF('CA Standards and Followers'!$F40=1,MAX('CA Standards and Followers'!T$7,'EPA HDV Rules'!M$45),0))</f>
        <v>0.54749999999999999</v>
      </c>
      <c r="U28">
        <f>IF('CA Standards and Followers'!$C40=1,'EPA HDV Rules'!N$45,IF('CA Standards and Followers'!$F40=1,MAX('CA Standards and Followers'!U$7,'EPA HDV Rules'!N$45),0))</f>
        <v>0.54749999999999999</v>
      </c>
      <c r="V28">
        <f>IF('CA Standards and Followers'!$C40=1,'EPA HDV Rules'!O$45,IF('CA Standards and Followers'!$F40=1,MAX('CA Standards and Followers'!V$7,'EPA HDV Rules'!O$45),0))</f>
        <v>0.54749999999999999</v>
      </c>
      <c r="W28">
        <f>IF('CA Standards and Followers'!$C40=1,'EPA HDV Rules'!P$45,IF('CA Standards and Followers'!$F40=1,MAX('CA Standards and Followers'!W$7,'EPA HDV Rules'!P$45),0))</f>
        <v>0.54749999999999999</v>
      </c>
      <c r="X28">
        <f>IF('CA Standards and Followers'!$C40=1,'EPA HDV Rules'!Q$45,IF('CA Standards and Followers'!$F40=1,MAX('CA Standards and Followers'!X$7,'EPA HDV Rules'!Q$45),0))</f>
        <v>0.54749999999999999</v>
      </c>
      <c r="Y28">
        <f>IF('CA Standards and Followers'!$C40=1,'EPA HDV Rules'!R$45,IF('CA Standards and Followers'!$F40=1,MAX('CA Standards and Followers'!Y$7,'EPA HDV Rules'!R$45),0))</f>
        <v>0.54749999999999999</v>
      </c>
      <c r="Z28">
        <f>IF('CA Standards and Followers'!$C40=1,'EPA HDV Rules'!S$45,IF('CA Standards and Followers'!$F40=1,MAX('CA Standards and Followers'!Z$7,'EPA HDV Rules'!S$45),0))</f>
        <v>0.54749999999999999</v>
      </c>
      <c r="AA28">
        <f>IF('CA Standards and Followers'!$C40=1,'EPA HDV Rules'!T$45,IF('CA Standards and Followers'!$F40=1,MAX('CA Standards and Followers'!AA$7,'EPA HDV Rules'!T$45),0))</f>
        <v>0.54749999999999999</v>
      </c>
      <c r="AB28">
        <f>IF('CA Standards and Followers'!$C40=1,'EPA HDV Rules'!U$45,IF('CA Standards and Followers'!$F40=1,MAX('CA Standards and Followers'!AB$7,'EPA HDV Rules'!U$45),0))</f>
        <v>0.54749999999999999</v>
      </c>
      <c r="AC28">
        <f>IF('CA Standards and Followers'!$C40=1,'EPA HDV Rules'!V$45,IF('CA Standards and Followers'!$F40=1,MAX('CA Standards and Followers'!AC$7,'EPA HDV Rules'!V$45),0))</f>
        <v>0.54749999999999999</v>
      </c>
      <c r="AD28">
        <f>IF('CA Standards and Followers'!$C40=1,'EPA HDV Rules'!W$45,IF('CA Standards and Followers'!$F40=1,MAX('CA Standards and Followers'!AD$7,'EPA HDV Rules'!W$45),0))</f>
        <v>0.54749999999999999</v>
      </c>
      <c r="AE28">
        <f>IF('CA Standards and Followers'!$C40=1,'EPA HDV Rules'!X$45,IF('CA Standards and Followers'!$F40=1,MAX('CA Standards and Followers'!AE$7,'EPA HDV Rules'!X$45),0))</f>
        <v>0.54749999999999999</v>
      </c>
      <c r="AF28">
        <f>IF('CA Standards and Followers'!$C40=1,'EPA HDV Rules'!Y$45,IF('CA Standards and Followers'!$F40=1,MAX('CA Standards and Followers'!AF$7,'EPA HDV Rules'!Y$45),0))</f>
        <v>0.54749999999999999</v>
      </c>
    </row>
    <row r="29" spans="1:32" x14ac:dyDescent="0.75">
      <c r="A29" t="s">
        <v>16</v>
      </c>
      <c r="B29">
        <f>IF(INDEX('CA Standards and Followers'!$I$14:$I$73,MATCH($A29,'CA Standards and Followers'!$A$14:$A$73,0))&lt;=B$1,INDEX('CA Standards and Followers'!$F$14:$F$73,MATCH($A29,'CA Standards and Followers'!$A$14:$A$73,0))*'CA Standards and Followers'!B$7,0)</f>
        <v>0</v>
      </c>
      <c r="C29">
        <f>IF(INDEX('CA Standards and Followers'!$I$14:$I$73,MATCH($A29,'CA Standards and Followers'!$A$14:$A$73,0))&lt;=C$1,INDEX('CA Standards and Followers'!$F$14:$F$73,MATCH($A29,'CA Standards and Followers'!$A$14:$A$73,0))*'CA Standards and Followers'!C$7,0)</f>
        <v>0</v>
      </c>
      <c r="D29">
        <f>IF(INDEX('CA Standards and Followers'!$I$14:$I$73,MATCH($A29,'CA Standards and Followers'!$A$14:$A$73,0))&lt;=D$1,INDEX('CA Standards and Followers'!$F$14:$F$73,MATCH($A29,'CA Standards and Followers'!$A$14:$A$73,0))*'CA Standards and Followers'!D$7,0)</f>
        <v>0</v>
      </c>
      <c r="E29">
        <f>IF(INDEX('CA Standards and Followers'!$I$14:$I$73,MATCH($A29,'CA Standards and Followers'!$A$14:$A$73,0))&lt;=E$1,INDEX('CA Standards and Followers'!$F$14:$F$73,MATCH($A29,'CA Standards and Followers'!$A$14:$A$73,0))*'CA Standards and Followers'!E$7,0)</f>
        <v>0</v>
      </c>
      <c r="F29">
        <f>IF(INDEX('CA Standards and Followers'!$I$14:$I$73,MATCH($A29,'CA Standards and Followers'!$A$14:$A$73,0))&lt;=F$1,INDEX('CA Standards and Followers'!$F$14:$F$73,MATCH($A29,'CA Standards and Followers'!$A$14:$A$73,0))*'CA Standards and Followers'!F$7,0)</f>
        <v>0</v>
      </c>
      <c r="G29">
        <f>IF(INDEX('CA Standards and Followers'!$I$14:$I$73,MATCH($A29,'CA Standards and Followers'!$A$14:$A$73,0))&lt;=G$1,INDEX('CA Standards and Followers'!$F$14:$F$73,MATCH($A29,'CA Standards and Followers'!$A$14:$A$73,0))*'CA Standards and Followers'!G$7,0)</f>
        <v>0</v>
      </c>
      <c r="H29">
        <f>IF(INDEX('CA Standards and Followers'!$I$14:$I$73,MATCH($A29,'CA Standards and Followers'!$A$14:$A$73,0))&lt;=H$1,INDEX('CA Standards and Followers'!$F$14:$F$73,MATCH($A29,'CA Standards and Followers'!$A$14:$A$73,0))*'CA Standards and Followers'!H$7,0)</f>
        <v>0</v>
      </c>
      <c r="I29">
        <f>IF('CA Standards and Followers'!$C41=1,'EPA HDV Rules'!B$45,IF('CA Standards and Followers'!$F41=1,MAX('CA Standards and Followers'!I$7,'EPA HDV Rules'!B$45),0))</f>
        <v>0.16200000000000001</v>
      </c>
      <c r="J29">
        <f>IF('CA Standards and Followers'!$C41=1,'EPA HDV Rules'!C$45,IF('CA Standards and Followers'!$F41=1,MAX('CA Standards and Followers'!J$7,'EPA HDV Rules'!C$45),0))</f>
        <v>0.20300000000000001</v>
      </c>
      <c r="K29">
        <f>IF('CA Standards and Followers'!$C41=1,'EPA HDV Rules'!D$45,IF('CA Standards and Followers'!$F41=1,MAX('CA Standards and Followers'!K$7,'EPA HDV Rules'!D$45),0))</f>
        <v>0.24299999999999999</v>
      </c>
      <c r="L29">
        <f>IF('CA Standards and Followers'!$C41=1,'EPA HDV Rules'!E$45,IF('CA Standards and Followers'!$F41=1,MAX('CA Standards and Followers'!L$7,'EPA HDV Rules'!E$45),0))</f>
        <v>0.28299999999999997</v>
      </c>
      <c r="M29">
        <f>IF('CA Standards and Followers'!$C41=1,'EPA HDV Rules'!F$45,IF('CA Standards and Followers'!$F41=1,MAX('CA Standards and Followers'!M$7,'EPA HDV Rules'!F$45),0))</f>
        <v>0.43099999999999999</v>
      </c>
      <c r="N29">
        <f>IF('CA Standards and Followers'!$C41=1,'EPA HDV Rules'!G$45,IF('CA Standards and Followers'!$F41=1,MAX('CA Standards and Followers'!N$7,'EPA HDV Rules'!G$45),0))</f>
        <v>0.56100000000000005</v>
      </c>
      <c r="O29">
        <f>IF('CA Standards and Followers'!$C41=1,'EPA HDV Rules'!H$45,IF('CA Standards and Followers'!$F41=1,MAX('CA Standards and Followers'!O$7,'EPA HDV Rules'!H$45),0))</f>
        <v>0.56100000000000005</v>
      </c>
      <c r="P29">
        <f>IF('CA Standards and Followers'!$C41=1,'EPA HDV Rules'!I$45,IF('CA Standards and Followers'!$F41=1,MAX('CA Standards and Followers'!P$7,'EPA HDV Rules'!I$45),0))</f>
        <v>0.56100000000000005</v>
      </c>
      <c r="Q29">
        <f>IF('CA Standards and Followers'!$C41=1,'EPA HDV Rules'!J$45,IF('CA Standards and Followers'!$F41=1,MAX('CA Standards and Followers'!Q$7,'EPA HDV Rules'!J$45),0))</f>
        <v>0.54749999999999999</v>
      </c>
      <c r="R29">
        <f>IF('CA Standards and Followers'!$C41=1,'EPA HDV Rules'!K$45,IF('CA Standards and Followers'!$F41=1,MAX('CA Standards and Followers'!R$7,'EPA HDV Rules'!K$45),0))</f>
        <v>0.54749999999999999</v>
      </c>
      <c r="S29">
        <f>IF('CA Standards and Followers'!$C41=1,'EPA HDV Rules'!L$45,IF('CA Standards and Followers'!$F41=1,MAX('CA Standards and Followers'!S$7,'EPA HDV Rules'!L$45),0))</f>
        <v>0.54749999999999999</v>
      </c>
      <c r="T29">
        <f>IF('CA Standards and Followers'!$C41=1,'EPA HDV Rules'!M$45,IF('CA Standards and Followers'!$F41=1,MAX('CA Standards and Followers'!T$7,'EPA HDV Rules'!M$45),0))</f>
        <v>0.54749999999999999</v>
      </c>
      <c r="U29">
        <f>IF('CA Standards and Followers'!$C41=1,'EPA HDV Rules'!N$45,IF('CA Standards and Followers'!$F41=1,MAX('CA Standards and Followers'!U$7,'EPA HDV Rules'!N$45),0))</f>
        <v>0.54749999999999999</v>
      </c>
      <c r="V29">
        <f>IF('CA Standards and Followers'!$C41=1,'EPA HDV Rules'!O$45,IF('CA Standards and Followers'!$F41=1,MAX('CA Standards and Followers'!V$7,'EPA HDV Rules'!O$45),0))</f>
        <v>0.54749999999999999</v>
      </c>
      <c r="W29">
        <f>IF('CA Standards and Followers'!$C41=1,'EPA HDV Rules'!P$45,IF('CA Standards and Followers'!$F41=1,MAX('CA Standards and Followers'!W$7,'EPA HDV Rules'!P$45),0))</f>
        <v>0.54749999999999999</v>
      </c>
      <c r="X29">
        <f>IF('CA Standards and Followers'!$C41=1,'EPA HDV Rules'!Q$45,IF('CA Standards and Followers'!$F41=1,MAX('CA Standards and Followers'!X$7,'EPA HDV Rules'!Q$45),0))</f>
        <v>0.54749999999999999</v>
      </c>
      <c r="Y29">
        <f>IF('CA Standards and Followers'!$C41=1,'EPA HDV Rules'!R$45,IF('CA Standards and Followers'!$F41=1,MAX('CA Standards and Followers'!Y$7,'EPA HDV Rules'!R$45),0))</f>
        <v>0.54749999999999999</v>
      </c>
      <c r="Z29">
        <f>IF('CA Standards and Followers'!$C41=1,'EPA HDV Rules'!S$45,IF('CA Standards and Followers'!$F41=1,MAX('CA Standards and Followers'!Z$7,'EPA HDV Rules'!S$45),0))</f>
        <v>0.54749999999999999</v>
      </c>
      <c r="AA29">
        <f>IF('CA Standards and Followers'!$C41=1,'EPA HDV Rules'!T$45,IF('CA Standards and Followers'!$F41=1,MAX('CA Standards and Followers'!AA$7,'EPA HDV Rules'!T$45),0))</f>
        <v>0.54749999999999999</v>
      </c>
      <c r="AB29">
        <f>IF('CA Standards and Followers'!$C41=1,'EPA HDV Rules'!U$45,IF('CA Standards and Followers'!$F41=1,MAX('CA Standards and Followers'!AB$7,'EPA HDV Rules'!U$45),0))</f>
        <v>0.54749999999999999</v>
      </c>
      <c r="AC29">
        <f>IF('CA Standards and Followers'!$C41=1,'EPA HDV Rules'!V$45,IF('CA Standards and Followers'!$F41=1,MAX('CA Standards and Followers'!AC$7,'EPA HDV Rules'!V$45),0))</f>
        <v>0.54749999999999999</v>
      </c>
      <c r="AD29">
        <f>IF('CA Standards and Followers'!$C41=1,'EPA HDV Rules'!W$45,IF('CA Standards and Followers'!$F41=1,MAX('CA Standards and Followers'!AD$7,'EPA HDV Rules'!W$45),0))</f>
        <v>0.54749999999999999</v>
      </c>
      <c r="AE29">
        <f>IF('CA Standards and Followers'!$C41=1,'EPA HDV Rules'!X$45,IF('CA Standards and Followers'!$F41=1,MAX('CA Standards and Followers'!AE$7,'EPA HDV Rules'!X$45),0))</f>
        <v>0.54749999999999999</v>
      </c>
      <c r="AF29">
        <f>IF('CA Standards and Followers'!$C41=1,'EPA HDV Rules'!Y$45,IF('CA Standards and Followers'!$F41=1,MAX('CA Standards and Followers'!AF$7,'EPA HDV Rules'!Y$45),0))</f>
        <v>0.54749999999999999</v>
      </c>
    </row>
    <row r="30" spans="1:32" x14ac:dyDescent="0.75">
      <c r="A30" t="s">
        <v>1381</v>
      </c>
      <c r="B30">
        <f>IF(INDEX('CA Standards and Followers'!$I$14:$I$73,MATCH($A30,'CA Standards and Followers'!$A$14:$A$73,0))&lt;=B$1,INDEX('CA Standards and Followers'!$F$14:$F$73,MATCH($A30,'CA Standards and Followers'!$A$14:$A$73,0))*'CA Standards and Followers'!B$7,0)</f>
        <v>0</v>
      </c>
      <c r="C30">
        <f>IF(INDEX('CA Standards and Followers'!$I$14:$I$73,MATCH($A30,'CA Standards and Followers'!$A$14:$A$73,0))&lt;=C$1,INDEX('CA Standards and Followers'!$F$14:$F$73,MATCH($A30,'CA Standards and Followers'!$A$14:$A$73,0))*'CA Standards and Followers'!C$7,0)</f>
        <v>0</v>
      </c>
      <c r="D30">
        <f>IF(INDEX('CA Standards and Followers'!$I$14:$I$73,MATCH($A30,'CA Standards and Followers'!$A$14:$A$73,0))&lt;=D$1,INDEX('CA Standards and Followers'!$F$14:$F$73,MATCH($A30,'CA Standards and Followers'!$A$14:$A$73,0))*'CA Standards and Followers'!D$7,0)</f>
        <v>0</v>
      </c>
      <c r="E30">
        <f>IF(INDEX('CA Standards and Followers'!$I$14:$I$73,MATCH($A30,'CA Standards and Followers'!$A$14:$A$73,0))&lt;=E$1,INDEX('CA Standards and Followers'!$F$14:$F$73,MATCH($A30,'CA Standards and Followers'!$A$14:$A$73,0))*'CA Standards and Followers'!E$7,0)</f>
        <v>0</v>
      </c>
      <c r="F30">
        <f>IF(INDEX('CA Standards and Followers'!$I$14:$I$73,MATCH($A30,'CA Standards and Followers'!$A$14:$A$73,0))&lt;=F$1,INDEX('CA Standards and Followers'!$F$14:$F$73,MATCH($A30,'CA Standards and Followers'!$A$14:$A$73,0))*'CA Standards and Followers'!F$7,0)</f>
        <v>0</v>
      </c>
      <c r="G30">
        <f>IF(INDEX('CA Standards and Followers'!$I$14:$I$73,MATCH($A30,'CA Standards and Followers'!$A$14:$A$73,0))&lt;=G$1,INDEX('CA Standards and Followers'!$F$14:$F$73,MATCH($A30,'CA Standards and Followers'!$A$14:$A$73,0))*'CA Standards and Followers'!G$7,0)</f>
        <v>0</v>
      </c>
      <c r="H30">
        <f>IF(INDEX('CA Standards and Followers'!$I$14:$I$73,MATCH($A30,'CA Standards and Followers'!$A$14:$A$73,0))&lt;=H$1,INDEX('CA Standards and Followers'!$F$14:$F$73,MATCH($A30,'CA Standards and Followers'!$A$14:$A$73,0))*'CA Standards and Followers'!H$7,0)</f>
        <v>0</v>
      </c>
      <c r="I30">
        <f>IF('CA Standards and Followers'!$C42=1,'EPA HDV Rules'!B$45,IF('CA Standards and Followers'!$F42=1,MAX('CA Standards and Followers'!I$7,'EPA HDV Rules'!B$45),0))</f>
        <v>0.16200000000000001</v>
      </c>
      <c r="J30">
        <f>IF('CA Standards and Followers'!$C42=1,'EPA HDV Rules'!C$45,IF('CA Standards and Followers'!$F42=1,MAX('CA Standards and Followers'!J$7,'EPA HDV Rules'!C$45),0))</f>
        <v>0.20300000000000001</v>
      </c>
      <c r="K30">
        <f>IF('CA Standards and Followers'!$C42=1,'EPA HDV Rules'!D$45,IF('CA Standards and Followers'!$F42=1,MAX('CA Standards and Followers'!K$7,'EPA HDV Rules'!D$45),0))</f>
        <v>0.24299999999999999</v>
      </c>
      <c r="L30">
        <f>IF('CA Standards and Followers'!$C42=1,'EPA HDV Rules'!E$45,IF('CA Standards and Followers'!$F42=1,MAX('CA Standards and Followers'!L$7,'EPA HDV Rules'!E$45),0))</f>
        <v>0.28299999999999997</v>
      </c>
      <c r="M30">
        <f>IF('CA Standards and Followers'!$C42=1,'EPA HDV Rules'!F$45,IF('CA Standards and Followers'!$F42=1,MAX('CA Standards and Followers'!M$7,'EPA HDV Rules'!F$45),0))</f>
        <v>0.43099999999999999</v>
      </c>
      <c r="N30">
        <f>IF('CA Standards and Followers'!$C42=1,'EPA HDV Rules'!G$45,IF('CA Standards and Followers'!$F42=1,MAX('CA Standards and Followers'!N$7,'EPA HDV Rules'!G$45),0))</f>
        <v>0.56100000000000005</v>
      </c>
      <c r="O30">
        <f>IF('CA Standards and Followers'!$C42=1,'EPA HDV Rules'!H$45,IF('CA Standards and Followers'!$F42=1,MAX('CA Standards and Followers'!O$7,'EPA HDV Rules'!H$45),0))</f>
        <v>0.56100000000000005</v>
      </c>
      <c r="P30">
        <f>IF('CA Standards and Followers'!$C42=1,'EPA HDV Rules'!I$45,IF('CA Standards and Followers'!$F42=1,MAX('CA Standards and Followers'!P$7,'EPA HDV Rules'!I$45),0))</f>
        <v>0.56100000000000005</v>
      </c>
      <c r="Q30">
        <f>IF('CA Standards and Followers'!$C42=1,'EPA HDV Rules'!J$45,IF('CA Standards and Followers'!$F42=1,MAX('CA Standards and Followers'!Q$7,'EPA HDV Rules'!J$45),0))</f>
        <v>0.54749999999999999</v>
      </c>
      <c r="R30">
        <f>IF('CA Standards and Followers'!$C42=1,'EPA HDV Rules'!K$45,IF('CA Standards and Followers'!$F42=1,MAX('CA Standards and Followers'!R$7,'EPA HDV Rules'!K$45),0))</f>
        <v>0.54749999999999999</v>
      </c>
      <c r="S30">
        <f>IF('CA Standards and Followers'!$C42=1,'EPA HDV Rules'!L$45,IF('CA Standards and Followers'!$F42=1,MAX('CA Standards and Followers'!S$7,'EPA HDV Rules'!L$45),0))</f>
        <v>0.54749999999999999</v>
      </c>
      <c r="T30">
        <f>IF('CA Standards and Followers'!$C42=1,'EPA HDV Rules'!M$45,IF('CA Standards and Followers'!$F42=1,MAX('CA Standards and Followers'!T$7,'EPA HDV Rules'!M$45),0))</f>
        <v>0.54749999999999999</v>
      </c>
      <c r="U30">
        <f>IF('CA Standards and Followers'!$C42=1,'EPA HDV Rules'!N$45,IF('CA Standards and Followers'!$F42=1,MAX('CA Standards and Followers'!U$7,'EPA HDV Rules'!N$45),0))</f>
        <v>0.54749999999999999</v>
      </c>
      <c r="V30">
        <f>IF('CA Standards and Followers'!$C42=1,'EPA HDV Rules'!O$45,IF('CA Standards and Followers'!$F42=1,MAX('CA Standards and Followers'!V$7,'EPA HDV Rules'!O$45),0))</f>
        <v>0.54749999999999999</v>
      </c>
      <c r="W30">
        <f>IF('CA Standards and Followers'!$C42=1,'EPA HDV Rules'!P$45,IF('CA Standards and Followers'!$F42=1,MAX('CA Standards and Followers'!W$7,'EPA HDV Rules'!P$45),0))</f>
        <v>0.54749999999999999</v>
      </c>
      <c r="X30">
        <f>IF('CA Standards and Followers'!$C42=1,'EPA HDV Rules'!Q$45,IF('CA Standards and Followers'!$F42=1,MAX('CA Standards and Followers'!X$7,'EPA HDV Rules'!Q$45),0))</f>
        <v>0.54749999999999999</v>
      </c>
      <c r="Y30">
        <f>IF('CA Standards and Followers'!$C42=1,'EPA HDV Rules'!R$45,IF('CA Standards and Followers'!$F42=1,MAX('CA Standards and Followers'!Y$7,'EPA HDV Rules'!R$45),0))</f>
        <v>0.54749999999999999</v>
      </c>
      <c r="Z30">
        <f>IF('CA Standards and Followers'!$C42=1,'EPA HDV Rules'!S$45,IF('CA Standards and Followers'!$F42=1,MAX('CA Standards and Followers'!Z$7,'EPA HDV Rules'!S$45),0))</f>
        <v>0.54749999999999999</v>
      </c>
      <c r="AA30">
        <f>IF('CA Standards and Followers'!$C42=1,'EPA HDV Rules'!T$45,IF('CA Standards and Followers'!$F42=1,MAX('CA Standards and Followers'!AA$7,'EPA HDV Rules'!T$45),0))</f>
        <v>0.54749999999999999</v>
      </c>
      <c r="AB30">
        <f>IF('CA Standards and Followers'!$C42=1,'EPA HDV Rules'!U$45,IF('CA Standards and Followers'!$F42=1,MAX('CA Standards and Followers'!AB$7,'EPA HDV Rules'!U$45),0))</f>
        <v>0.54749999999999999</v>
      </c>
      <c r="AC30">
        <f>IF('CA Standards and Followers'!$C42=1,'EPA HDV Rules'!V$45,IF('CA Standards and Followers'!$F42=1,MAX('CA Standards and Followers'!AC$7,'EPA HDV Rules'!V$45),0))</f>
        <v>0.54749999999999999</v>
      </c>
      <c r="AD30">
        <f>IF('CA Standards and Followers'!$C42=1,'EPA HDV Rules'!W$45,IF('CA Standards and Followers'!$F42=1,MAX('CA Standards and Followers'!AD$7,'EPA HDV Rules'!W$45),0))</f>
        <v>0.54749999999999999</v>
      </c>
      <c r="AE30">
        <f>IF('CA Standards and Followers'!$C42=1,'EPA HDV Rules'!X$45,IF('CA Standards and Followers'!$F42=1,MAX('CA Standards and Followers'!AE$7,'EPA HDV Rules'!X$45),0))</f>
        <v>0.54749999999999999</v>
      </c>
      <c r="AF30">
        <f>IF('CA Standards and Followers'!$C42=1,'EPA HDV Rules'!Y$45,IF('CA Standards and Followers'!$F42=1,MAX('CA Standards and Followers'!AF$7,'EPA HDV Rules'!Y$45),0))</f>
        <v>0.54749999999999999</v>
      </c>
    </row>
    <row r="31" spans="1:32" x14ac:dyDescent="0.75">
      <c r="A31" t="s">
        <v>17</v>
      </c>
      <c r="B31">
        <f>IF(INDEX('CA Standards and Followers'!$I$14:$I$73,MATCH($A31,'CA Standards and Followers'!$A$14:$A$73,0))&lt;=B$1,INDEX('CA Standards and Followers'!$F$14:$F$73,MATCH($A31,'CA Standards and Followers'!$A$14:$A$73,0))*'CA Standards and Followers'!B$7,0)</f>
        <v>0</v>
      </c>
      <c r="C31">
        <f>IF(INDEX('CA Standards and Followers'!$I$14:$I$73,MATCH($A31,'CA Standards and Followers'!$A$14:$A$73,0))&lt;=C$1,INDEX('CA Standards and Followers'!$F$14:$F$73,MATCH($A31,'CA Standards and Followers'!$A$14:$A$73,0))*'CA Standards and Followers'!C$7,0)</f>
        <v>0</v>
      </c>
      <c r="D31">
        <f>IF(INDEX('CA Standards and Followers'!$I$14:$I$73,MATCH($A31,'CA Standards and Followers'!$A$14:$A$73,0))&lt;=D$1,INDEX('CA Standards and Followers'!$F$14:$F$73,MATCH($A31,'CA Standards and Followers'!$A$14:$A$73,0))*'CA Standards and Followers'!D$7,0)</f>
        <v>0</v>
      </c>
      <c r="E31">
        <f>IF(INDEX('CA Standards and Followers'!$I$14:$I$73,MATCH($A31,'CA Standards and Followers'!$A$14:$A$73,0))&lt;=E$1,INDEX('CA Standards and Followers'!$F$14:$F$73,MATCH($A31,'CA Standards and Followers'!$A$14:$A$73,0))*'CA Standards and Followers'!E$7,0)</f>
        <v>0</v>
      </c>
      <c r="F31">
        <f>IF(INDEX('CA Standards and Followers'!$I$14:$I$73,MATCH($A31,'CA Standards and Followers'!$A$14:$A$73,0))&lt;=F$1,INDEX('CA Standards and Followers'!$F$14:$F$73,MATCH($A31,'CA Standards and Followers'!$A$14:$A$73,0))*'CA Standards and Followers'!F$7,0)</f>
        <v>0</v>
      </c>
      <c r="G31">
        <f>IF(INDEX('CA Standards and Followers'!$I$14:$I$73,MATCH($A31,'CA Standards and Followers'!$A$14:$A$73,0))&lt;=G$1,INDEX('CA Standards and Followers'!$F$14:$F$73,MATCH($A31,'CA Standards and Followers'!$A$14:$A$73,0))*'CA Standards and Followers'!G$7,0)</f>
        <v>0</v>
      </c>
      <c r="H31">
        <f>IF(INDEX('CA Standards and Followers'!$I$14:$I$73,MATCH($A31,'CA Standards and Followers'!$A$14:$A$73,0))&lt;=H$1,INDEX('CA Standards and Followers'!$F$14:$F$73,MATCH($A31,'CA Standards and Followers'!$A$14:$A$73,0))*'CA Standards and Followers'!H$7,0)</f>
        <v>0</v>
      </c>
      <c r="I31">
        <f>IF('CA Standards and Followers'!$C43=1,'EPA HDV Rules'!B$45,IF('CA Standards and Followers'!$F43=1,MAX('CA Standards and Followers'!I$7,'EPA HDV Rules'!B$45),0))</f>
        <v>0.16200000000000001</v>
      </c>
      <c r="J31">
        <f>IF('CA Standards and Followers'!$C43=1,'EPA HDV Rules'!C$45,IF('CA Standards and Followers'!$F43=1,MAX('CA Standards and Followers'!J$7,'EPA HDV Rules'!C$45),0))</f>
        <v>0.20300000000000001</v>
      </c>
      <c r="K31">
        <f>IF('CA Standards and Followers'!$C43=1,'EPA HDV Rules'!D$45,IF('CA Standards and Followers'!$F43=1,MAX('CA Standards and Followers'!K$7,'EPA HDV Rules'!D$45),0))</f>
        <v>0.24299999999999999</v>
      </c>
      <c r="L31">
        <f>IF('CA Standards and Followers'!$C43=1,'EPA HDV Rules'!E$45,IF('CA Standards and Followers'!$F43=1,MAX('CA Standards and Followers'!L$7,'EPA HDV Rules'!E$45),0))</f>
        <v>0.28299999999999997</v>
      </c>
      <c r="M31">
        <f>IF('CA Standards and Followers'!$C43=1,'EPA HDV Rules'!F$45,IF('CA Standards and Followers'!$F43=1,MAX('CA Standards and Followers'!M$7,'EPA HDV Rules'!F$45),0))</f>
        <v>0.43099999999999999</v>
      </c>
      <c r="N31">
        <f>IF('CA Standards and Followers'!$C43=1,'EPA HDV Rules'!G$45,IF('CA Standards and Followers'!$F43=1,MAX('CA Standards and Followers'!N$7,'EPA HDV Rules'!G$45),0))</f>
        <v>0.56100000000000005</v>
      </c>
      <c r="O31">
        <f>IF('CA Standards and Followers'!$C43=1,'EPA HDV Rules'!H$45,IF('CA Standards and Followers'!$F43=1,MAX('CA Standards and Followers'!O$7,'EPA HDV Rules'!H$45),0))</f>
        <v>0.56100000000000005</v>
      </c>
      <c r="P31">
        <f>IF('CA Standards and Followers'!$C43=1,'EPA HDV Rules'!I$45,IF('CA Standards and Followers'!$F43=1,MAX('CA Standards and Followers'!P$7,'EPA HDV Rules'!I$45),0))</f>
        <v>0.56100000000000005</v>
      </c>
      <c r="Q31">
        <f>IF('CA Standards and Followers'!$C43=1,'EPA HDV Rules'!J$45,IF('CA Standards and Followers'!$F43=1,MAX('CA Standards and Followers'!Q$7,'EPA HDV Rules'!J$45),0))</f>
        <v>0.54749999999999999</v>
      </c>
      <c r="R31">
        <f>IF('CA Standards and Followers'!$C43=1,'EPA HDV Rules'!K$45,IF('CA Standards and Followers'!$F43=1,MAX('CA Standards and Followers'!R$7,'EPA HDV Rules'!K$45),0))</f>
        <v>0.54749999999999999</v>
      </c>
      <c r="S31">
        <f>IF('CA Standards and Followers'!$C43=1,'EPA HDV Rules'!L$45,IF('CA Standards and Followers'!$F43=1,MAX('CA Standards and Followers'!S$7,'EPA HDV Rules'!L$45),0))</f>
        <v>0.54749999999999999</v>
      </c>
      <c r="T31">
        <f>IF('CA Standards and Followers'!$C43=1,'EPA HDV Rules'!M$45,IF('CA Standards and Followers'!$F43=1,MAX('CA Standards and Followers'!T$7,'EPA HDV Rules'!M$45),0))</f>
        <v>0.54749999999999999</v>
      </c>
      <c r="U31">
        <f>IF('CA Standards and Followers'!$C43=1,'EPA HDV Rules'!N$45,IF('CA Standards and Followers'!$F43=1,MAX('CA Standards and Followers'!U$7,'EPA HDV Rules'!N$45),0))</f>
        <v>0.54749999999999999</v>
      </c>
      <c r="V31">
        <f>IF('CA Standards and Followers'!$C43=1,'EPA HDV Rules'!O$45,IF('CA Standards and Followers'!$F43=1,MAX('CA Standards and Followers'!V$7,'EPA HDV Rules'!O$45),0))</f>
        <v>0.54749999999999999</v>
      </c>
      <c r="W31">
        <f>IF('CA Standards and Followers'!$C43=1,'EPA HDV Rules'!P$45,IF('CA Standards and Followers'!$F43=1,MAX('CA Standards and Followers'!W$7,'EPA HDV Rules'!P$45),0))</f>
        <v>0.54749999999999999</v>
      </c>
      <c r="X31">
        <f>IF('CA Standards and Followers'!$C43=1,'EPA HDV Rules'!Q$45,IF('CA Standards and Followers'!$F43=1,MAX('CA Standards and Followers'!X$7,'EPA HDV Rules'!Q$45),0))</f>
        <v>0.54749999999999999</v>
      </c>
      <c r="Y31">
        <f>IF('CA Standards and Followers'!$C43=1,'EPA HDV Rules'!R$45,IF('CA Standards and Followers'!$F43=1,MAX('CA Standards and Followers'!Y$7,'EPA HDV Rules'!R$45),0))</f>
        <v>0.54749999999999999</v>
      </c>
      <c r="Z31">
        <f>IF('CA Standards and Followers'!$C43=1,'EPA HDV Rules'!S$45,IF('CA Standards and Followers'!$F43=1,MAX('CA Standards and Followers'!Z$7,'EPA HDV Rules'!S$45),0))</f>
        <v>0.54749999999999999</v>
      </c>
      <c r="AA31">
        <f>IF('CA Standards and Followers'!$C43=1,'EPA HDV Rules'!T$45,IF('CA Standards and Followers'!$F43=1,MAX('CA Standards and Followers'!AA$7,'EPA HDV Rules'!T$45),0))</f>
        <v>0.54749999999999999</v>
      </c>
      <c r="AB31">
        <f>IF('CA Standards and Followers'!$C43=1,'EPA HDV Rules'!U$45,IF('CA Standards and Followers'!$F43=1,MAX('CA Standards and Followers'!AB$7,'EPA HDV Rules'!U$45),0))</f>
        <v>0.54749999999999999</v>
      </c>
      <c r="AC31">
        <f>IF('CA Standards and Followers'!$C43=1,'EPA HDV Rules'!V$45,IF('CA Standards and Followers'!$F43=1,MAX('CA Standards and Followers'!AC$7,'EPA HDV Rules'!V$45),0))</f>
        <v>0.54749999999999999</v>
      </c>
      <c r="AD31">
        <f>IF('CA Standards and Followers'!$C43=1,'EPA HDV Rules'!W$45,IF('CA Standards and Followers'!$F43=1,MAX('CA Standards and Followers'!AD$7,'EPA HDV Rules'!W$45),0))</f>
        <v>0.54749999999999999</v>
      </c>
      <c r="AE31">
        <f>IF('CA Standards and Followers'!$C43=1,'EPA HDV Rules'!X$45,IF('CA Standards and Followers'!$F43=1,MAX('CA Standards and Followers'!AE$7,'EPA HDV Rules'!X$45),0))</f>
        <v>0.54749999999999999</v>
      </c>
      <c r="AF31">
        <f>IF('CA Standards and Followers'!$C43=1,'EPA HDV Rules'!Y$45,IF('CA Standards and Followers'!$F43=1,MAX('CA Standards and Followers'!AF$7,'EPA HDV Rules'!Y$45),0))</f>
        <v>0.54749999999999999</v>
      </c>
    </row>
    <row r="32" spans="1:32" x14ac:dyDescent="0.75">
      <c r="A32" t="s">
        <v>1384</v>
      </c>
      <c r="B32">
        <f>IF(INDEX('CA Standards and Followers'!$I$14:$I$73,MATCH($A32,'CA Standards and Followers'!$A$14:$A$73,0))&lt;=B$1,INDEX('CA Standards and Followers'!$F$14:$F$73,MATCH($A32,'CA Standards and Followers'!$A$14:$A$73,0))*'CA Standards and Followers'!B$7,0)</f>
        <v>0</v>
      </c>
      <c r="C32">
        <f>IF(INDEX('CA Standards and Followers'!$I$14:$I$73,MATCH($A32,'CA Standards and Followers'!$A$14:$A$73,0))&lt;=C$1,INDEX('CA Standards and Followers'!$F$14:$F$73,MATCH($A32,'CA Standards and Followers'!$A$14:$A$73,0))*'CA Standards and Followers'!C$7,0)</f>
        <v>0</v>
      </c>
      <c r="D32">
        <f>IF(INDEX('CA Standards and Followers'!$I$14:$I$73,MATCH($A32,'CA Standards and Followers'!$A$14:$A$73,0))&lt;=D$1,INDEX('CA Standards and Followers'!$F$14:$F$73,MATCH($A32,'CA Standards and Followers'!$A$14:$A$73,0))*'CA Standards and Followers'!D$7,0)</f>
        <v>0</v>
      </c>
      <c r="E32">
        <f>IF(INDEX('CA Standards and Followers'!$I$14:$I$73,MATCH($A32,'CA Standards and Followers'!$A$14:$A$73,0))&lt;=E$1,INDEX('CA Standards and Followers'!$F$14:$F$73,MATCH($A32,'CA Standards and Followers'!$A$14:$A$73,0))*'CA Standards and Followers'!E$7,0)</f>
        <v>0</v>
      </c>
      <c r="F32">
        <f>IF(INDEX('CA Standards and Followers'!$I$14:$I$73,MATCH($A32,'CA Standards and Followers'!$A$14:$A$73,0))&lt;=F$1,INDEX('CA Standards and Followers'!$F$14:$F$73,MATCH($A32,'CA Standards and Followers'!$A$14:$A$73,0))*'CA Standards and Followers'!F$7,0)</f>
        <v>0</v>
      </c>
      <c r="G32">
        <f>IF(INDEX('CA Standards and Followers'!$I$14:$I$73,MATCH($A32,'CA Standards and Followers'!$A$14:$A$73,0))&lt;=G$1,INDEX('CA Standards and Followers'!$F$14:$F$73,MATCH($A32,'CA Standards and Followers'!$A$14:$A$73,0))*'CA Standards and Followers'!G$7,0)</f>
        <v>8.007170495487044E-2</v>
      </c>
      <c r="H32">
        <f>IF(INDEX('CA Standards and Followers'!$I$14:$I$73,MATCH($A32,'CA Standards and Followers'!$A$14:$A$73,0))&lt;=H$1,INDEX('CA Standards and Followers'!$F$14:$F$73,MATCH($A32,'CA Standards and Followers'!$A$14:$A$73,0))*'CA Standards and Followers'!H$7,0)</f>
        <v>0.10754675715462489</v>
      </c>
      <c r="I32">
        <f>IF('CA Standards and Followers'!$C44=1,'EPA HDV Rules'!B$45,IF('CA Standards and Followers'!$F44=1,MAX('CA Standards and Followers'!I$7,'EPA HDV Rules'!B$45),0))</f>
        <v>0.16256127688111058</v>
      </c>
      <c r="J32">
        <f>IF('CA Standards and Followers'!$C44=1,'EPA HDV Rules'!C$45,IF('CA Standards and Followers'!$F44=1,MAX('CA Standards and Followers'!J$7,'EPA HDV Rules'!C$45),0))</f>
        <v>0.22511403505922528</v>
      </c>
      <c r="K32">
        <f>IF('CA Standards and Followers'!$C44=1,'EPA HDV Rules'!D$45,IF('CA Standards and Followers'!$F44=1,MAX('CA Standards and Followers'!K$7,'EPA HDV Rules'!D$45),0))</f>
        <v>0.28764855512481957</v>
      </c>
      <c r="L32">
        <f>IF('CA Standards and Followers'!$C44=1,'EPA HDV Rules'!E$45,IF('CA Standards and Followers'!$F44=1,MAX('CA Standards and Followers'!L$7,'EPA HDV Rules'!E$45),0))</f>
        <v>0.35012393285022902</v>
      </c>
      <c r="M32">
        <f>IF('CA Standards and Followers'!$C44=1,'EPA HDV Rules'!F$45,IF('CA Standards and Followers'!$F44=1,MAX('CA Standards and Followers'!M$7,'EPA HDV Rules'!F$45),0))</f>
        <v>0.43099999999999999</v>
      </c>
      <c r="N32">
        <f>IF('CA Standards and Followers'!$C44=1,'EPA HDV Rules'!G$45,IF('CA Standards and Followers'!$F44=1,MAX('CA Standards and Followers'!N$7,'EPA HDV Rules'!G$45),0))</f>
        <v>0.56100000000000005</v>
      </c>
      <c r="O32">
        <f>IF('CA Standards and Followers'!$C44=1,'EPA HDV Rules'!H$45,IF('CA Standards and Followers'!$F44=1,MAX('CA Standards and Followers'!O$7,'EPA HDV Rules'!H$45),0))</f>
        <v>0.56100000000000005</v>
      </c>
      <c r="P32">
        <f>IF('CA Standards and Followers'!$C44=1,'EPA HDV Rules'!I$45,IF('CA Standards and Followers'!$F44=1,MAX('CA Standards and Followers'!P$7,'EPA HDV Rules'!I$45),0))</f>
        <v>0.56100000000000005</v>
      </c>
      <c r="Q32">
        <f>IF('CA Standards and Followers'!$C44=1,'EPA HDV Rules'!J$45,IF('CA Standards and Followers'!$F44=1,MAX('CA Standards and Followers'!Q$7,'EPA HDV Rules'!J$45),0))</f>
        <v>0.60014491697173544</v>
      </c>
      <c r="R32">
        <f>IF('CA Standards and Followers'!$C44=1,'EPA HDV Rules'!K$45,IF('CA Standards and Followers'!$F44=1,MAX('CA Standards and Followers'!R$7,'EPA HDV Rules'!K$45),0))</f>
        <v>0.60012059658240735</v>
      </c>
      <c r="S32">
        <f>IF('CA Standards and Followers'!$C44=1,'EPA HDV Rules'!L$45,IF('CA Standards and Followers'!$F44=1,MAX('CA Standards and Followers'!S$7,'EPA HDV Rules'!L$45),0))</f>
        <v>0.600161934202605</v>
      </c>
      <c r="T32">
        <f>IF('CA Standards and Followers'!$C44=1,'EPA HDV Rules'!M$45,IF('CA Standards and Followers'!$F44=1,MAX('CA Standards and Followers'!T$7,'EPA HDV Rules'!M$45),0))</f>
        <v>0.60016393701902881</v>
      </c>
      <c r="U32">
        <f>IF('CA Standards and Followers'!$C44=1,'EPA HDV Rules'!N$45,IF('CA Standards and Followers'!$F44=1,MAX('CA Standards and Followers'!U$7,'EPA HDV Rules'!N$45),0))</f>
        <v>0.60017920871502439</v>
      </c>
      <c r="V32">
        <f>IF('CA Standards and Followers'!$C44=1,'EPA HDV Rules'!O$45,IF('CA Standards and Followers'!$F44=1,MAX('CA Standards and Followers'!V$7,'EPA HDV Rules'!O$45),0))</f>
        <v>0.60021168530300795</v>
      </c>
      <c r="W32">
        <f>IF('CA Standards and Followers'!$C44=1,'EPA HDV Rules'!P$45,IF('CA Standards and Followers'!$F44=1,MAX('CA Standards and Followers'!W$7,'EPA HDV Rules'!P$45),0))</f>
        <v>0.60021917370958355</v>
      </c>
      <c r="X32">
        <f>IF('CA Standards and Followers'!$C44=1,'EPA HDV Rules'!Q$45,IF('CA Standards and Followers'!$F44=1,MAX('CA Standards and Followers'!X$7,'EPA HDV Rules'!Q$45),0))</f>
        <v>0.60022013941623975</v>
      </c>
      <c r="Y32">
        <f>IF('CA Standards and Followers'!$C44=1,'EPA HDV Rules'!R$45,IF('CA Standards and Followers'!$F44=1,MAX('CA Standards and Followers'!Y$7,'EPA HDV Rules'!R$45),0))</f>
        <v>0.60024997430440052</v>
      </c>
      <c r="Z32">
        <f>IF('CA Standards and Followers'!$C44=1,'EPA HDV Rules'!S$45,IF('CA Standards and Followers'!$F44=1,MAX('CA Standards and Followers'!Z$7,'EPA HDV Rules'!S$45),0))</f>
        <v>0.6002767858670699</v>
      </c>
      <c r="AA32">
        <f>IF('CA Standards and Followers'!$C44=1,'EPA HDV Rules'!T$45,IF('CA Standards and Followers'!$F44=1,MAX('CA Standards and Followers'!AA$7,'EPA HDV Rules'!T$45),0))</f>
        <v>0.60025331577567864</v>
      </c>
      <c r="AB32">
        <f>IF('CA Standards and Followers'!$C44=1,'EPA HDV Rules'!U$45,IF('CA Standards and Followers'!$F44=1,MAX('CA Standards and Followers'!AB$7,'EPA HDV Rules'!U$45),0))</f>
        <v>0.60021121415169432</v>
      </c>
      <c r="AC32">
        <f>IF('CA Standards and Followers'!$C44=1,'EPA HDV Rules'!V$45,IF('CA Standards and Followers'!$F44=1,MAX('CA Standards and Followers'!AC$7,'EPA HDV Rules'!V$45),0))</f>
        <v>0.60014973485583689</v>
      </c>
      <c r="AD32">
        <f>IF('CA Standards and Followers'!$C44=1,'EPA HDV Rules'!W$45,IF('CA Standards and Followers'!$F44=1,MAX('CA Standards and Followers'!AD$7,'EPA HDV Rules'!W$45),0))</f>
        <v>0.60006877964945415</v>
      </c>
      <c r="AE32">
        <f>IF('CA Standards and Followers'!$C44=1,'EPA HDV Rules'!X$45,IF('CA Standards and Followers'!$F44=1,MAX('CA Standards and Followers'!AE$7,'EPA HDV Rules'!X$45),0))</f>
        <v>0.60001224832570577</v>
      </c>
      <c r="AF32">
        <f>IF('CA Standards and Followers'!$C44=1,'EPA HDV Rules'!Y$45,IF('CA Standards and Followers'!$F44=1,MAX('CA Standards and Followers'!AF$7,'EPA HDV Rules'!Y$45),0))</f>
        <v>0.5999947196049078</v>
      </c>
    </row>
    <row r="33" spans="1:32" x14ac:dyDescent="0.75">
      <c r="A33" t="s">
        <v>18</v>
      </c>
      <c r="B33">
        <f>IF(INDEX('CA Standards and Followers'!$I$14:$I$73,MATCH($A33,'CA Standards and Followers'!$A$14:$A$73,0))&lt;=B$1,INDEX('CA Standards and Followers'!$F$14:$F$73,MATCH($A33,'CA Standards and Followers'!$A$14:$A$73,0))*'CA Standards and Followers'!B$7,0)</f>
        <v>0</v>
      </c>
      <c r="C33">
        <f>IF(INDEX('CA Standards and Followers'!$I$14:$I$73,MATCH($A33,'CA Standards and Followers'!$A$14:$A$73,0))&lt;=C$1,INDEX('CA Standards and Followers'!$F$14:$F$73,MATCH($A33,'CA Standards and Followers'!$A$14:$A$73,0))*'CA Standards and Followers'!C$7,0)</f>
        <v>0</v>
      </c>
      <c r="D33">
        <f>IF(INDEX('CA Standards and Followers'!$I$14:$I$73,MATCH($A33,'CA Standards and Followers'!$A$14:$A$73,0))&lt;=D$1,INDEX('CA Standards and Followers'!$F$14:$F$73,MATCH($A33,'CA Standards and Followers'!$A$14:$A$73,0))*'CA Standards and Followers'!D$7,0)</f>
        <v>0</v>
      </c>
      <c r="E33">
        <f>IF(INDEX('CA Standards and Followers'!$I$14:$I$73,MATCH($A33,'CA Standards and Followers'!$A$14:$A$73,0))&lt;=E$1,INDEX('CA Standards and Followers'!$F$14:$F$73,MATCH($A33,'CA Standards and Followers'!$A$14:$A$73,0))*'CA Standards and Followers'!E$7,0)</f>
        <v>0</v>
      </c>
      <c r="F33">
        <f>IF(INDEX('CA Standards and Followers'!$I$14:$I$73,MATCH($A33,'CA Standards and Followers'!$A$14:$A$73,0))&lt;=F$1,INDEX('CA Standards and Followers'!$F$14:$F$73,MATCH($A33,'CA Standards and Followers'!$A$14:$A$73,0))*'CA Standards and Followers'!F$7,0)</f>
        <v>0</v>
      </c>
      <c r="G33">
        <f>IF(INDEX('CA Standards and Followers'!$I$14:$I$73,MATCH($A33,'CA Standards and Followers'!$A$14:$A$73,0))&lt;=G$1,INDEX('CA Standards and Followers'!$F$14:$F$73,MATCH($A33,'CA Standards and Followers'!$A$14:$A$73,0))*'CA Standards and Followers'!G$7,0)</f>
        <v>0</v>
      </c>
      <c r="H33">
        <f>IF(INDEX('CA Standards and Followers'!$I$14:$I$73,MATCH($A33,'CA Standards and Followers'!$A$14:$A$73,0))&lt;=H$1,INDEX('CA Standards and Followers'!$F$14:$F$73,MATCH($A33,'CA Standards and Followers'!$A$14:$A$73,0))*'CA Standards and Followers'!H$7,0)</f>
        <v>0</v>
      </c>
      <c r="I33">
        <f>IF('CA Standards and Followers'!$C45=1,'EPA HDV Rules'!B$45,IF('CA Standards and Followers'!$F45=1,MAX('CA Standards and Followers'!I$7,'EPA HDV Rules'!B$45),0))</f>
        <v>0.16256127688111058</v>
      </c>
      <c r="J33">
        <f>IF('CA Standards and Followers'!$C45=1,'EPA HDV Rules'!C$45,IF('CA Standards and Followers'!$F45=1,MAX('CA Standards and Followers'!J$7,'EPA HDV Rules'!C$45),0))</f>
        <v>0.22511403505922528</v>
      </c>
      <c r="K33">
        <f>IF('CA Standards and Followers'!$C45=1,'EPA HDV Rules'!D$45,IF('CA Standards and Followers'!$F45=1,MAX('CA Standards and Followers'!K$7,'EPA HDV Rules'!D$45),0))</f>
        <v>0.28764855512481957</v>
      </c>
      <c r="L33">
        <f>IF('CA Standards and Followers'!$C45=1,'EPA HDV Rules'!E$45,IF('CA Standards and Followers'!$F45=1,MAX('CA Standards and Followers'!L$7,'EPA HDV Rules'!E$45),0))</f>
        <v>0.35012393285022902</v>
      </c>
      <c r="M33">
        <f>IF('CA Standards and Followers'!$C45=1,'EPA HDV Rules'!F$45,IF('CA Standards and Followers'!$F45=1,MAX('CA Standards and Followers'!M$7,'EPA HDV Rules'!F$45),0))</f>
        <v>0.43099999999999999</v>
      </c>
      <c r="N33">
        <f>IF('CA Standards and Followers'!$C45=1,'EPA HDV Rules'!G$45,IF('CA Standards and Followers'!$F45=1,MAX('CA Standards and Followers'!N$7,'EPA HDV Rules'!G$45),0))</f>
        <v>0.56100000000000005</v>
      </c>
      <c r="O33">
        <f>IF('CA Standards and Followers'!$C45=1,'EPA HDV Rules'!H$45,IF('CA Standards and Followers'!$F45=1,MAX('CA Standards and Followers'!O$7,'EPA HDV Rules'!H$45),0))</f>
        <v>0.56100000000000005</v>
      </c>
      <c r="P33">
        <f>IF('CA Standards and Followers'!$C45=1,'EPA HDV Rules'!I$45,IF('CA Standards and Followers'!$F45=1,MAX('CA Standards and Followers'!P$7,'EPA HDV Rules'!I$45),0))</f>
        <v>0.56100000000000005</v>
      </c>
      <c r="Q33">
        <f>IF('CA Standards and Followers'!$C45=1,'EPA HDV Rules'!J$45,IF('CA Standards and Followers'!$F45=1,MAX('CA Standards and Followers'!Q$7,'EPA HDV Rules'!J$45),0))</f>
        <v>0.60014491697173544</v>
      </c>
      <c r="R33">
        <f>IF('CA Standards and Followers'!$C45=1,'EPA HDV Rules'!K$45,IF('CA Standards and Followers'!$F45=1,MAX('CA Standards and Followers'!R$7,'EPA HDV Rules'!K$45),0))</f>
        <v>0.60012059658240735</v>
      </c>
      <c r="S33">
        <f>IF('CA Standards and Followers'!$C45=1,'EPA HDV Rules'!L$45,IF('CA Standards and Followers'!$F45=1,MAX('CA Standards and Followers'!S$7,'EPA HDV Rules'!L$45),0))</f>
        <v>0.600161934202605</v>
      </c>
      <c r="T33">
        <f>IF('CA Standards and Followers'!$C45=1,'EPA HDV Rules'!M$45,IF('CA Standards and Followers'!$F45=1,MAX('CA Standards and Followers'!T$7,'EPA HDV Rules'!M$45),0))</f>
        <v>0.60016393701902881</v>
      </c>
      <c r="U33">
        <f>IF('CA Standards and Followers'!$C45=1,'EPA HDV Rules'!N$45,IF('CA Standards and Followers'!$F45=1,MAX('CA Standards and Followers'!U$7,'EPA HDV Rules'!N$45),0))</f>
        <v>0.60017920871502439</v>
      </c>
      <c r="V33">
        <f>IF('CA Standards and Followers'!$C45=1,'EPA HDV Rules'!O$45,IF('CA Standards and Followers'!$F45=1,MAX('CA Standards and Followers'!V$7,'EPA HDV Rules'!O$45),0))</f>
        <v>0.60021168530300795</v>
      </c>
      <c r="W33">
        <f>IF('CA Standards and Followers'!$C45=1,'EPA HDV Rules'!P$45,IF('CA Standards and Followers'!$F45=1,MAX('CA Standards and Followers'!W$7,'EPA HDV Rules'!P$45),0))</f>
        <v>0.60021917370958355</v>
      </c>
      <c r="X33">
        <f>IF('CA Standards and Followers'!$C45=1,'EPA HDV Rules'!Q$45,IF('CA Standards and Followers'!$F45=1,MAX('CA Standards and Followers'!X$7,'EPA HDV Rules'!Q$45),0))</f>
        <v>0.60022013941623975</v>
      </c>
      <c r="Y33">
        <f>IF('CA Standards and Followers'!$C45=1,'EPA HDV Rules'!R$45,IF('CA Standards and Followers'!$F45=1,MAX('CA Standards and Followers'!Y$7,'EPA HDV Rules'!R$45),0))</f>
        <v>0.60024997430440052</v>
      </c>
      <c r="Z33">
        <f>IF('CA Standards and Followers'!$C45=1,'EPA HDV Rules'!S$45,IF('CA Standards and Followers'!$F45=1,MAX('CA Standards and Followers'!Z$7,'EPA HDV Rules'!S$45),0))</f>
        <v>0.6002767858670699</v>
      </c>
      <c r="AA33">
        <f>IF('CA Standards and Followers'!$C45=1,'EPA HDV Rules'!T$45,IF('CA Standards and Followers'!$F45=1,MAX('CA Standards and Followers'!AA$7,'EPA HDV Rules'!T$45),0))</f>
        <v>0.60025331577567864</v>
      </c>
      <c r="AB33">
        <f>IF('CA Standards and Followers'!$C45=1,'EPA HDV Rules'!U$45,IF('CA Standards and Followers'!$F45=1,MAX('CA Standards and Followers'!AB$7,'EPA HDV Rules'!U$45),0))</f>
        <v>0.60021121415169432</v>
      </c>
      <c r="AC33">
        <f>IF('CA Standards and Followers'!$C45=1,'EPA HDV Rules'!V$45,IF('CA Standards and Followers'!$F45=1,MAX('CA Standards and Followers'!AC$7,'EPA HDV Rules'!V$45),0))</f>
        <v>0.60014973485583689</v>
      </c>
      <c r="AD33">
        <f>IF('CA Standards and Followers'!$C45=1,'EPA HDV Rules'!W$45,IF('CA Standards and Followers'!$F45=1,MAX('CA Standards and Followers'!AD$7,'EPA HDV Rules'!W$45),0))</f>
        <v>0.60006877964945415</v>
      </c>
      <c r="AE33">
        <f>IF('CA Standards and Followers'!$C45=1,'EPA HDV Rules'!X$45,IF('CA Standards and Followers'!$F45=1,MAX('CA Standards and Followers'!AE$7,'EPA HDV Rules'!X$45),0))</f>
        <v>0.60001224832570577</v>
      </c>
      <c r="AF33">
        <f>IF('CA Standards and Followers'!$C45=1,'EPA HDV Rules'!Y$45,IF('CA Standards and Followers'!$F45=1,MAX('CA Standards and Followers'!AF$7,'EPA HDV Rules'!Y$45),0))</f>
        <v>0.5999947196049078</v>
      </c>
    </row>
    <row r="34" spans="1:32" x14ac:dyDescent="0.75">
      <c r="A34" t="s">
        <v>1387</v>
      </c>
      <c r="B34">
        <f>IF(INDEX('CA Standards and Followers'!$I$14:$I$73,MATCH($A34,'CA Standards and Followers'!$A$14:$A$73,0))&lt;=B$1,INDEX('CA Standards and Followers'!$F$14:$F$73,MATCH($A34,'CA Standards and Followers'!$A$14:$A$73,0))*'CA Standards and Followers'!B$7,0)</f>
        <v>0</v>
      </c>
      <c r="C34">
        <f>IF(INDEX('CA Standards and Followers'!$I$14:$I$73,MATCH($A34,'CA Standards and Followers'!$A$14:$A$73,0))&lt;=C$1,INDEX('CA Standards and Followers'!$F$14:$F$73,MATCH($A34,'CA Standards and Followers'!$A$14:$A$73,0))*'CA Standards and Followers'!C$7,0)</f>
        <v>0</v>
      </c>
      <c r="D34">
        <f>IF(INDEX('CA Standards and Followers'!$I$14:$I$73,MATCH($A34,'CA Standards and Followers'!$A$14:$A$73,0))&lt;=D$1,INDEX('CA Standards and Followers'!$F$14:$F$73,MATCH($A34,'CA Standards and Followers'!$A$14:$A$73,0))*'CA Standards and Followers'!D$7,0)</f>
        <v>0</v>
      </c>
      <c r="E34">
        <f>IF(INDEX('CA Standards and Followers'!$I$14:$I$73,MATCH($A34,'CA Standards and Followers'!$A$14:$A$73,0))&lt;=E$1,INDEX('CA Standards and Followers'!$F$14:$F$73,MATCH($A34,'CA Standards and Followers'!$A$14:$A$73,0))*'CA Standards and Followers'!E$7,0)</f>
        <v>0</v>
      </c>
      <c r="F34">
        <f>IF(INDEX('CA Standards and Followers'!$I$14:$I$73,MATCH($A34,'CA Standards and Followers'!$A$14:$A$73,0))&lt;=F$1,INDEX('CA Standards and Followers'!$F$14:$F$73,MATCH($A34,'CA Standards and Followers'!$A$14:$A$73,0))*'CA Standards and Followers'!F$7,0)</f>
        <v>0</v>
      </c>
      <c r="G34">
        <f>IF(INDEX('CA Standards and Followers'!$I$14:$I$73,MATCH($A34,'CA Standards and Followers'!$A$14:$A$73,0))&lt;=G$1,INDEX('CA Standards and Followers'!$F$14:$F$73,MATCH($A34,'CA Standards and Followers'!$A$14:$A$73,0))*'CA Standards and Followers'!G$7,0)</f>
        <v>8.007170495487044E-2</v>
      </c>
      <c r="H34">
        <f>IF(INDEX('CA Standards and Followers'!$I$14:$I$73,MATCH($A34,'CA Standards and Followers'!$A$14:$A$73,0))&lt;=H$1,INDEX('CA Standards and Followers'!$F$14:$F$73,MATCH($A34,'CA Standards and Followers'!$A$14:$A$73,0))*'CA Standards and Followers'!H$7,0)</f>
        <v>0.10754675715462489</v>
      </c>
      <c r="I34">
        <f>IF('CA Standards and Followers'!$C46=1,'EPA HDV Rules'!B$45,IF('CA Standards and Followers'!$F46=1,MAX('CA Standards and Followers'!I$7,'EPA HDV Rules'!B$45),0))</f>
        <v>0.16256127688111058</v>
      </c>
      <c r="J34">
        <f>IF('CA Standards and Followers'!$C46=1,'EPA HDV Rules'!C$45,IF('CA Standards and Followers'!$F46=1,MAX('CA Standards and Followers'!J$7,'EPA HDV Rules'!C$45),0))</f>
        <v>0.22511403505922528</v>
      </c>
      <c r="K34">
        <f>IF('CA Standards and Followers'!$C46=1,'EPA HDV Rules'!D$45,IF('CA Standards and Followers'!$F46=1,MAX('CA Standards and Followers'!K$7,'EPA HDV Rules'!D$45),0))</f>
        <v>0.28764855512481957</v>
      </c>
      <c r="L34">
        <f>IF('CA Standards and Followers'!$C46=1,'EPA HDV Rules'!E$45,IF('CA Standards and Followers'!$F46=1,MAX('CA Standards and Followers'!L$7,'EPA HDV Rules'!E$45),0))</f>
        <v>0.35012393285022902</v>
      </c>
      <c r="M34">
        <f>IF('CA Standards and Followers'!$C46=1,'EPA HDV Rules'!F$45,IF('CA Standards and Followers'!$F46=1,MAX('CA Standards and Followers'!M$7,'EPA HDV Rules'!F$45),0))</f>
        <v>0.43099999999999999</v>
      </c>
      <c r="N34">
        <f>IF('CA Standards and Followers'!$C46=1,'EPA HDV Rules'!G$45,IF('CA Standards and Followers'!$F46=1,MAX('CA Standards and Followers'!N$7,'EPA HDV Rules'!G$45),0))</f>
        <v>0.56100000000000005</v>
      </c>
      <c r="O34">
        <f>IF('CA Standards and Followers'!$C46=1,'EPA HDV Rules'!H$45,IF('CA Standards and Followers'!$F46=1,MAX('CA Standards and Followers'!O$7,'EPA HDV Rules'!H$45),0))</f>
        <v>0.56100000000000005</v>
      </c>
      <c r="P34">
        <f>IF('CA Standards and Followers'!$C46=1,'EPA HDV Rules'!I$45,IF('CA Standards and Followers'!$F46=1,MAX('CA Standards and Followers'!P$7,'EPA HDV Rules'!I$45),0))</f>
        <v>0.56100000000000005</v>
      </c>
      <c r="Q34">
        <f>IF('CA Standards and Followers'!$C46=1,'EPA HDV Rules'!J$45,IF('CA Standards and Followers'!$F46=1,MAX('CA Standards and Followers'!Q$7,'EPA HDV Rules'!J$45),0))</f>
        <v>0.60014491697173544</v>
      </c>
      <c r="R34">
        <f>IF('CA Standards and Followers'!$C46=1,'EPA HDV Rules'!K$45,IF('CA Standards and Followers'!$F46=1,MAX('CA Standards and Followers'!R$7,'EPA HDV Rules'!K$45),0))</f>
        <v>0.60012059658240735</v>
      </c>
      <c r="S34">
        <f>IF('CA Standards and Followers'!$C46=1,'EPA HDV Rules'!L$45,IF('CA Standards and Followers'!$F46=1,MAX('CA Standards and Followers'!S$7,'EPA HDV Rules'!L$45),0))</f>
        <v>0.600161934202605</v>
      </c>
      <c r="T34">
        <f>IF('CA Standards and Followers'!$C46=1,'EPA HDV Rules'!M$45,IF('CA Standards and Followers'!$F46=1,MAX('CA Standards and Followers'!T$7,'EPA HDV Rules'!M$45),0))</f>
        <v>0.60016393701902881</v>
      </c>
      <c r="U34">
        <f>IF('CA Standards and Followers'!$C46=1,'EPA HDV Rules'!N$45,IF('CA Standards and Followers'!$F46=1,MAX('CA Standards and Followers'!U$7,'EPA HDV Rules'!N$45),0))</f>
        <v>0.60017920871502439</v>
      </c>
      <c r="V34">
        <f>IF('CA Standards and Followers'!$C46=1,'EPA HDV Rules'!O$45,IF('CA Standards and Followers'!$F46=1,MAX('CA Standards and Followers'!V$7,'EPA HDV Rules'!O$45),0))</f>
        <v>0.60021168530300795</v>
      </c>
      <c r="W34">
        <f>IF('CA Standards and Followers'!$C46=1,'EPA HDV Rules'!P$45,IF('CA Standards and Followers'!$F46=1,MAX('CA Standards and Followers'!W$7,'EPA HDV Rules'!P$45),0))</f>
        <v>0.60021917370958355</v>
      </c>
      <c r="X34">
        <f>IF('CA Standards and Followers'!$C46=1,'EPA HDV Rules'!Q$45,IF('CA Standards and Followers'!$F46=1,MAX('CA Standards and Followers'!X$7,'EPA HDV Rules'!Q$45),0))</f>
        <v>0.60022013941623975</v>
      </c>
      <c r="Y34">
        <f>IF('CA Standards and Followers'!$C46=1,'EPA HDV Rules'!R$45,IF('CA Standards and Followers'!$F46=1,MAX('CA Standards and Followers'!Y$7,'EPA HDV Rules'!R$45),0))</f>
        <v>0.60024997430440052</v>
      </c>
      <c r="Z34">
        <f>IF('CA Standards and Followers'!$C46=1,'EPA HDV Rules'!S$45,IF('CA Standards and Followers'!$F46=1,MAX('CA Standards and Followers'!Z$7,'EPA HDV Rules'!S$45),0))</f>
        <v>0.6002767858670699</v>
      </c>
      <c r="AA34">
        <f>IF('CA Standards and Followers'!$C46=1,'EPA HDV Rules'!T$45,IF('CA Standards and Followers'!$F46=1,MAX('CA Standards and Followers'!AA$7,'EPA HDV Rules'!T$45),0))</f>
        <v>0.60025331577567864</v>
      </c>
      <c r="AB34">
        <f>IF('CA Standards and Followers'!$C46=1,'EPA HDV Rules'!U$45,IF('CA Standards and Followers'!$F46=1,MAX('CA Standards and Followers'!AB$7,'EPA HDV Rules'!U$45),0))</f>
        <v>0.60021121415169432</v>
      </c>
      <c r="AC34">
        <f>IF('CA Standards and Followers'!$C46=1,'EPA HDV Rules'!V$45,IF('CA Standards and Followers'!$F46=1,MAX('CA Standards and Followers'!AC$7,'EPA HDV Rules'!V$45),0))</f>
        <v>0.60014973485583689</v>
      </c>
      <c r="AD34">
        <f>IF('CA Standards and Followers'!$C46=1,'EPA HDV Rules'!W$45,IF('CA Standards and Followers'!$F46=1,MAX('CA Standards and Followers'!AD$7,'EPA HDV Rules'!W$45),0))</f>
        <v>0.60006877964945415</v>
      </c>
      <c r="AE34">
        <f>IF('CA Standards and Followers'!$C46=1,'EPA HDV Rules'!X$45,IF('CA Standards and Followers'!$F46=1,MAX('CA Standards and Followers'!AE$7,'EPA HDV Rules'!X$45),0))</f>
        <v>0.60001224832570577</v>
      </c>
      <c r="AF34">
        <f>IF('CA Standards and Followers'!$C46=1,'EPA HDV Rules'!Y$45,IF('CA Standards and Followers'!$F46=1,MAX('CA Standards and Followers'!AF$7,'EPA HDV Rules'!Y$45),0))</f>
        <v>0.5999947196049078</v>
      </c>
    </row>
    <row r="35" spans="1:32" x14ac:dyDescent="0.75">
      <c r="A35" t="s">
        <v>19</v>
      </c>
      <c r="B35">
        <f>IF(INDEX('CA Standards and Followers'!$I$14:$I$73,MATCH($A35,'CA Standards and Followers'!$A$14:$A$73,0))&lt;=B$1,INDEX('CA Standards and Followers'!$F$14:$F$73,MATCH($A35,'CA Standards and Followers'!$A$14:$A$73,0))*'CA Standards and Followers'!B$7,0)</f>
        <v>0</v>
      </c>
      <c r="C35">
        <f>IF(INDEX('CA Standards and Followers'!$I$14:$I$73,MATCH($A35,'CA Standards and Followers'!$A$14:$A$73,0))&lt;=C$1,INDEX('CA Standards and Followers'!$F$14:$F$73,MATCH($A35,'CA Standards and Followers'!$A$14:$A$73,0))*'CA Standards and Followers'!C$7,0)</f>
        <v>0</v>
      </c>
      <c r="D35">
        <f>IF(INDEX('CA Standards and Followers'!$I$14:$I$73,MATCH($A35,'CA Standards and Followers'!$A$14:$A$73,0))&lt;=D$1,INDEX('CA Standards and Followers'!$F$14:$F$73,MATCH($A35,'CA Standards and Followers'!$A$14:$A$73,0))*'CA Standards and Followers'!D$7,0)</f>
        <v>0</v>
      </c>
      <c r="E35">
        <f>IF(INDEX('CA Standards and Followers'!$I$14:$I$73,MATCH($A35,'CA Standards and Followers'!$A$14:$A$73,0))&lt;=E$1,INDEX('CA Standards and Followers'!$F$14:$F$73,MATCH($A35,'CA Standards and Followers'!$A$14:$A$73,0))*'CA Standards and Followers'!E$7,0)</f>
        <v>0</v>
      </c>
      <c r="F35">
        <f>IF(INDEX('CA Standards and Followers'!$I$14:$I$73,MATCH($A35,'CA Standards and Followers'!$A$14:$A$73,0))&lt;=F$1,INDEX('CA Standards and Followers'!$F$14:$F$73,MATCH($A35,'CA Standards and Followers'!$A$14:$A$73,0))*'CA Standards and Followers'!F$7,0)</f>
        <v>0</v>
      </c>
      <c r="G35">
        <f>IF(INDEX('CA Standards and Followers'!$I$14:$I$73,MATCH($A35,'CA Standards and Followers'!$A$14:$A$73,0))&lt;=G$1,INDEX('CA Standards and Followers'!$F$14:$F$73,MATCH($A35,'CA Standards and Followers'!$A$14:$A$73,0))*'CA Standards and Followers'!G$7,0)</f>
        <v>0</v>
      </c>
      <c r="H35">
        <f>IF(INDEX('CA Standards and Followers'!$I$14:$I$73,MATCH($A35,'CA Standards and Followers'!$A$14:$A$73,0))&lt;=H$1,INDEX('CA Standards and Followers'!$F$14:$F$73,MATCH($A35,'CA Standards and Followers'!$A$14:$A$73,0))*'CA Standards and Followers'!H$7,0)</f>
        <v>0</v>
      </c>
      <c r="I35">
        <f>IF('CA Standards and Followers'!$C47=1,'EPA HDV Rules'!B$45,IF('CA Standards and Followers'!$F47=1,MAX('CA Standards and Followers'!I$7,'EPA HDV Rules'!B$45),0))</f>
        <v>0.16200000000000001</v>
      </c>
      <c r="J35">
        <f>IF('CA Standards and Followers'!$C47=1,'EPA HDV Rules'!C$45,IF('CA Standards and Followers'!$F47=1,MAX('CA Standards and Followers'!J$7,'EPA HDV Rules'!C$45),0))</f>
        <v>0.20300000000000001</v>
      </c>
      <c r="K35">
        <f>IF('CA Standards and Followers'!$C47=1,'EPA HDV Rules'!D$45,IF('CA Standards and Followers'!$F47=1,MAX('CA Standards and Followers'!K$7,'EPA HDV Rules'!D$45),0))</f>
        <v>0.24299999999999999</v>
      </c>
      <c r="L35">
        <f>IF('CA Standards and Followers'!$C47=1,'EPA HDV Rules'!E$45,IF('CA Standards and Followers'!$F47=1,MAX('CA Standards and Followers'!L$7,'EPA HDV Rules'!E$45),0))</f>
        <v>0.28299999999999997</v>
      </c>
      <c r="M35">
        <f>IF('CA Standards and Followers'!$C47=1,'EPA HDV Rules'!F$45,IF('CA Standards and Followers'!$F47=1,MAX('CA Standards and Followers'!M$7,'EPA HDV Rules'!F$45),0))</f>
        <v>0.43099999999999999</v>
      </c>
      <c r="N35">
        <f>IF('CA Standards and Followers'!$C47=1,'EPA HDV Rules'!G$45,IF('CA Standards and Followers'!$F47=1,MAX('CA Standards and Followers'!N$7,'EPA HDV Rules'!G$45),0))</f>
        <v>0.56100000000000005</v>
      </c>
      <c r="O35">
        <f>IF('CA Standards and Followers'!$C47=1,'EPA HDV Rules'!H$45,IF('CA Standards and Followers'!$F47=1,MAX('CA Standards and Followers'!O$7,'EPA HDV Rules'!H$45),0))</f>
        <v>0.56100000000000005</v>
      </c>
      <c r="P35">
        <f>IF('CA Standards and Followers'!$C47=1,'EPA HDV Rules'!I$45,IF('CA Standards and Followers'!$F47=1,MAX('CA Standards and Followers'!P$7,'EPA HDV Rules'!I$45),0))</f>
        <v>0.56100000000000005</v>
      </c>
      <c r="Q35">
        <f>IF('CA Standards and Followers'!$C47=1,'EPA HDV Rules'!J$45,IF('CA Standards and Followers'!$F47=1,MAX('CA Standards and Followers'!Q$7,'EPA HDV Rules'!J$45),0))</f>
        <v>0.54749999999999999</v>
      </c>
      <c r="R35">
        <f>IF('CA Standards and Followers'!$C47=1,'EPA HDV Rules'!K$45,IF('CA Standards and Followers'!$F47=1,MAX('CA Standards and Followers'!R$7,'EPA HDV Rules'!K$45),0))</f>
        <v>0.54749999999999999</v>
      </c>
      <c r="S35">
        <f>IF('CA Standards and Followers'!$C47=1,'EPA HDV Rules'!L$45,IF('CA Standards and Followers'!$F47=1,MAX('CA Standards and Followers'!S$7,'EPA HDV Rules'!L$45),0))</f>
        <v>0.54749999999999999</v>
      </c>
      <c r="T35">
        <f>IF('CA Standards and Followers'!$C47=1,'EPA HDV Rules'!M$45,IF('CA Standards and Followers'!$F47=1,MAX('CA Standards and Followers'!T$7,'EPA HDV Rules'!M$45),0))</f>
        <v>0.54749999999999999</v>
      </c>
      <c r="U35">
        <f>IF('CA Standards and Followers'!$C47=1,'EPA HDV Rules'!N$45,IF('CA Standards and Followers'!$F47=1,MAX('CA Standards and Followers'!U$7,'EPA HDV Rules'!N$45),0))</f>
        <v>0.54749999999999999</v>
      </c>
      <c r="V35">
        <f>IF('CA Standards and Followers'!$C47=1,'EPA HDV Rules'!O$45,IF('CA Standards and Followers'!$F47=1,MAX('CA Standards and Followers'!V$7,'EPA HDV Rules'!O$45),0))</f>
        <v>0.54749999999999999</v>
      </c>
      <c r="W35">
        <f>IF('CA Standards and Followers'!$C47=1,'EPA HDV Rules'!P$45,IF('CA Standards and Followers'!$F47=1,MAX('CA Standards and Followers'!W$7,'EPA HDV Rules'!P$45),0))</f>
        <v>0.54749999999999999</v>
      </c>
      <c r="X35">
        <f>IF('CA Standards and Followers'!$C47=1,'EPA HDV Rules'!Q$45,IF('CA Standards and Followers'!$F47=1,MAX('CA Standards and Followers'!X$7,'EPA HDV Rules'!Q$45),0))</f>
        <v>0.54749999999999999</v>
      </c>
      <c r="Y35">
        <f>IF('CA Standards and Followers'!$C47=1,'EPA HDV Rules'!R$45,IF('CA Standards and Followers'!$F47=1,MAX('CA Standards and Followers'!Y$7,'EPA HDV Rules'!R$45),0))</f>
        <v>0.54749999999999999</v>
      </c>
      <c r="Z35">
        <f>IF('CA Standards and Followers'!$C47=1,'EPA HDV Rules'!S$45,IF('CA Standards and Followers'!$F47=1,MAX('CA Standards and Followers'!Z$7,'EPA HDV Rules'!S$45),0))</f>
        <v>0.54749999999999999</v>
      </c>
      <c r="AA35">
        <f>IF('CA Standards and Followers'!$C47=1,'EPA HDV Rules'!T$45,IF('CA Standards and Followers'!$F47=1,MAX('CA Standards and Followers'!AA$7,'EPA HDV Rules'!T$45),0))</f>
        <v>0.54749999999999999</v>
      </c>
      <c r="AB35">
        <f>IF('CA Standards and Followers'!$C47=1,'EPA HDV Rules'!U$45,IF('CA Standards and Followers'!$F47=1,MAX('CA Standards and Followers'!AB$7,'EPA HDV Rules'!U$45),0))</f>
        <v>0.54749999999999999</v>
      </c>
      <c r="AC35">
        <f>IF('CA Standards and Followers'!$C47=1,'EPA HDV Rules'!V$45,IF('CA Standards and Followers'!$F47=1,MAX('CA Standards and Followers'!AC$7,'EPA HDV Rules'!V$45),0))</f>
        <v>0.54749999999999999</v>
      </c>
      <c r="AD35">
        <f>IF('CA Standards and Followers'!$C47=1,'EPA HDV Rules'!W$45,IF('CA Standards and Followers'!$F47=1,MAX('CA Standards and Followers'!AD$7,'EPA HDV Rules'!W$45),0))</f>
        <v>0.54749999999999999</v>
      </c>
      <c r="AE35">
        <f>IF('CA Standards and Followers'!$C47=1,'EPA HDV Rules'!X$45,IF('CA Standards and Followers'!$F47=1,MAX('CA Standards and Followers'!AE$7,'EPA HDV Rules'!X$45),0))</f>
        <v>0.54749999999999999</v>
      </c>
      <c r="AF35">
        <f>IF('CA Standards and Followers'!$C47=1,'EPA HDV Rules'!Y$45,IF('CA Standards and Followers'!$F47=1,MAX('CA Standards and Followers'!AF$7,'EPA HDV Rules'!Y$45),0))</f>
        <v>0.54749999999999999</v>
      </c>
    </row>
    <row r="36" spans="1:32" x14ac:dyDescent="0.75">
      <c r="A36" t="s">
        <v>20</v>
      </c>
      <c r="B36">
        <f>IF(INDEX('CA Standards and Followers'!$I$14:$I$73,MATCH($A36,'CA Standards and Followers'!$A$14:$A$73,0))&lt;=B$1,INDEX('CA Standards and Followers'!$F$14:$F$73,MATCH($A36,'CA Standards and Followers'!$A$14:$A$73,0))*'CA Standards and Followers'!B$7,0)</f>
        <v>0</v>
      </c>
      <c r="C36">
        <f>IF(INDEX('CA Standards and Followers'!$I$14:$I$73,MATCH($A36,'CA Standards and Followers'!$A$14:$A$73,0))&lt;=C$1,INDEX('CA Standards and Followers'!$F$14:$F$73,MATCH($A36,'CA Standards and Followers'!$A$14:$A$73,0))*'CA Standards and Followers'!C$7,0)</f>
        <v>0</v>
      </c>
      <c r="D36">
        <f>IF(INDEX('CA Standards and Followers'!$I$14:$I$73,MATCH($A36,'CA Standards and Followers'!$A$14:$A$73,0))&lt;=D$1,INDEX('CA Standards and Followers'!$F$14:$F$73,MATCH($A36,'CA Standards and Followers'!$A$14:$A$73,0))*'CA Standards and Followers'!D$7,0)</f>
        <v>0</v>
      </c>
      <c r="E36">
        <f>IF(INDEX('CA Standards and Followers'!$I$14:$I$73,MATCH($A36,'CA Standards and Followers'!$A$14:$A$73,0))&lt;=E$1,INDEX('CA Standards and Followers'!$F$14:$F$73,MATCH($A36,'CA Standards and Followers'!$A$14:$A$73,0))*'CA Standards and Followers'!E$7,0)</f>
        <v>0</v>
      </c>
      <c r="F36">
        <f>IF(INDEX('CA Standards and Followers'!$I$14:$I$73,MATCH($A36,'CA Standards and Followers'!$A$14:$A$73,0))&lt;=F$1,INDEX('CA Standards and Followers'!$F$14:$F$73,MATCH($A36,'CA Standards and Followers'!$A$14:$A$73,0))*'CA Standards and Followers'!F$7,0)</f>
        <v>0</v>
      </c>
      <c r="G36">
        <f>IF(INDEX('CA Standards and Followers'!$I$14:$I$73,MATCH($A36,'CA Standards and Followers'!$A$14:$A$73,0))&lt;=G$1,INDEX('CA Standards and Followers'!$F$14:$F$73,MATCH($A36,'CA Standards and Followers'!$A$14:$A$73,0))*'CA Standards and Followers'!G$7,0)</f>
        <v>0</v>
      </c>
      <c r="H36">
        <f>IF(INDEX('CA Standards and Followers'!$I$14:$I$73,MATCH($A36,'CA Standards and Followers'!$A$14:$A$73,0))&lt;=H$1,INDEX('CA Standards and Followers'!$F$14:$F$73,MATCH($A36,'CA Standards and Followers'!$A$14:$A$73,0))*'CA Standards and Followers'!H$7,0)</f>
        <v>0</v>
      </c>
      <c r="I36">
        <f>IF('CA Standards and Followers'!$C48=1,'EPA HDV Rules'!B$45,IF('CA Standards and Followers'!$F48=1,MAX('CA Standards and Followers'!I$7,'EPA HDV Rules'!B$45),0))</f>
        <v>0.16200000000000001</v>
      </c>
      <c r="J36">
        <f>IF('CA Standards and Followers'!$C48=1,'EPA HDV Rules'!C$45,IF('CA Standards and Followers'!$F48=1,MAX('CA Standards and Followers'!J$7,'EPA HDV Rules'!C$45),0))</f>
        <v>0.20300000000000001</v>
      </c>
      <c r="K36">
        <f>IF('CA Standards and Followers'!$C48=1,'EPA HDV Rules'!D$45,IF('CA Standards and Followers'!$F48=1,MAX('CA Standards and Followers'!K$7,'EPA HDV Rules'!D$45),0))</f>
        <v>0.24299999999999999</v>
      </c>
      <c r="L36">
        <f>IF('CA Standards and Followers'!$C48=1,'EPA HDV Rules'!E$45,IF('CA Standards and Followers'!$F48=1,MAX('CA Standards and Followers'!L$7,'EPA HDV Rules'!E$45),0))</f>
        <v>0.28299999999999997</v>
      </c>
      <c r="M36">
        <f>IF('CA Standards and Followers'!$C48=1,'EPA HDV Rules'!F$45,IF('CA Standards and Followers'!$F48=1,MAX('CA Standards and Followers'!M$7,'EPA HDV Rules'!F$45),0))</f>
        <v>0.43099999999999999</v>
      </c>
      <c r="N36">
        <f>IF('CA Standards and Followers'!$C48=1,'EPA HDV Rules'!G$45,IF('CA Standards and Followers'!$F48=1,MAX('CA Standards and Followers'!N$7,'EPA HDV Rules'!G$45),0))</f>
        <v>0.56100000000000005</v>
      </c>
      <c r="O36">
        <f>IF('CA Standards and Followers'!$C48=1,'EPA HDV Rules'!H$45,IF('CA Standards and Followers'!$F48=1,MAX('CA Standards and Followers'!O$7,'EPA HDV Rules'!H$45),0))</f>
        <v>0.56100000000000005</v>
      </c>
      <c r="P36">
        <f>IF('CA Standards and Followers'!$C48=1,'EPA HDV Rules'!I$45,IF('CA Standards and Followers'!$F48=1,MAX('CA Standards and Followers'!P$7,'EPA HDV Rules'!I$45),0))</f>
        <v>0.56100000000000005</v>
      </c>
      <c r="Q36">
        <f>IF('CA Standards and Followers'!$C48=1,'EPA HDV Rules'!J$45,IF('CA Standards and Followers'!$F48=1,MAX('CA Standards and Followers'!Q$7,'EPA HDV Rules'!J$45),0))</f>
        <v>0.54749999999999999</v>
      </c>
      <c r="R36">
        <f>IF('CA Standards and Followers'!$C48=1,'EPA HDV Rules'!K$45,IF('CA Standards and Followers'!$F48=1,MAX('CA Standards and Followers'!R$7,'EPA HDV Rules'!K$45),0))</f>
        <v>0.54749999999999999</v>
      </c>
      <c r="S36">
        <f>IF('CA Standards and Followers'!$C48=1,'EPA HDV Rules'!L$45,IF('CA Standards and Followers'!$F48=1,MAX('CA Standards and Followers'!S$7,'EPA HDV Rules'!L$45),0))</f>
        <v>0.54749999999999999</v>
      </c>
      <c r="T36">
        <f>IF('CA Standards and Followers'!$C48=1,'EPA HDV Rules'!M$45,IF('CA Standards and Followers'!$F48=1,MAX('CA Standards and Followers'!T$7,'EPA HDV Rules'!M$45),0))</f>
        <v>0.54749999999999999</v>
      </c>
      <c r="U36">
        <f>IF('CA Standards and Followers'!$C48=1,'EPA HDV Rules'!N$45,IF('CA Standards and Followers'!$F48=1,MAX('CA Standards and Followers'!U$7,'EPA HDV Rules'!N$45),0))</f>
        <v>0.54749999999999999</v>
      </c>
      <c r="V36">
        <f>IF('CA Standards and Followers'!$C48=1,'EPA HDV Rules'!O$45,IF('CA Standards and Followers'!$F48=1,MAX('CA Standards and Followers'!V$7,'EPA HDV Rules'!O$45),0))</f>
        <v>0.54749999999999999</v>
      </c>
      <c r="W36">
        <f>IF('CA Standards and Followers'!$C48=1,'EPA HDV Rules'!P$45,IF('CA Standards and Followers'!$F48=1,MAX('CA Standards and Followers'!W$7,'EPA HDV Rules'!P$45),0))</f>
        <v>0.54749999999999999</v>
      </c>
      <c r="X36">
        <f>IF('CA Standards and Followers'!$C48=1,'EPA HDV Rules'!Q$45,IF('CA Standards and Followers'!$F48=1,MAX('CA Standards and Followers'!X$7,'EPA HDV Rules'!Q$45),0))</f>
        <v>0.54749999999999999</v>
      </c>
      <c r="Y36">
        <f>IF('CA Standards and Followers'!$C48=1,'EPA HDV Rules'!R$45,IF('CA Standards and Followers'!$F48=1,MAX('CA Standards and Followers'!Y$7,'EPA HDV Rules'!R$45),0))</f>
        <v>0.54749999999999999</v>
      </c>
      <c r="Z36">
        <f>IF('CA Standards and Followers'!$C48=1,'EPA HDV Rules'!S$45,IF('CA Standards and Followers'!$F48=1,MAX('CA Standards and Followers'!Z$7,'EPA HDV Rules'!S$45),0))</f>
        <v>0.54749999999999999</v>
      </c>
      <c r="AA36">
        <f>IF('CA Standards and Followers'!$C48=1,'EPA HDV Rules'!T$45,IF('CA Standards and Followers'!$F48=1,MAX('CA Standards and Followers'!AA$7,'EPA HDV Rules'!T$45),0))</f>
        <v>0.54749999999999999</v>
      </c>
      <c r="AB36">
        <f>IF('CA Standards and Followers'!$C48=1,'EPA HDV Rules'!U$45,IF('CA Standards and Followers'!$F48=1,MAX('CA Standards and Followers'!AB$7,'EPA HDV Rules'!U$45),0))</f>
        <v>0.54749999999999999</v>
      </c>
      <c r="AC36">
        <f>IF('CA Standards and Followers'!$C48=1,'EPA HDV Rules'!V$45,IF('CA Standards and Followers'!$F48=1,MAX('CA Standards and Followers'!AC$7,'EPA HDV Rules'!V$45),0))</f>
        <v>0.54749999999999999</v>
      </c>
      <c r="AD36">
        <f>IF('CA Standards and Followers'!$C48=1,'EPA HDV Rules'!W$45,IF('CA Standards and Followers'!$F48=1,MAX('CA Standards and Followers'!AD$7,'EPA HDV Rules'!W$45),0))</f>
        <v>0.54749999999999999</v>
      </c>
      <c r="AE36">
        <f>IF('CA Standards and Followers'!$C48=1,'EPA HDV Rules'!X$45,IF('CA Standards and Followers'!$F48=1,MAX('CA Standards and Followers'!AE$7,'EPA HDV Rules'!X$45),0))</f>
        <v>0.54749999999999999</v>
      </c>
      <c r="AF36">
        <f>IF('CA Standards and Followers'!$C48=1,'EPA HDV Rules'!Y$45,IF('CA Standards and Followers'!$F48=1,MAX('CA Standards and Followers'!AF$7,'EPA HDV Rules'!Y$45),0))</f>
        <v>0.54749999999999999</v>
      </c>
    </row>
    <row r="37" spans="1:32" x14ac:dyDescent="0.75">
      <c r="A37" t="s">
        <v>21</v>
      </c>
      <c r="B37">
        <f>IF(INDEX('CA Standards and Followers'!$I$14:$I$73,MATCH($A37,'CA Standards and Followers'!$A$14:$A$73,0))&lt;=B$1,INDEX('CA Standards and Followers'!$F$14:$F$73,MATCH($A37,'CA Standards and Followers'!$A$14:$A$73,0))*'CA Standards and Followers'!B$7,0)</f>
        <v>0</v>
      </c>
      <c r="C37">
        <f>IF(INDEX('CA Standards and Followers'!$I$14:$I$73,MATCH($A37,'CA Standards and Followers'!$A$14:$A$73,0))&lt;=C$1,INDEX('CA Standards and Followers'!$F$14:$F$73,MATCH($A37,'CA Standards and Followers'!$A$14:$A$73,0))*'CA Standards and Followers'!C$7,0)</f>
        <v>0</v>
      </c>
      <c r="D37">
        <f>IF(INDEX('CA Standards and Followers'!$I$14:$I$73,MATCH($A37,'CA Standards and Followers'!$A$14:$A$73,0))&lt;=D$1,INDEX('CA Standards and Followers'!$F$14:$F$73,MATCH($A37,'CA Standards and Followers'!$A$14:$A$73,0))*'CA Standards and Followers'!D$7,0)</f>
        <v>0</v>
      </c>
      <c r="E37">
        <f>IF(INDEX('CA Standards and Followers'!$I$14:$I$73,MATCH($A37,'CA Standards and Followers'!$A$14:$A$73,0))&lt;=E$1,INDEX('CA Standards and Followers'!$F$14:$F$73,MATCH($A37,'CA Standards and Followers'!$A$14:$A$73,0))*'CA Standards and Followers'!E$7,0)</f>
        <v>0</v>
      </c>
      <c r="F37">
        <f>IF(INDEX('CA Standards and Followers'!$I$14:$I$73,MATCH($A37,'CA Standards and Followers'!$A$14:$A$73,0))&lt;=F$1,INDEX('CA Standards and Followers'!$F$14:$F$73,MATCH($A37,'CA Standards and Followers'!$A$14:$A$73,0))*'CA Standards and Followers'!F$7,0)</f>
        <v>0</v>
      </c>
      <c r="G37">
        <f>IF(INDEX('CA Standards and Followers'!$I$14:$I$73,MATCH($A37,'CA Standards and Followers'!$A$14:$A$73,0))&lt;=G$1,INDEX('CA Standards and Followers'!$F$14:$F$73,MATCH($A37,'CA Standards and Followers'!$A$14:$A$73,0))*'CA Standards and Followers'!G$7,0)</f>
        <v>0</v>
      </c>
      <c r="H37">
        <f>IF(INDEX('CA Standards and Followers'!$I$14:$I$73,MATCH($A37,'CA Standards and Followers'!$A$14:$A$73,0))&lt;=H$1,INDEX('CA Standards and Followers'!$F$14:$F$73,MATCH($A37,'CA Standards and Followers'!$A$14:$A$73,0))*'CA Standards and Followers'!H$7,0)</f>
        <v>0</v>
      </c>
      <c r="I37">
        <f>IF('CA Standards and Followers'!$C49=1,'EPA HDV Rules'!B$45,IF('CA Standards and Followers'!$F49=1,MAX('CA Standards and Followers'!I$7,'EPA HDV Rules'!B$45),0))</f>
        <v>0.16200000000000001</v>
      </c>
      <c r="J37">
        <f>IF('CA Standards and Followers'!$C49=1,'EPA HDV Rules'!C$45,IF('CA Standards and Followers'!$F49=1,MAX('CA Standards and Followers'!J$7,'EPA HDV Rules'!C$45),0))</f>
        <v>0.20300000000000001</v>
      </c>
      <c r="K37">
        <f>IF('CA Standards and Followers'!$C49=1,'EPA HDV Rules'!D$45,IF('CA Standards and Followers'!$F49=1,MAX('CA Standards and Followers'!K$7,'EPA HDV Rules'!D$45),0))</f>
        <v>0.24299999999999999</v>
      </c>
      <c r="L37">
        <f>IF('CA Standards and Followers'!$C49=1,'EPA HDV Rules'!E$45,IF('CA Standards and Followers'!$F49=1,MAX('CA Standards and Followers'!L$7,'EPA HDV Rules'!E$45),0))</f>
        <v>0.28299999999999997</v>
      </c>
      <c r="M37">
        <f>IF('CA Standards and Followers'!$C49=1,'EPA HDV Rules'!F$45,IF('CA Standards and Followers'!$F49=1,MAX('CA Standards and Followers'!M$7,'EPA HDV Rules'!F$45),0))</f>
        <v>0.43099999999999999</v>
      </c>
      <c r="N37">
        <f>IF('CA Standards and Followers'!$C49=1,'EPA HDV Rules'!G$45,IF('CA Standards and Followers'!$F49=1,MAX('CA Standards and Followers'!N$7,'EPA HDV Rules'!G$45),0))</f>
        <v>0.56100000000000005</v>
      </c>
      <c r="O37">
        <f>IF('CA Standards and Followers'!$C49=1,'EPA HDV Rules'!H$45,IF('CA Standards and Followers'!$F49=1,MAX('CA Standards and Followers'!O$7,'EPA HDV Rules'!H$45),0))</f>
        <v>0.56100000000000005</v>
      </c>
      <c r="P37">
        <f>IF('CA Standards and Followers'!$C49=1,'EPA HDV Rules'!I$45,IF('CA Standards and Followers'!$F49=1,MAX('CA Standards and Followers'!P$7,'EPA HDV Rules'!I$45),0))</f>
        <v>0.56100000000000005</v>
      </c>
      <c r="Q37">
        <f>IF('CA Standards and Followers'!$C49=1,'EPA HDV Rules'!J$45,IF('CA Standards and Followers'!$F49=1,MAX('CA Standards and Followers'!Q$7,'EPA HDV Rules'!J$45),0))</f>
        <v>0.54749999999999999</v>
      </c>
      <c r="R37">
        <f>IF('CA Standards and Followers'!$C49=1,'EPA HDV Rules'!K$45,IF('CA Standards and Followers'!$F49=1,MAX('CA Standards and Followers'!R$7,'EPA HDV Rules'!K$45),0))</f>
        <v>0.54749999999999999</v>
      </c>
      <c r="S37">
        <f>IF('CA Standards and Followers'!$C49=1,'EPA HDV Rules'!L$45,IF('CA Standards and Followers'!$F49=1,MAX('CA Standards and Followers'!S$7,'EPA HDV Rules'!L$45),0))</f>
        <v>0.54749999999999999</v>
      </c>
      <c r="T37">
        <f>IF('CA Standards and Followers'!$C49=1,'EPA HDV Rules'!M$45,IF('CA Standards and Followers'!$F49=1,MAX('CA Standards and Followers'!T$7,'EPA HDV Rules'!M$45),0))</f>
        <v>0.54749999999999999</v>
      </c>
      <c r="U37">
        <f>IF('CA Standards and Followers'!$C49=1,'EPA HDV Rules'!N$45,IF('CA Standards and Followers'!$F49=1,MAX('CA Standards and Followers'!U$7,'EPA HDV Rules'!N$45),0))</f>
        <v>0.54749999999999999</v>
      </c>
      <c r="V37">
        <f>IF('CA Standards and Followers'!$C49=1,'EPA HDV Rules'!O$45,IF('CA Standards and Followers'!$F49=1,MAX('CA Standards and Followers'!V$7,'EPA HDV Rules'!O$45),0))</f>
        <v>0.54749999999999999</v>
      </c>
      <c r="W37">
        <f>IF('CA Standards and Followers'!$C49=1,'EPA HDV Rules'!P$45,IF('CA Standards and Followers'!$F49=1,MAX('CA Standards and Followers'!W$7,'EPA HDV Rules'!P$45),0))</f>
        <v>0.54749999999999999</v>
      </c>
      <c r="X37">
        <f>IF('CA Standards and Followers'!$C49=1,'EPA HDV Rules'!Q$45,IF('CA Standards and Followers'!$F49=1,MAX('CA Standards and Followers'!X$7,'EPA HDV Rules'!Q$45),0))</f>
        <v>0.54749999999999999</v>
      </c>
      <c r="Y37">
        <f>IF('CA Standards and Followers'!$C49=1,'EPA HDV Rules'!R$45,IF('CA Standards and Followers'!$F49=1,MAX('CA Standards and Followers'!Y$7,'EPA HDV Rules'!R$45),0))</f>
        <v>0.54749999999999999</v>
      </c>
      <c r="Z37">
        <f>IF('CA Standards and Followers'!$C49=1,'EPA HDV Rules'!S$45,IF('CA Standards and Followers'!$F49=1,MAX('CA Standards and Followers'!Z$7,'EPA HDV Rules'!S$45),0))</f>
        <v>0.54749999999999999</v>
      </c>
      <c r="AA37">
        <f>IF('CA Standards and Followers'!$C49=1,'EPA HDV Rules'!T$45,IF('CA Standards and Followers'!$F49=1,MAX('CA Standards and Followers'!AA$7,'EPA HDV Rules'!T$45),0))</f>
        <v>0.54749999999999999</v>
      </c>
      <c r="AB37">
        <f>IF('CA Standards and Followers'!$C49=1,'EPA HDV Rules'!U$45,IF('CA Standards and Followers'!$F49=1,MAX('CA Standards and Followers'!AB$7,'EPA HDV Rules'!U$45),0))</f>
        <v>0.54749999999999999</v>
      </c>
      <c r="AC37">
        <f>IF('CA Standards and Followers'!$C49=1,'EPA HDV Rules'!V$45,IF('CA Standards and Followers'!$F49=1,MAX('CA Standards and Followers'!AC$7,'EPA HDV Rules'!V$45),0))</f>
        <v>0.54749999999999999</v>
      </c>
      <c r="AD37">
        <f>IF('CA Standards and Followers'!$C49=1,'EPA HDV Rules'!W$45,IF('CA Standards and Followers'!$F49=1,MAX('CA Standards and Followers'!AD$7,'EPA HDV Rules'!W$45),0))</f>
        <v>0.54749999999999999</v>
      </c>
      <c r="AE37">
        <f>IF('CA Standards and Followers'!$C49=1,'EPA HDV Rules'!X$45,IF('CA Standards and Followers'!$F49=1,MAX('CA Standards and Followers'!AE$7,'EPA HDV Rules'!X$45),0))</f>
        <v>0.54749999999999999</v>
      </c>
      <c r="AF37">
        <f>IF('CA Standards and Followers'!$C49=1,'EPA HDV Rules'!Y$45,IF('CA Standards and Followers'!$F49=1,MAX('CA Standards and Followers'!AF$7,'EPA HDV Rules'!Y$45),0))</f>
        <v>0.54749999999999999</v>
      </c>
    </row>
    <row r="38" spans="1:32" x14ac:dyDescent="0.75">
      <c r="A38" t="s">
        <v>1392</v>
      </c>
      <c r="B38">
        <f>IF(INDEX('CA Standards and Followers'!$I$14:$I$73,MATCH($A38,'CA Standards and Followers'!$A$14:$A$73,0))&lt;=B$1,INDEX('CA Standards and Followers'!$F$14:$F$73,MATCH($A38,'CA Standards and Followers'!$A$14:$A$73,0))*'CA Standards and Followers'!B$7,0)</f>
        <v>0</v>
      </c>
      <c r="C38">
        <f>IF(INDEX('CA Standards and Followers'!$I$14:$I$73,MATCH($A38,'CA Standards and Followers'!$A$14:$A$73,0))&lt;=C$1,INDEX('CA Standards and Followers'!$F$14:$F$73,MATCH($A38,'CA Standards and Followers'!$A$14:$A$73,0))*'CA Standards and Followers'!C$7,0)</f>
        <v>0</v>
      </c>
      <c r="D38">
        <f>IF(INDEX('CA Standards and Followers'!$I$14:$I$73,MATCH($A38,'CA Standards and Followers'!$A$14:$A$73,0))&lt;=D$1,INDEX('CA Standards and Followers'!$F$14:$F$73,MATCH($A38,'CA Standards and Followers'!$A$14:$A$73,0))*'CA Standards and Followers'!D$7,0)</f>
        <v>0</v>
      </c>
      <c r="E38">
        <f>IF(INDEX('CA Standards and Followers'!$I$14:$I$73,MATCH($A38,'CA Standards and Followers'!$A$14:$A$73,0))&lt;=E$1,INDEX('CA Standards and Followers'!$F$14:$F$73,MATCH($A38,'CA Standards and Followers'!$A$14:$A$73,0))*'CA Standards and Followers'!E$7,0)</f>
        <v>0</v>
      </c>
      <c r="F38">
        <f>IF(INDEX('CA Standards and Followers'!$I$14:$I$73,MATCH($A38,'CA Standards and Followers'!$A$14:$A$73,0))&lt;=F$1,INDEX('CA Standards and Followers'!$F$14:$F$73,MATCH($A38,'CA Standards and Followers'!$A$14:$A$73,0))*'CA Standards and Followers'!F$7,0)</f>
        <v>0</v>
      </c>
      <c r="G38">
        <f>IF(INDEX('CA Standards and Followers'!$I$14:$I$73,MATCH($A38,'CA Standards and Followers'!$A$14:$A$73,0))&lt;=G$1,INDEX('CA Standards and Followers'!$F$14:$F$73,MATCH($A38,'CA Standards and Followers'!$A$14:$A$73,0))*'CA Standards and Followers'!G$7,0)</f>
        <v>0</v>
      </c>
      <c r="H38">
        <f>IF(INDEX('CA Standards and Followers'!$I$14:$I$73,MATCH($A38,'CA Standards and Followers'!$A$14:$A$73,0))&lt;=H$1,INDEX('CA Standards and Followers'!$F$14:$F$73,MATCH($A38,'CA Standards and Followers'!$A$14:$A$73,0))*'CA Standards and Followers'!H$7,0)</f>
        <v>0</v>
      </c>
      <c r="I38">
        <f>IF('CA Standards and Followers'!$C50=1,'EPA HDV Rules'!B$45,IF('CA Standards and Followers'!$F50=1,MAX('CA Standards and Followers'!I$7,'EPA HDV Rules'!B$45),0))</f>
        <v>0.16200000000000001</v>
      </c>
      <c r="J38">
        <f>IF('CA Standards and Followers'!$C50=1,'EPA HDV Rules'!C$45,IF('CA Standards and Followers'!$F50=1,MAX('CA Standards and Followers'!J$7,'EPA HDV Rules'!C$45),0))</f>
        <v>0.20300000000000001</v>
      </c>
      <c r="K38">
        <f>IF('CA Standards and Followers'!$C50=1,'EPA HDV Rules'!D$45,IF('CA Standards and Followers'!$F50=1,MAX('CA Standards and Followers'!K$7,'EPA HDV Rules'!D$45),0))</f>
        <v>0.24299999999999999</v>
      </c>
      <c r="L38">
        <f>IF('CA Standards and Followers'!$C50=1,'EPA HDV Rules'!E$45,IF('CA Standards and Followers'!$F50=1,MAX('CA Standards and Followers'!L$7,'EPA HDV Rules'!E$45),0))</f>
        <v>0.28299999999999997</v>
      </c>
      <c r="M38">
        <f>IF('CA Standards and Followers'!$C50=1,'EPA HDV Rules'!F$45,IF('CA Standards and Followers'!$F50=1,MAX('CA Standards and Followers'!M$7,'EPA HDV Rules'!F$45),0))</f>
        <v>0.43099999999999999</v>
      </c>
      <c r="N38">
        <f>IF('CA Standards and Followers'!$C50=1,'EPA HDV Rules'!G$45,IF('CA Standards and Followers'!$F50=1,MAX('CA Standards and Followers'!N$7,'EPA HDV Rules'!G$45),0))</f>
        <v>0.56100000000000005</v>
      </c>
      <c r="O38">
        <f>IF('CA Standards and Followers'!$C50=1,'EPA HDV Rules'!H$45,IF('CA Standards and Followers'!$F50=1,MAX('CA Standards and Followers'!O$7,'EPA HDV Rules'!H$45),0))</f>
        <v>0.56100000000000005</v>
      </c>
      <c r="P38">
        <f>IF('CA Standards and Followers'!$C50=1,'EPA HDV Rules'!I$45,IF('CA Standards and Followers'!$F50=1,MAX('CA Standards and Followers'!P$7,'EPA HDV Rules'!I$45),0))</f>
        <v>0.56100000000000005</v>
      </c>
      <c r="Q38">
        <f>IF('CA Standards and Followers'!$C50=1,'EPA HDV Rules'!J$45,IF('CA Standards and Followers'!$F50=1,MAX('CA Standards and Followers'!Q$7,'EPA HDV Rules'!J$45),0))</f>
        <v>0.54749999999999999</v>
      </c>
      <c r="R38">
        <f>IF('CA Standards and Followers'!$C50=1,'EPA HDV Rules'!K$45,IF('CA Standards and Followers'!$F50=1,MAX('CA Standards and Followers'!R$7,'EPA HDV Rules'!K$45),0))</f>
        <v>0.54749999999999999</v>
      </c>
      <c r="S38">
        <f>IF('CA Standards and Followers'!$C50=1,'EPA HDV Rules'!L$45,IF('CA Standards and Followers'!$F50=1,MAX('CA Standards and Followers'!S$7,'EPA HDV Rules'!L$45),0))</f>
        <v>0.54749999999999999</v>
      </c>
      <c r="T38">
        <f>IF('CA Standards and Followers'!$C50=1,'EPA HDV Rules'!M$45,IF('CA Standards and Followers'!$F50=1,MAX('CA Standards and Followers'!T$7,'EPA HDV Rules'!M$45),0))</f>
        <v>0.54749999999999999</v>
      </c>
      <c r="U38">
        <f>IF('CA Standards and Followers'!$C50=1,'EPA HDV Rules'!N$45,IF('CA Standards and Followers'!$F50=1,MAX('CA Standards and Followers'!U$7,'EPA HDV Rules'!N$45),0))</f>
        <v>0.54749999999999999</v>
      </c>
      <c r="V38">
        <f>IF('CA Standards and Followers'!$C50=1,'EPA HDV Rules'!O$45,IF('CA Standards and Followers'!$F50=1,MAX('CA Standards and Followers'!V$7,'EPA HDV Rules'!O$45),0))</f>
        <v>0.54749999999999999</v>
      </c>
      <c r="W38">
        <f>IF('CA Standards and Followers'!$C50=1,'EPA HDV Rules'!P$45,IF('CA Standards and Followers'!$F50=1,MAX('CA Standards and Followers'!W$7,'EPA HDV Rules'!P$45),0))</f>
        <v>0.54749999999999999</v>
      </c>
      <c r="X38">
        <f>IF('CA Standards and Followers'!$C50=1,'EPA HDV Rules'!Q$45,IF('CA Standards and Followers'!$F50=1,MAX('CA Standards and Followers'!X$7,'EPA HDV Rules'!Q$45),0))</f>
        <v>0.54749999999999999</v>
      </c>
      <c r="Y38">
        <f>IF('CA Standards and Followers'!$C50=1,'EPA HDV Rules'!R$45,IF('CA Standards and Followers'!$F50=1,MAX('CA Standards and Followers'!Y$7,'EPA HDV Rules'!R$45),0))</f>
        <v>0.54749999999999999</v>
      </c>
      <c r="Z38">
        <f>IF('CA Standards and Followers'!$C50=1,'EPA HDV Rules'!S$45,IF('CA Standards and Followers'!$F50=1,MAX('CA Standards and Followers'!Z$7,'EPA HDV Rules'!S$45),0))</f>
        <v>0.54749999999999999</v>
      </c>
      <c r="AA38">
        <f>IF('CA Standards and Followers'!$C50=1,'EPA HDV Rules'!T$45,IF('CA Standards and Followers'!$F50=1,MAX('CA Standards and Followers'!AA$7,'EPA HDV Rules'!T$45),0))</f>
        <v>0.54749999999999999</v>
      </c>
      <c r="AB38">
        <f>IF('CA Standards and Followers'!$C50=1,'EPA HDV Rules'!U$45,IF('CA Standards and Followers'!$F50=1,MAX('CA Standards and Followers'!AB$7,'EPA HDV Rules'!U$45),0))</f>
        <v>0.54749999999999999</v>
      </c>
      <c r="AC38">
        <f>IF('CA Standards and Followers'!$C50=1,'EPA HDV Rules'!V$45,IF('CA Standards and Followers'!$F50=1,MAX('CA Standards and Followers'!AC$7,'EPA HDV Rules'!V$45),0))</f>
        <v>0.54749999999999999</v>
      </c>
      <c r="AD38">
        <f>IF('CA Standards and Followers'!$C50=1,'EPA HDV Rules'!W$45,IF('CA Standards and Followers'!$F50=1,MAX('CA Standards and Followers'!AD$7,'EPA HDV Rules'!W$45),0))</f>
        <v>0.54749999999999999</v>
      </c>
      <c r="AE38">
        <f>IF('CA Standards and Followers'!$C50=1,'EPA HDV Rules'!X$45,IF('CA Standards and Followers'!$F50=1,MAX('CA Standards and Followers'!AE$7,'EPA HDV Rules'!X$45),0))</f>
        <v>0.54749999999999999</v>
      </c>
      <c r="AF38">
        <f>IF('CA Standards and Followers'!$C50=1,'EPA HDV Rules'!Y$45,IF('CA Standards and Followers'!$F50=1,MAX('CA Standards and Followers'!AF$7,'EPA HDV Rules'!Y$45),0))</f>
        <v>0.54749999999999999</v>
      </c>
    </row>
    <row r="39" spans="1:32" x14ac:dyDescent="0.75">
      <c r="A39" t="s">
        <v>1394</v>
      </c>
      <c r="B39">
        <f>IF(INDEX('CA Standards and Followers'!$I$14:$I$73,MATCH($A39,'CA Standards and Followers'!$A$14:$A$73,0))&lt;=B$1,INDEX('CA Standards and Followers'!$F$14:$F$73,MATCH($A39,'CA Standards and Followers'!$A$14:$A$73,0))*'CA Standards and Followers'!B$7,0)</f>
        <v>0</v>
      </c>
      <c r="C39">
        <f>IF(INDEX('CA Standards and Followers'!$I$14:$I$73,MATCH($A39,'CA Standards and Followers'!$A$14:$A$73,0))&lt;=C$1,INDEX('CA Standards and Followers'!$F$14:$F$73,MATCH($A39,'CA Standards and Followers'!$A$14:$A$73,0))*'CA Standards and Followers'!C$7,0)</f>
        <v>0</v>
      </c>
      <c r="D39">
        <f>IF(INDEX('CA Standards and Followers'!$I$14:$I$73,MATCH($A39,'CA Standards and Followers'!$A$14:$A$73,0))&lt;=D$1,INDEX('CA Standards and Followers'!$F$14:$F$73,MATCH($A39,'CA Standards and Followers'!$A$14:$A$73,0))*'CA Standards and Followers'!D$7,0)</f>
        <v>0</v>
      </c>
      <c r="E39">
        <f>IF(INDEX('CA Standards and Followers'!$I$14:$I$73,MATCH($A39,'CA Standards and Followers'!$A$14:$A$73,0))&lt;=E$1,INDEX('CA Standards and Followers'!$F$14:$F$73,MATCH($A39,'CA Standards and Followers'!$A$14:$A$73,0))*'CA Standards and Followers'!E$7,0)</f>
        <v>0</v>
      </c>
      <c r="F39">
        <f>IF(INDEX('CA Standards and Followers'!$I$14:$I$73,MATCH($A39,'CA Standards and Followers'!$A$14:$A$73,0))&lt;=F$1,INDEX('CA Standards and Followers'!$F$14:$F$73,MATCH($A39,'CA Standards and Followers'!$A$14:$A$73,0))*'CA Standards and Followers'!F$7,0)</f>
        <v>6.0092351423574233E-2</v>
      </c>
      <c r="G39">
        <f>IF(INDEX('CA Standards and Followers'!$I$14:$I$73,MATCH($A39,'CA Standards and Followers'!$A$14:$A$73,0))&lt;=G$1,INDEX('CA Standards and Followers'!$F$14:$F$73,MATCH($A39,'CA Standards and Followers'!$A$14:$A$73,0))*'CA Standards and Followers'!G$7,0)</f>
        <v>8.007170495487044E-2</v>
      </c>
      <c r="H39">
        <f>IF(INDEX('CA Standards and Followers'!$I$14:$I$73,MATCH($A39,'CA Standards and Followers'!$A$14:$A$73,0))&lt;=H$1,INDEX('CA Standards and Followers'!$F$14:$F$73,MATCH($A39,'CA Standards and Followers'!$A$14:$A$73,0))*'CA Standards and Followers'!H$7,0)</f>
        <v>0.10754675715462489</v>
      </c>
      <c r="I39">
        <f>IF('CA Standards and Followers'!$C51=1,'EPA HDV Rules'!B$45,IF('CA Standards and Followers'!$F51=1,MAX('CA Standards and Followers'!I$7,'EPA HDV Rules'!B$45),0))</f>
        <v>0.16256127688111058</v>
      </c>
      <c r="J39">
        <f>IF('CA Standards and Followers'!$C51=1,'EPA HDV Rules'!C$45,IF('CA Standards and Followers'!$F51=1,MAX('CA Standards and Followers'!J$7,'EPA HDV Rules'!C$45),0))</f>
        <v>0.22511403505922528</v>
      </c>
      <c r="K39">
        <f>IF('CA Standards and Followers'!$C51=1,'EPA HDV Rules'!D$45,IF('CA Standards and Followers'!$F51=1,MAX('CA Standards and Followers'!K$7,'EPA HDV Rules'!D$45),0))</f>
        <v>0.28764855512481957</v>
      </c>
      <c r="L39">
        <f>IF('CA Standards and Followers'!$C51=1,'EPA HDV Rules'!E$45,IF('CA Standards and Followers'!$F51=1,MAX('CA Standards and Followers'!L$7,'EPA HDV Rules'!E$45),0))</f>
        <v>0.35012393285022902</v>
      </c>
      <c r="M39">
        <f>IF('CA Standards and Followers'!$C51=1,'EPA HDV Rules'!F$45,IF('CA Standards and Followers'!$F51=1,MAX('CA Standards and Followers'!M$7,'EPA HDV Rules'!F$45),0))</f>
        <v>0.43099999999999999</v>
      </c>
      <c r="N39">
        <f>IF('CA Standards and Followers'!$C51=1,'EPA HDV Rules'!G$45,IF('CA Standards and Followers'!$F51=1,MAX('CA Standards and Followers'!N$7,'EPA HDV Rules'!G$45),0))</f>
        <v>0.56100000000000005</v>
      </c>
      <c r="O39">
        <f>IF('CA Standards and Followers'!$C51=1,'EPA HDV Rules'!H$45,IF('CA Standards and Followers'!$F51=1,MAX('CA Standards and Followers'!O$7,'EPA HDV Rules'!H$45),0))</f>
        <v>0.56100000000000005</v>
      </c>
      <c r="P39">
        <f>IF('CA Standards and Followers'!$C51=1,'EPA HDV Rules'!I$45,IF('CA Standards and Followers'!$F51=1,MAX('CA Standards and Followers'!P$7,'EPA HDV Rules'!I$45),0))</f>
        <v>0.56100000000000005</v>
      </c>
      <c r="Q39">
        <f>IF('CA Standards and Followers'!$C51=1,'EPA HDV Rules'!J$45,IF('CA Standards and Followers'!$F51=1,MAX('CA Standards and Followers'!Q$7,'EPA HDV Rules'!J$45),0))</f>
        <v>0.60014491697173544</v>
      </c>
      <c r="R39">
        <f>IF('CA Standards and Followers'!$C51=1,'EPA HDV Rules'!K$45,IF('CA Standards and Followers'!$F51=1,MAX('CA Standards and Followers'!R$7,'EPA HDV Rules'!K$45),0))</f>
        <v>0.60012059658240735</v>
      </c>
      <c r="S39">
        <f>IF('CA Standards and Followers'!$C51=1,'EPA HDV Rules'!L$45,IF('CA Standards and Followers'!$F51=1,MAX('CA Standards and Followers'!S$7,'EPA HDV Rules'!L$45),0))</f>
        <v>0.600161934202605</v>
      </c>
      <c r="T39">
        <f>IF('CA Standards and Followers'!$C51=1,'EPA HDV Rules'!M$45,IF('CA Standards and Followers'!$F51=1,MAX('CA Standards and Followers'!T$7,'EPA HDV Rules'!M$45),0))</f>
        <v>0.60016393701902881</v>
      </c>
      <c r="U39">
        <f>IF('CA Standards and Followers'!$C51=1,'EPA HDV Rules'!N$45,IF('CA Standards and Followers'!$F51=1,MAX('CA Standards and Followers'!U$7,'EPA HDV Rules'!N$45),0))</f>
        <v>0.60017920871502439</v>
      </c>
      <c r="V39">
        <f>IF('CA Standards and Followers'!$C51=1,'EPA HDV Rules'!O$45,IF('CA Standards and Followers'!$F51=1,MAX('CA Standards and Followers'!V$7,'EPA HDV Rules'!O$45),0))</f>
        <v>0.60021168530300795</v>
      </c>
      <c r="W39">
        <f>IF('CA Standards and Followers'!$C51=1,'EPA HDV Rules'!P$45,IF('CA Standards and Followers'!$F51=1,MAX('CA Standards and Followers'!W$7,'EPA HDV Rules'!P$45),0))</f>
        <v>0.60021917370958355</v>
      </c>
      <c r="X39">
        <f>IF('CA Standards and Followers'!$C51=1,'EPA HDV Rules'!Q$45,IF('CA Standards and Followers'!$F51=1,MAX('CA Standards and Followers'!X$7,'EPA HDV Rules'!Q$45),0))</f>
        <v>0.60022013941623975</v>
      </c>
      <c r="Y39">
        <f>IF('CA Standards and Followers'!$C51=1,'EPA HDV Rules'!R$45,IF('CA Standards and Followers'!$F51=1,MAX('CA Standards and Followers'!Y$7,'EPA HDV Rules'!R$45),0))</f>
        <v>0.60024997430440052</v>
      </c>
      <c r="Z39">
        <f>IF('CA Standards and Followers'!$C51=1,'EPA HDV Rules'!S$45,IF('CA Standards and Followers'!$F51=1,MAX('CA Standards and Followers'!Z$7,'EPA HDV Rules'!S$45),0))</f>
        <v>0.6002767858670699</v>
      </c>
      <c r="AA39">
        <f>IF('CA Standards and Followers'!$C51=1,'EPA HDV Rules'!T$45,IF('CA Standards and Followers'!$F51=1,MAX('CA Standards and Followers'!AA$7,'EPA HDV Rules'!T$45),0))</f>
        <v>0.60025331577567864</v>
      </c>
      <c r="AB39">
        <f>IF('CA Standards and Followers'!$C51=1,'EPA HDV Rules'!U$45,IF('CA Standards and Followers'!$F51=1,MAX('CA Standards and Followers'!AB$7,'EPA HDV Rules'!U$45),0))</f>
        <v>0.60021121415169432</v>
      </c>
      <c r="AC39">
        <f>IF('CA Standards and Followers'!$C51=1,'EPA HDV Rules'!V$45,IF('CA Standards and Followers'!$F51=1,MAX('CA Standards and Followers'!AC$7,'EPA HDV Rules'!V$45),0))</f>
        <v>0.60014973485583689</v>
      </c>
      <c r="AD39">
        <f>IF('CA Standards and Followers'!$C51=1,'EPA HDV Rules'!W$45,IF('CA Standards and Followers'!$F51=1,MAX('CA Standards and Followers'!AD$7,'EPA HDV Rules'!W$45),0))</f>
        <v>0.60006877964945415</v>
      </c>
      <c r="AE39">
        <f>IF('CA Standards and Followers'!$C51=1,'EPA HDV Rules'!X$45,IF('CA Standards and Followers'!$F51=1,MAX('CA Standards and Followers'!AE$7,'EPA HDV Rules'!X$45),0))</f>
        <v>0.60001224832570577</v>
      </c>
      <c r="AF39">
        <f>IF('CA Standards and Followers'!$C51=1,'EPA HDV Rules'!Y$45,IF('CA Standards and Followers'!$F51=1,MAX('CA Standards and Followers'!AF$7,'EPA HDV Rules'!Y$45),0))</f>
        <v>0.5999947196049078</v>
      </c>
    </row>
    <row r="40" spans="1:32" x14ac:dyDescent="0.75">
      <c r="A40" t="s">
        <v>22</v>
      </c>
      <c r="B40">
        <f>IF(INDEX('CA Standards and Followers'!$I$14:$I$73,MATCH($A40,'CA Standards and Followers'!$A$14:$A$73,0))&lt;=B$1,INDEX('CA Standards and Followers'!$F$14:$F$73,MATCH($A40,'CA Standards and Followers'!$A$14:$A$73,0))*'CA Standards and Followers'!B$7,0)</f>
        <v>0</v>
      </c>
      <c r="C40">
        <f>IF(INDEX('CA Standards and Followers'!$I$14:$I$73,MATCH($A40,'CA Standards and Followers'!$A$14:$A$73,0))&lt;=C$1,INDEX('CA Standards and Followers'!$F$14:$F$73,MATCH($A40,'CA Standards and Followers'!$A$14:$A$73,0))*'CA Standards and Followers'!C$7,0)</f>
        <v>0</v>
      </c>
      <c r="D40">
        <f>IF(INDEX('CA Standards and Followers'!$I$14:$I$73,MATCH($A40,'CA Standards and Followers'!$A$14:$A$73,0))&lt;=D$1,INDEX('CA Standards and Followers'!$F$14:$F$73,MATCH($A40,'CA Standards and Followers'!$A$14:$A$73,0))*'CA Standards and Followers'!D$7,0)</f>
        <v>0</v>
      </c>
      <c r="E40">
        <f>IF(INDEX('CA Standards and Followers'!$I$14:$I$73,MATCH($A40,'CA Standards and Followers'!$A$14:$A$73,0))&lt;=E$1,INDEX('CA Standards and Followers'!$F$14:$F$73,MATCH($A40,'CA Standards and Followers'!$A$14:$A$73,0))*'CA Standards and Followers'!E$7,0)</f>
        <v>0</v>
      </c>
      <c r="F40">
        <f>IF(INDEX('CA Standards and Followers'!$I$14:$I$73,MATCH($A40,'CA Standards and Followers'!$A$14:$A$73,0))&lt;=F$1,INDEX('CA Standards and Followers'!$F$14:$F$73,MATCH($A40,'CA Standards and Followers'!$A$14:$A$73,0))*'CA Standards and Followers'!F$7,0)</f>
        <v>0</v>
      </c>
      <c r="G40">
        <f>IF(INDEX('CA Standards and Followers'!$I$14:$I$73,MATCH($A40,'CA Standards and Followers'!$A$14:$A$73,0))&lt;=G$1,INDEX('CA Standards and Followers'!$F$14:$F$73,MATCH($A40,'CA Standards and Followers'!$A$14:$A$73,0))*'CA Standards and Followers'!G$7,0)</f>
        <v>0</v>
      </c>
      <c r="H40">
        <f>IF(INDEX('CA Standards and Followers'!$I$14:$I$73,MATCH($A40,'CA Standards and Followers'!$A$14:$A$73,0))&lt;=H$1,INDEX('CA Standards and Followers'!$F$14:$F$73,MATCH($A40,'CA Standards and Followers'!$A$14:$A$73,0))*'CA Standards and Followers'!H$7,0)</f>
        <v>0</v>
      </c>
      <c r="I40">
        <f>IF('CA Standards and Followers'!$C52=1,'EPA HDV Rules'!B$45,IF('CA Standards and Followers'!$F52=1,MAX('CA Standards and Followers'!I$7,'EPA HDV Rules'!B$45),0))</f>
        <v>0.16200000000000001</v>
      </c>
      <c r="J40">
        <f>IF('CA Standards and Followers'!$C52=1,'EPA HDV Rules'!C$45,IF('CA Standards and Followers'!$F52=1,MAX('CA Standards and Followers'!J$7,'EPA HDV Rules'!C$45),0))</f>
        <v>0.20300000000000001</v>
      </c>
      <c r="K40">
        <f>IF('CA Standards and Followers'!$C52=1,'EPA HDV Rules'!D$45,IF('CA Standards and Followers'!$F52=1,MAX('CA Standards and Followers'!K$7,'EPA HDV Rules'!D$45),0))</f>
        <v>0.24299999999999999</v>
      </c>
      <c r="L40">
        <f>IF('CA Standards and Followers'!$C52=1,'EPA HDV Rules'!E$45,IF('CA Standards and Followers'!$F52=1,MAX('CA Standards and Followers'!L$7,'EPA HDV Rules'!E$45),0))</f>
        <v>0.28299999999999997</v>
      </c>
      <c r="M40">
        <f>IF('CA Standards and Followers'!$C52=1,'EPA HDV Rules'!F$45,IF('CA Standards and Followers'!$F52=1,MAX('CA Standards and Followers'!M$7,'EPA HDV Rules'!F$45),0))</f>
        <v>0.43099999999999999</v>
      </c>
      <c r="N40">
        <f>IF('CA Standards and Followers'!$C52=1,'EPA HDV Rules'!G$45,IF('CA Standards and Followers'!$F52=1,MAX('CA Standards and Followers'!N$7,'EPA HDV Rules'!G$45),0))</f>
        <v>0.56100000000000005</v>
      </c>
      <c r="O40">
        <f>IF('CA Standards and Followers'!$C52=1,'EPA HDV Rules'!H$45,IF('CA Standards and Followers'!$F52=1,MAX('CA Standards and Followers'!O$7,'EPA HDV Rules'!H$45),0))</f>
        <v>0.56100000000000005</v>
      </c>
      <c r="P40">
        <f>IF('CA Standards and Followers'!$C52=1,'EPA HDV Rules'!I$45,IF('CA Standards and Followers'!$F52=1,MAX('CA Standards and Followers'!P$7,'EPA HDV Rules'!I$45),0))</f>
        <v>0.56100000000000005</v>
      </c>
      <c r="Q40">
        <f>IF('CA Standards and Followers'!$C52=1,'EPA HDV Rules'!J$45,IF('CA Standards and Followers'!$F52=1,MAX('CA Standards and Followers'!Q$7,'EPA HDV Rules'!J$45),0))</f>
        <v>0.54749999999999999</v>
      </c>
      <c r="R40">
        <f>IF('CA Standards and Followers'!$C52=1,'EPA HDV Rules'!K$45,IF('CA Standards and Followers'!$F52=1,MAX('CA Standards and Followers'!R$7,'EPA HDV Rules'!K$45),0))</f>
        <v>0.54749999999999999</v>
      </c>
      <c r="S40">
        <f>IF('CA Standards and Followers'!$C52=1,'EPA HDV Rules'!L$45,IF('CA Standards and Followers'!$F52=1,MAX('CA Standards and Followers'!S$7,'EPA HDV Rules'!L$45),0))</f>
        <v>0.54749999999999999</v>
      </c>
      <c r="T40">
        <f>IF('CA Standards and Followers'!$C52=1,'EPA HDV Rules'!M$45,IF('CA Standards and Followers'!$F52=1,MAX('CA Standards and Followers'!T$7,'EPA HDV Rules'!M$45),0))</f>
        <v>0.54749999999999999</v>
      </c>
      <c r="U40">
        <f>IF('CA Standards and Followers'!$C52=1,'EPA HDV Rules'!N$45,IF('CA Standards and Followers'!$F52=1,MAX('CA Standards and Followers'!U$7,'EPA HDV Rules'!N$45),0))</f>
        <v>0.54749999999999999</v>
      </c>
      <c r="V40">
        <f>IF('CA Standards and Followers'!$C52=1,'EPA HDV Rules'!O$45,IF('CA Standards and Followers'!$F52=1,MAX('CA Standards and Followers'!V$7,'EPA HDV Rules'!O$45),0))</f>
        <v>0.54749999999999999</v>
      </c>
      <c r="W40">
        <f>IF('CA Standards and Followers'!$C52=1,'EPA HDV Rules'!P$45,IF('CA Standards and Followers'!$F52=1,MAX('CA Standards and Followers'!W$7,'EPA HDV Rules'!P$45),0))</f>
        <v>0.54749999999999999</v>
      </c>
      <c r="X40">
        <f>IF('CA Standards and Followers'!$C52=1,'EPA HDV Rules'!Q$45,IF('CA Standards and Followers'!$F52=1,MAX('CA Standards and Followers'!X$7,'EPA HDV Rules'!Q$45),0))</f>
        <v>0.54749999999999999</v>
      </c>
      <c r="Y40">
        <f>IF('CA Standards and Followers'!$C52=1,'EPA HDV Rules'!R$45,IF('CA Standards and Followers'!$F52=1,MAX('CA Standards and Followers'!Y$7,'EPA HDV Rules'!R$45),0))</f>
        <v>0.54749999999999999</v>
      </c>
      <c r="Z40">
        <f>IF('CA Standards and Followers'!$C52=1,'EPA HDV Rules'!S$45,IF('CA Standards and Followers'!$F52=1,MAX('CA Standards and Followers'!Z$7,'EPA HDV Rules'!S$45),0))</f>
        <v>0.54749999999999999</v>
      </c>
      <c r="AA40">
        <f>IF('CA Standards and Followers'!$C52=1,'EPA HDV Rules'!T$45,IF('CA Standards and Followers'!$F52=1,MAX('CA Standards and Followers'!AA$7,'EPA HDV Rules'!T$45),0))</f>
        <v>0.54749999999999999</v>
      </c>
      <c r="AB40">
        <f>IF('CA Standards and Followers'!$C52=1,'EPA HDV Rules'!U$45,IF('CA Standards and Followers'!$F52=1,MAX('CA Standards and Followers'!AB$7,'EPA HDV Rules'!U$45),0))</f>
        <v>0.54749999999999999</v>
      </c>
      <c r="AC40">
        <f>IF('CA Standards and Followers'!$C52=1,'EPA HDV Rules'!V$45,IF('CA Standards and Followers'!$F52=1,MAX('CA Standards and Followers'!AC$7,'EPA HDV Rules'!V$45),0))</f>
        <v>0.54749999999999999</v>
      </c>
      <c r="AD40">
        <f>IF('CA Standards and Followers'!$C52=1,'EPA HDV Rules'!W$45,IF('CA Standards and Followers'!$F52=1,MAX('CA Standards and Followers'!AD$7,'EPA HDV Rules'!W$45),0))</f>
        <v>0.54749999999999999</v>
      </c>
      <c r="AE40">
        <f>IF('CA Standards and Followers'!$C52=1,'EPA HDV Rules'!X$45,IF('CA Standards and Followers'!$F52=1,MAX('CA Standards and Followers'!AE$7,'EPA HDV Rules'!X$45),0))</f>
        <v>0.54749999999999999</v>
      </c>
      <c r="AF40">
        <f>IF('CA Standards and Followers'!$C52=1,'EPA HDV Rules'!Y$45,IF('CA Standards and Followers'!$F52=1,MAX('CA Standards and Followers'!AF$7,'EPA HDV Rules'!Y$45),0))</f>
        <v>0.54749999999999999</v>
      </c>
    </row>
    <row r="41" spans="1:32" x14ac:dyDescent="0.75">
      <c r="A41" t="s">
        <v>1397</v>
      </c>
      <c r="B41">
        <f>IF(INDEX('CA Standards and Followers'!$I$14:$I$73,MATCH($A41,'CA Standards and Followers'!$A$14:$A$73,0))&lt;=B$1,INDEX('CA Standards and Followers'!$F$14:$F$73,MATCH($A41,'CA Standards and Followers'!$A$14:$A$73,0))*'CA Standards and Followers'!B$7,0)</f>
        <v>0</v>
      </c>
      <c r="C41">
        <f>IF(INDEX('CA Standards and Followers'!$I$14:$I$73,MATCH($A41,'CA Standards and Followers'!$A$14:$A$73,0))&lt;=C$1,INDEX('CA Standards and Followers'!$F$14:$F$73,MATCH($A41,'CA Standards and Followers'!$A$14:$A$73,0))*'CA Standards and Followers'!C$7,0)</f>
        <v>0</v>
      </c>
      <c r="D41">
        <f>IF(INDEX('CA Standards and Followers'!$I$14:$I$73,MATCH($A41,'CA Standards and Followers'!$A$14:$A$73,0))&lt;=D$1,INDEX('CA Standards and Followers'!$F$14:$F$73,MATCH($A41,'CA Standards and Followers'!$A$14:$A$73,0))*'CA Standards and Followers'!D$7,0)</f>
        <v>0</v>
      </c>
      <c r="E41">
        <f>IF(INDEX('CA Standards and Followers'!$I$14:$I$73,MATCH($A41,'CA Standards and Followers'!$A$14:$A$73,0))&lt;=E$1,INDEX('CA Standards and Followers'!$F$14:$F$73,MATCH($A41,'CA Standards and Followers'!$A$14:$A$73,0))*'CA Standards and Followers'!E$7,0)</f>
        <v>0</v>
      </c>
      <c r="F41">
        <f>IF(INDEX('CA Standards and Followers'!$I$14:$I$73,MATCH($A41,'CA Standards and Followers'!$A$14:$A$73,0))&lt;=F$1,INDEX('CA Standards and Followers'!$F$14:$F$73,MATCH($A41,'CA Standards and Followers'!$A$14:$A$73,0))*'CA Standards and Followers'!F$7,0)</f>
        <v>0</v>
      </c>
      <c r="G41">
        <f>IF(INDEX('CA Standards and Followers'!$I$14:$I$73,MATCH($A41,'CA Standards and Followers'!$A$14:$A$73,0))&lt;=G$1,INDEX('CA Standards and Followers'!$F$14:$F$73,MATCH($A41,'CA Standards and Followers'!$A$14:$A$73,0))*'CA Standards and Followers'!G$7,0)</f>
        <v>0</v>
      </c>
      <c r="H41">
        <f>IF(INDEX('CA Standards and Followers'!$I$14:$I$73,MATCH($A41,'CA Standards and Followers'!$A$14:$A$73,0))&lt;=H$1,INDEX('CA Standards and Followers'!$F$14:$F$73,MATCH($A41,'CA Standards and Followers'!$A$14:$A$73,0))*'CA Standards and Followers'!H$7,0)</f>
        <v>0</v>
      </c>
      <c r="I41">
        <f>IF('CA Standards and Followers'!$C53=1,'EPA HDV Rules'!B$45,IF('CA Standards and Followers'!$F53=1,MAX('CA Standards and Followers'!I$7,'EPA HDV Rules'!B$45),0))</f>
        <v>0.16256127688111058</v>
      </c>
      <c r="J41">
        <f>IF('CA Standards and Followers'!$C53=1,'EPA HDV Rules'!C$45,IF('CA Standards and Followers'!$F53=1,MAX('CA Standards and Followers'!J$7,'EPA HDV Rules'!C$45),0))</f>
        <v>0.22511403505922528</v>
      </c>
      <c r="K41">
        <f>IF('CA Standards and Followers'!$C53=1,'EPA HDV Rules'!D$45,IF('CA Standards and Followers'!$F53=1,MAX('CA Standards and Followers'!K$7,'EPA HDV Rules'!D$45),0))</f>
        <v>0.28764855512481957</v>
      </c>
      <c r="L41">
        <f>IF('CA Standards and Followers'!$C53=1,'EPA HDV Rules'!E$45,IF('CA Standards and Followers'!$F53=1,MAX('CA Standards and Followers'!L$7,'EPA HDV Rules'!E$45),0))</f>
        <v>0.35012393285022902</v>
      </c>
      <c r="M41">
        <f>IF('CA Standards and Followers'!$C53=1,'EPA HDV Rules'!F$45,IF('CA Standards and Followers'!$F53=1,MAX('CA Standards and Followers'!M$7,'EPA HDV Rules'!F$45),0))</f>
        <v>0.43099999999999999</v>
      </c>
      <c r="N41">
        <f>IF('CA Standards and Followers'!$C53=1,'EPA HDV Rules'!G$45,IF('CA Standards and Followers'!$F53=1,MAX('CA Standards and Followers'!N$7,'EPA HDV Rules'!G$45),0))</f>
        <v>0.56100000000000005</v>
      </c>
      <c r="O41">
        <f>IF('CA Standards and Followers'!$C53=1,'EPA HDV Rules'!H$45,IF('CA Standards and Followers'!$F53=1,MAX('CA Standards and Followers'!O$7,'EPA HDV Rules'!H$45),0))</f>
        <v>0.56100000000000005</v>
      </c>
      <c r="P41">
        <f>IF('CA Standards and Followers'!$C53=1,'EPA HDV Rules'!I$45,IF('CA Standards and Followers'!$F53=1,MAX('CA Standards and Followers'!P$7,'EPA HDV Rules'!I$45),0))</f>
        <v>0.56100000000000005</v>
      </c>
      <c r="Q41">
        <f>IF('CA Standards and Followers'!$C53=1,'EPA HDV Rules'!J$45,IF('CA Standards and Followers'!$F53=1,MAX('CA Standards and Followers'!Q$7,'EPA HDV Rules'!J$45),0))</f>
        <v>0.60014491697173544</v>
      </c>
      <c r="R41">
        <f>IF('CA Standards and Followers'!$C53=1,'EPA HDV Rules'!K$45,IF('CA Standards and Followers'!$F53=1,MAX('CA Standards and Followers'!R$7,'EPA HDV Rules'!K$45),0))</f>
        <v>0.60012059658240735</v>
      </c>
      <c r="S41">
        <f>IF('CA Standards and Followers'!$C53=1,'EPA HDV Rules'!L$45,IF('CA Standards and Followers'!$F53=1,MAX('CA Standards and Followers'!S$7,'EPA HDV Rules'!L$45),0))</f>
        <v>0.600161934202605</v>
      </c>
      <c r="T41">
        <f>IF('CA Standards and Followers'!$C53=1,'EPA HDV Rules'!M$45,IF('CA Standards and Followers'!$F53=1,MAX('CA Standards and Followers'!T$7,'EPA HDV Rules'!M$45),0))</f>
        <v>0.60016393701902881</v>
      </c>
      <c r="U41">
        <f>IF('CA Standards and Followers'!$C53=1,'EPA HDV Rules'!N$45,IF('CA Standards and Followers'!$F53=1,MAX('CA Standards and Followers'!U$7,'EPA HDV Rules'!N$45),0))</f>
        <v>0.60017920871502439</v>
      </c>
      <c r="V41">
        <f>IF('CA Standards and Followers'!$C53=1,'EPA HDV Rules'!O$45,IF('CA Standards and Followers'!$F53=1,MAX('CA Standards and Followers'!V$7,'EPA HDV Rules'!O$45),0))</f>
        <v>0.60021168530300795</v>
      </c>
      <c r="W41">
        <f>IF('CA Standards and Followers'!$C53=1,'EPA HDV Rules'!P$45,IF('CA Standards and Followers'!$F53=1,MAX('CA Standards and Followers'!W$7,'EPA HDV Rules'!P$45),0))</f>
        <v>0.60021917370958355</v>
      </c>
      <c r="X41">
        <f>IF('CA Standards and Followers'!$C53=1,'EPA HDV Rules'!Q$45,IF('CA Standards and Followers'!$F53=1,MAX('CA Standards and Followers'!X$7,'EPA HDV Rules'!Q$45),0))</f>
        <v>0.60022013941623975</v>
      </c>
      <c r="Y41">
        <f>IF('CA Standards and Followers'!$C53=1,'EPA HDV Rules'!R$45,IF('CA Standards and Followers'!$F53=1,MAX('CA Standards and Followers'!Y$7,'EPA HDV Rules'!R$45),0))</f>
        <v>0.60024997430440052</v>
      </c>
      <c r="Z41">
        <f>IF('CA Standards and Followers'!$C53=1,'EPA HDV Rules'!S$45,IF('CA Standards and Followers'!$F53=1,MAX('CA Standards and Followers'!Z$7,'EPA HDV Rules'!S$45),0))</f>
        <v>0.6002767858670699</v>
      </c>
      <c r="AA41">
        <f>IF('CA Standards and Followers'!$C53=1,'EPA HDV Rules'!T$45,IF('CA Standards and Followers'!$F53=1,MAX('CA Standards and Followers'!AA$7,'EPA HDV Rules'!T$45),0))</f>
        <v>0.60025331577567864</v>
      </c>
      <c r="AB41">
        <f>IF('CA Standards and Followers'!$C53=1,'EPA HDV Rules'!U$45,IF('CA Standards and Followers'!$F53=1,MAX('CA Standards and Followers'!AB$7,'EPA HDV Rules'!U$45),0))</f>
        <v>0.60021121415169432</v>
      </c>
      <c r="AC41">
        <f>IF('CA Standards and Followers'!$C53=1,'EPA HDV Rules'!V$45,IF('CA Standards and Followers'!$F53=1,MAX('CA Standards and Followers'!AC$7,'EPA HDV Rules'!V$45),0))</f>
        <v>0.60014973485583689</v>
      </c>
      <c r="AD41">
        <f>IF('CA Standards and Followers'!$C53=1,'EPA HDV Rules'!W$45,IF('CA Standards and Followers'!$F53=1,MAX('CA Standards and Followers'!AD$7,'EPA HDV Rules'!W$45),0))</f>
        <v>0.60006877964945415</v>
      </c>
      <c r="AE41">
        <f>IF('CA Standards and Followers'!$C53=1,'EPA HDV Rules'!X$45,IF('CA Standards and Followers'!$F53=1,MAX('CA Standards and Followers'!AE$7,'EPA HDV Rules'!X$45),0))</f>
        <v>0.60001224832570577</v>
      </c>
      <c r="AF41">
        <f>IF('CA Standards and Followers'!$C53=1,'EPA HDV Rules'!Y$45,IF('CA Standards and Followers'!$F53=1,MAX('CA Standards and Followers'!AF$7,'EPA HDV Rules'!Y$45),0))</f>
        <v>0.5999947196049078</v>
      </c>
    </row>
    <row r="42" spans="1:32" x14ac:dyDescent="0.75">
      <c r="A42" t="s">
        <v>23</v>
      </c>
      <c r="B42">
        <f>IF(INDEX('CA Standards and Followers'!$I$14:$I$73,MATCH($A42,'CA Standards and Followers'!$A$14:$A$73,0))&lt;=B$1,INDEX('CA Standards and Followers'!$F$14:$F$73,MATCH($A42,'CA Standards and Followers'!$A$14:$A$73,0))*'CA Standards and Followers'!B$7,0)</f>
        <v>0</v>
      </c>
      <c r="C42">
        <f>IF(INDEX('CA Standards and Followers'!$I$14:$I$73,MATCH($A42,'CA Standards and Followers'!$A$14:$A$73,0))&lt;=C$1,INDEX('CA Standards and Followers'!$F$14:$F$73,MATCH($A42,'CA Standards and Followers'!$A$14:$A$73,0))*'CA Standards and Followers'!C$7,0)</f>
        <v>0</v>
      </c>
      <c r="D42">
        <f>IF(INDEX('CA Standards and Followers'!$I$14:$I$73,MATCH($A42,'CA Standards and Followers'!$A$14:$A$73,0))&lt;=D$1,INDEX('CA Standards and Followers'!$F$14:$F$73,MATCH($A42,'CA Standards and Followers'!$A$14:$A$73,0))*'CA Standards and Followers'!D$7,0)</f>
        <v>0</v>
      </c>
      <c r="E42">
        <f>IF(INDEX('CA Standards and Followers'!$I$14:$I$73,MATCH($A42,'CA Standards and Followers'!$A$14:$A$73,0))&lt;=E$1,INDEX('CA Standards and Followers'!$F$14:$F$73,MATCH($A42,'CA Standards and Followers'!$A$14:$A$73,0))*'CA Standards and Followers'!E$7,0)</f>
        <v>0</v>
      </c>
      <c r="F42">
        <f>IF(INDEX('CA Standards and Followers'!$I$14:$I$73,MATCH($A42,'CA Standards and Followers'!$A$14:$A$73,0))&lt;=F$1,INDEX('CA Standards and Followers'!$F$14:$F$73,MATCH($A42,'CA Standards and Followers'!$A$14:$A$73,0))*'CA Standards and Followers'!F$7,0)</f>
        <v>0</v>
      </c>
      <c r="G42">
        <f>IF(INDEX('CA Standards and Followers'!$I$14:$I$73,MATCH($A42,'CA Standards and Followers'!$A$14:$A$73,0))&lt;=G$1,INDEX('CA Standards and Followers'!$F$14:$F$73,MATCH($A42,'CA Standards and Followers'!$A$14:$A$73,0))*'CA Standards and Followers'!G$7,0)</f>
        <v>0</v>
      </c>
      <c r="H42">
        <f>IF(INDEX('CA Standards and Followers'!$I$14:$I$73,MATCH($A42,'CA Standards and Followers'!$A$14:$A$73,0))&lt;=H$1,INDEX('CA Standards and Followers'!$F$14:$F$73,MATCH($A42,'CA Standards and Followers'!$A$14:$A$73,0))*'CA Standards and Followers'!H$7,0)</f>
        <v>0</v>
      </c>
      <c r="I42">
        <f>IF('CA Standards and Followers'!$C54=1,'EPA HDV Rules'!B$45,IF('CA Standards and Followers'!$F54=1,MAX('CA Standards and Followers'!I$7,'EPA HDV Rules'!B$45),0))</f>
        <v>0.16200000000000001</v>
      </c>
      <c r="J42">
        <f>IF('CA Standards and Followers'!$C54=1,'EPA HDV Rules'!C$45,IF('CA Standards and Followers'!$F54=1,MAX('CA Standards and Followers'!J$7,'EPA HDV Rules'!C$45),0))</f>
        <v>0.20300000000000001</v>
      </c>
      <c r="K42">
        <f>IF('CA Standards and Followers'!$C54=1,'EPA HDV Rules'!D$45,IF('CA Standards and Followers'!$F54=1,MAX('CA Standards and Followers'!K$7,'EPA HDV Rules'!D$45),0))</f>
        <v>0.24299999999999999</v>
      </c>
      <c r="L42">
        <f>IF('CA Standards and Followers'!$C54=1,'EPA HDV Rules'!E$45,IF('CA Standards and Followers'!$F54=1,MAX('CA Standards and Followers'!L$7,'EPA HDV Rules'!E$45),0))</f>
        <v>0.28299999999999997</v>
      </c>
      <c r="M42">
        <f>IF('CA Standards and Followers'!$C54=1,'EPA HDV Rules'!F$45,IF('CA Standards and Followers'!$F54=1,MAX('CA Standards and Followers'!M$7,'EPA HDV Rules'!F$45),0))</f>
        <v>0.43099999999999999</v>
      </c>
      <c r="N42">
        <f>IF('CA Standards and Followers'!$C54=1,'EPA HDV Rules'!G$45,IF('CA Standards and Followers'!$F54=1,MAX('CA Standards and Followers'!N$7,'EPA HDV Rules'!G$45),0))</f>
        <v>0.56100000000000005</v>
      </c>
      <c r="O42">
        <f>IF('CA Standards and Followers'!$C54=1,'EPA HDV Rules'!H$45,IF('CA Standards and Followers'!$F54=1,MAX('CA Standards and Followers'!O$7,'EPA HDV Rules'!H$45),0))</f>
        <v>0.56100000000000005</v>
      </c>
      <c r="P42">
        <f>IF('CA Standards and Followers'!$C54=1,'EPA HDV Rules'!I$45,IF('CA Standards and Followers'!$F54=1,MAX('CA Standards and Followers'!P$7,'EPA HDV Rules'!I$45),0))</f>
        <v>0.56100000000000005</v>
      </c>
      <c r="Q42">
        <f>IF('CA Standards and Followers'!$C54=1,'EPA HDV Rules'!J$45,IF('CA Standards and Followers'!$F54=1,MAX('CA Standards and Followers'!Q$7,'EPA HDV Rules'!J$45),0))</f>
        <v>0.54749999999999999</v>
      </c>
      <c r="R42">
        <f>IF('CA Standards and Followers'!$C54=1,'EPA HDV Rules'!K$45,IF('CA Standards and Followers'!$F54=1,MAX('CA Standards and Followers'!R$7,'EPA HDV Rules'!K$45),0))</f>
        <v>0.54749999999999999</v>
      </c>
      <c r="S42">
        <f>IF('CA Standards and Followers'!$C54=1,'EPA HDV Rules'!L$45,IF('CA Standards and Followers'!$F54=1,MAX('CA Standards and Followers'!S$7,'EPA HDV Rules'!L$45),0))</f>
        <v>0.54749999999999999</v>
      </c>
      <c r="T42">
        <f>IF('CA Standards and Followers'!$C54=1,'EPA HDV Rules'!M$45,IF('CA Standards and Followers'!$F54=1,MAX('CA Standards and Followers'!T$7,'EPA HDV Rules'!M$45),0))</f>
        <v>0.54749999999999999</v>
      </c>
      <c r="U42">
        <f>IF('CA Standards and Followers'!$C54=1,'EPA HDV Rules'!N$45,IF('CA Standards and Followers'!$F54=1,MAX('CA Standards and Followers'!U$7,'EPA HDV Rules'!N$45),0))</f>
        <v>0.54749999999999999</v>
      </c>
      <c r="V42">
        <f>IF('CA Standards and Followers'!$C54=1,'EPA HDV Rules'!O$45,IF('CA Standards and Followers'!$F54=1,MAX('CA Standards and Followers'!V$7,'EPA HDV Rules'!O$45),0))</f>
        <v>0.54749999999999999</v>
      </c>
      <c r="W42">
        <f>IF('CA Standards and Followers'!$C54=1,'EPA HDV Rules'!P$45,IF('CA Standards and Followers'!$F54=1,MAX('CA Standards and Followers'!W$7,'EPA HDV Rules'!P$45),0))</f>
        <v>0.54749999999999999</v>
      </c>
      <c r="X42">
        <f>IF('CA Standards and Followers'!$C54=1,'EPA HDV Rules'!Q$45,IF('CA Standards and Followers'!$F54=1,MAX('CA Standards and Followers'!X$7,'EPA HDV Rules'!Q$45),0))</f>
        <v>0.54749999999999999</v>
      </c>
      <c r="Y42">
        <f>IF('CA Standards and Followers'!$C54=1,'EPA HDV Rules'!R$45,IF('CA Standards and Followers'!$F54=1,MAX('CA Standards and Followers'!Y$7,'EPA HDV Rules'!R$45),0))</f>
        <v>0.54749999999999999</v>
      </c>
      <c r="Z42">
        <f>IF('CA Standards and Followers'!$C54=1,'EPA HDV Rules'!S$45,IF('CA Standards and Followers'!$F54=1,MAX('CA Standards and Followers'!Z$7,'EPA HDV Rules'!S$45),0))</f>
        <v>0.54749999999999999</v>
      </c>
      <c r="AA42">
        <f>IF('CA Standards and Followers'!$C54=1,'EPA HDV Rules'!T$45,IF('CA Standards and Followers'!$F54=1,MAX('CA Standards and Followers'!AA$7,'EPA HDV Rules'!T$45),0))</f>
        <v>0.54749999999999999</v>
      </c>
      <c r="AB42">
        <f>IF('CA Standards and Followers'!$C54=1,'EPA HDV Rules'!U$45,IF('CA Standards and Followers'!$F54=1,MAX('CA Standards and Followers'!AB$7,'EPA HDV Rules'!U$45),0))</f>
        <v>0.54749999999999999</v>
      </c>
      <c r="AC42">
        <f>IF('CA Standards and Followers'!$C54=1,'EPA HDV Rules'!V$45,IF('CA Standards and Followers'!$F54=1,MAX('CA Standards and Followers'!AC$7,'EPA HDV Rules'!V$45),0))</f>
        <v>0.54749999999999999</v>
      </c>
      <c r="AD42">
        <f>IF('CA Standards and Followers'!$C54=1,'EPA HDV Rules'!W$45,IF('CA Standards and Followers'!$F54=1,MAX('CA Standards and Followers'!AD$7,'EPA HDV Rules'!W$45),0))</f>
        <v>0.54749999999999999</v>
      </c>
      <c r="AE42">
        <f>IF('CA Standards and Followers'!$C54=1,'EPA HDV Rules'!X$45,IF('CA Standards and Followers'!$F54=1,MAX('CA Standards and Followers'!AE$7,'EPA HDV Rules'!X$45),0))</f>
        <v>0.54749999999999999</v>
      </c>
      <c r="AF42">
        <f>IF('CA Standards and Followers'!$C54=1,'EPA HDV Rules'!Y$45,IF('CA Standards and Followers'!$F54=1,MAX('CA Standards and Followers'!AF$7,'EPA HDV Rules'!Y$45),0))</f>
        <v>0.54749999999999999</v>
      </c>
    </row>
    <row r="43" spans="1:32" x14ac:dyDescent="0.75">
      <c r="A43" t="s">
        <v>1399</v>
      </c>
      <c r="B43">
        <f>IF(INDEX('CA Standards and Followers'!$I$14:$I$73,MATCH($A43,'CA Standards and Followers'!$A$14:$A$73,0))&lt;=B$1,INDEX('CA Standards and Followers'!$F$14:$F$73,MATCH($A43,'CA Standards and Followers'!$A$14:$A$73,0))*'CA Standards and Followers'!B$7,0)</f>
        <v>0</v>
      </c>
      <c r="C43">
        <f>IF(INDEX('CA Standards and Followers'!$I$14:$I$73,MATCH($A43,'CA Standards and Followers'!$A$14:$A$73,0))&lt;=C$1,INDEX('CA Standards and Followers'!$F$14:$F$73,MATCH($A43,'CA Standards and Followers'!$A$14:$A$73,0))*'CA Standards and Followers'!C$7,0)</f>
        <v>0</v>
      </c>
      <c r="D43">
        <f>IF(INDEX('CA Standards and Followers'!$I$14:$I$73,MATCH($A43,'CA Standards and Followers'!$A$14:$A$73,0))&lt;=D$1,INDEX('CA Standards and Followers'!$F$14:$F$73,MATCH($A43,'CA Standards and Followers'!$A$14:$A$73,0))*'CA Standards and Followers'!D$7,0)</f>
        <v>0</v>
      </c>
      <c r="E43">
        <f>IF(INDEX('CA Standards and Followers'!$I$14:$I$73,MATCH($A43,'CA Standards and Followers'!$A$14:$A$73,0))&lt;=E$1,INDEX('CA Standards and Followers'!$F$14:$F$73,MATCH($A43,'CA Standards and Followers'!$A$14:$A$73,0))*'CA Standards and Followers'!E$7,0)</f>
        <v>0</v>
      </c>
      <c r="F43">
        <f>IF(INDEX('CA Standards and Followers'!$I$14:$I$73,MATCH($A43,'CA Standards and Followers'!$A$14:$A$73,0))&lt;=F$1,INDEX('CA Standards and Followers'!$F$14:$F$73,MATCH($A43,'CA Standards and Followers'!$A$14:$A$73,0))*'CA Standards and Followers'!F$7,0)</f>
        <v>0</v>
      </c>
      <c r="G43">
        <f>IF(INDEX('CA Standards and Followers'!$I$14:$I$73,MATCH($A43,'CA Standards and Followers'!$A$14:$A$73,0))&lt;=G$1,INDEX('CA Standards and Followers'!$F$14:$F$73,MATCH($A43,'CA Standards and Followers'!$A$14:$A$73,0))*'CA Standards and Followers'!G$7,0)</f>
        <v>0</v>
      </c>
      <c r="H43">
        <f>IF(INDEX('CA Standards and Followers'!$I$14:$I$73,MATCH($A43,'CA Standards and Followers'!$A$14:$A$73,0))&lt;=H$1,INDEX('CA Standards and Followers'!$F$14:$F$73,MATCH($A43,'CA Standards and Followers'!$A$14:$A$73,0))*'CA Standards and Followers'!H$7,0)</f>
        <v>0</v>
      </c>
      <c r="I43">
        <f>IF('CA Standards and Followers'!$C55=1,'EPA HDV Rules'!B$45,IF('CA Standards and Followers'!$F55=1,MAX('CA Standards and Followers'!I$7,'EPA HDV Rules'!B$45),0))</f>
        <v>0.16200000000000001</v>
      </c>
      <c r="J43">
        <f>IF('CA Standards and Followers'!$C55=1,'EPA HDV Rules'!C$45,IF('CA Standards and Followers'!$F55=1,MAX('CA Standards and Followers'!J$7,'EPA HDV Rules'!C$45),0))</f>
        <v>0.20300000000000001</v>
      </c>
      <c r="K43">
        <f>IF('CA Standards and Followers'!$C55=1,'EPA HDV Rules'!D$45,IF('CA Standards and Followers'!$F55=1,MAX('CA Standards and Followers'!K$7,'EPA HDV Rules'!D$45),0))</f>
        <v>0.24299999999999999</v>
      </c>
      <c r="L43">
        <f>IF('CA Standards and Followers'!$C55=1,'EPA HDV Rules'!E$45,IF('CA Standards and Followers'!$F55=1,MAX('CA Standards and Followers'!L$7,'EPA HDV Rules'!E$45),0))</f>
        <v>0.28299999999999997</v>
      </c>
      <c r="M43">
        <f>IF('CA Standards and Followers'!$C55=1,'EPA HDV Rules'!F$45,IF('CA Standards and Followers'!$F55=1,MAX('CA Standards and Followers'!M$7,'EPA HDV Rules'!F$45),0))</f>
        <v>0.43099999999999999</v>
      </c>
      <c r="N43">
        <f>IF('CA Standards and Followers'!$C55=1,'EPA HDV Rules'!G$45,IF('CA Standards and Followers'!$F55=1,MAX('CA Standards and Followers'!N$7,'EPA HDV Rules'!G$45),0))</f>
        <v>0.56100000000000005</v>
      </c>
      <c r="O43">
        <f>IF('CA Standards and Followers'!$C55=1,'EPA HDV Rules'!H$45,IF('CA Standards and Followers'!$F55=1,MAX('CA Standards and Followers'!O$7,'EPA HDV Rules'!H$45),0))</f>
        <v>0.56100000000000005</v>
      </c>
      <c r="P43">
        <f>IF('CA Standards and Followers'!$C55=1,'EPA HDV Rules'!I$45,IF('CA Standards and Followers'!$F55=1,MAX('CA Standards and Followers'!P$7,'EPA HDV Rules'!I$45),0))</f>
        <v>0.56100000000000005</v>
      </c>
      <c r="Q43">
        <f>IF('CA Standards and Followers'!$C55=1,'EPA HDV Rules'!J$45,IF('CA Standards and Followers'!$F55=1,MAX('CA Standards and Followers'!Q$7,'EPA HDV Rules'!J$45),0))</f>
        <v>0.54749999999999999</v>
      </c>
      <c r="R43">
        <f>IF('CA Standards and Followers'!$C55=1,'EPA HDV Rules'!K$45,IF('CA Standards and Followers'!$F55=1,MAX('CA Standards and Followers'!R$7,'EPA HDV Rules'!K$45),0))</f>
        <v>0.54749999999999999</v>
      </c>
      <c r="S43">
        <f>IF('CA Standards and Followers'!$C55=1,'EPA HDV Rules'!L$45,IF('CA Standards and Followers'!$F55=1,MAX('CA Standards and Followers'!S$7,'EPA HDV Rules'!L$45),0))</f>
        <v>0.54749999999999999</v>
      </c>
      <c r="T43">
        <f>IF('CA Standards and Followers'!$C55=1,'EPA HDV Rules'!M$45,IF('CA Standards and Followers'!$F55=1,MAX('CA Standards and Followers'!T$7,'EPA HDV Rules'!M$45),0))</f>
        <v>0.54749999999999999</v>
      </c>
      <c r="U43">
        <f>IF('CA Standards and Followers'!$C55=1,'EPA HDV Rules'!N$45,IF('CA Standards and Followers'!$F55=1,MAX('CA Standards and Followers'!U$7,'EPA HDV Rules'!N$45),0))</f>
        <v>0.54749999999999999</v>
      </c>
      <c r="V43">
        <f>IF('CA Standards and Followers'!$C55=1,'EPA HDV Rules'!O$45,IF('CA Standards and Followers'!$F55=1,MAX('CA Standards and Followers'!V$7,'EPA HDV Rules'!O$45),0))</f>
        <v>0.54749999999999999</v>
      </c>
      <c r="W43">
        <f>IF('CA Standards and Followers'!$C55=1,'EPA HDV Rules'!P$45,IF('CA Standards and Followers'!$F55=1,MAX('CA Standards and Followers'!W$7,'EPA HDV Rules'!P$45),0))</f>
        <v>0.54749999999999999</v>
      </c>
      <c r="X43">
        <f>IF('CA Standards and Followers'!$C55=1,'EPA HDV Rules'!Q$45,IF('CA Standards and Followers'!$F55=1,MAX('CA Standards and Followers'!X$7,'EPA HDV Rules'!Q$45),0))</f>
        <v>0.54749999999999999</v>
      </c>
      <c r="Y43">
        <f>IF('CA Standards and Followers'!$C55=1,'EPA HDV Rules'!R$45,IF('CA Standards and Followers'!$F55=1,MAX('CA Standards and Followers'!Y$7,'EPA HDV Rules'!R$45),0))</f>
        <v>0.54749999999999999</v>
      </c>
      <c r="Z43">
        <f>IF('CA Standards and Followers'!$C55=1,'EPA HDV Rules'!S$45,IF('CA Standards and Followers'!$F55=1,MAX('CA Standards and Followers'!Z$7,'EPA HDV Rules'!S$45),0))</f>
        <v>0.54749999999999999</v>
      </c>
      <c r="AA43">
        <f>IF('CA Standards and Followers'!$C55=1,'EPA HDV Rules'!T$45,IF('CA Standards and Followers'!$F55=1,MAX('CA Standards and Followers'!AA$7,'EPA HDV Rules'!T$45),0))</f>
        <v>0.54749999999999999</v>
      </c>
      <c r="AB43">
        <f>IF('CA Standards and Followers'!$C55=1,'EPA HDV Rules'!U$45,IF('CA Standards and Followers'!$F55=1,MAX('CA Standards and Followers'!AB$7,'EPA HDV Rules'!U$45),0))</f>
        <v>0.54749999999999999</v>
      </c>
      <c r="AC43">
        <f>IF('CA Standards and Followers'!$C55=1,'EPA HDV Rules'!V$45,IF('CA Standards and Followers'!$F55=1,MAX('CA Standards and Followers'!AC$7,'EPA HDV Rules'!V$45),0))</f>
        <v>0.54749999999999999</v>
      </c>
      <c r="AD43">
        <f>IF('CA Standards and Followers'!$C55=1,'EPA HDV Rules'!W$45,IF('CA Standards and Followers'!$F55=1,MAX('CA Standards and Followers'!AD$7,'EPA HDV Rules'!W$45),0))</f>
        <v>0.54749999999999999</v>
      </c>
      <c r="AE43">
        <f>IF('CA Standards and Followers'!$C55=1,'EPA HDV Rules'!X$45,IF('CA Standards and Followers'!$F55=1,MAX('CA Standards and Followers'!AE$7,'EPA HDV Rules'!X$45),0))</f>
        <v>0.54749999999999999</v>
      </c>
      <c r="AF43">
        <f>IF('CA Standards and Followers'!$C55=1,'EPA HDV Rules'!Y$45,IF('CA Standards and Followers'!$F55=1,MAX('CA Standards and Followers'!AF$7,'EPA HDV Rules'!Y$45),0))</f>
        <v>0.54749999999999999</v>
      </c>
    </row>
    <row r="44" spans="1:32" x14ac:dyDescent="0.75">
      <c r="A44" t="s">
        <v>1401</v>
      </c>
      <c r="B44">
        <f>IF(INDEX('CA Standards and Followers'!$I$14:$I$73,MATCH($A44,'CA Standards and Followers'!$A$14:$A$73,0))&lt;=B$1,INDEX('CA Standards and Followers'!$F$14:$F$73,MATCH($A44,'CA Standards and Followers'!$A$14:$A$73,0))*'CA Standards and Followers'!B$7,0)</f>
        <v>0</v>
      </c>
      <c r="C44">
        <f>IF(INDEX('CA Standards and Followers'!$I$14:$I$73,MATCH($A44,'CA Standards and Followers'!$A$14:$A$73,0))&lt;=C$1,INDEX('CA Standards and Followers'!$F$14:$F$73,MATCH($A44,'CA Standards and Followers'!$A$14:$A$73,0))*'CA Standards and Followers'!C$7,0)</f>
        <v>0</v>
      </c>
      <c r="D44">
        <f>IF(INDEX('CA Standards and Followers'!$I$14:$I$73,MATCH($A44,'CA Standards and Followers'!$A$14:$A$73,0))&lt;=D$1,INDEX('CA Standards and Followers'!$F$14:$F$73,MATCH($A44,'CA Standards and Followers'!$A$14:$A$73,0))*'CA Standards and Followers'!D$7,0)</f>
        <v>0</v>
      </c>
      <c r="E44">
        <f>IF(INDEX('CA Standards and Followers'!$I$14:$I$73,MATCH($A44,'CA Standards and Followers'!$A$14:$A$73,0))&lt;=E$1,INDEX('CA Standards and Followers'!$F$14:$F$73,MATCH($A44,'CA Standards and Followers'!$A$14:$A$73,0))*'CA Standards and Followers'!E$7,0)</f>
        <v>0</v>
      </c>
      <c r="F44">
        <f>IF(INDEX('CA Standards and Followers'!$I$14:$I$73,MATCH($A44,'CA Standards and Followers'!$A$14:$A$73,0))&lt;=F$1,INDEX('CA Standards and Followers'!$F$14:$F$73,MATCH($A44,'CA Standards and Followers'!$A$14:$A$73,0))*'CA Standards and Followers'!F$7,0)</f>
        <v>0</v>
      </c>
      <c r="G44">
        <f>IF(INDEX('CA Standards and Followers'!$I$14:$I$73,MATCH($A44,'CA Standards and Followers'!$A$14:$A$73,0))&lt;=G$1,INDEX('CA Standards and Followers'!$F$14:$F$73,MATCH($A44,'CA Standards and Followers'!$A$14:$A$73,0))*'CA Standards and Followers'!G$7,0)</f>
        <v>0</v>
      </c>
      <c r="H44">
        <f>IF(INDEX('CA Standards and Followers'!$I$14:$I$73,MATCH($A44,'CA Standards and Followers'!$A$14:$A$73,0))&lt;=H$1,INDEX('CA Standards and Followers'!$F$14:$F$73,MATCH($A44,'CA Standards and Followers'!$A$14:$A$73,0))*'CA Standards and Followers'!H$7,0)</f>
        <v>0</v>
      </c>
      <c r="I44">
        <f>IF('CA Standards and Followers'!$C56=1,'EPA HDV Rules'!B$45,IF('CA Standards and Followers'!$F56=1,MAX('CA Standards and Followers'!I$7,'EPA HDV Rules'!B$45),0))</f>
        <v>0.16200000000000001</v>
      </c>
      <c r="J44">
        <f>IF('CA Standards and Followers'!$C56=1,'EPA HDV Rules'!C$45,IF('CA Standards and Followers'!$F56=1,MAX('CA Standards and Followers'!J$7,'EPA HDV Rules'!C$45),0))</f>
        <v>0.20300000000000001</v>
      </c>
      <c r="K44">
        <f>IF('CA Standards and Followers'!$C56=1,'EPA HDV Rules'!D$45,IF('CA Standards and Followers'!$F56=1,MAX('CA Standards and Followers'!K$7,'EPA HDV Rules'!D$45),0))</f>
        <v>0.24299999999999999</v>
      </c>
      <c r="L44">
        <f>IF('CA Standards and Followers'!$C56=1,'EPA HDV Rules'!E$45,IF('CA Standards and Followers'!$F56=1,MAX('CA Standards and Followers'!L$7,'EPA HDV Rules'!E$45),0))</f>
        <v>0.28299999999999997</v>
      </c>
      <c r="M44">
        <f>IF('CA Standards and Followers'!$C56=1,'EPA HDV Rules'!F$45,IF('CA Standards and Followers'!$F56=1,MAX('CA Standards and Followers'!M$7,'EPA HDV Rules'!F$45),0))</f>
        <v>0.43099999999999999</v>
      </c>
      <c r="N44">
        <f>IF('CA Standards and Followers'!$C56=1,'EPA HDV Rules'!G$45,IF('CA Standards and Followers'!$F56=1,MAX('CA Standards and Followers'!N$7,'EPA HDV Rules'!G$45),0))</f>
        <v>0.56100000000000005</v>
      </c>
      <c r="O44">
        <f>IF('CA Standards and Followers'!$C56=1,'EPA HDV Rules'!H$45,IF('CA Standards and Followers'!$F56=1,MAX('CA Standards and Followers'!O$7,'EPA HDV Rules'!H$45),0))</f>
        <v>0.56100000000000005</v>
      </c>
      <c r="P44">
        <f>IF('CA Standards and Followers'!$C56=1,'EPA HDV Rules'!I$45,IF('CA Standards and Followers'!$F56=1,MAX('CA Standards and Followers'!P$7,'EPA HDV Rules'!I$45),0))</f>
        <v>0.56100000000000005</v>
      </c>
      <c r="Q44">
        <f>IF('CA Standards and Followers'!$C56=1,'EPA HDV Rules'!J$45,IF('CA Standards and Followers'!$F56=1,MAX('CA Standards and Followers'!Q$7,'EPA HDV Rules'!J$45),0))</f>
        <v>0.54749999999999999</v>
      </c>
      <c r="R44">
        <f>IF('CA Standards and Followers'!$C56=1,'EPA HDV Rules'!K$45,IF('CA Standards and Followers'!$F56=1,MAX('CA Standards and Followers'!R$7,'EPA HDV Rules'!K$45),0))</f>
        <v>0.54749999999999999</v>
      </c>
      <c r="S44">
        <f>IF('CA Standards and Followers'!$C56=1,'EPA HDV Rules'!L$45,IF('CA Standards and Followers'!$F56=1,MAX('CA Standards and Followers'!S$7,'EPA HDV Rules'!L$45),0))</f>
        <v>0.54749999999999999</v>
      </c>
      <c r="T44">
        <f>IF('CA Standards and Followers'!$C56=1,'EPA HDV Rules'!M$45,IF('CA Standards and Followers'!$F56=1,MAX('CA Standards and Followers'!T$7,'EPA HDV Rules'!M$45),0))</f>
        <v>0.54749999999999999</v>
      </c>
      <c r="U44">
        <f>IF('CA Standards and Followers'!$C56=1,'EPA HDV Rules'!N$45,IF('CA Standards and Followers'!$F56=1,MAX('CA Standards and Followers'!U$7,'EPA HDV Rules'!N$45),0))</f>
        <v>0.54749999999999999</v>
      </c>
      <c r="V44">
        <f>IF('CA Standards and Followers'!$C56=1,'EPA HDV Rules'!O$45,IF('CA Standards and Followers'!$F56=1,MAX('CA Standards and Followers'!V$7,'EPA HDV Rules'!O$45),0))</f>
        <v>0.54749999999999999</v>
      </c>
      <c r="W44">
        <f>IF('CA Standards and Followers'!$C56=1,'EPA HDV Rules'!P$45,IF('CA Standards and Followers'!$F56=1,MAX('CA Standards and Followers'!W$7,'EPA HDV Rules'!P$45),0))</f>
        <v>0.54749999999999999</v>
      </c>
      <c r="X44">
        <f>IF('CA Standards and Followers'!$C56=1,'EPA HDV Rules'!Q$45,IF('CA Standards and Followers'!$F56=1,MAX('CA Standards and Followers'!X$7,'EPA HDV Rules'!Q$45),0))</f>
        <v>0.54749999999999999</v>
      </c>
      <c r="Y44">
        <f>IF('CA Standards and Followers'!$C56=1,'EPA HDV Rules'!R$45,IF('CA Standards and Followers'!$F56=1,MAX('CA Standards and Followers'!Y$7,'EPA HDV Rules'!R$45),0))</f>
        <v>0.54749999999999999</v>
      </c>
      <c r="Z44">
        <f>IF('CA Standards and Followers'!$C56=1,'EPA HDV Rules'!S$45,IF('CA Standards and Followers'!$F56=1,MAX('CA Standards and Followers'!Z$7,'EPA HDV Rules'!S$45),0))</f>
        <v>0.54749999999999999</v>
      </c>
      <c r="AA44">
        <f>IF('CA Standards and Followers'!$C56=1,'EPA HDV Rules'!T$45,IF('CA Standards and Followers'!$F56=1,MAX('CA Standards and Followers'!AA$7,'EPA HDV Rules'!T$45),0))</f>
        <v>0.54749999999999999</v>
      </c>
      <c r="AB44">
        <f>IF('CA Standards and Followers'!$C56=1,'EPA HDV Rules'!U$45,IF('CA Standards and Followers'!$F56=1,MAX('CA Standards and Followers'!AB$7,'EPA HDV Rules'!U$45),0))</f>
        <v>0.54749999999999999</v>
      </c>
      <c r="AC44">
        <f>IF('CA Standards and Followers'!$C56=1,'EPA HDV Rules'!V$45,IF('CA Standards and Followers'!$F56=1,MAX('CA Standards and Followers'!AC$7,'EPA HDV Rules'!V$45),0))</f>
        <v>0.54749999999999999</v>
      </c>
      <c r="AD44">
        <f>IF('CA Standards and Followers'!$C56=1,'EPA HDV Rules'!W$45,IF('CA Standards and Followers'!$F56=1,MAX('CA Standards and Followers'!AD$7,'EPA HDV Rules'!W$45),0))</f>
        <v>0.54749999999999999</v>
      </c>
      <c r="AE44">
        <f>IF('CA Standards and Followers'!$C56=1,'EPA HDV Rules'!X$45,IF('CA Standards and Followers'!$F56=1,MAX('CA Standards and Followers'!AE$7,'EPA HDV Rules'!X$45),0))</f>
        <v>0.54749999999999999</v>
      </c>
      <c r="AF44">
        <f>IF('CA Standards and Followers'!$C56=1,'EPA HDV Rules'!Y$45,IF('CA Standards and Followers'!$F56=1,MAX('CA Standards and Followers'!AF$7,'EPA HDV Rules'!Y$45),0))</f>
        <v>0.54749999999999999</v>
      </c>
    </row>
    <row r="45" spans="1:32" x14ac:dyDescent="0.75">
      <c r="A45" t="s">
        <v>1403</v>
      </c>
      <c r="B45">
        <f>IF(INDEX('CA Standards and Followers'!$I$14:$I$73,MATCH($A45,'CA Standards and Followers'!$A$14:$A$73,0))&lt;=B$1,INDEX('CA Standards and Followers'!$F$14:$F$73,MATCH($A45,'CA Standards and Followers'!$A$14:$A$73,0))*'CA Standards and Followers'!B$7,0)</f>
        <v>0</v>
      </c>
      <c r="C45">
        <f>IF(INDEX('CA Standards and Followers'!$I$14:$I$73,MATCH($A45,'CA Standards and Followers'!$A$14:$A$73,0))&lt;=C$1,INDEX('CA Standards and Followers'!$F$14:$F$73,MATCH($A45,'CA Standards and Followers'!$A$14:$A$73,0))*'CA Standards and Followers'!C$7,0)</f>
        <v>0</v>
      </c>
      <c r="D45">
        <f>IF(INDEX('CA Standards and Followers'!$I$14:$I$73,MATCH($A45,'CA Standards and Followers'!$A$14:$A$73,0))&lt;=D$1,INDEX('CA Standards and Followers'!$F$14:$F$73,MATCH($A45,'CA Standards and Followers'!$A$14:$A$73,0))*'CA Standards and Followers'!D$7,0)</f>
        <v>0</v>
      </c>
      <c r="E45">
        <f>IF(INDEX('CA Standards and Followers'!$I$14:$I$73,MATCH($A45,'CA Standards and Followers'!$A$14:$A$73,0))&lt;=E$1,INDEX('CA Standards and Followers'!$F$14:$F$73,MATCH($A45,'CA Standards and Followers'!$A$14:$A$73,0))*'CA Standards and Followers'!E$7,0)</f>
        <v>0</v>
      </c>
      <c r="F45">
        <f>IF(INDEX('CA Standards and Followers'!$I$14:$I$73,MATCH($A45,'CA Standards and Followers'!$A$14:$A$73,0))&lt;=F$1,INDEX('CA Standards and Followers'!$F$14:$F$73,MATCH($A45,'CA Standards and Followers'!$A$14:$A$73,0))*'CA Standards and Followers'!F$7,0)</f>
        <v>0</v>
      </c>
      <c r="G45">
        <f>IF(INDEX('CA Standards and Followers'!$I$14:$I$73,MATCH($A45,'CA Standards and Followers'!$A$14:$A$73,0))&lt;=G$1,INDEX('CA Standards and Followers'!$F$14:$F$73,MATCH($A45,'CA Standards and Followers'!$A$14:$A$73,0))*'CA Standards and Followers'!G$7,0)</f>
        <v>0</v>
      </c>
      <c r="H45">
        <f>IF(INDEX('CA Standards and Followers'!$I$14:$I$73,MATCH($A45,'CA Standards and Followers'!$A$14:$A$73,0))&lt;=H$1,INDEX('CA Standards and Followers'!$F$14:$F$73,MATCH($A45,'CA Standards and Followers'!$A$14:$A$73,0))*'CA Standards and Followers'!H$7,0)</f>
        <v>0</v>
      </c>
      <c r="I45">
        <f>IF('CA Standards and Followers'!$C57=1,'EPA HDV Rules'!B$45,IF('CA Standards and Followers'!$F57=1,MAX('CA Standards and Followers'!I$7,'EPA HDV Rules'!B$45),0))</f>
        <v>0.16200000000000001</v>
      </c>
      <c r="J45">
        <f>IF('CA Standards and Followers'!$C57=1,'EPA HDV Rules'!C$45,IF('CA Standards and Followers'!$F57=1,MAX('CA Standards and Followers'!J$7,'EPA HDV Rules'!C$45),0))</f>
        <v>0.20300000000000001</v>
      </c>
      <c r="K45">
        <f>IF('CA Standards and Followers'!$C57=1,'EPA HDV Rules'!D$45,IF('CA Standards and Followers'!$F57=1,MAX('CA Standards and Followers'!K$7,'EPA HDV Rules'!D$45),0))</f>
        <v>0.24299999999999999</v>
      </c>
      <c r="L45">
        <f>IF('CA Standards and Followers'!$C57=1,'EPA HDV Rules'!E$45,IF('CA Standards and Followers'!$F57=1,MAX('CA Standards and Followers'!L$7,'EPA HDV Rules'!E$45),0))</f>
        <v>0.28299999999999997</v>
      </c>
      <c r="M45">
        <f>IF('CA Standards and Followers'!$C57=1,'EPA HDV Rules'!F$45,IF('CA Standards and Followers'!$F57=1,MAX('CA Standards and Followers'!M$7,'EPA HDV Rules'!F$45),0))</f>
        <v>0.43099999999999999</v>
      </c>
      <c r="N45">
        <f>IF('CA Standards and Followers'!$C57=1,'EPA HDV Rules'!G$45,IF('CA Standards and Followers'!$F57=1,MAX('CA Standards and Followers'!N$7,'EPA HDV Rules'!G$45),0))</f>
        <v>0.56100000000000005</v>
      </c>
      <c r="O45">
        <f>IF('CA Standards and Followers'!$C57=1,'EPA HDV Rules'!H$45,IF('CA Standards and Followers'!$F57=1,MAX('CA Standards and Followers'!O$7,'EPA HDV Rules'!H$45),0))</f>
        <v>0.56100000000000005</v>
      </c>
      <c r="P45">
        <f>IF('CA Standards and Followers'!$C57=1,'EPA HDV Rules'!I$45,IF('CA Standards and Followers'!$F57=1,MAX('CA Standards and Followers'!P$7,'EPA HDV Rules'!I$45),0))</f>
        <v>0.56100000000000005</v>
      </c>
      <c r="Q45">
        <f>IF('CA Standards and Followers'!$C57=1,'EPA HDV Rules'!J$45,IF('CA Standards and Followers'!$F57=1,MAX('CA Standards and Followers'!Q$7,'EPA HDV Rules'!J$45),0))</f>
        <v>0.54749999999999999</v>
      </c>
      <c r="R45">
        <f>IF('CA Standards and Followers'!$C57=1,'EPA HDV Rules'!K$45,IF('CA Standards and Followers'!$F57=1,MAX('CA Standards and Followers'!R$7,'EPA HDV Rules'!K$45),0))</f>
        <v>0.54749999999999999</v>
      </c>
      <c r="S45">
        <f>IF('CA Standards and Followers'!$C57=1,'EPA HDV Rules'!L$45,IF('CA Standards and Followers'!$F57=1,MAX('CA Standards and Followers'!S$7,'EPA HDV Rules'!L$45),0))</f>
        <v>0.54749999999999999</v>
      </c>
      <c r="T45">
        <f>IF('CA Standards and Followers'!$C57=1,'EPA HDV Rules'!M$45,IF('CA Standards and Followers'!$F57=1,MAX('CA Standards and Followers'!T$7,'EPA HDV Rules'!M$45),0))</f>
        <v>0.54749999999999999</v>
      </c>
      <c r="U45">
        <f>IF('CA Standards and Followers'!$C57=1,'EPA HDV Rules'!N$45,IF('CA Standards and Followers'!$F57=1,MAX('CA Standards and Followers'!U$7,'EPA HDV Rules'!N$45),0))</f>
        <v>0.54749999999999999</v>
      </c>
      <c r="V45">
        <f>IF('CA Standards and Followers'!$C57=1,'EPA HDV Rules'!O$45,IF('CA Standards and Followers'!$F57=1,MAX('CA Standards and Followers'!V$7,'EPA HDV Rules'!O$45),0))</f>
        <v>0.54749999999999999</v>
      </c>
      <c r="W45">
        <f>IF('CA Standards and Followers'!$C57=1,'EPA HDV Rules'!P$45,IF('CA Standards and Followers'!$F57=1,MAX('CA Standards and Followers'!W$7,'EPA HDV Rules'!P$45),0))</f>
        <v>0.54749999999999999</v>
      </c>
      <c r="X45">
        <f>IF('CA Standards and Followers'!$C57=1,'EPA HDV Rules'!Q$45,IF('CA Standards and Followers'!$F57=1,MAX('CA Standards and Followers'!X$7,'EPA HDV Rules'!Q$45),0))</f>
        <v>0.54749999999999999</v>
      </c>
      <c r="Y45">
        <f>IF('CA Standards and Followers'!$C57=1,'EPA HDV Rules'!R$45,IF('CA Standards and Followers'!$F57=1,MAX('CA Standards and Followers'!Y$7,'EPA HDV Rules'!R$45),0))</f>
        <v>0.54749999999999999</v>
      </c>
      <c r="Z45">
        <f>IF('CA Standards and Followers'!$C57=1,'EPA HDV Rules'!S$45,IF('CA Standards and Followers'!$F57=1,MAX('CA Standards and Followers'!Z$7,'EPA HDV Rules'!S$45),0))</f>
        <v>0.54749999999999999</v>
      </c>
      <c r="AA45">
        <f>IF('CA Standards and Followers'!$C57=1,'EPA HDV Rules'!T$45,IF('CA Standards and Followers'!$F57=1,MAX('CA Standards and Followers'!AA$7,'EPA HDV Rules'!T$45),0))</f>
        <v>0.54749999999999999</v>
      </c>
      <c r="AB45">
        <f>IF('CA Standards and Followers'!$C57=1,'EPA HDV Rules'!U$45,IF('CA Standards and Followers'!$F57=1,MAX('CA Standards and Followers'!AB$7,'EPA HDV Rules'!U$45),0))</f>
        <v>0.54749999999999999</v>
      </c>
      <c r="AC45">
        <f>IF('CA Standards and Followers'!$C57=1,'EPA HDV Rules'!V$45,IF('CA Standards and Followers'!$F57=1,MAX('CA Standards and Followers'!AC$7,'EPA HDV Rules'!V$45),0))</f>
        <v>0.54749999999999999</v>
      </c>
      <c r="AD45">
        <f>IF('CA Standards and Followers'!$C57=1,'EPA HDV Rules'!W$45,IF('CA Standards and Followers'!$F57=1,MAX('CA Standards and Followers'!AD$7,'EPA HDV Rules'!W$45),0))</f>
        <v>0.54749999999999999</v>
      </c>
      <c r="AE45">
        <f>IF('CA Standards and Followers'!$C57=1,'EPA HDV Rules'!X$45,IF('CA Standards and Followers'!$F57=1,MAX('CA Standards and Followers'!AE$7,'EPA HDV Rules'!X$45),0))</f>
        <v>0.54749999999999999</v>
      </c>
      <c r="AF45">
        <f>IF('CA Standards and Followers'!$C57=1,'EPA HDV Rules'!Y$45,IF('CA Standards and Followers'!$F57=1,MAX('CA Standards and Followers'!AF$7,'EPA HDV Rules'!Y$45),0))</f>
        <v>0.54749999999999999</v>
      </c>
    </row>
    <row r="46" spans="1:32" x14ac:dyDescent="0.75">
      <c r="A46" t="s">
        <v>24</v>
      </c>
      <c r="B46">
        <f>IF(INDEX('CA Standards and Followers'!$I$14:$I$73,MATCH($A46,'CA Standards and Followers'!$A$14:$A$73,0))&lt;=B$1,INDEX('CA Standards and Followers'!$F$14:$F$73,MATCH($A46,'CA Standards and Followers'!$A$14:$A$73,0))*'CA Standards and Followers'!B$7,0)</f>
        <v>0</v>
      </c>
      <c r="C46">
        <f>IF(INDEX('CA Standards and Followers'!$I$14:$I$73,MATCH($A46,'CA Standards and Followers'!$A$14:$A$73,0))&lt;=C$1,INDEX('CA Standards and Followers'!$F$14:$F$73,MATCH($A46,'CA Standards and Followers'!$A$14:$A$73,0))*'CA Standards and Followers'!C$7,0)</f>
        <v>0</v>
      </c>
      <c r="D46">
        <f>IF(INDEX('CA Standards and Followers'!$I$14:$I$73,MATCH($A46,'CA Standards and Followers'!$A$14:$A$73,0))&lt;=D$1,INDEX('CA Standards and Followers'!$F$14:$F$73,MATCH($A46,'CA Standards and Followers'!$A$14:$A$73,0))*'CA Standards and Followers'!D$7,0)</f>
        <v>0</v>
      </c>
      <c r="E46">
        <f>IF(INDEX('CA Standards and Followers'!$I$14:$I$73,MATCH($A46,'CA Standards and Followers'!$A$14:$A$73,0))&lt;=E$1,INDEX('CA Standards and Followers'!$F$14:$F$73,MATCH($A46,'CA Standards and Followers'!$A$14:$A$73,0))*'CA Standards and Followers'!E$7,0)</f>
        <v>0</v>
      </c>
      <c r="F46">
        <f>IF(INDEX('CA Standards and Followers'!$I$14:$I$73,MATCH($A46,'CA Standards and Followers'!$A$14:$A$73,0))&lt;=F$1,INDEX('CA Standards and Followers'!$F$14:$F$73,MATCH($A46,'CA Standards and Followers'!$A$14:$A$73,0))*'CA Standards and Followers'!F$7,0)</f>
        <v>0</v>
      </c>
      <c r="G46">
        <f>IF(INDEX('CA Standards and Followers'!$I$14:$I$73,MATCH($A46,'CA Standards and Followers'!$A$14:$A$73,0))&lt;=G$1,INDEX('CA Standards and Followers'!$F$14:$F$73,MATCH($A46,'CA Standards and Followers'!$A$14:$A$73,0))*'CA Standards and Followers'!G$7,0)</f>
        <v>0</v>
      </c>
      <c r="H46">
        <f>IF(INDEX('CA Standards and Followers'!$I$14:$I$73,MATCH($A46,'CA Standards and Followers'!$A$14:$A$73,0))&lt;=H$1,INDEX('CA Standards and Followers'!$F$14:$F$73,MATCH($A46,'CA Standards and Followers'!$A$14:$A$73,0))*'CA Standards and Followers'!H$7,0)</f>
        <v>0</v>
      </c>
      <c r="I46">
        <f>IF('CA Standards and Followers'!$C58=1,'EPA HDV Rules'!B$45,IF('CA Standards and Followers'!$F58=1,MAX('CA Standards and Followers'!I$7,'EPA HDV Rules'!B$45),0))</f>
        <v>0.16200000000000001</v>
      </c>
      <c r="J46">
        <f>IF('CA Standards and Followers'!$C58=1,'EPA HDV Rules'!C$45,IF('CA Standards and Followers'!$F58=1,MAX('CA Standards and Followers'!J$7,'EPA HDV Rules'!C$45),0))</f>
        <v>0.20300000000000001</v>
      </c>
      <c r="K46">
        <f>IF('CA Standards and Followers'!$C58=1,'EPA HDV Rules'!D$45,IF('CA Standards and Followers'!$F58=1,MAX('CA Standards and Followers'!K$7,'EPA HDV Rules'!D$45),0))</f>
        <v>0.24299999999999999</v>
      </c>
      <c r="L46">
        <f>IF('CA Standards and Followers'!$C58=1,'EPA HDV Rules'!E$45,IF('CA Standards and Followers'!$F58=1,MAX('CA Standards and Followers'!L$7,'EPA HDV Rules'!E$45),0))</f>
        <v>0.28299999999999997</v>
      </c>
      <c r="M46">
        <f>IF('CA Standards and Followers'!$C58=1,'EPA HDV Rules'!F$45,IF('CA Standards and Followers'!$F58=1,MAX('CA Standards and Followers'!M$7,'EPA HDV Rules'!F$45),0))</f>
        <v>0.43099999999999999</v>
      </c>
      <c r="N46">
        <f>IF('CA Standards and Followers'!$C58=1,'EPA HDV Rules'!G$45,IF('CA Standards and Followers'!$F58=1,MAX('CA Standards and Followers'!N$7,'EPA HDV Rules'!G$45),0))</f>
        <v>0.56100000000000005</v>
      </c>
      <c r="O46">
        <f>IF('CA Standards and Followers'!$C58=1,'EPA HDV Rules'!H$45,IF('CA Standards and Followers'!$F58=1,MAX('CA Standards and Followers'!O$7,'EPA HDV Rules'!H$45),0))</f>
        <v>0.56100000000000005</v>
      </c>
      <c r="P46">
        <f>IF('CA Standards and Followers'!$C58=1,'EPA HDV Rules'!I$45,IF('CA Standards and Followers'!$F58=1,MAX('CA Standards and Followers'!P$7,'EPA HDV Rules'!I$45),0))</f>
        <v>0.56100000000000005</v>
      </c>
      <c r="Q46">
        <f>IF('CA Standards and Followers'!$C58=1,'EPA HDV Rules'!J$45,IF('CA Standards and Followers'!$F58=1,MAX('CA Standards and Followers'!Q$7,'EPA HDV Rules'!J$45),0))</f>
        <v>0.54749999999999999</v>
      </c>
      <c r="R46">
        <f>IF('CA Standards and Followers'!$C58=1,'EPA HDV Rules'!K$45,IF('CA Standards and Followers'!$F58=1,MAX('CA Standards and Followers'!R$7,'EPA HDV Rules'!K$45),0))</f>
        <v>0.54749999999999999</v>
      </c>
      <c r="S46">
        <f>IF('CA Standards and Followers'!$C58=1,'EPA HDV Rules'!L$45,IF('CA Standards and Followers'!$F58=1,MAX('CA Standards and Followers'!S$7,'EPA HDV Rules'!L$45),0))</f>
        <v>0.54749999999999999</v>
      </c>
      <c r="T46">
        <f>IF('CA Standards and Followers'!$C58=1,'EPA HDV Rules'!M$45,IF('CA Standards and Followers'!$F58=1,MAX('CA Standards and Followers'!T$7,'EPA HDV Rules'!M$45),0))</f>
        <v>0.54749999999999999</v>
      </c>
      <c r="U46">
        <f>IF('CA Standards and Followers'!$C58=1,'EPA HDV Rules'!N$45,IF('CA Standards and Followers'!$F58=1,MAX('CA Standards and Followers'!U$7,'EPA HDV Rules'!N$45),0))</f>
        <v>0.54749999999999999</v>
      </c>
      <c r="V46">
        <f>IF('CA Standards and Followers'!$C58=1,'EPA HDV Rules'!O$45,IF('CA Standards and Followers'!$F58=1,MAX('CA Standards and Followers'!V$7,'EPA HDV Rules'!O$45),0))</f>
        <v>0.54749999999999999</v>
      </c>
      <c r="W46">
        <f>IF('CA Standards and Followers'!$C58=1,'EPA HDV Rules'!P$45,IF('CA Standards and Followers'!$F58=1,MAX('CA Standards and Followers'!W$7,'EPA HDV Rules'!P$45),0))</f>
        <v>0.54749999999999999</v>
      </c>
      <c r="X46">
        <f>IF('CA Standards and Followers'!$C58=1,'EPA HDV Rules'!Q$45,IF('CA Standards and Followers'!$F58=1,MAX('CA Standards and Followers'!X$7,'EPA HDV Rules'!Q$45),0))</f>
        <v>0.54749999999999999</v>
      </c>
      <c r="Y46">
        <f>IF('CA Standards and Followers'!$C58=1,'EPA HDV Rules'!R$45,IF('CA Standards and Followers'!$F58=1,MAX('CA Standards and Followers'!Y$7,'EPA HDV Rules'!R$45),0))</f>
        <v>0.54749999999999999</v>
      </c>
      <c r="Z46">
        <f>IF('CA Standards and Followers'!$C58=1,'EPA HDV Rules'!S$45,IF('CA Standards and Followers'!$F58=1,MAX('CA Standards and Followers'!Z$7,'EPA HDV Rules'!S$45),0))</f>
        <v>0.54749999999999999</v>
      </c>
      <c r="AA46">
        <f>IF('CA Standards and Followers'!$C58=1,'EPA HDV Rules'!T$45,IF('CA Standards and Followers'!$F58=1,MAX('CA Standards and Followers'!AA$7,'EPA HDV Rules'!T$45),0))</f>
        <v>0.54749999999999999</v>
      </c>
      <c r="AB46">
        <f>IF('CA Standards and Followers'!$C58=1,'EPA HDV Rules'!U$45,IF('CA Standards and Followers'!$F58=1,MAX('CA Standards and Followers'!AB$7,'EPA HDV Rules'!U$45),0))</f>
        <v>0.54749999999999999</v>
      </c>
      <c r="AC46">
        <f>IF('CA Standards and Followers'!$C58=1,'EPA HDV Rules'!V$45,IF('CA Standards and Followers'!$F58=1,MAX('CA Standards and Followers'!AC$7,'EPA HDV Rules'!V$45),0))</f>
        <v>0.54749999999999999</v>
      </c>
      <c r="AD46">
        <f>IF('CA Standards and Followers'!$C58=1,'EPA HDV Rules'!W$45,IF('CA Standards and Followers'!$F58=1,MAX('CA Standards and Followers'!AD$7,'EPA HDV Rules'!W$45),0))</f>
        <v>0.54749999999999999</v>
      </c>
      <c r="AE46">
        <f>IF('CA Standards and Followers'!$C58=1,'EPA HDV Rules'!X$45,IF('CA Standards and Followers'!$F58=1,MAX('CA Standards and Followers'!AE$7,'EPA HDV Rules'!X$45),0))</f>
        <v>0.54749999999999999</v>
      </c>
      <c r="AF46">
        <f>IF('CA Standards and Followers'!$C58=1,'EPA HDV Rules'!Y$45,IF('CA Standards and Followers'!$F58=1,MAX('CA Standards and Followers'!AF$7,'EPA HDV Rules'!Y$45),0))</f>
        <v>0.54749999999999999</v>
      </c>
    </row>
    <row r="47" spans="1:32" x14ac:dyDescent="0.75">
      <c r="A47" t="s">
        <v>25</v>
      </c>
      <c r="B47">
        <f>IF(INDEX('CA Standards and Followers'!$I$14:$I$73,MATCH($A47,'CA Standards and Followers'!$A$14:$A$73,0))&lt;=B$1,INDEX('CA Standards and Followers'!$F$14:$F$73,MATCH($A47,'CA Standards and Followers'!$A$14:$A$73,0))*'CA Standards and Followers'!B$7,0)</f>
        <v>0</v>
      </c>
      <c r="C47">
        <f>IF(INDEX('CA Standards and Followers'!$I$14:$I$73,MATCH($A47,'CA Standards and Followers'!$A$14:$A$73,0))&lt;=C$1,INDEX('CA Standards and Followers'!$F$14:$F$73,MATCH($A47,'CA Standards and Followers'!$A$14:$A$73,0))*'CA Standards and Followers'!C$7,0)</f>
        <v>0</v>
      </c>
      <c r="D47">
        <f>IF(INDEX('CA Standards and Followers'!$I$14:$I$73,MATCH($A47,'CA Standards and Followers'!$A$14:$A$73,0))&lt;=D$1,INDEX('CA Standards and Followers'!$F$14:$F$73,MATCH($A47,'CA Standards and Followers'!$A$14:$A$73,0))*'CA Standards and Followers'!D$7,0)</f>
        <v>0</v>
      </c>
      <c r="E47">
        <f>IF(INDEX('CA Standards and Followers'!$I$14:$I$73,MATCH($A47,'CA Standards and Followers'!$A$14:$A$73,0))&lt;=E$1,INDEX('CA Standards and Followers'!$F$14:$F$73,MATCH($A47,'CA Standards and Followers'!$A$14:$A$73,0))*'CA Standards and Followers'!E$7,0)</f>
        <v>0</v>
      </c>
      <c r="F47">
        <f>IF(INDEX('CA Standards and Followers'!$I$14:$I$73,MATCH($A47,'CA Standards and Followers'!$A$14:$A$73,0))&lt;=F$1,INDEX('CA Standards and Followers'!$F$14:$F$73,MATCH($A47,'CA Standards and Followers'!$A$14:$A$73,0))*'CA Standards and Followers'!F$7,0)</f>
        <v>0</v>
      </c>
      <c r="G47">
        <f>IF(INDEX('CA Standards and Followers'!$I$14:$I$73,MATCH($A47,'CA Standards and Followers'!$A$14:$A$73,0))&lt;=G$1,INDEX('CA Standards and Followers'!$F$14:$F$73,MATCH($A47,'CA Standards and Followers'!$A$14:$A$73,0))*'CA Standards and Followers'!G$7,0)</f>
        <v>8.007170495487044E-2</v>
      </c>
      <c r="H47">
        <f>IF(INDEX('CA Standards and Followers'!$I$14:$I$73,MATCH($A47,'CA Standards and Followers'!$A$14:$A$73,0))&lt;=H$1,INDEX('CA Standards and Followers'!$F$14:$F$73,MATCH($A47,'CA Standards and Followers'!$A$14:$A$73,0))*'CA Standards and Followers'!H$7,0)</f>
        <v>0.10754675715462489</v>
      </c>
      <c r="I47">
        <f>IF('CA Standards and Followers'!$C59=1,'EPA HDV Rules'!B$45,IF('CA Standards and Followers'!$F59=1,MAX('CA Standards and Followers'!I$7,'EPA HDV Rules'!B$45),0))</f>
        <v>0.16256127688111058</v>
      </c>
      <c r="J47">
        <f>IF('CA Standards and Followers'!$C59=1,'EPA HDV Rules'!C$45,IF('CA Standards and Followers'!$F59=1,MAX('CA Standards and Followers'!J$7,'EPA HDV Rules'!C$45),0))</f>
        <v>0.22511403505922528</v>
      </c>
      <c r="K47">
        <f>IF('CA Standards and Followers'!$C59=1,'EPA HDV Rules'!D$45,IF('CA Standards and Followers'!$F59=1,MAX('CA Standards and Followers'!K$7,'EPA HDV Rules'!D$45),0))</f>
        <v>0.28764855512481957</v>
      </c>
      <c r="L47">
        <f>IF('CA Standards and Followers'!$C59=1,'EPA HDV Rules'!E$45,IF('CA Standards and Followers'!$F59=1,MAX('CA Standards and Followers'!L$7,'EPA HDV Rules'!E$45),0))</f>
        <v>0.35012393285022902</v>
      </c>
      <c r="M47">
        <f>IF('CA Standards and Followers'!$C59=1,'EPA HDV Rules'!F$45,IF('CA Standards and Followers'!$F59=1,MAX('CA Standards and Followers'!M$7,'EPA HDV Rules'!F$45),0))</f>
        <v>0.43099999999999999</v>
      </c>
      <c r="N47">
        <f>IF('CA Standards and Followers'!$C59=1,'EPA HDV Rules'!G$45,IF('CA Standards and Followers'!$F59=1,MAX('CA Standards and Followers'!N$7,'EPA HDV Rules'!G$45),0))</f>
        <v>0.56100000000000005</v>
      </c>
      <c r="O47">
        <f>IF('CA Standards and Followers'!$C59=1,'EPA HDV Rules'!H$45,IF('CA Standards and Followers'!$F59=1,MAX('CA Standards and Followers'!O$7,'EPA HDV Rules'!H$45),0))</f>
        <v>0.56100000000000005</v>
      </c>
      <c r="P47">
        <f>IF('CA Standards and Followers'!$C59=1,'EPA HDV Rules'!I$45,IF('CA Standards and Followers'!$F59=1,MAX('CA Standards and Followers'!P$7,'EPA HDV Rules'!I$45),0))</f>
        <v>0.56100000000000005</v>
      </c>
      <c r="Q47">
        <f>IF('CA Standards and Followers'!$C59=1,'EPA HDV Rules'!J$45,IF('CA Standards and Followers'!$F59=1,MAX('CA Standards and Followers'!Q$7,'EPA HDV Rules'!J$45),0))</f>
        <v>0.60014491697173544</v>
      </c>
      <c r="R47">
        <f>IF('CA Standards and Followers'!$C59=1,'EPA HDV Rules'!K$45,IF('CA Standards and Followers'!$F59=1,MAX('CA Standards and Followers'!R$7,'EPA HDV Rules'!K$45),0))</f>
        <v>0.60012059658240735</v>
      </c>
      <c r="S47">
        <f>IF('CA Standards and Followers'!$C59=1,'EPA HDV Rules'!L$45,IF('CA Standards and Followers'!$F59=1,MAX('CA Standards and Followers'!S$7,'EPA HDV Rules'!L$45),0))</f>
        <v>0.600161934202605</v>
      </c>
      <c r="T47">
        <f>IF('CA Standards and Followers'!$C59=1,'EPA HDV Rules'!M$45,IF('CA Standards and Followers'!$F59=1,MAX('CA Standards and Followers'!T$7,'EPA HDV Rules'!M$45),0))</f>
        <v>0.60016393701902881</v>
      </c>
      <c r="U47">
        <f>IF('CA Standards and Followers'!$C59=1,'EPA HDV Rules'!N$45,IF('CA Standards and Followers'!$F59=1,MAX('CA Standards and Followers'!U$7,'EPA HDV Rules'!N$45),0))</f>
        <v>0.60017920871502439</v>
      </c>
      <c r="V47">
        <f>IF('CA Standards and Followers'!$C59=1,'EPA HDV Rules'!O$45,IF('CA Standards and Followers'!$F59=1,MAX('CA Standards and Followers'!V$7,'EPA HDV Rules'!O$45),0))</f>
        <v>0.60021168530300795</v>
      </c>
      <c r="W47">
        <f>IF('CA Standards and Followers'!$C59=1,'EPA HDV Rules'!P$45,IF('CA Standards and Followers'!$F59=1,MAX('CA Standards and Followers'!W$7,'EPA HDV Rules'!P$45),0))</f>
        <v>0.60021917370958355</v>
      </c>
      <c r="X47">
        <f>IF('CA Standards and Followers'!$C59=1,'EPA HDV Rules'!Q$45,IF('CA Standards and Followers'!$F59=1,MAX('CA Standards and Followers'!X$7,'EPA HDV Rules'!Q$45),0))</f>
        <v>0.60022013941623975</v>
      </c>
      <c r="Y47">
        <f>IF('CA Standards and Followers'!$C59=1,'EPA HDV Rules'!R$45,IF('CA Standards and Followers'!$F59=1,MAX('CA Standards and Followers'!Y$7,'EPA HDV Rules'!R$45),0))</f>
        <v>0.60024997430440052</v>
      </c>
      <c r="Z47">
        <f>IF('CA Standards and Followers'!$C59=1,'EPA HDV Rules'!S$45,IF('CA Standards and Followers'!$F59=1,MAX('CA Standards and Followers'!Z$7,'EPA HDV Rules'!S$45),0))</f>
        <v>0.6002767858670699</v>
      </c>
      <c r="AA47">
        <f>IF('CA Standards and Followers'!$C59=1,'EPA HDV Rules'!T$45,IF('CA Standards and Followers'!$F59=1,MAX('CA Standards and Followers'!AA$7,'EPA HDV Rules'!T$45),0))</f>
        <v>0.60025331577567864</v>
      </c>
      <c r="AB47">
        <f>IF('CA Standards and Followers'!$C59=1,'EPA HDV Rules'!U$45,IF('CA Standards and Followers'!$F59=1,MAX('CA Standards and Followers'!AB$7,'EPA HDV Rules'!U$45),0))</f>
        <v>0.60021121415169432</v>
      </c>
      <c r="AC47">
        <f>IF('CA Standards and Followers'!$C59=1,'EPA HDV Rules'!V$45,IF('CA Standards and Followers'!$F59=1,MAX('CA Standards and Followers'!AC$7,'EPA HDV Rules'!V$45),0))</f>
        <v>0.60014973485583689</v>
      </c>
      <c r="AD47">
        <f>IF('CA Standards and Followers'!$C59=1,'EPA HDV Rules'!W$45,IF('CA Standards and Followers'!$F59=1,MAX('CA Standards and Followers'!AD$7,'EPA HDV Rules'!W$45),0))</f>
        <v>0.60006877964945415</v>
      </c>
      <c r="AE47">
        <f>IF('CA Standards and Followers'!$C59=1,'EPA HDV Rules'!X$45,IF('CA Standards and Followers'!$F59=1,MAX('CA Standards and Followers'!AE$7,'EPA HDV Rules'!X$45),0))</f>
        <v>0.60001224832570577</v>
      </c>
      <c r="AF47">
        <f>IF('CA Standards and Followers'!$C59=1,'EPA HDV Rules'!Y$45,IF('CA Standards and Followers'!$F59=1,MAX('CA Standards and Followers'!AF$7,'EPA HDV Rules'!Y$45),0))</f>
        <v>0.5999947196049078</v>
      </c>
    </row>
    <row r="48" spans="1:32" x14ac:dyDescent="0.75">
      <c r="A48" t="s">
        <v>26</v>
      </c>
      <c r="B48">
        <f>IF(INDEX('CA Standards and Followers'!$I$14:$I$73,MATCH($A48,'CA Standards and Followers'!$A$14:$A$73,0))&lt;=B$1,INDEX('CA Standards and Followers'!$F$14:$F$73,MATCH($A48,'CA Standards and Followers'!$A$14:$A$73,0))*'CA Standards and Followers'!B$7,0)</f>
        <v>0</v>
      </c>
      <c r="C48">
        <f>IF(INDEX('CA Standards and Followers'!$I$14:$I$73,MATCH($A48,'CA Standards and Followers'!$A$14:$A$73,0))&lt;=C$1,INDEX('CA Standards and Followers'!$F$14:$F$73,MATCH($A48,'CA Standards and Followers'!$A$14:$A$73,0))*'CA Standards and Followers'!C$7,0)</f>
        <v>0</v>
      </c>
      <c r="D48">
        <f>IF(INDEX('CA Standards and Followers'!$I$14:$I$73,MATCH($A48,'CA Standards and Followers'!$A$14:$A$73,0))&lt;=D$1,INDEX('CA Standards and Followers'!$F$14:$F$73,MATCH($A48,'CA Standards and Followers'!$A$14:$A$73,0))*'CA Standards and Followers'!D$7,0)</f>
        <v>0</v>
      </c>
      <c r="E48">
        <f>IF(INDEX('CA Standards and Followers'!$I$14:$I$73,MATCH($A48,'CA Standards and Followers'!$A$14:$A$73,0))&lt;=E$1,INDEX('CA Standards and Followers'!$F$14:$F$73,MATCH($A48,'CA Standards and Followers'!$A$14:$A$73,0))*'CA Standards and Followers'!E$7,0)</f>
        <v>0</v>
      </c>
      <c r="F48">
        <f>IF(INDEX('CA Standards and Followers'!$I$14:$I$73,MATCH($A48,'CA Standards and Followers'!$A$14:$A$73,0))&lt;=F$1,INDEX('CA Standards and Followers'!$F$14:$F$73,MATCH($A48,'CA Standards and Followers'!$A$14:$A$73,0))*'CA Standards and Followers'!F$7,0)</f>
        <v>0</v>
      </c>
      <c r="G48">
        <f>IF(INDEX('CA Standards and Followers'!$I$14:$I$73,MATCH($A48,'CA Standards and Followers'!$A$14:$A$73,0))&lt;=G$1,INDEX('CA Standards and Followers'!$F$14:$F$73,MATCH($A48,'CA Standards and Followers'!$A$14:$A$73,0))*'CA Standards and Followers'!G$7,0)</f>
        <v>0</v>
      </c>
      <c r="H48">
        <f>IF(INDEX('CA Standards and Followers'!$I$14:$I$73,MATCH($A48,'CA Standards and Followers'!$A$14:$A$73,0))&lt;=H$1,INDEX('CA Standards and Followers'!$F$14:$F$73,MATCH($A48,'CA Standards and Followers'!$A$14:$A$73,0))*'CA Standards and Followers'!H$7,0)</f>
        <v>0</v>
      </c>
      <c r="I48">
        <f>IF('CA Standards and Followers'!$C60=1,'EPA HDV Rules'!B$45,IF('CA Standards and Followers'!$F60=1,MAX('CA Standards and Followers'!I$7,'EPA HDV Rules'!B$45),0))</f>
        <v>0.16200000000000001</v>
      </c>
      <c r="J48">
        <f>IF('CA Standards and Followers'!$C60=1,'EPA HDV Rules'!C$45,IF('CA Standards and Followers'!$F60=1,MAX('CA Standards and Followers'!J$7,'EPA HDV Rules'!C$45),0))</f>
        <v>0.20300000000000001</v>
      </c>
      <c r="K48">
        <f>IF('CA Standards and Followers'!$C60=1,'EPA HDV Rules'!D$45,IF('CA Standards and Followers'!$F60=1,MAX('CA Standards and Followers'!K$7,'EPA HDV Rules'!D$45),0))</f>
        <v>0.24299999999999999</v>
      </c>
      <c r="L48">
        <f>IF('CA Standards and Followers'!$C60=1,'EPA HDV Rules'!E$45,IF('CA Standards and Followers'!$F60=1,MAX('CA Standards and Followers'!L$7,'EPA HDV Rules'!E$45),0))</f>
        <v>0.28299999999999997</v>
      </c>
      <c r="M48">
        <f>IF('CA Standards and Followers'!$C60=1,'EPA HDV Rules'!F$45,IF('CA Standards and Followers'!$F60=1,MAX('CA Standards and Followers'!M$7,'EPA HDV Rules'!F$45),0))</f>
        <v>0.43099999999999999</v>
      </c>
      <c r="N48">
        <f>IF('CA Standards and Followers'!$C60=1,'EPA HDV Rules'!G$45,IF('CA Standards and Followers'!$F60=1,MAX('CA Standards and Followers'!N$7,'EPA HDV Rules'!G$45),0))</f>
        <v>0.56100000000000005</v>
      </c>
      <c r="O48">
        <f>IF('CA Standards and Followers'!$C60=1,'EPA HDV Rules'!H$45,IF('CA Standards and Followers'!$F60=1,MAX('CA Standards and Followers'!O$7,'EPA HDV Rules'!H$45),0))</f>
        <v>0.56100000000000005</v>
      </c>
      <c r="P48">
        <f>IF('CA Standards and Followers'!$C60=1,'EPA HDV Rules'!I$45,IF('CA Standards and Followers'!$F60=1,MAX('CA Standards and Followers'!P$7,'EPA HDV Rules'!I$45),0))</f>
        <v>0.56100000000000005</v>
      </c>
      <c r="Q48">
        <f>IF('CA Standards and Followers'!$C60=1,'EPA HDV Rules'!J$45,IF('CA Standards and Followers'!$F60=1,MAX('CA Standards and Followers'!Q$7,'EPA HDV Rules'!J$45),0))</f>
        <v>0.54749999999999999</v>
      </c>
      <c r="R48">
        <f>IF('CA Standards and Followers'!$C60=1,'EPA HDV Rules'!K$45,IF('CA Standards and Followers'!$F60=1,MAX('CA Standards and Followers'!R$7,'EPA HDV Rules'!K$45),0))</f>
        <v>0.54749999999999999</v>
      </c>
      <c r="S48">
        <f>IF('CA Standards and Followers'!$C60=1,'EPA HDV Rules'!L$45,IF('CA Standards and Followers'!$F60=1,MAX('CA Standards and Followers'!S$7,'EPA HDV Rules'!L$45),0))</f>
        <v>0.54749999999999999</v>
      </c>
      <c r="T48">
        <f>IF('CA Standards and Followers'!$C60=1,'EPA HDV Rules'!M$45,IF('CA Standards and Followers'!$F60=1,MAX('CA Standards and Followers'!T$7,'EPA HDV Rules'!M$45),0))</f>
        <v>0.54749999999999999</v>
      </c>
      <c r="U48">
        <f>IF('CA Standards and Followers'!$C60=1,'EPA HDV Rules'!N$45,IF('CA Standards and Followers'!$F60=1,MAX('CA Standards and Followers'!U$7,'EPA HDV Rules'!N$45),0))</f>
        <v>0.54749999999999999</v>
      </c>
      <c r="V48">
        <f>IF('CA Standards and Followers'!$C60=1,'EPA HDV Rules'!O$45,IF('CA Standards and Followers'!$F60=1,MAX('CA Standards and Followers'!V$7,'EPA HDV Rules'!O$45),0))</f>
        <v>0.54749999999999999</v>
      </c>
      <c r="W48">
        <f>IF('CA Standards and Followers'!$C60=1,'EPA HDV Rules'!P$45,IF('CA Standards and Followers'!$F60=1,MAX('CA Standards and Followers'!W$7,'EPA HDV Rules'!P$45),0))</f>
        <v>0.54749999999999999</v>
      </c>
      <c r="X48">
        <f>IF('CA Standards and Followers'!$C60=1,'EPA HDV Rules'!Q$45,IF('CA Standards and Followers'!$F60=1,MAX('CA Standards and Followers'!X$7,'EPA HDV Rules'!Q$45),0))</f>
        <v>0.54749999999999999</v>
      </c>
      <c r="Y48">
        <f>IF('CA Standards and Followers'!$C60=1,'EPA HDV Rules'!R$45,IF('CA Standards and Followers'!$F60=1,MAX('CA Standards and Followers'!Y$7,'EPA HDV Rules'!R$45),0))</f>
        <v>0.54749999999999999</v>
      </c>
      <c r="Z48">
        <f>IF('CA Standards and Followers'!$C60=1,'EPA HDV Rules'!S$45,IF('CA Standards and Followers'!$F60=1,MAX('CA Standards and Followers'!Z$7,'EPA HDV Rules'!S$45),0))</f>
        <v>0.54749999999999999</v>
      </c>
      <c r="AA48">
        <f>IF('CA Standards and Followers'!$C60=1,'EPA HDV Rules'!T$45,IF('CA Standards and Followers'!$F60=1,MAX('CA Standards and Followers'!AA$7,'EPA HDV Rules'!T$45),0))</f>
        <v>0.54749999999999999</v>
      </c>
      <c r="AB48">
        <f>IF('CA Standards and Followers'!$C60=1,'EPA HDV Rules'!U$45,IF('CA Standards and Followers'!$F60=1,MAX('CA Standards and Followers'!AB$7,'EPA HDV Rules'!U$45),0))</f>
        <v>0.54749999999999999</v>
      </c>
      <c r="AC48">
        <f>IF('CA Standards and Followers'!$C60=1,'EPA HDV Rules'!V$45,IF('CA Standards and Followers'!$F60=1,MAX('CA Standards and Followers'!AC$7,'EPA HDV Rules'!V$45),0))</f>
        <v>0.54749999999999999</v>
      </c>
      <c r="AD48">
        <f>IF('CA Standards and Followers'!$C60=1,'EPA HDV Rules'!W$45,IF('CA Standards and Followers'!$F60=1,MAX('CA Standards and Followers'!AD$7,'EPA HDV Rules'!W$45),0))</f>
        <v>0.54749999999999999</v>
      </c>
      <c r="AE48">
        <f>IF('CA Standards and Followers'!$C60=1,'EPA HDV Rules'!X$45,IF('CA Standards and Followers'!$F60=1,MAX('CA Standards and Followers'!AE$7,'EPA HDV Rules'!X$45),0))</f>
        <v>0.54749999999999999</v>
      </c>
      <c r="AF48">
        <f>IF('CA Standards and Followers'!$C60=1,'EPA HDV Rules'!Y$45,IF('CA Standards and Followers'!$F60=1,MAX('CA Standards and Followers'!AF$7,'EPA HDV Rules'!Y$45),0))</f>
        <v>0.54749999999999999</v>
      </c>
    </row>
    <row r="49" spans="1:32" x14ac:dyDescent="0.75">
      <c r="A49" t="s">
        <v>1408</v>
      </c>
      <c r="B49">
        <f>IF(INDEX('CA Standards and Followers'!$I$14:$I$73,MATCH($A49,'CA Standards and Followers'!$A$14:$A$73,0))&lt;=B$1,INDEX('CA Standards and Followers'!$F$14:$F$73,MATCH($A49,'CA Standards and Followers'!$A$14:$A$73,0))*'CA Standards and Followers'!B$7,0)</f>
        <v>0</v>
      </c>
      <c r="C49">
        <f>IF(INDEX('CA Standards and Followers'!$I$14:$I$73,MATCH($A49,'CA Standards and Followers'!$A$14:$A$73,0))&lt;=C$1,INDEX('CA Standards and Followers'!$F$14:$F$73,MATCH($A49,'CA Standards and Followers'!$A$14:$A$73,0))*'CA Standards and Followers'!C$7,0)</f>
        <v>0</v>
      </c>
      <c r="D49">
        <f>IF(INDEX('CA Standards and Followers'!$I$14:$I$73,MATCH($A49,'CA Standards and Followers'!$A$14:$A$73,0))&lt;=D$1,INDEX('CA Standards and Followers'!$F$14:$F$73,MATCH($A49,'CA Standards and Followers'!$A$14:$A$73,0))*'CA Standards and Followers'!D$7,0)</f>
        <v>0</v>
      </c>
      <c r="E49">
        <f>IF(INDEX('CA Standards and Followers'!$I$14:$I$73,MATCH($A49,'CA Standards and Followers'!$A$14:$A$73,0))&lt;=E$1,INDEX('CA Standards and Followers'!$F$14:$F$73,MATCH($A49,'CA Standards and Followers'!$A$14:$A$73,0))*'CA Standards and Followers'!E$7,0)</f>
        <v>0</v>
      </c>
      <c r="F49">
        <f>IF(INDEX('CA Standards and Followers'!$I$14:$I$73,MATCH($A49,'CA Standards and Followers'!$A$14:$A$73,0))&lt;=F$1,INDEX('CA Standards and Followers'!$F$14:$F$73,MATCH($A49,'CA Standards and Followers'!$A$14:$A$73,0))*'CA Standards and Followers'!F$7,0)</f>
        <v>0</v>
      </c>
      <c r="G49">
        <f>IF(INDEX('CA Standards and Followers'!$I$14:$I$73,MATCH($A49,'CA Standards and Followers'!$A$14:$A$73,0))&lt;=G$1,INDEX('CA Standards and Followers'!$F$14:$F$73,MATCH($A49,'CA Standards and Followers'!$A$14:$A$73,0))*'CA Standards and Followers'!G$7,0)</f>
        <v>8.007170495487044E-2</v>
      </c>
      <c r="H49">
        <f>IF(INDEX('CA Standards and Followers'!$I$14:$I$73,MATCH($A49,'CA Standards and Followers'!$A$14:$A$73,0))&lt;=H$1,INDEX('CA Standards and Followers'!$F$14:$F$73,MATCH($A49,'CA Standards and Followers'!$A$14:$A$73,0))*'CA Standards and Followers'!H$7,0)</f>
        <v>0.10754675715462489</v>
      </c>
      <c r="I49">
        <f>IF('CA Standards and Followers'!$C61=1,'EPA HDV Rules'!B$45,IF('CA Standards and Followers'!$F61=1,MAX('CA Standards and Followers'!I$7,'EPA HDV Rules'!B$45),0))</f>
        <v>0.16256127688111058</v>
      </c>
      <c r="J49">
        <f>IF('CA Standards and Followers'!$C61=1,'EPA HDV Rules'!C$45,IF('CA Standards and Followers'!$F61=1,MAX('CA Standards and Followers'!J$7,'EPA HDV Rules'!C$45),0))</f>
        <v>0.22511403505922528</v>
      </c>
      <c r="K49">
        <f>IF('CA Standards and Followers'!$C61=1,'EPA HDV Rules'!D$45,IF('CA Standards and Followers'!$F61=1,MAX('CA Standards and Followers'!K$7,'EPA HDV Rules'!D$45),0))</f>
        <v>0.28764855512481957</v>
      </c>
      <c r="L49">
        <f>IF('CA Standards and Followers'!$C61=1,'EPA HDV Rules'!E$45,IF('CA Standards and Followers'!$F61=1,MAX('CA Standards and Followers'!L$7,'EPA HDV Rules'!E$45),0))</f>
        <v>0.35012393285022902</v>
      </c>
      <c r="M49">
        <f>IF('CA Standards and Followers'!$C61=1,'EPA HDV Rules'!F$45,IF('CA Standards and Followers'!$F61=1,MAX('CA Standards and Followers'!M$7,'EPA HDV Rules'!F$45),0))</f>
        <v>0.43099999999999999</v>
      </c>
      <c r="N49">
        <f>IF('CA Standards and Followers'!$C61=1,'EPA HDV Rules'!G$45,IF('CA Standards and Followers'!$F61=1,MAX('CA Standards and Followers'!N$7,'EPA HDV Rules'!G$45),0))</f>
        <v>0.56100000000000005</v>
      </c>
      <c r="O49">
        <f>IF('CA Standards and Followers'!$C61=1,'EPA HDV Rules'!H$45,IF('CA Standards and Followers'!$F61=1,MAX('CA Standards and Followers'!O$7,'EPA HDV Rules'!H$45),0))</f>
        <v>0.56100000000000005</v>
      </c>
      <c r="P49">
        <f>IF('CA Standards and Followers'!$C61=1,'EPA HDV Rules'!I$45,IF('CA Standards and Followers'!$F61=1,MAX('CA Standards and Followers'!P$7,'EPA HDV Rules'!I$45),0))</f>
        <v>0.56100000000000005</v>
      </c>
      <c r="Q49">
        <f>IF('CA Standards and Followers'!$C61=1,'EPA HDV Rules'!J$45,IF('CA Standards and Followers'!$F61=1,MAX('CA Standards and Followers'!Q$7,'EPA HDV Rules'!J$45),0))</f>
        <v>0.60014491697173544</v>
      </c>
      <c r="R49">
        <f>IF('CA Standards and Followers'!$C61=1,'EPA HDV Rules'!K$45,IF('CA Standards and Followers'!$F61=1,MAX('CA Standards and Followers'!R$7,'EPA HDV Rules'!K$45),0))</f>
        <v>0.60012059658240735</v>
      </c>
      <c r="S49">
        <f>IF('CA Standards and Followers'!$C61=1,'EPA HDV Rules'!L$45,IF('CA Standards and Followers'!$F61=1,MAX('CA Standards and Followers'!S$7,'EPA HDV Rules'!L$45),0))</f>
        <v>0.600161934202605</v>
      </c>
      <c r="T49">
        <f>IF('CA Standards and Followers'!$C61=1,'EPA HDV Rules'!M$45,IF('CA Standards and Followers'!$F61=1,MAX('CA Standards and Followers'!T$7,'EPA HDV Rules'!M$45),0))</f>
        <v>0.60016393701902881</v>
      </c>
      <c r="U49">
        <f>IF('CA Standards and Followers'!$C61=1,'EPA HDV Rules'!N$45,IF('CA Standards and Followers'!$F61=1,MAX('CA Standards and Followers'!U$7,'EPA HDV Rules'!N$45),0))</f>
        <v>0.60017920871502439</v>
      </c>
      <c r="V49">
        <f>IF('CA Standards and Followers'!$C61=1,'EPA HDV Rules'!O$45,IF('CA Standards and Followers'!$F61=1,MAX('CA Standards and Followers'!V$7,'EPA HDV Rules'!O$45),0))</f>
        <v>0.60021168530300795</v>
      </c>
      <c r="W49">
        <f>IF('CA Standards and Followers'!$C61=1,'EPA HDV Rules'!P$45,IF('CA Standards and Followers'!$F61=1,MAX('CA Standards and Followers'!W$7,'EPA HDV Rules'!P$45),0))</f>
        <v>0.60021917370958355</v>
      </c>
      <c r="X49">
        <f>IF('CA Standards and Followers'!$C61=1,'EPA HDV Rules'!Q$45,IF('CA Standards and Followers'!$F61=1,MAX('CA Standards and Followers'!X$7,'EPA HDV Rules'!Q$45),0))</f>
        <v>0.60022013941623975</v>
      </c>
      <c r="Y49">
        <f>IF('CA Standards and Followers'!$C61=1,'EPA HDV Rules'!R$45,IF('CA Standards and Followers'!$F61=1,MAX('CA Standards and Followers'!Y$7,'EPA HDV Rules'!R$45),0))</f>
        <v>0.60024997430440052</v>
      </c>
      <c r="Z49">
        <f>IF('CA Standards and Followers'!$C61=1,'EPA HDV Rules'!S$45,IF('CA Standards and Followers'!$F61=1,MAX('CA Standards and Followers'!Z$7,'EPA HDV Rules'!S$45),0))</f>
        <v>0.6002767858670699</v>
      </c>
      <c r="AA49">
        <f>IF('CA Standards and Followers'!$C61=1,'EPA HDV Rules'!T$45,IF('CA Standards and Followers'!$F61=1,MAX('CA Standards and Followers'!AA$7,'EPA HDV Rules'!T$45),0))</f>
        <v>0.60025331577567864</v>
      </c>
      <c r="AB49">
        <f>IF('CA Standards and Followers'!$C61=1,'EPA HDV Rules'!U$45,IF('CA Standards and Followers'!$F61=1,MAX('CA Standards and Followers'!AB$7,'EPA HDV Rules'!U$45),0))</f>
        <v>0.60021121415169432</v>
      </c>
      <c r="AC49">
        <f>IF('CA Standards and Followers'!$C61=1,'EPA HDV Rules'!V$45,IF('CA Standards and Followers'!$F61=1,MAX('CA Standards and Followers'!AC$7,'EPA HDV Rules'!V$45),0))</f>
        <v>0.60014973485583689</v>
      </c>
      <c r="AD49">
        <f>IF('CA Standards and Followers'!$C61=1,'EPA HDV Rules'!W$45,IF('CA Standards and Followers'!$F61=1,MAX('CA Standards and Followers'!AD$7,'EPA HDV Rules'!W$45),0))</f>
        <v>0.60006877964945415</v>
      </c>
      <c r="AE49">
        <f>IF('CA Standards and Followers'!$C61=1,'EPA HDV Rules'!X$45,IF('CA Standards and Followers'!$F61=1,MAX('CA Standards and Followers'!AE$7,'EPA HDV Rules'!X$45),0))</f>
        <v>0.60001224832570577</v>
      </c>
      <c r="AF49">
        <f>IF('CA Standards and Followers'!$C61=1,'EPA HDV Rules'!Y$45,IF('CA Standards and Followers'!$F61=1,MAX('CA Standards and Followers'!AF$7,'EPA HDV Rules'!Y$45),0))</f>
        <v>0.5999947196049078</v>
      </c>
    </row>
    <row r="50" spans="1:32" x14ac:dyDescent="0.75">
      <c r="A50" t="s">
        <v>27</v>
      </c>
      <c r="B50">
        <f>IF(INDEX('CA Standards and Followers'!$I$14:$I$73,MATCH($A50,'CA Standards and Followers'!$A$14:$A$73,0))&lt;=B$1,INDEX('CA Standards and Followers'!$F$14:$F$73,MATCH($A50,'CA Standards and Followers'!$A$14:$A$73,0))*'CA Standards and Followers'!B$7,0)</f>
        <v>0</v>
      </c>
      <c r="C50">
        <f>IF(INDEX('CA Standards and Followers'!$I$14:$I$73,MATCH($A50,'CA Standards and Followers'!$A$14:$A$73,0))&lt;=C$1,INDEX('CA Standards and Followers'!$F$14:$F$73,MATCH($A50,'CA Standards and Followers'!$A$14:$A$73,0))*'CA Standards and Followers'!C$7,0)</f>
        <v>0</v>
      </c>
      <c r="D50">
        <f>IF(INDEX('CA Standards and Followers'!$I$14:$I$73,MATCH($A50,'CA Standards and Followers'!$A$14:$A$73,0))&lt;=D$1,INDEX('CA Standards and Followers'!$F$14:$F$73,MATCH($A50,'CA Standards and Followers'!$A$14:$A$73,0))*'CA Standards and Followers'!D$7,0)</f>
        <v>0</v>
      </c>
      <c r="E50">
        <f>IF(INDEX('CA Standards and Followers'!$I$14:$I$73,MATCH($A50,'CA Standards and Followers'!$A$14:$A$73,0))&lt;=E$1,INDEX('CA Standards and Followers'!$F$14:$F$73,MATCH($A50,'CA Standards and Followers'!$A$14:$A$73,0))*'CA Standards and Followers'!E$7,0)</f>
        <v>0</v>
      </c>
      <c r="F50">
        <f>IF(INDEX('CA Standards and Followers'!$I$14:$I$73,MATCH($A50,'CA Standards and Followers'!$A$14:$A$73,0))&lt;=F$1,INDEX('CA Standards and Followers'!$F$14:$F$73,MATCH($A50,'CA Standards and Followers'!$A$14:$A$73,0))*'CA Standards and Followers'!F$7,0)</f>
        <v>0</v>
      </c>
      <c r="G50">
        <f>IF(INDEX('CA Standards and Followers'!$I$14:$I$73,MATCH($A50,'CA Standards and Followers'!$A$14:$A$73,0))&lt;=G$1,INDEX('CA Standards and Followers'!$F$14:$F$73,MATCH($A50,'CA Standards and Followers'!$A$14:$A$73,0))*'CA Standards and Followers'!G$7,0)</f>
        <v>0</v>
      </c>
      <c r="H50">
        <f>IF(INDEX('CA Standards and Followers'!$I$14:$I$73,MATCH($A50,'CA Standards and Followers'!$A$14:$A$73,0))&lt;=H$1,INDEX('CA Standards and Followers'!$F$14:$F$73,MATCH($A50,'CA Standards and Followers'!$A$14:$A$73,0))*'CA Standards and Followers'!H$7,0)</f>
        <v>0</v>
      </c>
      <c r="I50">
        <f>IF('CA Standards and Followers'!$C62=1,'EPA HDV Rules'!B$45,IF('CA Standards and Followers'!$F62=1,MAX('CA Standards and Followers'!I$7,'EPA HDV Rules'!B$45),0))</f>
        <v>0.16200000000000001</v>
      </c>
      <c r="J50">
        <f>IF('CA Standards and Followers'!$C62=1,'EPA HDV Rules'!C$45,IF('CA Standards and Followers'!$F62=1,MAX('CA Standards and Followers'!J$7,'EPA HDV Rules'!C$45),0))</f>
        <v>0.20300000000000001</v>
      </c>
      <c r="K50">
        <f>IF('CA Standards and Followers'!$C62=1,'EPA HDV Rules'!D$45,IF('CA Standards and Followers'!$F62=1,MAX('CA Standards and Followers'!K$7,'EPA HDV Rules'!D$45),0))</f>
        <v>0.24299999999999999</v>
      </c>
      <c r="L50">
        <f>IF('CA Standards and Followers'!$C62=1,'EPA HDV Rules'!E$45,IF('CA Standards and Followers'!$F62=1,MAX('CA Standards and Followers'!L$7,'EPA HDV Rules'!E$45),0))</f>
        <v>0.28299999999999997</v>
      </c>
      <c r="M50">
        <f>IF('CA Standards and Followers'!$C62=1,'EPA HDV Rules'!F$45,IF('CA Standards and Followers'!$F62=1,MAX('CA Standards and Followers'!M$7,'EPA HDV Rules'!F$45),0))</f>
        <v>0.43099999999999999</v>
      </c>
      <c r="N50">
        <f>IF('CA Standards and Followers'!$C62=1,'EPA HDV Rules'!G$45,IF('CA Standards and Followers'!$F62=1,MAX('CA Standards and Followers'!N$7,'EPA HDV Rules'!G$45),0))</f>
        <v>0.56100000000000005</v>
      </c>
      <c r="O50">
        <f>IF('CA Standards and Followers'!$C62=1,'EPA HDV Rules'!H$45,IF('CA Standards and Followers'!$F62=1,MAX('CA Standards and Followers'!O$7,'EPA HDV Rules'!H$45),0))</f>
        <v>0.56100000000000005</v>
      </c>
      <c r="P50">
        <f>IF('CA Standards and Followers'!$C62=1,'EPA HDV Rules'!I$45,IF('CA Standards and Followers'!$F62=1,MAX('CA Standards and Followers'!P$7,'EPA HDV Rules'!I$45),0))</f>
        <v>0.56100000000000005</v>
      </c>
      <c r="Q50">
        <f>IF('CA Standards and Followers'!$C62=1,'EPA HDV Rules'!J$45,IF('CA Standards and Followers'!$F62=1,MAX('CA Standards and Followers'!Q$7,'EPA HDV Rules'!J$45),0))</f>
        <v>0.54749999999999999</v>
      </c>
      <c r="R50">
        <f>IF('CA Standards and Followers'!$C62=1,'EPA HDV Rules'!K$45,IF('CA Standards and Followers'!$F62=1,MAX('CA Standards and Followers'!R$7,'EPA HDV Rules'!K$45),0))</f>
        <v>0.54749999999999999</v>
      </c>
      <c r="S50">
        <f>IF('CA Standards and Followers'!$C62=1,'EPA HDV Rules'!L$45,IF('CA Standards and Followers'!$F62=1,MAX('CA Standards and Followers'!S$7,'EPA HDV Rules'!L$45),0))</f>
        <v>0.54749999999999999</v>
      </c>
      <c r="T50">
        <f>IF('CA Standards and Followers'!$C62=1,'EPA HDV Rules'!M$45,IF('CA Standards and Followers'!$F62=1,MAX('CA Standards and Followers'!T$7,'EPA HDV Rules'!M$45),0))</f>
        <v>0.54749999999999999</v>
      </c>
      <c r="U50">
        <f>IF('CA Standards and Followers'!$C62=1,'EPA HDV Rules'!N$45,IF('CA Standards and Followers'!$F62=1,MAX('CA Standards and Followers'!U$7,'EPA HDV Rules'!N$45),0))</f>
        <v>0.54749999999999999</v>
      </c>
      <c r="V50">
        <f>IF('CA Standards and Followers'!$C62=1,'EPA HDV Rules'!O$45,IF('CA Standards and Followers'!$F62=1,MAX('CA Standards and Followers'!V$7,'EPA HDV Rules'!O$45),0))</f>
        <v>0.54749999999999999</v>
      </c>
      <c r="W50">
        <f>IF('CA Standards and Followers'!$C62=1,'EPA HDV Rules'!P$45,IF('CA Standards and Followers'!$F62=1,MAX('CA Standards and Followers'!W$7,'EPA HDV Rules'!P$45),0))</f>
        <v>0.54749999999999999</v>
      </c>
      <c r="X50">
        <f>IF('CA Standards and Followers'!$C62=1,'EPA HDV Rules'!Q$45,IF('CA Standards and Followers'!$F62=1,MAX('CA Standards and Followers'!X$7,'EPA HDV Rules'!Q$45),0))</f>
        <v>0.54749999999999999</v>
      </c>
      <c r="Y50">
        <f>IF('CA Standards and Followers'!$C62=1,'EPA HDV Rules'!R$45,IF('CA Standards and Followers'!$F62=1,MAX('CA Standards and Followers'!Y$7,'EPA HDV Rules'!R$45),0))</f>
        <v>0.54749999999999999</v>
      </c>
      <c r="Z50">
        <f>IF('CA Standards and Followers'!$C62=1,'EPA HDV Rules'!S$45,IF('CA Standards and Followers'!$F62=1,MAX('CA Standards and Followers'!Z$7,'EPA HDV Rules'!S$45),0))</f>
        <v>0.54749999999999999</v>
      </c>
      <c r="AA50">
        <f>IF('CA Standards and Followers'!$C62=1,'EPA HDV Rules'!T$45,IF('CA Standards and Followers'!$F62=1,MAX('CA Standards and Followers'!AA$7,'EPA HDV Rules'!T$45),0))</f>
        <v>0.54749999999999999</v>
      </c>
      <c r="AB50">
        <f>IF('CA Standards and Followers'!$C62=1,'EPA HDV Rules'!U$45,IF('CA Standards and Followers'!$F62=1,MAX('CA Standards and Followers'!AB$7,'EPA HDV Rules'!U$45),0))</f>
        <v>0.54749999999999999</v>
      </c>
      <c r="AC50">
        <f>IF('CA Standards and Followers'!$C62=1,'EPA HDV Rules'!V$45,IF('CA Standards and Followers'!$F62=1,MAX('CA Standards and Followers'!AC$7,'EPA HDV Rules'!V$45),0))</f>
        <v>0.54749999999999999</v>
      </c>
      <c r="AD50">
        <f>IF('CA Standards and Followers'!$C62=1,'EPA HDV Rules'!W$45,IF('CA Standards and Followers'!$F62=1,MAX('CA Standards and Followers'!AD$7,'EPA HDV Rules'!W$45),0))</f>
        <v>0.54749999999999999</v>
      </c>
      <c r="AE50">
        <f>IF('CA Standards and Followers'!$C62=1,'EPA HDV Rules'!X$45,IF('CA Standards and Followers'!$F62=1,MAX('CA Standards and Followers'!AE$7,'EPA HDV Rules'!X$45),0))</f>
        <v>0.54749999999999999</v>
      </c>
      <c r="AF50">
        <f>IF('CA Standards and Followers'!$C62=1,'EPA HDV Rules'!Y$45,IF('CA Standards and Followers'!$F62=1,MAX('CA Standards and Followers'!AF$7,'EPA HDV Rules'!Y$45),0))</f>
        <v>0.54749999999999999</v>
      </c>
    </row>
    <row r="51" spans="1:32" x14ac:dyDescent="0.75">
      <c r="A51" t="s">
        <v>1411</v>
      </c>
      <c r="B51">
        <f>IF(INDEX('CA Standards and Followers'!$I$14:$I$73,MATCH($A51,'CA Standards and Followers'!$A$14:$A$73,0))&lt;=B$1,INDEX('CA Standards and Followers'!$F$14:$F$73,MATCH($A51,'CA Standards and Followers'!$A$14:$A$73,0))*'CA Standards and Followers'!B$7,0)</f>
        <v>0</v>
      </c>
      <c r="C51">
        <f>IF(INDEX('CA Standards and Followers'!$I$14:$I$73,MATCH($A51,'CA Standards and Followers'!$A$14:$A$73,0))&lt;=C$1,INDEX('CA Standards and Followers'!$F$14:$F$73,MATCH($A51,'CA Standards and Followers'!$A$14:$A$73,0))*'CA Standards and Followers'!C$7,0)</f>
        <v>0</v>
      </c>
      <c r="D51">
        <f>IF(INDEX('CA Standards and Followers'!$I$14:$I$73,MATCH($A51,'CA Standards and Followers'!$A$14:$A$73,0))&lt;=D$1,INDEX('CA Standards and Followers'!$F$14:$F$73,MATCH($A51,'CA Standards and Followers'!$A$14:$A$73,0))*'CA Standards and Followers'!D$7,0)</f>
        <v>0</v>
      </c>
      <c r="E51">
        <f>IF(INDEX('CA Standards and Followers'!$I$14:$I$73,MATCH($A51,'CA Standards and Followers'!$A$14:$A$73,0))&lt;=E$1,INDEX('CA Standards and Followers'!$F$14:$F$73,MATCH($A51,'CA Standards and Followers'!$A$14:$A$73,0))*'CA Standards and Followers'!E$7,0)</f>
        <v>0</v>
      </c>
      <c r="F51">
        <f>IF(INDEX('CA Standards and Followers'!$I$14:$I$73,MATCH($A51,'CA Standards and Followers'!$A$14:$A$73,0))&lt;=F$1,INDEX('CA Standards and Followers'!$F$14:$F$73,MATCH($A51,'CA Standards and Followers'!$A$14:$A$73,0))*'CA Standards and Followers'!F$7,0)</f>
        <v>0</v>
      </c>
      <c r="G51">
        <f>IF(INDEX('CA Standards and Followers'!$I$14:$I$73,MATCH($A51,'CA Standards and Followers'!$A$14:$A$73,0))&lt;=G$1,INDEX('CA Standards and Followers'!$F$14:$F$73,MATCH($A51,'CA Standards and Followers'!$A$14:$A$73,0))*'CA Standards and Followers'!G$7,0)</f>
        <v>0</v>
      </c>
      <c r="H51">
        <f>IF(INDEX('CA Standards and Followers'!$I$14:$I$73,MATCH($A51,'CA Standards and Followers'!$A$14:$A$73,0))&lt;=H$1,INDEX('CA Standards and Followers'!$F$14:$F$73,MATCH($A51,'CA Standards and Followers'!$A$14:$A$73,0))*'CA Standards and Followers'!H$7,0)</f>
        <v>0</v>
      </c>
      <c r="I51">
        <f>IF('CA Standards and Followers'!$C63=1,'EPA HDV Rules'!B$45,IF('CA Standards and Followers'!$F63=1,MAX('CA Standards and Followers'!I$7,'EPA HDV Rules'!B$45),0))</f>
        <v>0.16200000000000001</v>
      </c>
      <c r="J51">
        <f>IF('CA Standards and Followers'!$C63=1,'EPA HDV Rules'!C$45,IF('CA Standards and Followers'!$F63=1,MAX('CA Standards and Followers'!J$7,'EPA HDV Rules'!C$45),0))</f>
        <v>0.20300000000000001</v>
      </c>
      <c r="K51">
        <f>IF('CA Standards and Followers'!$C63=1,'EPA HDV Rules'!D$45,IF('CA Standards and Followers'!$F63=1,MAX('CA Standards and Followers'!K$7,'EPA HDV Rules'!D$45),0))</f>
        <v>0.24299999999999999</v>
      </c>
      <c r="L51">
        <f>IF('CA Standards and Followers'!$C63=1,'EPA HDV Rules'!E$45,IF('CA Standards and Followers'!$F63=1,MAX('CA Standards and Followers'!L$7,'EPA HDV Rules'!E$45),0))</f>
        <v>0.28299999999999997</v>
      </c>
      <c r="M51">
        <f>IF('CA Standards and Followers'!$C63=1,'EPA HDV Rules'!F$45,IF('CA Standards and Followers'!$F63=1,MAX('CA Standards and Followers'!M$7,'EPA HDV Rules'!F$45),0))</f>
        <v>0.43099999999999999</v>
      </c>
      <c r="N51">
        <f>IF('CA Standards and Followers'!$C63=1,'EPA HDV Rules'!G$45,IF('CA Standards and Followers'!$F63=1,MAX('CA Standards and Followers'!N$7,'EPA HDV Rules'!G$45),0))</f>
        <v>0.56100000000000005</v>
      </c>
      <c r="O51">
        <f>IF('CA Standards and Followers'!$C63=1,'EPA HDV Rules'!H$45,IF('CA Standards and Followers'!$F63=1,MAX('CA Standards and Followers'!O$7,'EPA HDV Rules'!H$45),0))</f>
        <v>0.56100000000000005</v>
      </c>
      <c r="P51">
        <f>IF('CA Standards and Followers'!$C63=1,'EPA HDV Rules'!I$45,IF('CA Standards and Followers'!$F63=1,MAX('CA Standards and Followers'!P$7,'EPA HDV Rules'!I$45),0))</f>
        <v>0.56100000000000005</v>
      </c>
      <c r="Q51">
        <f>IF('CA Standards and Followers'!$C63=1,'EPA HDV Rules'!J$45,IF('CA Standards and Followers'!$F63=1,MAX('CA Standards and Followers'!Q$7,'EPA HDV Rules'!J$45),0))</f>
        <v>0.54749999999999999</v>
      </c>
      <c r="R51">
        <f>IF('CA Standards and Followers'!$C63=1,'EPA HDV Rules'!K$45,IF('CA Standards and Followers'!$F63=1,MAX('CA Standards and Followers'!R$7,'EPA HDV Rules'!K$45),0))</f>
        <v>0.54749999999999999</v>
      </c>
      <c r="S51">
        <f>IF('CA Standards and Followers'!$C63=1,'EPA HDV Rules'!L$45,IF('CA Standards and Followers'!$F63=1,MAX('CA Standards and Followers'!S$7,'EPA HDV Rules'!L$45),0))</f>
        <v>0.54749999999999999</v>
      </c>
      <c r="T51">
        <f>IF('CA Standards and Followers'!$C63=1,'EPA HDV Rules'!M$45,IF('CA Standards and Followers'!$F63=1,MAX('CA Standards and Followers'!T$7,'EPA HDV Rules'!M$45),0))</f>
        <v>0.54749999999999999</v>
      </c>
      <c r="U51">
        <f>IF('CA Standards and Followers'!$C63=1,'EPA HDV Rules'!N$45,IF('CA Standards and Followers'!$F63=1,MAX('CA Standards and Followers'!U$7,'EPA HDV Rules'!N$45),0))</f>
        <v>0.54749999999999999</v>
      </c>
      <c r="V51">
        <f>IF('CA Standards and Followers'!$C63=1,'EPA HDV Rules'!O$45,IF('CA Standards and Followers'!$F63=1,MAX('CA Standards and Followers'!V$7,'EPA HDV Rules'!O$45),0))</f>
        <v>0.54749999999999999</v>
      </c>
      <c r="W51">
        <f>IF('CA Standards and Followers'!$C63=1,'EPA HDV Rules'!P$45,IF('CA Standards and Followers'!$F63=1,MAX('CA Standards and Followers'!W$7,'EPA HDV Rules'!P$45),0))</f>
        <v>0.54749999999999999</v>
      </c>
      <c r="X51">
        <f>IF('CA Standards and Followers'!$C63=1,'EPA HDV Rules'!Q$45,IF('CA Standards and Followers'!$F63=1,MAX('CA Standards and Followers'!X$7,'EPA HDV Rules'!Q$45),0))</f>
        <v>0.54749999999999999</v>
      </c>
      <c r="Y51">
        <f>IF('CA Standards and Followers'!$C63=1,'EPA HDV Rules'!R$45,IF('CA Standards and Followers'!$F63=1,MAX('CA Standards and Followers'!Y$7,'EPA HDV Rules'!R$45),0))</f>
        <v>0.54749999999999999</v>
      </c>
      <c r="Z51">
        <f>IF('CA Standards and Followers'!$C63=1,'EPA HDV Rules'!S$45,IF('CA Standards and Followers'!$F63=1,MAX('CA Standards and Followers'!Z$7,'EPA HDV Rules'!S$45),0))</f>
        <v>0.54749999999999999</v>
      </c>
      <c r="AA51">
        <f>IF('CA Standards and Followers'!$C63=1,'EPA HDV Rules'!T$45,IF('CA Standards and Followers'!$F63=1,MAX('CA Standards and Followers'!AA$7,'EPA HDV Rules'!T$45),0))</f>
        <v>0.54749999999999999</v>
      </c>
      <c r="AB51">
        <f>IF('CA Standards and Followers'!$C63=1,'EPA HDV Rules'!U$45,IF('CA Standards and Followers'!$F63=1,MAX('CA Standards and Followers'!AB$7,'EPA HDV Rules'!U$45),0))</f>
        <v>0.54749999999999999</v>
      </c>
      <c r="AC51">
        <f>IF('CA Standards and Followers'!$C63=1,'EPA HDV Rules'!V$45,IF('CA Standards and Followers'!$F63=1,MAX('CA Standards and Followers'!AC$7,'EPA HDV Rules'!V$45),0))</f>
        <v>0.54749999999999999</v>
      </c>
      <c r="AD51">
        <f>IF('CA Standards and Followers'!$C63=1,'EPA HDV Rules'!W$45,IF('CA Standards and Followers'!$F63=1,MAX('CA Standards and Followers'!AD$7,'EPA HDV Rules'!W$45),0))</f>
        <v>0.54749999999999999</v>
      </c>
      <c r="AE51">
        <f>IF('CA Standards and Followers'!$C63=1,'EPA HDV Rules'!X$45,IF('CA Standards and Followers'!$F63=1,MAX('CA Standards and Followers'!AE$7,'EPA HDV Rules'!X$45),0))</f>
        <v>0.54749999999999999</v>
      </c>
      <c r="AF51">
        <f>IF('CA Standards and Followers'!$C63=1,'EPA HDV Rules'!Y$45,IF('CA Standards and Followers'!$F63=1,MAX('CA Standards and Followers'!AF$7,'EPA HDV Rules'!Y$45),0))</f>
        <v>0.54749999999999999</v>
      </c>
    </row>
    <row r="52" spans="1:32" x14ac:dyDescent="0.75">
      <c r="A52" t="s">
        <v>1413</v>
      </c>
      <c r="B52">
        <f>IF(INDEX('CA Standards and Followers'!$I$14:$I$73,MATCH($A52,'CA Standards and Followers'!$A$14:$A$73,0))&lt;=B$1,INDEX('CA Standards and Followers'!$F$14:$F$73,MATCH($A52,'CA Standards and Followers'!$A$14:$A$73,0))*'CA Standards and Followers'!B$7,0)</f>
        <v>0</v>
      </c>
      <c r="C52">
        <f>IF(INDEX('CA Standards and Followers'!$I$14:$I$73,MATCH($A52,'CA Standards and Followers'!$A$14:$A$73,0))&lt;=C$1,INDEX('CA Standards and Followers'!$F$14:$F$73,MATCH($A52,'CA Standards and Followers'!$A$14:$A$73,0))*'CA Standards and Followers'!C$7,0)</f>
        <v>0</v>
      </c>
      <c r="D52">
        <f>IF(INDEX('CA Standards and Followers'!$I$14:$I$73,MATCH($A52,'CA Standards and Followers'!$A$14:$A$73,0))&lt;=D$1,INDEX('CA Standards and Followers'!$F$14:$F$73,MATCH($A52,'CA Standards and Followers'!$A$14:$A$73,0))*'CA Standards and Followers'!D$7,0)</f>
        <v>0</v>
      </c>
      <c r="E52">
        <f>IF(INDEX('CA Standards and Followers'!$I$14:$I$73,MATCH($A52,'CA Standards and Followers'!$A$14:$A$73,0))&lt;=E$1,INDEX('CA Standards and Followers'!$F$14:$F$73,MATCH($A52,'CA Standards and Followers'!$A$14:$A$73,0))*'CA Standards and Followers'!E$7,0)</f>
        <v>0</v>
      </c>
      <c r="F52">
        <f>IF(INDEX('CA Standards and Followers'!$I$14:$I$73,MATCH($A52,'CA Standards and Followers'!$A$14:$A$73,0))&lt;=F$1,INDEX('CA Standards and Followers'!$F$14:$F$73,MATCH($A52,'CA Standards and Followers'!$A$14:$A$73,0))*'CA Standards and Followers'!F$7,0)</f>
        <v>0</v>
      </c>
      <c r="G52">
        <f>IF(INDEX('CA Standards and Followers'!$I$14:$I$73,MATCH($A52,'CA Standards and Followers'!$A$14:$A$73,0))&lt;=G$1,INDEX('CA Standards and Followers'!$F$14:$F$73,MATCH($A52,'CA Standards and Followers'!$A$14:$A$73,0))*'CA Standards and Followers'!G$7,0)</f>
        <v>0</v>
      </c>
      <c r="H52">
        <f>IF(INDEX('CA Standards and Followers'!$I$14:$I$73,MATCH($A52,'CA Standards and Followers'!$A$14:$A$73,0))&lt;=H$1,INDEX('CA Standards and Followers'!$F$14:$F$73,MATCH($A52,'CA Standards and Followers'!$A$14:$A$73,0))*'CA Standards and Followers'!H$7,0)</f>
        <v>0</v>
      </c>
      <c r="I52">
        <f>IF('CA Standards and Followers'!$C64=1,'EPA HDV Rules'!B$45,IF('CA Standards and Followers'!$F64=1,MAX('CA Standards and Followers'!I$7,'EPA HDV Rules'!B$45),0))</f>
        <v>0.16200000000000001</v>
      </c>
      <c r="J52">
        <f>IF('CA Standards and Followers'!$C64=1,'EPA HDV Rules'!C$45,IF('CA Standards and Followers'!$F64=1,MAX('CA Standards and Followers'!J$7,'EPA HDV Rules'!C$45),0))</f>
        <v>0.20300000000000001</v>
      </c>
      <c r="K52">
        <f>IF('CA Standards and Followers'!$C64=1,'EPA HDV Rules'!D$45,IF('CA Standards and Followers'!$F64=1,MAX('CA Standards and Followers'!K$7,'EPA HDV Rules'!D$45),0))</f>
        <v>0.24299999999999999</v>
      </c>
      <c r="L52">
        <f>IF('CA Standards and Followers'!$C64=1,'EPA HDV Rules'!E$45,IF('CA Standards and Followers'!$F64=1,MAX('CA Standards and Followers'!L$7,'EPA HDV Rules'!E$45),0))</f>
        <v>0.28299999999999997</v>
      </c>
      <c r="M52">
        <f>IF('CA Standards and Followers'!$C64=1,'EPA HDV Rules'!F$45,IF('CA Standards and Followers'!$F64=1,MAX('CA Standards and Followers'!M$7,'EPA HDV Rules'!F$45),0))</f>
        <v>0.43099999999999999</v>
      </c>
      <c r="N52">
        <f>IF('CA Standards and Followers'!$C64=1,'EPA HDV Rules'!G$45,IF('CA Standards and Followers'!$F64=1,MAX('CA Standards and Followers'!N$7,'EPA HDV Rules'!G$45),0))</f>
        <v>0.56100000000000005</v>
      </c>
      <c r="O52">
        <f>IF('CA Standards and Followers'!$C64=1,'EPA HDV Rules'!H$45,IF('CA Standards and Followers'!$F64=1,MAX('CA Standards and Followers'!O$7,'EPA HDV Rules'!H$45),0))</f>
        <v>0.56100000000000005</v>
      </c>
      <c r="P52">
        <f>IF('CA Standards and Followers'!$C64=1,'EPA HDV Rules'!I$45,IF('CA Standards and Followers'!$F64=1,MAX('CA Standards and Followers'!P$7,'EPA HDV Rules'!I$45),0))</f>
        <v>0.56100000000000005</v>
      </c>
      <c r="Q52">
        <f>IF('CA Standards and Followers'!$C64=1,'EPA HDV Rules'!J$45,IF('CA Standards and Followers'!$F64=1,MAX('CA Standards and Followers'!Q$7,'EPA HDV Rules'!J$45),0))</f>
        <v>0.54749999999999999</v>
      </c>
      <c r="R52">
        <f>IF('CA Standards and Followers'!$C64=1,'EPA HDV Rules'!K$45,IF('CA Standards and Followers'!$F64=1,MAX('CA Standards and Followers'!R$7,'EPA HDV Rules'!K$45),0))</f>
        <v>0.54749999999999999</v>
      </c>
      <c r="S52">
        <f>IF('CA Standards and Followers'!$C64=1,'EPA HDV Rules'!L$45,IF('CA Standards and Followers'!$F64=1,MAX('CA Standards and Followers'!S$7,'EPA HDV Rules'!L$45),0))</f>
        <v>0.54749999999999999</v>
      </c>
      <c r="T52">
        <f>IF('CA Standards and Followers'!$C64=1,'EPA HDV Rules'!M$45,IF('CA Standards and Followers'!$F64=1,MAX('CA Standards and Followers'!T$7,'EPA HDV Rules'!M$45),0))</f>
        <v>0.54749999999999999</v>
      </c>
      <c r="U52">
        <f>IF('CA Standards and Followers'!$C64=1,'EPA HDV Rules'!N$45,IF('CA Standards and Followers'!$F64=1,MAX('CA Standards and Followers'!U$7,'EPA HDV Rules'!N$45),0))</f>
        <v>0.54749999999999999</v>
      </c>
      <c r="V52">
        <f>IF('CA Standards and Followers'!$C64=1,'EPA HDV Rules'!O$45,IF('CA Standards and Followers'!$F64=1,MAX('CA Standards and Followers'!V$7,'EPA HDV Rules'!O$45),0))</f>
        <v>0.54749999999999999</v>
      </c>
      <c r="W52">
        <f>IF('CA Standards and Followers'!$C64=1,'EPA HDV Rules'!P$45,IF('CA Standards and Followers'!$F64=1,MAX('CA Standards and Followers'!W$7,'EPA HDV Rules'!P$45),0))</f>
        <v>0.54749999999999999</v>
      </c>
      <c r="X52">
        <f>IF('CA Standards and Followers'!$C64=1,'EPA HDV Rules'!Q$45,IF('CA Standards and Followers'!$F64=1,MAX('CA Standards and Followers'!X$7,'EPA HDV Rules'!Q$45),0))</f>
        <v>0.54749999999999999</v>
      </c>
      <c r="Y52">
        <f>IF('CA Standards and Followers'!$C64=1,'EPA HDV Rules'!R$45,IF('CA Standards and Followers'!$F64=1,MAX('CA Standards and Followers'!Y$7,'EPA HDV Rules'!R$45),0))</f>
        <v>0.54749999999999999</v>
      </c>
      <c r="Z52">
        <f>IF('CA Standards and Followers'!$C64=1,'EPA HDV Rules'!S$45,IF('CA Standards and Followers'!$F64=1,MAX('CA Standards and Followers'!Z$7,'EPA HDV Rules'!S$45),0))</f>
        <v>0.54749999999999999</v>
      </c>
      <c r="AA52">
        <f>IF('CA Standards and Followers'!$C64=1,'EPA HDV Rules'!T$45,IF('CA Standards and Followers'!$F64=1,MAX('CA Standards and Followers'!AA$7,'EPA HDV Rules'!T$45),0))</f>
        <v>0.54749999999999999</v>
      </c>
      <c r="AB52">
        <f>IF('CA Standards and Followers'!$C64=1,'EPA HDV Rules'!U$45,IF('CA Standards and Followers'!$F64=1,MAX('CA Standards and Followers'!AB$7,'EPA HDV Rules'!U$45),0))</f>
        <v>0.54749999999999999</v>
      </c>
      <c r="AC52">
        <f>IF('CA Standards and Followers'!$C64=1,'EPA HDV Rules'!V$45,IF('CA Standards and Followers'!$F64=1,MAX('CA Standards and Followers'!AC$7,'EPA HDV Rules'!V$45),0))</f>
        <v>0.54749999999999999</v>
      </c>
      <c r="AD52">
        <f>IF('CA Standards and Followers'!$C64=1,'EPA HDV Rules'!W$45,IF('CA Standards and Followers'!$F64=1,MAX('CA Standards and Followers'!AD$7,'EPA HDV Rules'!W$45),0))</f>
        <v>0.54749999999999999</v>
      </c>
      <c r="AE52">
        <f>IF('CA Standards and Followers'!$C64=1,'EPA HDV Rules'!X$45,IF('CA Standards and Followers'!$F64=1,MAX('CA Standards and Followers'!AE$7,'EPA HDV Rules'!X$45),0))</f>
        <v>0.54749999999999999</v>
      </c>
      <c r="AF52">
        <f>IF('CA Standards and Followers'!$C64=1,'EPA HDV Rules'!Y$45,IF('CA Standards and Followers'!$F64=1,MAX('CA Standards and Followers'!AF$7,'EPA HDV Rules'!Y$45),0))</f>
        <v>0.54749999999999999</v>
      </c>
    </row>
    <row r="53" spans="1:32" x14ac:dyDescent="0.75">
      <c r="A53" t="s">
        <v>28</v>
      </c>
      <c r="B53">
        <f>IF(INDEX('CA Standards and Followers'!$I$14:$I$73,MATCH($A53,'CA Standards and Followers'!$A$14:$A$73,0))&lt;=B$1,INDEX('CA Standards and Followers'!$F$14:$F$73,MATCH($A53,'CA Standards and Followers'!$A$14:$A$73,0))*'CA Standards and Followers'!B$7,0)</f>
        <v>0</v>
      </c>
      <c r="C53">
        <f>IF(INDEX('CA Standards and Followers'!$I$14:$I$73,MATCH($A53,'CA Standards and Followers'!$A$14:$A$73,0))&lt;=C$1,INDEX('CA Standards and Followers'!$F$14:$F$73,MATCH($A53,'CA Standards and Followers'!$A$14:$A$73,0))*'CA Standards and Followers'!C$7,0)</f>
        <v>0</v>
      </c>
      <c r="D53">
        <f>IF(INDEX('CA Standards and Followers'!$I$14:$I$73,MATCH($A53,'CA Standards and Followers'!$A$14:$A$73,0))&lt;=D$1,INDEX('CA Standards and Followers'!$F$14:$F$73,MATCH($A53,'CA Standards and Followers'!$A$14:$A$73,0))*'CA Standards and Followers'!D$7,0)</f>
        <v>0</v>
      </c>
      <c r="E53">
        <f>IF(INDEX('CA Standards and Followers'!$I$14:$I$73,MATCH($A53,'CA Standards and Followers'!$A$14:$A$73,0))&lt;=E$1,INDEX('CA Standards and Followers'!$F$14:$F$73,MATCH($A53,'CA Standards and Followers'!$A$14:$A$73,0))*'CA Standards and Followers'!E$7,0)</f>
        <v>0</v>
      </c>
      <c r="F53">
        <f>IF(INDEX('CA Standards and Followers'!$I$14:$I$73,MATCH($A53,'CA Standards and Followers'!$A$14:$A$73,0))&lt;=F$1,INDEX('CA Standards and Followers'!$F$14:$F$73,MATCH($A53,'CA Standards and Followers'!$A$14:$A$73,0))*'CA Standards and Followers'!F$7,0)</f>
        <v>0</v>
      </c>
      <c r="G53">
        <f>IF(INDEX('CA Standards and Followers'!$I$14:$I$73,MATCH($A53,'CA Standards and Followers'!$A$14:$A$73,0))&lt;=G$1,INDEX('CA Standards and Followers'!$F$14:$F$73,MATCH($A53,'CA Standards and Followers'!$A$14:$A$73,0))*'CA Standards and Followers'!G$7,0)</f>
        <v>0</v>
      </c>
      <c r="H53">
        <f>IF(INDEX('CA Standards and Followers'!$I$14:$I$73,MATCH($A53,'CA Standards and Followers'!$A$14:$A$73,0))&lt;=H$1,INDEX('CA Standards and Followers'!$F$14:$F$73,MATCH($A53,'CA Standards and Followers'!$A$14:$A$73,0))*'CA Standards and Followers'!H$7,0)</f>
        <v>0</v>
      </c>
      <c r="I53">
        <f>IF('CA Standards and Followers'!$C65=1,'EPA HDV Rules'!B$45,IF('CA Standards and Followers'!$F65=1,MAX('CA Standards and Followers'!I$7,'EPA HDV Rules'!B$45),0))</f>
        <v>0.16200000000000001</v>
      </c>
      <c r="J53">
        <f>IF('CA Standards and Followers'!$C65=1,'EPA HDV Rules'!C$45,IF('CA Standards and Followers'!$F65=1,MAX('CA Standards and Followers'!J$7,'EPA HDV Rules'!C$45),0))</f>
        <v>0.20300000000000001</v>
      </c>
      <c r="K53">
        <f>IF('CA Standards and Followers'!$C65=1,'EPA HDV Rules'!D$45,IF('CA Standards and Followers'!$F65=1,MAX('CA Standards and Followers'!K$7,'EPA HDV Rules'!D$45),0))</f>
        <v>0.24299999999999999</v>
      </c>
      <c r="L53">
        <f>IF('CA Standards and Followers'!$C65=1,'EPA HDV Rules'!E$45,IF('CA Standards and Followers'!$F65=1,MAX('CA Standards and Followers'!L$7,'EPA HDV Rules'!E$45),0))</f>
        <v>0.28299999999999997</v>
      </c>
      <c r="M53">
        <f>IF('CA Standards and Followers'!$C65=1,'EPA HDV Rules'!F$45,IF('CA Standards and Followers'!$F65=1,MAX('CA Standards and Followers'!M$7,'EPA HDV Rules'!F$45),0))</f>
        <v>0.43099999999999999</v>
      </c>
      <c r="N53">
        <f>IF('CA Standards and Followers'!$C65=1,'EPA HDV Rules'!G$45,IF('CA Standards and Followers'!$F65=1,MAX('CA Standards and Followers'!N$7,'EPA HDV Rules'!G$45),0))</f>
        <v>0.56100000000000005</v>
      </c>
      <c r="O53">
        <f>IF('CA Standards and Followers'!$C65=1,'EPA HDV Rules'!H$45,IF('CA Standards and Followers'!$F65=1,MAX('CA Standards and Followers'!O$7,'EPA HDV Rules'!H$45),0))</f>
        <v>0.56100000000000005</v>
      </c>
      <c r="P53">
        <f>IF('CA Standards and Followers'!$C65=1,'EPA HDV Rules'!I$45,IF('CA Standards and Followers'!$F65=1,MAX('CA Standards and Followers'!P$7,'EPA HDV Rules'!I$45),0))</f>
        <v>0.56100000000000005</v>
      </c>
      <c r="Q53">
        <f>IF('CA Standards and Followers'!$C65=1,'EPA HDV Rules'!J$45,IF('CA Standards and Followers'!$F65=1,MAX('CA Standards and Followers'!Q$7,'EPA HDV Rules'!J$45),0))</f>
        <v>0.54749999999999999</v>
      </c>
      <c r="R53">
        <f>IF('CA Standards and Followers'!$C65=1,'EPA HDV Rules'!K$45,IF('CA Standards and Followers'!$F65=1,MAX('CA Standards and Followers'!R$7,'EPA HDV Rules'!K$45),0))</f>
        <v>0.54749999999999999</v>
      </c>
      <c r="S53">
        <f>IF('CA Standards and Followers'!$C65=1,'EPA HDV Rules'!L$45,IF('CA Standards and Followers'!$F65=1,MAX('CA Standards and Followers'!S$7,'EPA HDV Rules'!L$45),0))</f>
        <v>0.54749999999999999</v>
      </c>
      <c r="T53">
        <f>IF('CA Standards and Followers'!$C65=1,'EPA HDV Rules'!M$45,IF('CA Standards and Followers'!$F65=1,MAX('CA Standards and Followers'!T$7,'EPA HDV Rules'!M$45),0))</f>
        <v>0.54749999999999999</v>
      </c>
      <c r="U53">
        <f>IF('CA Standards and Followers'!$C65=1,'EPA HDV Rules'!N$45,IF('CA Standards and Followers'!$F65=1,MAX('CA Standards and Followers'!U$7,'EPA HDV Rules'!N$45),0))</f>
        <v>0.54749999999999999</v>
      </c>
      <c r="V53">
        <f>IF('CA Standards and Followers'!$C65=1,'EPA HDV Rules'!O$45,IF('CA Standards and Followers'!$F65=1,MAX('CA Standards and Followers'!V$7,'EPA HDV Rules'!O$45),0))</f>
        <v>0.54749999999999999</v>
      </c>
      <c r="W53">
        <f>IF('CA Standards and Followers'!$C65=1,'EPA HDV Rules'!P$45,IF('CA Standards and Followers'!$F65=1,MAX('CA Standards and Followers'!W$7,'EPA HDV Rules'!P$45),0))</f>
        <v>0.54749999999999999</v>
      </c>
      <c r="X53">
        <f>IF('CA Standards and Followers'!$C65=1,'EPA HDV Rules'!Q$45,IF('CA Standards and Followers'!$F65=1,MAX('CA Standards and Followers'!X$7,'EPA HDV Rules'!Q$45),0))</f>
        <v>0.54749999999999999</v>
      </c>
      <c r="Y53">
        <f>IF('CA Standards and Followers'!$C65=1,'EPA HDV Rules'!R$45,IF('CA Standards and Followers'!$F65=1,MAX('CA Standards and Followers'!Y$7,'EPA HDV Rules'!R$45),0))</f>
        <v>0.54749999999999999</v>
      </c>
      <c r="Z53">
        <f>IF('CA Standards and Followers'!$C65=1,'EPA HDV Rules'!S$45,IF('CA Standards and Followers'!$F65=1,MAX('CA Standards and Followers'!Z$7,'EPA HDV Rules'!S$45),0))</f>
        <v>0.54749999999999999</v>
      </c>
      <c r="AA53">
        <f>IF('CA Standards and Followers'!$C65=1,'EPA HDV Rules'!T$45,IF('CA Standards and Followers'!$F65=1,MAX('CA Standards and Followers'!AA$7,'EPA HDV Rules'!T$45),0))</f>
        <v>0.54749999999999999</v>
      </c>
      <c r="AB53">
        <f>IF('CA Standards and Followers'!$C65=1,'EPA HDV Rules'!U$45,IF('CA Standards and Followers'!$F65=1,MAX('CA Standards and Followers'!AB$7,'EPA HDV Rules'!U$45),0))</f>
        <v>0.54749999999999999</v>
      </c>
      <c r="AC53">
        <f>IF('CA Standards and Followers'!$C65=1,'EPA HDV Rules'!V$45,IF('CA Standards and Followers'!$F65=1,MAX('CA Standards and Followers'!AC$7,'EPA HDV Rules'!V$45),0))</f>
        <v>0.54749999999999999</v>
      </c>
      <c r="AD53">
        <f>IF('CA Standards and Followers'!$C65=1,'EPA HDV Rules'!W$45,IF('CA Standards and Followers'!$F65=1,MAX('CA Standards and Followers'!AD$7,'EPA HDV Rules'!W$45),0))</f>
        <v>0.54749999999999999</v>
      </c>
      <c r="AE53">
        <f>IF('CA Standards and Followers'!$C65=1,'EPA HDV Rules'!X$45,IF('CA Standards and Followers'!$F65=1,MAX('CA Standards and Followers'!AE$7,'EPA HDV Rules'!X$45),0))</f>
        <v>0.54749999999999999</v>
      </c>
      <c r="AF53">
        <f>IF('CA Standards and Followers'!$C65=1,'EPA HDV Rules'!Y$45,IF('CA Standards and Followers'!$F65=1,MAX('CA Standards and Followers'!AF$7,'EPA HDV Rules'!Y$45),0))</f>
        <v>0.54749999999999999</v>
      </c>
    </row>
    <row r="54" spans="1:32" x14ac:dyDescent="0.75">
      <c r="A54" t="s">
        <v>29</v>
      </c>
      <c r="B54">
        <f>IF(INDEX('CA Standards and Followers'!$I$14:$I$73,MATCH($A54,'CA Standards and Followers'!$A$14:$A$73,0))&lt;=B$1,INDEX('CA Standards and Followers'!$F$14:$F$73,MATCH($A54,'CA Standards and Followers'!$A$14:$A$73,0))*'CA Standards and Followers'!B$7,0)</f>
        <v>0</v>
      </c>
      <c r="C54">
        <f>IF(INDEX('CA Standards and Followers'!$I$14:$I$73,MATCH($A54,'CA Standards and Followers'!$A$14:$A$73,0))&lt;=C$1,INDEX('CA Standards and Followers'!$F$14:$F$73,MATCH($A54,'CA Standards and Followers'!$A$14:$A$73,0))*'CA Standards and Followers'!C$7,0)</f>
        <v>0</v>
      </c>
      <c r="D54">
        <f>IF(INDEX('CA Standards and Followers'!$I$14:$I$73,MATCH($A54,'CA Standards and Followers'!$A$14:$A$73,0))&lt;=D$1,INDEX('CA Standards and Followers'!$F$14:$F$73,MATCH($A54,'CA Standards and Followers'!$A$14:$A$73,0))*'CA Standards and Followers'!D$7,0)</f>
        <v>0</v>
      </c>
      <c r="E54">
        <f>IF(INDEX('CA Standards and Followers'!$I$14:$I$73,MATCH($A54,'CA Standards and Followers'!$A$14:$A$73,0))&lt;=E$1,INDEX('CA Standards and Followers'!$F$14:$F$73,MATCH($A54,'CA Standards and Followers'!$A$14:$A$73,0))*'CA Standards and Followers'!E$7,0)</f>
        <v>0</v>
      </c>
      <c r="F54">
        <f>IF(INDEX('CA Standards and Followers'!$I$14:$I$73,MATCH($A54,'CA Standards and Followers'!$A$14:$A$73,0))&lt;=F$1,INDEX('CA Standards and Followers'!$F$14:$F$73,MATCH($A54,'CA Standards and Followers'!$A$14:$A$73,0))*'CA Standards and Followers'!F$7,0)</f>
        <v>0</v>
      </c>
      <c r="G54">
        <f>IF(INDEX('CA Standards and Followers'!$I$14:$I$73,MATCH($A54,'CA Standards and Followers'!$A$14:$A$73,0))&lt;=G$1,INDEX('CA Standards and Followers'!$F$14:$F$73,MATCH($A54,'CA Standards and Followers'!$A$14:$A$73,0))*'CA Standards and Followers'!G$7,0)</f>
        <v>0</v>
      </c>
      <c r="H54">
        <f>IF(INDEX('CA Standards and Followers'!$I$14:$I$73,MATCH($A54,'CA Standards and Followers'!$A$14:$A$73,0))&lt;=H$1,INDEX('CA Standards and Followers'!$F$14:$F$73,MATCH($A54,'CA Standards and Followers'!$A$14:$A$73,0))*'CA Standards and Followers'!H$7,0)</f>
        <v>0</v>
      </c>
      <c r="I54">
        <f>IF('CA Standards and Followers'!$C66=1,'EPA HDV Rules'!B$45,IF('CA Standards and Followers'!$F66=1,MAX('CA Standards and Followers'!I$7,'EPA HDV Rules'!B$45),0))</f>
        <v>0.16200000000000001</v>
      </c>
      <c r="J54">
        <f>IF('CA Standards and Followers'!$C66=1,'EPA HDV Rules'!C$45,IF('CA Standards and Followers'!$F66=1,MAX('CA Standards and Followers'!J$7,'EPA HDV Rules'!C$45),0))</f>
        <v>0.20300000000000001</v>
      </c>
      <c r="K54">
        <f>IF('CA Standards and Followers'!$C66=1,'EPA HDV Rules'!D$45,IF('CA Standards and Followers'!$F66=1,MAX('CA Standards and Followers'!K$7,'EPA HDV Rules'!D$45),0))</f>
        <v>0.24299999999999999</v>
      </c>
      <c r="L54">
        <f>IF('CA Standards and Followers'!$C66=1,'EPA HDV Rules'!E$45,IF('CA Standards and Followers'!$F66=1,MAX('CA Standards and Followers'!L$7,'EPA HDV Rules'!E$45),0))</f>
        <v>0.28299999999999997</v>
      </c>
      <c r="M54">
        <f>IF('CA Standards and Followers'!$C66=1,'EPA HDV Rules'!F$45,IF('CA Standards and Followers'!$F66=1,MAX('CA Standards and Followers'!M$7,'EPA HDV Rules'!F$45),0))</f>
        <v>0.43099999999999999</v>
      </c>
      <c r="N54">
        <f>IF('CA Standards and Followers'!$C66=1,'EPA HDV Rules'!G$45,IF('CA Standards and Followers'!$F66=1,MAX('CA Standards and Followers'!N$7,'EPA HDV Rules'!G$45),0))</f>
        <v>0.56100000000000005</v>
      </c>
      <c r="O54">
        <f>IF('CA Standards and Followers'!$C66=1,'EPA HDV Rules'!H$45,IF('CA Standards and Followers'!$F66=1,MAX('CA Standards and Followers'!O$7,'EPA HDV Rules'!H$45),0))</f>
        <v>0.56100000000000005</v>
      </c>
      <c r="P54">
        <f>IF('CA Standards and Followers'!$C66=1,'EPA HDV Rules'!I$45,IF('CA Standards and Followers'!$F66=1,MAX('CA Standards and Followers'!P$7,'EPA HDV Rules'!I$45),0))</f>
        <v>0.56100000000000005</v>
      </c>
      <c r="Q54">
        <f>IF('CA Standards and Followers'!$C66=1,'EPA HDV Rules'!J$45,IF('CA Standards and Followers'!$F66=1,MAX('CA Standards and Followers'!Q$7,'EPA HDV Rules'!J$45),0))</f>
        <v>0.54749999999999999</v>
      </c>
      <c r="R54">
        <f>IF('CA Standards and Followers'!$C66=1,'EPA HDV Rules'!K$45,IF('CA Standards and Followers'!$F66=1,MAX('CA Standards and Followers'!R$7,'EPA HDV Rules'!K$45),0))</f>
        <v>0.54749999999999999</v>
      </c>
      <c r="S54">
        <f>IF('CA Standards and Followers'!$C66=1,'EPA HDV Rules'!L$45,IF('CA Standards and Followers'!$F66=1,MAX('CA Standards and Followers'!S$7,'EPA HDV Rules'!L$45),0))</f>
        <v>0.54749999999999999</v>
      </c>
      <c r="T54">
        <f>IF('CA Standards and Followers'!$C66=1,'EPA HDV Rules'!M$45,IF('CA Standards and Followers'!$F66=1,MAX('CA Standards and Followers'!T$7,'EPA HDV Rules'!M$45),0))</f>
        <v>0.54749999999999999</v>
      </c>
      <c r="U54">
        <f>IF('CA Standards and Followers'!$C66=1,'EPA HDV Rules'!N$45,IF('CA Standards and Followers'!$F66=1,MAX('CA Standards and Followers'!U$7,'EPA HDV Rules'!N$45),0))</f>
        <v>0.54749999999999999</v>
      </c>
      <c r="V54">
        <f>IF('CA Standards and Followers'!$C66=1,'EPA HDV Rules'!O$45,IF('CA Standards and Followers'!$F66=1,MAX('CA Standards and Followers'!V$7,'EPA HDV Rules'!O$45),0))</f>
        <v>0.54749999999999999</v>
      </c>
      <c r="W54">
        <f>IF('CA Standards and Followers'!$C66=1,'EPA HDV Rules'!P$45,IF('CA Standards and Followers'!$F66=1,MAX('CA Standards and Followers'!W$7,'EPA HDV Rules'!P$45),0))</f>
        <v>0.54749999999999999</v>
      </c>
      <c r="X54">
        <f>IF('CA Standards and Followers'!$C66=1,'EPA HDV Rules'!Q$45,IF('CA Standards and Followers'!$F66=1,MAX('CA Standards and Followers'!X$7,'EPA HDV Rules'!Q$45),0))</f>
        <v>0.54749999999999999</v>
      </c>
      <c r="Y54">
        <f>IF('CA Standards and Followers'!$C66=1,'EPA HDV Rules'!R$45,IF('CA Standards and Followers'!$F66=1,MAX('CA Standards and Followers'!Y$7,'EPA HDV Rules'!R$45),0))</f>
        <v>0.54749999999999999</v>
      </c>
      <c r="Z54">
        <f>IF('CA Standards and Followers'!$C66=1,'EPA HDV Rules'!S$45,IF('CA Standards and Followers'!$F66=1,MAX('CA Standards and Followers'!Z$7,'EPA HDV Rules'!S$45),0))</f>
        <v>0.54749999999999999</v>
      </c>
      <c r="AA54">
        <f>IF('CA Standards and Followers'!$C66=1,'EPA HDV Rules'!T$45,IF('CA Standards and Followers'!$F66=1,MAX('CA Standards and Followers'!AA$7,'EPA HDV Rules'!T$45),0))</f>
        <v>0.54749999999999999</v>
      </c>
      <c r="AB54">
        <f>IF('CA Standards and Followers'!$C66=1,'EPA HDV Rules'!U$45,IF('CA Standards and Followers'!$F66=1,MAX('CA Standards and Followers'!AB$7,'EPA HDV Rules'!U$45),0))</f>
        <v>0.54749999999999999</v>
      </c>
      <c r="AC54">
        <f>IF('CA Standards and Followers'!$C66=1,'EPA HDV Rules'!V$45,IF('CA Standards and Followers'!$F66=1,MAX('CA Standards and Followers'!AC$7,'EPA HDV Rules'!V$45),0))</f>
        <v>0.54749999999999999</v>
      </c>
      <c r="AD54">
        <f>IF('CA Standards and Followers'!$C66=1,'EPA HDV Rules'!W$45,IF('CA Standards and Followers'!$F66=1,MAX('CA Standards and Followers'!AD$7,'EPA HDV Rules'!W$45),0))</f>
        <v>0.54749999999999999</v>
      </c>
      <c r="AE54">
        <f>IF('CA Standards and Followers'!$C66=1,'EPA HDV Rules'!X$45,IF('CA Standards and Followers'!$F66=1,MAX('CA Standards and Followers'!AE$7,'EPA HDV Rules'!X$45),0))</f>
        <v>0.54749999999999999</v>
      </c>
      <c r="AF54">
        <f>IF('CA Standards and Followers'!$C66=1,'EPA HDV Rules'!Y$45,IF('CA Standards and Followers'!$F66=1,MAX('CA Standards and Followers'!AF$7,'EPA HDV Rules'!Y$45),0))</f>
        <v>0.54749999999999999</v>
      </c>
    </row>
    <row r="55" spans="1:32" x14ac:dyDescent="0.75">
      <c r="A55" t="s">
        <v>30</v>
      </c>
      <c r="B55">
        <f>IF(INDEX('CA Standards and Followers'!$I$14:$I$73,MATCH($A55,'CA Standards and Followers'!$A$14:$A$73,0))&lt;=B$1,INDEX('CA Standards and Followers'!$F$14:$F$73,MATCH($A55,'CA Standards and Followers'!$A$14:$A$73,0))*'CA Standards and Followers'!B$7,0)</f>
        <v>0</v>
      </c>
      <c r="C55">
        <f>IF(INDEX('CA Standards and Followers'!$I$14:$I$73,MATCH($A55,'CA Standards and Followers'!$A$14:$A$73,0))&lt;=C$1,INDEX('CA Standards and Followers'!$F$14:$F$73,MATCH($A55,'CA Standards and Followers'!$A$14:$A$73,0))*'CA Standards and Followers'!C$7,0)</f>
        <v>0</v>
      </c>
      <c r="D55">
        <f>IF(INDEX('CA Standards and Followers'!$I$14:$I$73,MATCH($A55,'CA Standards and Followers'!$A$14:$A$73,0))&lt;=D$1,INDEX('CA Standards and Followers'!$F$14:$F$73,MATCH($A55,'CA Standards and Followers'!$A$14:$A$73,0))*'CA Standards and Followers'!D$7,0)</f>
        <v>0</v>
      </c>
      <c r="E55">
        <f>IF(INDEX('CA Standards and Followers'!$I$14:$I$73,MATCH($A55,'CA Standards and Followers'!$A$14:$A$73,0))&lt;=E$1,INDEX('CA Standards and Followers'!$F$14:$F$73,MATCH($A55,'CA Standards and Followers'!$A$14:$A$73,0))*'CA Standards and Followers'!E$7,0)</f>
        <v>0</v>
      </c>
      <c r="F55">
        <f>IF(INDEX('CA Standards and Followers'!$I$14:$I$73,MATCH($A55,'CA Standards and Followers'!$A$14:$A$73,0))&lt;=F$1,INDEX('CA Standards and Followers'!$F$14:$F$73,MATCH($A55,'CA Standards and Followers'!$A$14:$A$73,0))*'CA Standards and Followers'!F$7,0)</f>
        <v>0</v>
      </c>
      <c r="G55">
        <f>IF(INDEX('CA Standards and Followers'!$I$14:$I$73,MATCH($A55,'CA Standards and Followers'!$A$14:$A$73,0))&lt;=G$1,INDEX('CA Standards and Followers'!$F$14:$F$73,MATCH($A55,'CA Standards and Followers'!$A$14:$A$73,0))*'CA Standards and Followers'!G$7,0)</f>
        <v>0</v>
      </c>
      <c r="H55">
        <f>IF(INDEX('CA Standards and Followers'!$I$14:$I$73,MATCH($A55,'CA Standards and Followers'!$A$14:$A$73,0))&lt;=H$1,INDEX('CA Standards and Followers'!$F$14:$F$73,MATCH($A55,'CA Standards and Followers'!$A$14:$A$73,0))*'CA Standards and Followers'!H$7,0)</f>
        <v>0</v>
      </c>
      <c r="I55">
        <f>IF('CA Standards and Followers'!$C67=1,'EPA HDV Rules'!B$45,IF('CA Standards and Followers'!$F67=1,MAX('CA Standards and Followers'!I$7,'EPA HDV Rules'!B$45),0))</f>
        <v>0.16200000000000001</v>
      </c>
      <c r="J55">
        <f>IF('CA Standards and Followers'!$C67=1,'EPA HDV Rules'!C$45,IF('CA Standards and Followers'!$F67=1,MAX('CA Standards and Followers'!J$7,'EPA HDV Rules'!C$45),0))</f>
        <v>0.20300000000000001</v>
      </c>
      <c r="K55">
        <f>IF('CA Standards and Followers'!$C67=1,'EPA HDV Rules'!D$45,IF('CA Standards and Followers'!$F67=1,MAX('CA Standards and Followers'!K$7,'EPA HDV Rules'!D$45),0))</f>
        <v>0.24299999999999999</v>
      </c>
      <c r="L55">
        <f>IF('CA Standards and Followers'!$C67=1,'EPA HDV Rules'!E$45,IF('CA Standards and Followers'!$F67=1,MAX('CA Standards and Followers'!L$7,'EPA HDV Rules'!E$45),0))</f>
        <v>0.28299999999999997</v>
      </c>
      <c r="M55">
        <f>IF('CA Standards and Followers'!$C67=1,'EPA HDV Rules'!F$45,IF('CA Standards and Followers'!$F67=1,MAX('CA Standards and Followers'!M$7,'EPA HDV Rules'!F$45),0))</f>
        <v>0.43099999999999999</v>
      </c>
      <c r="N55">
        <f>IF('CA Standards and Followers'!$C67=1,'EPA HDV Rules'!G$45,IF('CA Standards and Followers'!$F67=1,MAX('CA Standards and Followers'!N$7,'EPA HDV Rules'!G$45),0))</f>
        <v>0.56100000000000005</v>
      </c>
      <c r="O55">
        <f>IF('CA Standards and Followers'!$C67=1,'EPA HDV Rules'!H$45,IF('CA Standards and Followers'!$F67=1,MAX('CA Standards and Followers'!O$7,'EPA HDV Rules'!H$45),0))</f>
        <v>0.56100000000000005</v>
      </c>
      <c r="P55">
        <f>IF('CA Standards and Followers'!$C67=1,'EPA HDV Rules'!I$45,IF('CA Standards and Followers'!$F67=1,MAX('CA Standards and Followers'!P$7,'EPA HDV Rules'!I$45),0))</f>
        <v>0.56100000000000005</v>
      </c>
      <c r="Q55">
        <f>IF('CA Standards and Followers'!$C67=1,'EPA HDV Rules'!J$45,IF('CA Standards and Followers'!$F67=1,MAX('CA Standards and Followers'!Q$7,'EPA HDV Rules'!J$45),0))</f>
        <v>0.54749999999999999</v>
      </c>
      <c r="R55">
        <f>IF('CA Standards and Followers'!$C67=1,'EPA HDV Rules'!K$45,IF('CA Standards and Followers'!$F67=1,MAX('CA Standards and Followers'!R$7,'EPA HDV Rules'!K$45),0))</f>
        <v>0.54749999999999999</v>
      </c>
      <c r="S55">
        <f>IF('CA Standards and Followers'!$C67=1,'EPA HDV Rules'!L$45,IF('CA Standards and Followers'!$F67=1,MAX('CA Standards and Followers'!S$7,'EPA HDV Rules'!L$45),0))</f>
        <v>0.54749999999999999</v>
      </c>
      <c r="T55">
        <f>IF('CA Standards and Followers'!$C67=1,'EPA HDV Rules'!M$45,IF('CA Standards and Followers'!$F67=1,MAX('CA Standards and Followers'!T$7,'EPA HDV Rules'!M$45),0))</f>
        <v>0.54749999999999999</v>
      </c>
      <c r="U55">
        <f>IF('CA Standards and Followers'!$C67=1,'EPA HDV Rules'!N$45,IF('CA Standards and Followers'!$F67=1,MAX('CA Standards and Followers'!U$7,'EPA HDV Rules'!N$45),0))</f>
        <v>0.54749999999999999</v>
      </c>
      <c r="V55">
        <f>IF('CA Standards and Followers'!$C67=1,'EPA HDV Rules'!O$45,IF('CA Standards and Followers'!$F67=1,MAX('CA Standards and Followers'!V$7,'EPA HDV Rules'!O$45),0))</f>
        <v>0.54749999999999999</v>
      </c>
      <c r="W55">
        <f>IF('CA Standards and Followers'!$C67=1,'EPA HDV Rules'!P$45,IF('CA Standards and Followers'!$F67=1,MAX('CA Standards and Followers'!W$7,'EPA HDV Rules'!P$45),0))</f>
        <v>0.54749999999999999</v>
      </c>
      <c r="X55">
        <f>IF('CA Standards and Followers'!$C67=1,'EPA HDV Rules'!Q$45,IF('CA Standards and Followers'!$F67=1,MAX('CA Standards and Followers'!X$7,'EPA HDV Rules'!Q$45),0))</f>
        <v>0.54749999999999999</v>
      </c>
      <c r="Y55">
        <f>IF('CA Standards and Followers'!$C67=1,'EPA HDV Rules'!R$45,IF('CA Standards and Followers'!$F67=1,MAX('CA Standards and Followers'!Y$7,'EPA HDV Rules'!R$45),0))</f>
        <v>0.54749999999999999</v>
      </c>
      <c r="Z55">
        <f>IF('CA Standards and Followers'!$C67=1,'EPA HDV Rules'!S$45,IF('CA Standards and Followers'!$F67=1,MAX('CA Standards and Followers'!Z$7,'EPA HDV Rules'!S$45),0))</f>
        <v>0.54749999999999999</v>
      </c>
      <c r="AA55">
        <f>IF('CA Standards and Followers'!$C67=1,'EPA HDV Rules'!T$45,IF('CA Standards and Followers'!$F67=1,MAX('CA Standards and Followers'!AA$7,'EPA HDV Rules'!T$45),0))</f>
        <v>0.54749999999999999</v>
      </c>
      <c r="AB55">
        <f>IF('CA Standards and Followers'!$C67=1,'EPA HDV Rules'!U$45,IF('CA Standards and Followers'!$F67=1,MAX('CA Standards and Followers'!AB$7,'EPA HDV Rules'!U$45),0))</f>
        <v>0.54749999999999999</v>
      </c>
      <c r="AC55">
        <f>IF('CA Standards and Followers'!$C67=1,'EPA HDV Rules'!V$45,IF('CA Standards and Followers'!$F67=1,MAX('CA Standards and Followers'!AC$7,'EPA HDV Rules'!V$45),0))</f>
        <v>0.54749999999999999</v>
      </c>
      <c r="AD55">
        <f>IF('CA Standards and Followers'!$C67=1,'EPA HDV Rules'!W$45,IF('CA Standards and Followers'!$F67=1,MAX('CA Standards and Followers'!AD$7,'EPA HDV Rules'!W$45),0))</f>
        <v>0.54749999999999999</v>
      </c>
      <c r="AE55">
        <f>IF('CA Standards and Followers'!$C67=1,'EPA HDV Rules'!X$45,IF('CA Standards and Followers'!$F67=1,MAX('CA Standards and Followers'!AE$7,'EPA HDV Rules'!X$45),0))</f>
        <v>0.54749999999999999</v>
      </c>
      <c r="AF55">
        <f>IF('CA Standards and Followers'!$C67=1,'EPA HDV Rules'!Y$45,IF('CA Standards and Followers'!$F67=1,MAX('CA Standards and Followers'!AF$7,'EPA HDV Rules'!Y$45),0))</f>
        <v>0.54749999999999999</v>
      </c>
    </row>
    <row r="56" spans="1:32" x14ac:dyDescent="0.75">
      <c r="A56" t="s">
        <v>31</v>
      </c>
      <c r="B56">
        <f>IF(INDEX('CA Standards and Followers'!$I$14:$I$73,MATCH($A56,'CA Standards and Followers'!$A$14:$A$73,0))&lt;=B$1,INDEX('CA Standards and Followers'!$F$14:$F$73,MATCH($A56,'CA Standards and Followers'!$A$14:$A$73,0))*'CA Standards and Followers'!B$7,0)</f>
        <v>0</v>
      </c>
      <c r="C56">
        <f>IF(INDEX('CA Standards and Followers'!$I$14:$I$73,MATCH($A56,'CA Standards and Followers'!$A$14:$A$73,0))&lt;=C$1,INDEX('CA Standards and Followers'!$F$14:$F$73,MATCH($A56,'CA Standards and Followers'!$A$14:$A$73,0))*'CA Standards and Followers'!C$7,0)</f>
        <v>0</v>
      </c>
      <c r="D56">
        <f>IF(INDEX('CA Standards and Followers'!$I$14:$I$73,MATCH($A56,'CA Standards and Followers'!$A$14:$A$73,0))&lt;=D$1,INDEX('CA Standards and Followers'!$F$14:$F$73,MATCH($A56,'CA Standards and Followers'!$A$14:$A$73,0))*'CA Standards and Followers'!D$7,0)</f>
        <v>0</v>
      </c>
      <c r="E56">
        <f>IF(INDEX('CA Standards and Followers'!$I$14:$I$73,MATCH($A56,'CA Standards and Followers'!$A$14:$A$73,0))&lt;=E$1,INDEX('CA Standards and Followers'!$F$14:$F$73,MATCH($A56,'CA Standards and Followers'!$A$14:$A$73,0))*'CA Standards and Followers'!E$7,0)</f>
        <v>0</v>
      </c>
      <c r="F56">
        <f>IF(INDEX('CA Standards and Followers'!$I$14:$I$73,MATCH($A56,'CA Standards and Followers'!$A$14:$A$73,0))&lt;=F$1,INDEX('CA Standards and Followers'!$F$14:$F$73,MATCH($A56,'CA Standards and Followers'!$A$14:$A$73,0))*'CA Standards and Followers'!F$7,0)</f>
        <v>0</v>
      </c>
      <c r="G56">
        <f>IF(INDEX('CA Standards and Followers'!$I$14:$I$73,MATCH($A56,'CA Standards and Followers'!$A$14:$A$73,0))&lt;=G$1,INDEX('CA Standards and Followers'!$F$14:$F$73,MATCH($A56,'CA Standards and Followers'!$A$14:$A$73,0))*'CA Standards and Followers'!G$7,0)</f>
        <v>0</v>
      </c>
      <c r="H56">
        <f>IF(INDEX('CA Standards and Followers'!$I$14:$I$73,MATCH($A56,'CA Standards and Followers'!$A$14:$A$73,0))&lt;=H$1,INDEX('CA Standards and Followers'!$F$14:$F$73,MATCH($A56,'CA Standards and Followers'!$A$14:$A$73,0))*'CA Standards and Followers'!H$7,0)</f>
        <v>0</v>
      </c>
      <c r="I56">
        <f>IF('CA Standards and Followers'!$C68=1,'EPA HDV Rules'!B$45,IF('CA Standards and Followers'!$F68=1,MAX('CA Standards and Followers'!I$7,'EPA HDV Rules'!B$45),0))</f>
        <v>0.16200000000000001</v>
      </c>
      <c r="J56">
        <f>IF('CA Standards and Followers'!$C68=1,'EPA HDV Rules'!C$45,IF('CA Standards and Followers'!$F68=1,MAX('CA Standards and Followers'!J$7,'EPA HDV Rules'!C$45),0))</f>
        <v>0.20300000000000001</v>
      </c>
      <c r="K56">
        <f>IF('CA Standards and Followers'!$C68=1,'EPA HDV Rules'!D$45,IF('CA Standards and Followers'!$F68=1,MAX('CA Standards and Followers'!K$7,'EPA HDV Rules'!D$45),0))</f>
        <v>0.24299999999999999</v>
      </c>
      <c r="L56">
        <f>IF('CA Standards and Followers'!$C68=1,'EPA HDV Rules'!E$45,IF('CA Standards and Followers'!$F68=1,MAX('CA Standards and Followers'!L$7,'EPA HDV Rules'!E$45),0))</f>
        <v>0.28299999999999997</v>
      </c>
      <c r="M56">
        <f>IF('CA Standards and Followers'!$C68=1,'EPA HDV Rules'!F$45,IF('CA Standards and Followers'!$F68=1,MAX('CA Standards and Followers'!M$7,'EPA HDV Rules'!F$45),0))</f>
        <v>0.43099999999999999</v>
      </c>
      <c r="N56">
        <f>IF('CA Standards and Followers'!$C68=1,'EPA HDV Rules'!G$45,IF('CA Standards and Followers'!$F68=1,MAX('CA Standards and Followers'!N$7,'EPA HDV Rules'!G$45),0))</f>
        <v>0.56100000000000005</v>
      </c>
      <c r="O56">
        <f>IF('CA Standards and Followers'!$C68=1,'EPA HDV Rules'!H$45,IF('CA Standards and Followers'!$F68=1,MAX('CA Standards and Followers'!O$7,'EPA HDV Rules'!H$45),0))</f>
        <v>0.56100000000000005</v>
      </c>
      <c r="P56">
        <f>IF('CA Standards and Followers'!$C68=1,'EPA HDV Rules'!I$45,IF('CA Standards and Followers'!$F68=1,MAX('CA Standards and Followers'!P$7,'EPA HDV Rules'!I$45),0))</f>
        <v>0.56100000000000005</v>
      </c>
      <c r="Q56">
        <f>IF('CA Standards and Followers'!$C68=1,'EPA HDV Rules'!J$45,IF('CA Standards and Followers'!$F68=1,MAX('CA Standards and Followers'!Q$7,'EPA HDV Rules'!J$45),0))</f>
        <v>0.54749999999999999</v>
      </c>
      <c r="R56">
        <f>IF('CA Standards and Followers'!$C68=1,'EPA HDV Rules'!K$45,IF('CA Standards and Followers'!$F68=1,MAX('CA Standards and Followers'!R$7,'EPA HDV Rules'!K$45),0))</f>
        <v>0.54749999999999999</v>
      </c>
      <c r="S56">
        <f>IF('CA Standards and Followers'!$C68=1,'EPA HDV Rules'!L$45,IF('CA Standards and Followers'!$F68=1,MAX('CA Standards and Followers'!S$7,'EPA HDV Rules'!L$45),0))</f>
        <v>0.54749999999999999</v>
      </c>
      <c r="T56">
        <f>IF('CA Standards and Followers'!$C68=1,'EPA HDV Rules'!M$45,IF('CA Standards and Followers'!$F68=1,MAX('CA Standards and Followers'!T$7,'EPA HDV Rules'!M$45),0))</f>
        <v>0.54749999999999999</v>
      </c>
      <c r="U56">
        <f>IF('CA Standards and Followers'!$C68=1,'EPA HDV Rules'!N$45,IF('CA Standards and Followers'!$F68=1,MAX('CA Standards and Followers'!U$7,'EPA HDV Rules'!N$45),0))</f>
        <v>0.54749999999999999</v>
      </c>
      <c r="V56">
        <f>IF('CA Standards and Followers'!$C68=1,'EPA HDV Rules'!O$45,IF('CA Standards and Followers'!$F68=1,MAX('CA Standards and Followers'!V$7,'EPA HDV Rules'!O$45),0))</f>
        <v>0.54749999999999999</v>
      </c>
      <c r="W56">
        <f>IF('CA Standards and Followers'!$C68=1,'EPA HDV Rules'!P$45,IF('CA Standards and Followers'!$F68=1,MAX('CA Standards and Followers'!W$7,'EPA HDV Rules'!P$45),0))</f>
        <v>0.54749999999999999</v>
      </c>
      <c r="X56">
        <f>IF('CA Standards and Followers'!$C68=1,'EPA HDV Rules'!Q$45,IF('CA Standards and Followers'!$F68=1,MAX('CA Standards and Followers'!X$7,'EPA HDV Rules'!Q$45),0))</f>
        <v>0.54749999999999999</v>
      </c>
      <c r="Y56">
        <f>IF('CA Standards and Followers'!$C68=1,'EPA HDV Rules'!R$45,IF('CA Standards and Followers'!$F68=1,MAX('CA Standards and Followers'!Y$7,'EPA HDV Rules'!R$45),0))</f>
        <v>0.54749999999999999</v>
      </c>
      <c r="Z56">
        <f>IF('CA Standards and Followers'!$C68=1,'EPA HDV Rules'!S$45,IF('CA Standards and Followers'!$F68=1,MAX('CA Standards and Followers'!Z$7,'EPA HDV Rules'!S$45),0))</f>
        <v>0.54749999999999999</v>
      </c>
      <c r="AA56">
        <f>IF('CA Standards and Followers'!$C68=1,'EPA HDV Rules'!T$45,IF('CA Standards and Followers'!$F68=1,MAX('CA Standards and Followers'!AA$7,'EPA HDV Rules'!T$45),0))</f>
        <v>0.54749999999999999</v>
      </c>
      <c r="AB56">
        <f>IF('CA Standards and Followers'!$C68=1,'EPA HDV Rules'!U$45,IF('CA Standards and Followers'!$F68=1,MAX('CA Standards and Followers'!AB$7,'EPA HDV Rules'!U$45),0))</f>
        <v>0.54749999999999999</v>
      </c>
      <c r="AC56">
        <f>IF('CA Standards and Followers'!$C68=1,'EPA HDV Rules'!V$45,IF('CA Standards and Followers'!$F68=1,MAX('CA Standards and Followers'!AC$7,'EPA HDV Rules'!V$45),0))</f>
        <v>0.54749999999999999</v>
      </c>
      <c r="AD56">
        <f>IF('CA Standards and Followers'!$C68=1,'EPA HDV Rules'!W$45,IF('CA Standards and Followers'!$F68=1,MAX('CA Standards and Followers'!AD$7,'EPA HDV Rules'!W$45),0))</f>
        <v>0.54749999999999999</v>
      </c>
      <c r="AE56">
        <f>IF('CA Standards and Followers'!$C68=1,'EPA HDV Rules'!X$45,IF('CA Standards and Followers'!$F68=1,MAX('CA Standards and Followers'!AE$7,'EPA HDV Rules'!X$45),0))</f>
        <v>0.54749999999999999</v>
      </c>
      <c r="AF56">
        <f>IF('CA Standards and Followers'!$C68=1,'EPA HDV Rules'!Y$45,IF('CA Standards and Followers'!$F68=1,MAX('CA Standards and Followers'!AF$7,'EPA HDV Rules'!Y$45),0))</f>
        <v>0.54749999999999999</v>
      </c>
    </row>
    <row r="57" spans="1:32" x14ac:dyDescent="0.75">
      <c r="A57" t="s">
        <v>32</v>
      </c>
      <c r="B57">
        <f>IF(INDEX('CA Standards and Followers'!$I$14:$I$73,MATCH($A57,'CA Standards and Followers'!$A$14:$A$73,0))&lt;=B$1,INDEX('CA Standards and Followers'!$F$14:$F$73,MATCH($A57,'CA Standards and Followers'!$A$14:$A$73,0))*'CA Standards and Followers'!B$7,0)</f>
        <v>0</v>
      </c>
      <c r="C57">
        <f>IF(INDEX('CA Standards and Followers'!$I$14:$I$73,MATCH($A57,'CA Standards and Followers'!$A$14:$A$73,0))&lt;=C$1,INDEX('CA Standards and Followers'!$F$14:$F$73,MATCH($A57,'CA Standards and Followers'!$A$14:$A$73,0))*'CA Standards and Followers'!C$7,0)</f>
        <v>0</v>
      </c>
      <c r="D57">
        <f>IF(INDEX('CA Standards and Followers'!$I$14:$I$73,MATCH($A57,'CA Standards and Followers'!$A$14:$A$73,0))&lt;=D$1,INDEX('CA Standards and Followers'!$F$14:$F$73,MATCH($A57,'CA Standards and Followers'!$A$14:$A$73,0))*'CA Standards and Followers'!D$7,0)</f>
        <v>0</v>
      </c>
      <c r="E57">
        <f>IF(INDEX('CA Standards and Followers'!$I$14:$I$73,MATCH($A57,'CA Standards and Followers'!$A$14:$A$73,0))&lt;=E$1,INDEX('CA Standards and Followers'!$F$14:$F$73,MATCH($A57,'CA Standards and Followers'!$A$14:$A$73,0))*'CA Standards and Followers'!E$7,0)</f>
        <v>0</v>
      </c>
      <c r="F57">
        <f>IF(INDEX('CA Standards and Followers'!$I$14:$I$73,MATCH($A57,'CA Standards and Followers'!$A$14:$A$73,0))&lt;=F$1,INDEX('CA Standards and Followers'!$F$14:$F$73,MATCH($A57,'CA Standards and Followers'!$A$14:$A$73,0))*'CA Standards and Followers'!F$7,0)</f>
        <v>0</v>
      </c>
      <c r="G57">
        <f>IF(INDEX('CA Standards and Followers'!$I$14:$I$73,MATCH($A57,'CA Standards and Followers'!$A$14:$A$73,0))&lt;=G$1,INDEX('CA Standards and Followers'!$F$14:$F$73,MATCH($A57,'CA Standards and Followers'!$A$14:$A$73,0))*'CA Standards and Followers'!G$7,0)</f>
        <v>0</v>
      </c>
      <c r="H57">
        <f>IF(INDEX('CA Standards and Followers'!$I$14:$I$73,MATCH($A57,'CA Standards and Followers'!$A$14:$A$73,0))&lt;=H$1,INDEX('CA Standards and Followers'!$F$14:$F$73,MATCH($A57,'CA Standards and Followers'!$A$14:$A$73,0))*'CA Standards and Followers'!H$7,0)</f>
        <v>0</v>
      </c>
      <c r="I57">
        <f>IF('CA Standards and Followers'!$C69=1,'EPA HDV Rules'!B$45,IF('CA Standards and Followers'!$F69=1,MAX('CA Standards and Followers'!I$7,'EPA HDV Rules'!B$45),0))</f>
        <v>0.16200000000000001</v>
      </c>
      <c r="J57">
        <f>IF('CA Standards and Followers'!$C69=1,'EPA HDV Rules'!C$45,IF('CA Standards and Followers'!$F69=1,MAX('CA Standards and Followers'!J$7,'EPA HDV Rules'!C$45),0))</f>
        <v>0.20300000000000001</v>
      </c>
      <c r="K57">
        <f>IF('CA Standards and Followers'!$C69=1,'EPA HDV Rules'!D$45,IF('CA Standards and Followers'!$F69=1,MAX('CA Standards and Followers'!K$7,'EPA HDV Rules'!D$45),0))</f>
        <v>0.24299999999999999</v>
      </c>
      <c r="L57">
        <f>IF('CA Standards and Followers'!$C69=1,'EPA HDV Rules'!E$45,IF('CA Standards and Followers'!$F69=1,MAX('CA Standards and Followers'!L$7,'EPA HDV Rules'!E$45),0))</f>
        <v>0.28299999999999997</v>
      </c>
      <c r="M57">
        <f>IF('CA Standards and Followers'!$C69=1,'EPA HDV Rules'!F$45,IF('CA Standards and Followers'!$F69=1,MAX('CA Standards and Followers'!M$7,'EPA HDV Rules'!F$45),0))</f>
        <v>0.43099999999999999</v>
      </c>
      <c r="N57">
        <f>IF('CA Standards and Followers'!$C69=1,'EPA HDV Rules'!G$45,IF('CA Standards and Followers'!$F69=1,MAX('CA Standards and Followers'!N$7,'EPA HDV Rules'!G$45),0))</f>
        <v>0.56100000000000005</v>
      </c>
      <c r="O57">
        <f>IF('CA Standards and Followers'!$C69=1,'EPA HDV Rules'!H$45,IF('CA Standards and Followers'!$F69=1,MAX('CA Standards and Followers'!O$7,'EPA HDV Rules'!H$45),0))</f>
        <v>0.56100000000000005</v>
      </c>
      <c r="P57">
        <f>IF('CA Standards and Followers'!$C69=1,'EPA HDV Rules'!I$45,IF('CA Standards and Followers'!$F69=1,MAX('CA Standards and Followers'!P$7,'EPA HDV Rules'!I$45),0))</f>
        <v>0.56100000000000005</v>
      </c>
      <c r="Q57">
        <f>IF('CA Standards and Followers'!$C69=1,'EPA HDV Rules'!J$45,IF('CA Standards and Followers'!$F69=1,MAX('CA Standards and Followers'!Q$7,'EPA HDV Rules'!J$45),0))</f>
        <v>0.54749999999999999</v>
      </c>
      <c r="R57">
        <f>IF('CA Standards and Followers'!$C69=1,'EPA HDV Rules'!K$45,IF('CA Standards and Followers'!$F69=1,MAX('CA Standards and Followers'!R$7,'EPA HDV Rules'!K$45),0))</f>
        <v>0.54749999999999999</v>
      </c>
      <c r="S57">
        <f>IF('CA Standards and Followers'!$C69=1,'EPA HDV Rules'!L$45,IF('CA Standards and Followers'!$F69=1,MAX('CA Standards and Followers'!S$7,'EPA HDV Rules'!L$45),0))</f>
        <v>0.54749999999999999</v>
      </c>
      <c r="T57">
        <f>IF('CA Standards and Followers'!$C69=1,'EPA HDV Rules'!M$45,IF('CA Standards and Followers'!$F69=1,MAX('CA Standards and Followers'!T$7,'EPA HDV Rules'!M$45),0))</f>
        <v>0.54749999999999999</v>
      </c>
      <c r="U57">
        <f>IF('CA Standards and Followers'!$C69=1,'EPA HDV Rules'!N$45,IF('CA Standards and Followers'!$F69=1,MAX('CA Standards and Followers'!U$7,'EPA HDV Rules'!N$45),0))</f>
        <v>0.54749999999999999</v>
      </c>
      <c r="V57">
        <f>IF('CA Standards and Followers'!$C69=1,'EPA HDV Rules'!O$45,IF('CA Standards and Followers'!$F69=1,MAX('CA Standards and Followers'!V$7,'EPA HDV Rules'!O$45),0))</f>
        <v>0.54749999999999999</v>
      </c>
      <c r="W57">
        <f>IF('CA Standards and Followers'!$C69=1,'EPA HDV Rules'!P$45,IF('CA Standards and Followers'!$F69=1,MAX('CA Standards and Followers'!W$7,'EPA HDV Rules'!P$45),0))</f>
        <v>0.54749999999999999</v>
      </c>
      <c r="X57">
        <f>IF('CA Standards and Followers'!$C69=1,'EPA HDV Rules'!Q$45,IF('CA Standards and Followers'!$F69=1,MAX('CA Standards and Followers'!X$7,'EPA HDV Rules'!Q$45),0))</f>
        <v>0.54749999999999999</v>
      </c>
      <c r="Y57">
        <f>IF('CA Standards and Followers'!$C69=1,'EPA HDV Rules'!R$45,IF('CA Standards and Followers'!$F69=1,MAX('CA Standards and Followers'!Y$7,'EPA HDV Rules'!R$45),0))</f>
        <v>0.54749999999999999</v>
      </c>
      <c r="Z57">
        <f>IF('CA Standards and Followers'!$C69=1,'EPA HDV Rules'!S$45,IF('CA Standards and Followers'!$F69=1,MAX('CA Standards and Followers'!Z$7,'EPA HDV Rules'!S$45),0))</f>
        <v>0.54749999999999999</v>
      </c>
      <c r="AA57">
        <f>IF('CA Standards and Followers'!$C69=1,'EPA HDV Rules'!T$45,IF('CA Standards and Followers'!$F69=1,MAX('CA Standards and Followers'!AA$7,'EPA HDV Rules'!T$45),0))</f>
        <v>0.54749999999999999</v>
      </c>
      <c r="AB57">
        <f>IF('CA Standards and Followers'!$C69=1,'EPA HDV Rules'!U$45,IF('CA Standards and Followers'!$F69=1,MAX('CA Standards and Followers'!AB$7,'EPA HDV Rules'!U$45),0))</f>
        <v>0.54749999999999999</v>
      </c>
      <c r="AC57">
        <f>IF('CA Standards and Followers'!$C69=1,'EPA HDV Rules'!V$45,IF('CA Standards and Followers'!$F69=1,MAX('CA Standards and Followers'!AC$7,'EPA HDV Rules'!V$45),0))</f>
        <v>0.54749999999999999</v>
      </c>
      <c r="AD57">
        <f>IF('CA Standards and Followers'!$C69=1,'EPA HDV Rules'!W$45,IF('CA Standards and Followers'!$F69=1,MAX('CA Standards and Followers'!AD$7,'EPA HDV Rules'!W$45),0))</f>
        <v>0.54749999999999999</v>
      </c>
      <c r="AE57">
        <f>IF('CA Standards and Followers'!$C69=1,'EPA HDV Rules'!X$45,IF('CA Standards and Followers'!$F69=1,MAX('CA Standards and Followers'!AE$7,'EPA HDV Rules'!X$45),0))</f>
        <v>0.54749999999999999</v>
      </c>
      <c r="AF57">
        <f>IF('CA Standards and Followers'!$C69=1,'EPA HDV Rules'!Y$45,IF('CA Standards and Followers'!$F69=1,MAX('CA Standards and Followers'!AF$7,'EPA HDV Rules'!Y$45),0))</f>
        <v>0.54749999999999999</v>
      </c>
    </row>
    <row r="58" spans="1:32" x14ac:dyDescent="0.75">
      <c r="A58" t="s">
        <v>33</v>
      </c>
      <c r="B58">
        <f>IF(INDEX('CA Standards and Followers'!$I$14:$I$73,MATCH($A58,'CA Standards and Followers'!$A$14:$A$73,0))&lt;=B$1,INDEX('CA Standards and Followers'!$F$14:$F$73,MATCH($A58,'CA Standards and Followers'!$A$14:$A$73,0))*'CA Standards and Followers'!B$7,0)</f>
        <v>0</v>
      </c>
      <c r="C58">
        <f>IF(INDEX('CA Standards and Followers'!$I$14:$I$73,MATCH($A58,'CA Standards and Followers'!$A$14:$A$73,0))&lt;=C$1,INDEX('CA Standards and Followers'!$F$14:$F$73,MATCH($A58,'CA Standards and Followers'!$A$14:$A$73,0))*'CA Standards and Followers'!C$7,0)</f>
        <v>0</v>
      </c>
      <c r="D58">
        <f>IF(INDEX('CA Standards and Followers'!$I$14:$I$73,MATCH($A58,'CA Standards and Followers'!$A$14:$A$73,0))&lt;=D$1,INDEX('CA Standards and Followers'!$F$14:$F$73,MATCH($A58,'CA Standards and Followers'!$A$14:$A$73,0))*'CA Standards and Followers'!D$7,0)</f>
        <v>0</v>
      </c>
      <c r="E58">
        <f>IF(INDEX('CA Standards and Followers'!$I$14:$I$73,MATCH($A58,'CA Standards and Followers'!$A$14:$A$73,0))&lt;=E$1,INDEX('CA Standards and Followers'!$F$14:$F$73,MATCH($A58,'CA Standards and Followers'!$A$14:$A$73,0))*'CA Standards and Followers'!E$7,0)</f>
        <v>0</v>
      </c>
      <c r="F58">
        <f>IF(INDEX('CA Standards and Followers'!$I$14:$I$73,MATCH($A58,'CA Standards and Followers'!$A$14:$A$73,0))&lt;=F$1,INDEX('CA Standards and Followers'!$F$14:$F$73,MATCH($A58,'CA Standards and Followers'!$A$14:$A$73,0))*'CA Standards and Followers'!F$7,0)</f>
        <v>0</v>
      </c>
      <c r="G58">
        <f>IF(INDEX('CA Standards and Followers'!$I$14:$I$73,MATCH($A58,'CA Standards and Followers'!$A$14:$A$73,0))&lt;=G$1,INDEX('CA Standards and Followers'!$F$14:$F$73,MATCH($A58,'CA Standards and Followers'!$A$14:$A$73,0))*'CA Standards and Followers'!G$7,0)</f>
        <v>0</v>
      </c>
      <c r="H58">
        <f>IF(INDEX('CA Standards and Followers'!$I$14:$I$73,MATCH($A58,'CA Standards and Followers'!$A$14:$A$73,0))&lt;=H$1,INDEX('CA Standards and Followers'!$F$14:$F$73,MATCH($A58,'CA Standards and Followers'!$A$14:$A$73,0))*'CA Standards and Followers'!H$7,0)</f>
        <v>0</v>
      </c>
      <c r="I58">
        <f>IF('CA Standards and Followers'!$C70=1,'EPA HDV Rules'!B$45,IF('CA Standards and Followers'!$F70=1,MAX('CA Standards and Followers'!I$7,'EPA HDV Rules'!B$45),0))</f>
        <v>0.16200000000000001</v>
      </c>
      <c r="J58">
        <f>IF('CA Standards and Followers'!$C70=1,'EPA HDV Rules'!C$45,IF('CA Standards and Followers'!$F70=1,MAX('CA Standards and Followers'!J$7,'EPA HDV Rules'!C$45),0))</f>
        <v>0.20300000000000001</v>
      </c>
      <c r="K58">
        <f>IF('CA Standards and Followers'!$C70=1,'EPA HDV Rules'!D$45,IF('CA Standards and Followers'!$F70=1,MAX('CA Standards and Followers'!K$7,'EPA HDV Rules'!D$45),0))</f>
        <v>0.24299999999999999</v>
      </c>
      <c r="L58">
        <f>IF('CA Standards and Followers'!$C70=1,'EPA HDV Rules'!E$45,IF('CA Standards and Followers'!$F70=1,MAX('CA Standards and Followers'!L$7,'EPA HDV Rules'!E$45),0))</f>
        <v>0.28299999999999997</v>
      </c>
      <c r="M58">
        <f>IF('CA Standards and Followers'!$C70=1,'EPA HDV Rules'!F$45,IF('CA Standards and Followers'!$F70=1,MAX('CA Standards and Followers'!M$7,'EPA HDV Rules'!F$45),0))</f>
        <v>0.43099999999999999</v>
      </c>
      <c r="N58">
        <f>IF('CA Standards and Followers'!$C70=1,'EPA HDV Rules'!G$45,IF('CA Standards and Followers'!$F70=1,MAX('CA Standards and Followers'!N$7,'EPA HDV Rules'!G$45),0))</f>
        <v>0.56100000000000005</v>
      </c>
      <c r="O58">
        <f>IF('CA Standards and Followers'!$C70=1,'EPA HDV Rules'!H$45,IF('CA Standards and Followers'!$F70=1,MAX('CA Standards and Followers'!O$7,'EPA HDV Rules'!H$45),0))</f>
        <v>0.56100000000000005</v>
      </c>
      <c r="P58">
        <f>IF('CA Standards and Followers'!$C70=1,'EPA HDV Rules'!I$45,IF('CA Standards and Followers'!$F70=1,MAX('CA Standards and Followers'!P$7,'EPA HDV Rules'!I$45),0))</f>
        <v>0.56100000000000005</v>
      </c>
      <c r="Q58">
        <f>IF('CA Standards and Followers'!$C70=1,'EPA HDV Rules'!J$45,IF('CA Standards and Followers'!$F70=1,MAX('CA Standards and Followers'!Q$7,'EPA HDV Rules'!J$45),0))</f>
        <v>0.54749999999999999</v>
      </c>
      <c r="R58">
        <f>IF('CA Standards and Followers'!$C70=1,'EPA HDV Rules'!K$45,IF('CA Standards and Followers'!$F70=1,MAX('CA Standards and Followers'!R$7,'EPA HDV Rules'!K$45),0))</f>
        <v>0.54749999999999999</v>
      </c>
      <c r="S58">
        <f>IF('CA Standards and Followers'!$C70=1,'EPA HDV Rules'!L$45,IF('CA Standards and Followers'!$F70=1,MAX('CA Standards and Followers'!S$7,'EPA HDV Rules'!L$45),0))</f>
        <v>0.54749999999999999</v>
      </c>
      <c r="T58">
        <f>IF('CA Standards and Followers'!$C70=1,'EPA HDV Rules'!M$45,IF('CA Standards and Followers'!$F70=1,MAX('CA Standards and Followers'!T$7,'EPA HDV Rules'!M$45),0))</f>
        <v>0.54749999999999999</v>
      </c>
      <c r="U58">
        <f>IF('CA Standards and Followers'!$C70=1,'EPA HDV Rules'!N$45,IF('CA Standards and Followers'!$F70=1,MAX('CA Standards and Followers'!U$7,'EPA HDV Rules'!N$45),0))</f>
        <v>0.54749999999999999</v>
      </c>
      <c r="V58">
        <f>IF('CA Standards and Followers'!$C70=1,'EPA HDV Rules'!O$45,IF('CA Standards and Followers'!$F70=1,MAX('CA Standards and Followers'!V$7,'EPA HDV Rules'!O$45),0))</f>
        <v>0.54749999999999999</v>
      </c>
      <c r="W58">
        <f>IF('CA Standards and Followers'!$C70=1,'EPA HDV Rules'!P$45,IF('CA Standards and Followers'!$F70=1,MAX('CA Standards and Followers'!W$7,'EPA HDV Rules'!P$45),0))</f>
        <v>0.54749999999999999</v>
      </c>
      <c r="X58">
        <f>IF('CA Standards and Followers'!$C70=1,'EPA HDV Rules'!Q$45,IF('CA Standards and Followers'!$F70=1,MAX('CA Standards and Followers'!X$7,'EPA HDV Rules'!Q$45),0))</f>
        <v>0.54749999999999999</v>
      </c>
      <c r="Y58">
        <f>IF('CA Standards and Followers'!$C70=1,'EPA HDV Rules'!R$45,IF('CA Standards and Followers'!$F70=1,MAX('CA Standards and Followers'!Y$7,'EPA HDV Rules'!R$45),0))</f>
        <v>0.54749999999999999</v>
      </c>
      <c r="Z58">
        <f>IF('CA Standards and Followers'!$C70=1,'EPA HDV Rules'!S$45,IF('CA Standards and Followers'!$F70=1,MAX('CA Standards and Followers'!Z$7,'EPA HDV Rules'!S$45),0))</f>
        <v>0.54749999999999999</v>
      </c>
      <c r="AA58">
        <f>IF('CA Standards and Followers'!$C70=1,'EPA HDV Rules'!T$45,IF('CA Standards and Followers'!$F70=1,MAX('CA Standards and Followers'!AA$7,'EPA HDV Rules'!T$45),0))</f>
        <v>0.54749999999999999</v>
      </c>
      <c r="AB58">
        <f>IF('CA Standards and Followers'!$C70=1,'EPA HDV Rules'!U$45,IF('CA Standards and Followers'!$F70=1,MAX('CA Standards and Followers'!AB$7,'EPA HDV Rules'!U$45),0))</f>
        <v>0.54749999999999999</v>
      </c>
      <c r="AC58">
        <f>IF('CA Standards and Followers'!$C70=1,'EPA HDV Rules'!V$45,IF('CA Standards and Followers'!$F70=1,MAX('CA Standards and Followers'!AC$7,'EPA HDV Rules'!V$45),0))</f>
        <v>0.54749999999999999</v>
      </c>
      <c r="AD58">
        <f>IF('CA Standards and Followers'!$C70=1,'EPA HDV Rules'!W$45,IF('CA Standards and Followers'!$F70=1,MAX('CA Standards and Followers'!AD$7,'EPA HDV Rules'!W$45),0))</f>
        <v>0.54749999999999999</v>
      </c>
      <c r="AE58">
        <f>IF('CA Standards and Followers'!$C70=1,'EPA HDV Rules'!X$45,IF('CA Standards and Followers'!$F70=1,MAX('CA Standards and Followers'!AE$7,'EPA HDV Rules'!X$45),0))</f>
        <v>0.54749999999999999</v>
      </c>
      <c r="AF58">
        <f>IF('CA Standards and Followers'!$C70=1,'EPA HDV Rules'!Y$45,IF('CA Standards and Followers'!$F70=1,MAX('CA Standards and Followers'!AF$7,'EPA HDV Rules'!Y$45),0))</f>
        <v>0.54749999999999999</v>
      </c>
    </row>
    <row r="59" spans="1:32" x14ac:dyDescent="0.75">
      <c r="A59" t="s">
        <v>34</v>
      </c>
      <c r="B59">
        <f>IF(INDEX('CA Standards and Followers'!$I$14:$I$73,MATCH($A59,'CA Standards and Followers'!$A$14:$A$73,0))&lt;=B$1,INDEX('CA Standards and Followers'!$F$14:$F$73,MATCH($A59,'CA Standards and Followers'!$A$14:$A$73,0))*'CA Standards and Followers'!B$7,0)</f>
        <v>0</v>
      </c>
      <c r="C59">
        <f>IF(INDEX('CA Standards and Followers'!$I$14:$I$73,MATCH($A59,'CA Standards and Followers'!$A$14:$A$73,0))&lt;=C$1,INDEX('CA Standards and Followers'!$F$14:$F$73,MATCH($A59,'CA Standards and Followers'!$A$14:$A$73,0))*'CA Standards and Followers'!C$7,0)</f>
        <v>0</v>
      </c>
      <c r="D59">
        <f>IF(INDEX('CA Standards and Followers'!$I$14:$I$73,MATCH($A59,'CA Standards and Followers'!$A$14:$A$73,0))&lt;=D$1,INDEX('CA Standards and Followers'!$F$14:$F$73,MATCH($A59,'CA Standards and Followers'!$A$14:$A$73,0))*'CA Standards and Followers'!D$7,0)</f>
        <v>0</v>
      </c>
      <c r="E59">
        <f>IF(INDEX('CA Standards and Followers'!$I$14:$I$73,MATCH($A59,'CA Standards and Followers'!$A$14:$A$73,0))&lt;=E$1,INDEX('CA Standards and Followers'!$F$14:$F$73,MATCH($A59,'CA Standards and Followers'!$A$14:$A$73,0))*'CA Standards and Followers'!E$7,0)</f>
        <v>0</v>
      </c>
      <c r="F59">
        <f>IF(INDEX('CA Standards and Followers'!$I$14:$I$73,MATCH($A59,'CA Standards and Followers'!$A$14:$A$73,0))&lt;=F$1,INDEX('CA Standards and Followers'!$F$14:$F$73,MATCH($A59,'CA Standards and Followers'!$A$14:$A$73,0))*'CA Standards and Followers'!F$7,0)</f>
        <v>0</v>
      </c>
      <c r="G59">
        <f>IF(INDEX('CA Standards and Followers'!$I$14:$I$73,MATCH($A59,'CA Standards and Followers'!$A$14:$A$73,0))&lt;=G$1,INDEX('CA Standards and Followers'!$F$14:$F$73,MATCH($A59,'CA Standards and Followers'!$A$14:$A$73,0))*'CA Standards and Followers'!G$7,0)</f>
        <v>0</v>
      </c>
      <c r="H59">
        <f>IF(INDEX('CA Standards and Followers'!$I$14:$I$73,MATCH($A59,'CA Standards and Followers'!$A$14:$A$73,0))&lt;=H$1,INDEX('CA Standards and Followers'!$F$14:$F$73,MATCH($A59,'CA Standards and Followers'!$A$14:$A$73,0))*'CA Standards and Followers'!H$7,0)</f>
        <v>0</v>
      </c>
      <c r="I59">
        <f>IF('CA Standards and Followers'!$C71=1,'EPA HDV Rules'!B$45,IF('CA Standards and Followers'!$F71=1,MAX('CA Standards and Followers'!I$7,'EPA HDV Rules'!B$45),0))</f>
        <v>0.16200000000000001</v>
      </c>
      <c r="J59">
        <f>IF('CA Standards and Followers'!$C71=1,'EPA HDV Rules'!C$45,IF('CA Standards and Followers'!$F71=1,MAX('CA Standards and Followers'!J$7,'EPA HDV Rules'!C$45),0))</f>
        <v>0.20300000000000001</v>
      </c>
      <c r="K59">
        <f>IF('CA Standards and Followers'!$C71=1,'EPA HDV Rules'!D$45,IF('CA Standards and Followers'!$F71=1,MAX('CA Standards and Followers'!K$7,'EPA HDV Rules'!D$45),0))</f>
        <v>0.24299999999999999</v>
      </c>
      <c r="L59">
        <f>IF('CA Standards and Followers'!$C71=1,'EPA HDV Rules'!E$45,IF('CA Standards and Followers'!$F71=1,MAX('CA Standards and Followers'!L$7,'EPA HDV Rules'!E$45),0))</f>
        <v>0.28299999999999997</v>
      </c>
      <c r="M59">
        <f>IF('CA Standards and Followers'!$C71=1,'EPA HDV Rules'!F$45,IF('CA Standards and Followers'!$F71=1,MAX('CA Standards and Followers'!M$7,'EPA HDV Rules'!F$45),0))</f>
        <v>0.43099999999999999</v>
      </c>
      <c r="N59">
        <f>IF('CA Standards and Followers'!$C71=1,'EPA HDV Rules'!G$45,IF('CA Standards and Followers'!$F71=1,MAX('CA Standards and Followers'!N$7,'EPA HDV Rules'!G$45),0))</f>
        <v>0.56100000000000005</v>
      </c>
      <c r="O59">
        <f>IF('CA Standards and Followers'!$C71=1,'EPA HDV Rules'!H$45,IF('CA Standards and Followers'!$F71=1,MAX('CA Standards and Followers'!O$7,'EPA HDV Rules'!H$45),0))</f>
        <v>0.56100000000000005</v>
      </c>
      <c r="P59">
        <f>IF('CA Standards and Followers'!$C71=1,'EPA HDV Rules'!I$45,IF('CA Standards and Followers'!$F71=1,MAX('CA Standards and Followers'!P$7,'EPA HDV Rules'!I$45),0))</f>
        <v>0.56100000000000005</v>
      </c>
      <c r="Q59">
        <f>IF('CA Standards and Followers'!$C71=1,'EPA HDV Rules'!J$45,IF('CA Standards and Followers'!$F71=1,MAX('CA Standards and Followers'!Q$7,'EPA HDV Rules'!J$45),0))</f>
        <v>0.54749999999999999</v>
      </c>
      <c r="R59">
        <f>IF('CA Standards and Followers'!$C71=1,'EPA HDV Rules'!K$45,IF('CA Standards and Followers'!$F71=1,MAX('CA Standards and Followers'!R$7,'EPA HDV Rules'!K$45),0))</f>
        <v>0.54749999999999999</v>
      </c>
      <c r="S59">
        <f>IF('CA Standards and Followers'!$C71=1,'EPA HDV Rules'!L$45,IF('CA Standards and Followers'!$F71=1,MAX('CA Standards and Followers'!S$7,'EPA HDV Rules'!L$45),0))</f>
        <v>0.54749999999999999</v>
      </c>
      <c r="T59">
        <f>IF('CA Standards and Followers'!$C71=1,'EPA HDV Rules'!M$45,IF('CA Standards and Followers'!$F71=1,MAX('CA Standards and Followers'!T$7,'EPA HDV Rules'!M$45),0))</f>
        <v>0.54749999999999999</v>
      </c>
      <c r="U59">
        <f>IF('CA Standards and Followers'!$C71=1,'EPA HDV Rules'!N$45,IF('CA Standards and Followers'!$F71=1,MAX('CA Standards and Followers'!U$7,'EPA HDV Rules'!N$45),0))</f>
        <v>0.54749999999999999</v>
      </c>
      <c r="V59">
        <f>IF('CA Standards and Followers'!$C71=1,'EPA HDV Rules'!O$45,IF('CA Standards and Followers'!$F71=1,MAX('CA Standards and Followers'!V$7,'EPA HDV Rules'!O$45),0))</f>
        <v>0.54749999999999999</v>
      </c>
      <c r="W59">
        <f>IF('CA Standards and Followers'!$C71=1,'EPA HDV Rules'!P$45,IF('CA Standards and Followers'!$F71=1,MAX('CA Standards and Followers'!W$7,'EPA HDV Rules'!P$45),0))</f>
        <v>0.54749999999999999</v>
      </c>
      <c r="X59">
        <f>IF('CA Standards and Followers'!$C71=1,'EPA HDV Rules'!Q$45,IF('CA Standards and Followers'!$F71=1,MAX('CA Standards and Followers'!X$7,'EPA HDV Rules'!Q$45),0))</f>
        <v>0.54749999999999999</v>
      </c>
      <c r="Y59">
        <f>IF('CA Standards and Followers'!$C71=1,'EPA HDV Rules'!R$45,IF('CA Standards and Followers'!$F71=1,MAX('CA Standards and Followers'!Y$7,'EPA HDV Rules'!R$45),0))</f>
        <v>0.54749999999999999</v>
      </c>
      <c r="Z59">
        <f>IF('CA Standards and Followers'!$C71=1,'EPA HDV Rules'!S$45,IF('CA Standards and Followers'!$F71=1,MAX('CA Standards and Followers'!Z$7,'EPA HDV Rules'!S$45),0))</f>
        <v>0.54749999999999999</v>
      </c>
      <c r="AA59">
        <f>IF('CA Standards and Followers'!$C71=1,'EPA HDV Rules'!T$45,IF('CA Standards and Followers'!$F71=1,MAX('CA Standards and Followers'!AA$7,'EPA HDV Rules'!T$45),0))</f>
        <v>0.54749999999999999</v>
      </c>
      <c r="AB59">
        <f>IF('CA Standards and Followers'!$C71=1,'EPA HDV Rules'!U$45,IF('CA Standards and Followers'!$F71=1,MAX('CA Standards and Followers'!AB$7,'EPA HDV Rules'!U$45),0))</f>
        <v>0.54749999999999999</v>
      </c>
      <c r="AC59">
        <f>IF('CA Standards and Followers'!$C71=1,'EPA HDV Rules'!V$45,IF('CA Standards and Followers'!$F71=1,MAX('CA Standards and Followers'!AC$7,'EPA HDV Rules'!V$45),0))</f>
        <v>0.54749999999999999</v>
      </c>
      <c r="AD59">
        <f>IF('CA Standards and Followers'!$C71=1,'EPA HDV Rules'!W$45,IF('CA Standards and Followers'!$F71=1,MAX('CA Standards and Followers'!AD$7,'EPA HDV Rules'!W$45),0))</f>
        <v>0.54749999999999999</v>
      </c>
      <c r="AE59">
        <f>IF('CA Standards and Followers'!$C71=1,'EPA HDV Rules'!X$45,IF('CA Standards and Followers'!$F71=1,MAX('CA Standards and Followers'!AE$7,'EPA HDV Rules'!X$45),0))</f>
        <v>0.54749999999999999</v>
      </c>
      <c r="AF59">
        <f>IF('CA Standards and Followers'!$C71=1,'EPA HDV Rules'!Y$45,IF('CA Standards and Followers'!$F71=1,MAX('CA Standards and Followers'!AF$7,'EPA HDV Rules'!Y$45),0))</f>
        <v>0.54749999999999999</v>
      </c>
    </row>
    <row r="60" spans="1:32" x14ac:dyDescent="0.75">
      <c r="A60" t="s">
        <v>35</v>
      </c>
      <c r="B60">
        <f>IF(INDEX('CA Standards and Followers'!$I$14:$I$73,MATCH($A60,'CA Standards and Followers'!$A$14:$A$73,0))&lt;=B$1,INDEX('CA Standards and Followers'!$F$14:$F$73,MATCH($A60,'CA Standards and Followers'!$A$14:$A$73,0))*'CA Standards and Followers'!B$7,0)</f>
        <v>0</v>
      </c>
      <c r="C60">
        <f>IF(INDEX('CA Standards and Followers'!$I$14:$I$73,MATCH($A60,'CA Standards and Followers'!$A$14:$A$73,0))&lt;=C$1,INDEX('CA Standards and Followers'!$F$14:$F$73,MATCH($A60,'CA Standards and Followers'!$A$14:$A$73,0))*'CA Standards and Followers'!C$7,0)</f>
        <v>0</v>
      </c>
      <c r="D60">
        <f>IF(INDEX('CA Standards and Followers'!$I$14:$I$73,MATCH($A60,'CA Standards and Followers'!$A$14:$A$73,0))&lt;=D$1,INDEX('CA Standards and Followers'!$F$14:$F$73,MATCH($A60,'CA Standards and Followers'!$A$14:$A$73,0))*'CA Standards and Followers'!D$7,0)</f>
        <v>0</v>
      </c>
      <c r="E60">
        <f>IF(INDEX('CA Standards and Followers'!$I$14:$I$73,MATCH($A60,'CA Standards and Followers'!$A$14:$A$73,0))&lt;=E$1,INDEX('CA Standards and Followers'!$F$14:$F$73,MATCH($A60,'CA Standards and Followers'!$A$14:$A$73,0))*'CA Standards and Followers'!E$7,0)</f>
        <v>0</v>
      </c>
      <c r="F60">
        <f>IF(INDEX('CA Standards and Followers'!$I$14:$I$73,MATCH($A60,'CA Standards and Followers'!$A$14:$A$73,0))&lt;=F$1,INDEX('CA Standards and Followers'!$F$14:$F$73,MATCH($A60,'CA Standards and Followers'!$A$14:$A$73,0))*'CA Standards and Followers'!F$7,0)</f>
        <v>0</v>
      </c>
      <c r="G60">
        <f>IF(INDEX('CA Standards and Followers'!$I$14:$I$73,MATCH($A60,'CA Standards and Followers'!$A$14:$A$73,0))&lt;=G$1,INDEX('CA Standards and Followers'!$F$14:$F$73,MATCH($A60,'CA Standards and Followers'!$A$14:$A$73,0))*'CA Standards and Followers'!G$7,0)</f>
        <v>0</v>
      </c>
      <c r="H60">
        <f>IF(INDEX('CA Standards and Followers'!$I$14:$I$73,MATCH($A60,'CA Standards and Followers'!$A$14:$A$73,0))&lt;=H$1,INDEX('CA Standards and Followers'!$F$14:$F$73,MATCH($A60,'CA Standards and Followers'!$A$14:$A$73,0))*'CA Standards and Followers'!H$7,0)</f>
        <v>0</v>
      </c>
      <c r="I60">
        <f>IF('CA Standards and Followers'!$C72=1,'EPA HDV Rules'!B$45,IF('CA Standards and Followers'!$F72=1,MAX('CA Standards and Followers'!I$7,'EPA HDV Rules'!B$45),0))</f>
        <v>0.16200000000000001</v>
      </c>
      <c r="J60">
        <f>IF('CA Standards and Followers'!$C72=1,'EPA HDV Rules'!C$45,IF('CA Standards and Followers'!$F72=1,MAX('CA Standards and Followers'!J$7,'EPA HDV Rules'!C$45),0))</f>
        <v>0.20300000000000001</v>
      </c>
      <c r="K60">
        <f>IF('CA Standards and Followers'!$C72=1,'EPA HDV Rules'!D$45,IF('CA Standards and Followers'!$F72=1,MAX('CA Standards and Followers'!K$7,'EPA HDV Rules'!D$45),0))</f>
        <v>0.24299999999999999</v>
      </c>
      <c r="L60">
        <f>IF('CA Standards and Followers'!$C72=1,'EPA HDV Rules'!E$45,IF('CA Standards and Followers'!$F72=1,MAX('CA Standards and Followers'!L$7,'EPA HDV Rules'!E$45),0))</f>
        <v>0.28299999999999997</v>
      </c>
      <c r="M60">
        <f>IF('CA Standards and Followers'!$C72=1,'EPA HDV Rules'!F$45,IF('CA Standards and Followers'!$F72=1,MAX('CA Standards and Followers'!M$7,'EPA HDV Rules'!F$45),0))</f>
        <v>0.43099999999999999</v>
      </c>
      <c r="N60">
        <f>IF('CA Standards and Followers'!$C72=1,'EPA HDV Rules'!G$45,IF('CA Standards and Followers'!$F72=1,MAX('CA Standards and Followers'!N$7,'EPA HDV Rules'!G$45),0))</f>
        <v>0.56100000000000005</v>
      </c>
      <c r="O60">
        <f>IF('CA Standards and Followers'!$C72=1,'EPA HDV Rules'!H$45,IF('CA Standards and Followers'!$F72=1,MAX('CA Standards and Followers'!O$7,'EPA HDV Rules'!H$45),0))</f>
        <v>0.56100000000000005</v>
      </c>
      <c r="P60">
        <f>IF('CA Standards and Followers'!$C72=1,'EPA HDV Rules'!I$45,IF('CA Standards and Followers'!$F72=1,MAX('CA Standards and Followers'!P$7,'EPA HDV Rules'!I$45),0))</f>
        <v>0.56100000000000005</v>
      </c>
      <c r="Q60">
        <f>IF('CA Standards and Followers'!$C72=1,'EPA HDV Rules'!J$45,IF('CA Standards and Followers'!$F72=1,MAX('CA Standards and Followers'!Q$7,'EPA HDV Rules'!J$45),0))</f>
        <v>0.54749999999999999</v>
      </c>
      <c r="R60">
        <f>IF('CA Standards and Followers'!$C72=1,'EPA HDV Rules'!K$45,IF('CA Standards and Followers'!$F72=1,MAX('CA Standards and Followers'!R$7,'EPA HDV Rules'!K$45),0))</f>
        <v>0.54749999999999999</v>
      </c>
      <c r="S60">
        <f>IF('CA Standards and Followers'!$C72=1,'EPA HDV Rules'!L$45,IF('CA Standards and Followers'!$F72=1,MAX('CA Standards and Followers'!S$7,'EPA HDV Rules'!L$45),0))</f>
        <v>0.54749999999999999</v>
      </c>
      <c r="T60">
        <f>IF('CA Standards and Followers'!$C72=1,'EPA HDV Rules'!M$45,IF('CA Standards and Followers'!$F72=1,MAX('CA Standards and Followers'!T$7,'EPA HDV Rules'!M$45),0))</f>
        <v>0.54749999999999999</v>
      </c>
      <c r="U60">
        <f>IF('CA Standards and Followers'!$C72=1,'EPA HDV Rules'!N$45,IF('CA Standards and Followers'!$F72=1,MAX('CA Standards and Followers'!U$7,'EPA HDV Rules'!N$45),0))</f>
        <v>0.54749999999999999</v>
      </c>
      <c r="V60">
        <f>IF('CA Standards and Followers'!$C72=1,'EPA HDV Rules'!O$45,IF('CA Standards and Followers'!$F72=1,MAX('CA Standards and Followers'!V$7,'EPA HDV Rules'!O$45),0))</f>
        <v>0.54749999999999999</v>
      </c>
      <c r="W60">
        <f>IF('CA Standards and Followers'!$C72=1,'EPA HDV Rules'!P$45,IF('CA Standards and Followers'!$F72=1,MAX('CA Standards and Followers'!W$7,'EPA HDV Rules'!P$45),0))</f>
        <v>0.54749999999999999</v>
      </c>
      <c r="X60">
        <f>IF('CA Standards and Followers'!$C72=1,'EPA HDV Rules'!Q$45,IF('CA Standards and Followers'!$F72=1,MAX('CA Standards and Followers'!X$7,'EPA HDV Rules'!Q$45),0))</f>
        <v>0.54749999999999999</v>
      </c>
      <c r="Y60">
        <f>IF('CA Standards and Followers'!$C72=1,'EPA HDV Rules'!R$45,IF('CA Standards and Followers'!$F72=1,MAX('CA Standards and Followers'!Y$7,'EPA HDV Rules'!R$45),0))</f>
        <v>0.54749999999999999</v>
      </c>
      <c r="Z60">
        <f>IF('CA Standards and Followers'!$C72=1,'EPA HDV Rules'!S$45,IF('CA Standards and Followers'!$F72=1,MAX('CA Standards and Followers'!Z$7,'EPA HDV Rules'!S$45),0))</f>
        <v>0.54749999999999999</v>
      </c>
      <c r="AA60">
        <f>IF('CA Standards and Followers'!$C72=1,'EPA HDV Rules'!T$45,IF('CA Standards and Followers'!$F72=1,MAX('CA Standards and Followers'!AA$7,'EPA HDV Rules'!T$45),0))</f>
        <v>0.54749999999999999</v>
      </c>
      <c r="AB60">
        <f>IF('CA Standards and Followers'!$C72=1,'EPA HDV Rules'!U$45,IF('CA Standards and Followers'!$F72=1,MAX('CA Standards and Followers'!AB$7,'EPA HDV Rules'!U$45),0))</f>
        <v>0.54749999999999999</v>
      </c>
      <c r="AC60">
        <f>IF('CA Standards and Followers'!$C72=1,'EPA HDV Rules'!V$45,IF('CA Standards and Followers'!$F72=1,MAX('CA Standards and Followers'!AC$7,'EPA HDV Rules'!V$45),0))</f>
        <v>0.54749999999999999</v>
      </c>
      <c r="AD60">
        <f>IF('CA Standards and Followers'!$C72=1,'EPA HDV Rules'!W$45,IF('CA Standards and Followers'!$F72=1,MAX('CA Standards and Followers'!AD$7,'EPA HDV Rules'!W$45),0))</f>
        <v>0.54749999999999999</v>
      </c>
      <c r="AE60">
        <f>IF('CA Standards and Followers'!$C72=1,'EPA HDV Rules'!X$45,IF('CA Standards and Followers'!$F72=1,MAX('CA Standards and Followers'!AE$7,'EPA HDV Rules'!X$45),0))</f>
        <v>0.54749999999999999</v>
      </c>
      <c r="AF60">
        <f>IF('CA Standards and Followers'!$C72=1,'EPA HDV Rules'!Y$45,IF('CA Standards and Followers'!$F72=1,MAX('CA Standards and Followers'!AF$7,'EPA HDV Rules'!Y$45),0))</f>
        <v>0.54749999999999999</v>
      </c>
    </row>
    <row r="61" spans="1:32" x14ac:dyDescent="0.75">
      <c r="A61" t="s">
        <v>36</v>
      </c>
      <c r="B61">
        <f>IF(INDEX('CA Standards and Followers'!$I$14:$I$73,MATCH($A61,'CA Standards and Followers'!$A$14:$A$73,0))&lt;=B$1,INDEX('CA Standards and Followers'!$F$14:$F$73,MATCH($A61,'CA Standards and Followers'!$A$14:$A$73,0))*'CA Standards and Followers'!B$7,0)</f>
        <v>0</v>
      </c>
      <c r="C61">
        <f>IF(INDEX('CA Standards and Followers'!$I$14:$I$73,MATCH($A61,'CA Standards and Followers'!$A$14:$A$73,0))&lt;=C$1,INDEX('CA Standards and Followers'!$F$14:$F$73,MATCH($A61,'CA Standards and Followers'!$A$14:$A$73,0))*'CA Standards and Followers'!C$7,0)</f>
        <v>0</v>
      </c>
      <c r="D61">
        <f>IF(INDEX('CA Standards and Followers'!$I$14:$I$73,MATCH($A61,'CA Standards and Followers'!$A$14:$A$73,0))&lt;=D$1,INDEX('CA Standards and Followers'!$F$14:$F$73,MATCH($A61,'CA Standards and Followers'!$A$14:$A$73,0))*'CA Standards and Followers'!D$7,0)</f>
        <v>0</v>
      </c>
      <c r="E61">
        <f>IF(INDEX('CA Standards and Followers'!$I$14:$I$73,MATCH($A61,'CA Standards and Followers'!$A$14:$A$73,0))&lt;=E$1,INDEX('CA Standards and Followers'!$F$14:$F$73,MATCH($A61,'CA Standards and Followers'!$A$14:$A$73,0))*'CA Standards and Followers'!E$7,0)</f>
        <v>0</v>
      </c>
      <c r="F61">
        <f>IF(INDEX('CA Standards and Followers'!$I$14:$I$73,MATCH($A61,'CA Standards and Followers'!$A$14:$A$73,0))&lt;=F$1,INDEX('CA Standards and Followers'!$F$14:$F$73,MATCH($A61,'CA Standards and Followers'!$A$14:$A$73,0))*'CA Standards and Followers'!F$7,0)</f>
        <v>0</v>
      </c>
      <c r="G61">
        <f>IF(INDEX('CA Standards and Followers'!$I$14:$I$73,MATCH($A61,'CA Standards and Followers'!$A$14:$A$73,0))&lt;=G$1,INDEX('CA Standards and Followers'!$F$14:$F$73,MATCH($A61,'CA Standards and Followers'!$A$14:$A$73,0))*'CA Standards and Followers'!G$7,0)</f>
        <v>0</v>
      </c>
      <c r="H61">
        <f>IF(INDEX('CA Standards and Followers'!$I$14:$I$73,MATCH($A61,'CA Standards and Followers'!$A$14:$A$73,0))&lt;=H$1,INDEX('CA Standards and Followers'!$F$14:$F$73,MATCH($A61,'CA Standards and Followers'!$A$14:$A$73,0))*'CA Standards and Followers'!H$7,0)</f>
        <v>0</v>
      </c>
      <c r="I61">
        <f>IF('CA Standards and Followers'!$C73=1,'EPA HDV Rules'!B$45,IF('CA Standards and Followers'!$F73=1,MAX('CA Standards and Followers'!I$7,'EPA HDV Rules'!B$45),0))</f>
        <v>0.16200000000000001</v>
      </c>
      <c r="J61">
        <f>IF('CA Standards and Followers'!$C73=1,'EPA HDV Rules'!C$45,IF('CA Standards and Followers'!$F73=1,MAX('CA Standards and Followers'!J$7,'EPA HDV Rules'!C$45),0))</f>
        <v>0.20300000000000001</v>
      </c>
      <c r="K61">
        <f>IF('CA Standards and Followers'!$C73=1,'EPA HDV Rules'!D$45,IF('CA Standards and Followers'!$F73=1,MAX('CA Standards and Followers'!K$7,'EPA HDV Rules'!D$45),0))</f>
        <v>0.24299999999999999</v>
      </c>
      <c r="L61">
        <f>IF('CA Standards and Followers'!$C73=1,'EPA HDV Rules'!E$45,IF('CA Standards and Followers'!$F73=1,MAX('CA Standards and Followers'!L$7,'EPA HDV Rules'!E$45),0))</f>
        <v>0.28299999999999997</v>
      </c>
      <c r="M61">
        <f>IF('CA Standards and Followers'!$C73=1,'EPA HDV Rules'!F$45,IF('CA Standards and Followers'!$F73=1,MAX('CA Standards and Followers'!M$7,'EPA HDV Rules'!F$45),0))</f>
        <v>0.43099999999999999</v>
      </c>
      <c r="N61">
        <f>IF('CA Standards and Followers'!$C73=1,'EPA HDV Rules'!G$45,IF('CA Standards and Followers'!$F73=1,MAX('CA Standards and Followers'!N$7,'EPA HDV Rules'!G$45),0))</f>
        <v>0.56100000000000005</v>
      </c>
      <c r="O61">
        <f>IF('CA Standards and Followers'!$C73=1,'EPA HDV Rules'!H$45,IF('CA Standards and Followers'!$F73=1,MAX('CA Standards and Followers'!O$7,'EPA HDV Rules'!H$45),0))</f>
        <v>0.56100000000000005</v>
      </c>
      <c r="P61">
        <f>IF('CA Standards and Followers'!$C73=1,'EPA HDV Rules'!I$45,IF('CA Standards and Followers'!$F73=1,MAX('CA Standards and Followers'!P$7,'EPA HDV Rules'!I$45),0))</f>
        <v>0.56100000000000005</v>
      </c>
      <c r="Q61">
        <f>IF('CA Standards and Followers'!$C73=1,'EPA HDV Rules'!J$45,IF('CA Standards and Followers'!$F73=1,MAX('CA Standards and Followers'!Q$7,'EPA HDV Rules'!J$45),0))</f>
        <v>0.54749999999999999</v>
      </c>
      <c r="R61">
        <f>IF('CA Standards and Followers'!$C73=1,'EPA HDV Rules'!K$45,IF('CA Standards and Followers'!$F73=1,MAX('CA Standards and Followers'!R$7,'EPA HDV Rules'!K$45),0))</f>
        <v>0.54749999999999999</v>
      </c>
      <c r="S61">
        <f>IF('CA Standards and Followers'!$C73=1,'EPA HDV Rules'!L$45,IF('CA Standards and Followers'!$F73=1,MAX('CA Standards and Followers'!S$7,'EPA HDV Rules'!L$45),0))</f>
        <v>0.54749999999999999</v>
      </c>
      <c r="T61">
        <f>IF('CA Standards and Followers'!$C73=1,'EPA HDV Rules'!M$45,IF('CA Standards and Followers'!$F73=1,MAX('CA Standards and Followers'!T$7,'EPA HDV Rules'!M$45),0))</f>
        <v>0.54749999999999999</v>
      </c>
      <c r="U61">
        <f>IF('CA Standards and Followers'!$C73=1,'EPA HDV Rules'!N$45,IF('CA Standards and Followers'!$F73=1,MAX('CA Standards and Followers'!U$7,'EPA HDV Rules'!N$45),0))</f>
        <v>0.54749999999999999</v>
      </c>
      <c r="V61">
        <f>IF('CA Standards and Followers'!$C73=1,'EPA HDV Rules'!O$45,IF('CA Standards and Followers'!$F73=1,MAX('CA Standards and Followers'!V$7,'EPA HDV Rules'!O$45),0))</f>
        <v>0.54749999999999999</v>
      </c>
      <c r="W61">
        <f>IF('CA Standards and Followers'!$C73=1,'EPA HDV Rules'!P$45,IF('CA Standards and Followers'!$F73=1,MAX('CA Standards and Followers'!W$7,'EPA HDV Rules'!P$45),0))</f>
        <v>0.54749999999999999</v>
      </c>
      <c r="X61">
        <f>IF('CA Standards and Followers'!$C73=1,'EPA HDV Rules'!Q$45,IF('CA Standards and Followers'!$F73=1,MAX('CA Standards and Followers'!X$7,'EPA HDV Rules'!Q$45),0))</f>
        <v>0.54749999999999999</v>
      </c>
      <c r="Y61">
        <f>IF('CA Standards and Followers'!$C73=1,'EPA HDV Rules'!R$45,IF('CA Standards and Followers'!$F73=1,MAX('CA Standards and Followers'!Y$7,'EPA HDV Rules'!R$45),0))</f>
        <v>0.54749999999999999</v>
      </c>
      <c r="Z61">
        <f>IF('CA Standards and Followers'!$C73=1,'EPA HDV Rules'!S$45,IF('CA Standards and Followers'!$F73=1,MAX('CA Standards and Followers'!Z$7,'EPA HDV Rules'!S$45),0))</f>
        <v>0.54749999999999999</v>
      </c>
      <c r="AA61">
        <f>IF('CA Standards and Followers'!$C73=1,'EPA HDV Rules'!T$45,IF('CA Standards and Followers'!$F73=1,MAX('CA Standards and Followers'!AA$7,'EPA HDV Rules'!T$45),0))</f>
        <v>0.54749999999999999</v>
      </c>
      <c r="AB61">
        <f>IF('CA Standards and Followers'!$C73=1,'EPA HDV Rules'!U$45,IF('CA Standards and Followers'!$F73=1,MAX('CA Standards and Followers'!AB$7,'EPA HDV Rules'!U$45),0))</f>
        <v>0.54749999999999999</v>
      </c>
      <c r="AC61">
        <f>IF('CA Standards and Followers'!$C73=1,'EPA HDV Rules'!V$45,IF('CA Standards and Followers'!$F73=1,MAX('CA Standards and Followers'!AC$7,'EPA HDV Rules'!V$45),0))</f>
        <v>0.54749999999999999</v>
      </c>
      <c r="AD61">
        <f>IF('CA Standards and Followers'!$C73=1,'EPA HDV Rules'!W$45,IF('CA Standards and Followers'!$F73=1,MAX('CA Standards and Followers'!AD$7,'EPA HDV Rules'!W$45),0))</f>
        <v>0.54749999999999999</v>
      </c>
      <c r="AE61">
        <f>IF('CA Standards and Followers'!$C73=1,'EPA HDV Rules'!X$45,IF('CA Standards and Followers'!$F73=1,MAX('CA Standards and Followers'!AE$7,'EPA HDV Rules'!X$45),0))</f>
        <v>0.54749999999999999</v>
      </c>
      <c r="AF61">
        <f>IF('CA Standards and Followers'!$C73=1,'EPA HDV Rules'!Y$45,IF('CA Standards and Followers'!$F73=1,MAX('CA Standards and Followers'!AF$7,'EPA HDV Rules'!Y$45),0))</f>
        <v>0.54749999999999999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3CF01D-75AE-4768-92C2-138F27D988E7}">
  <sheetPr>
    <tabColor theme="4" tint="-0.249977111117893"/>
  </sheetPr>
  <dimension ref="A1:AF61"/>
  <sheetViews>
    <sheetView workbookViewId="0">
      <selection activeCell="B2" sqref="B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SUMIFS('BRZSPbS-frgt-ldv-all'!B:B,'BRZSPbS-frgt-ldv-all'!$A:$A,About!$B$1)</f>
        <v>0</v>
      </c>
      <c r="C2">
        <f>SUMIFS('BRZSPbS-frgt-ldv-all'!C:C,'BRZSPbS-frgt-ldv-all'!$A:$A,About!$B$1)</f>
        <v>0</v>
      </c>
      <c r="D2">
        <f>SUMIFS('BRZSPbS-frgt-ldv-all'!D:D,'BRZSPbS-frgt-ldv-all'!$A:$A,About!$B$1)</f>
        <v>0</v>
      </c>
      <c r="E2">
        <f>SUMIFS('BRZSPbS-frgt-ldv-all'!E:E,'BRZSPbS-frgt-ldv-all'!$A:$A,About!$B$1)</f>
        <v>0</v>
      </c>
      <c r="F2">
        <f>SUMIFS('BRZSPbS-frgt-ldv-all'!F:F,'BRZSPbS-frgt-ldv-all'!$A:$A,About!$B$1)</f>
        <v>0</v>
      </c>
      <c r="G2">
        <f>SUMIFS('BRZSPbS-frgt-ldv-all'!G:G,'BRZSPbS-frgt-ldv-all'!$A:$A,About!$B$1)</f>
        <v>0</v>
      </c>
      <c r="H2">
        <f>SUMIFS('BRZSPbS-frgt-ldv-all'!H:H,'BRZSPbS-frgt-ldv-all'!$A:$A,About!$B$1)</f>
        <v>0</v>
      </c>
      <c r="I2">
        <f>SUMIFS('BRZSPbS-frgt-ldv-all'!I:I,'BRZSPbS-frgt-ldv-all'!$A:$A,About!$B$1)</f>
        <v>0.16256127688111058</v>
      </c>
      <c r="J2">
        <f>SUMIFS('BRZSPbS-frgt-ldv-all'!J:J,'BRZSPbS-frgt-ldv-all'!$A:$A,About!$B$1)</f>
        <v>0.22511403505922528</v>
      </c>
      <c r="K2">
        <f>SUMIFS('BRZSPbS-frgt-ldv-all'!K:K,'BRZSPbS-frgt-ldv-all'!$A:$A,About!$B$1)</f>
        <v>0.28764855512481957</v>
      </c>
      <c r="L2">
        <f>SUMIFS('BRZSPbS-frgt-ldv-all'!L:L,'BRZSPbS-frgt-ldv-all'!$A:$A,About!$B$1)</f>
        <v>0.35012393285022902</v>
      </c>
      <c r="M2">
        <f>SUMIFS('BRZSPbS-frgt-ldv-all'!M:M,'BRZSPbS-frgt-ldv-all'!$A:$A,About!$B$1)</f>
        <v>0.43099999999999999</v>
      </c>
      <c r="N2">
        <f>SUMIFS('BRZSPbS-frgt-ldv-all'!N:N,'BRZSPbS-frgt-ldv-all'!$A:$A,About!$B$1)</f>
        <v>0.56100000000000005</v>
      </c>
      <c r="O2">
        <f>SUMIFS('BRZSPbS-frgt-ldv-all'!O:O,'BRZSPbS-frgt-ldv-all'!$A:$A,About!$B$1)</f>
        <v>0.56100000000000005</v>
      </c>
      <c r="P2">
        <f>SUMIFS('BRZSPbS-frgt-ldv-all'!P:P,'BRZSPbS-frgt-ldv-all'!$A:$A,About!$B$1)</f>
        <v>0.56100000000000005</v>
      </c>
      <c r="Q2">
        <f>SUMIFS('BRZSPbS-frgt-ldv-all'!Q:Q,'BRZSPbS-frgt-ldv-all'!$A:$A,About!$B$1)</f>
        <v>0.60014491697173544</v>
      </c>
      <c r="R2">
        <f>SUMIFS('BRZSPbS-frgt-ldv-all'!R:R,'BRZSPbS-frgt-ldv-all'!$A:$A,About!$B$1)</f>
        <v>0.60012059658240735</v>
      </c>
      <c r="S2">
        <f>SUMIFS('BRZSPbS-frgt-ldv-all'!S:S,'BRZSPbS-frgt-ldv-all'!$A:$A,About!$B$1)</f>
        <v>0.600161934202605</v>
      </c>
      <c r="T2">
        <f>SUMIFS('BRZSPbS-frgt-ldv-all'!T:T,'BRZSPbS-frgt-ldv-all'!$A:$A,About!$B$1)</f>
        <v>0.60016393701902881</v>
      </c>
      <c r="U2">
        <f>SUMIFS('BRZSPbS-frgt-ldv-all'!U:U,'BRZSPbS-frgt-ldv-all'!$A:$A,About!$B$1)</f>
        <v>0.60017920871502439</v>
      </c>
      <c r="V2">
        <f>SUMIFS('BRZSPbS-frgt-ldv-all'!V:V,'BRZSPbS-frgt-ldv-all'!$A:$A,About!$B$1)</f>
        <v>0.60021168530300795</v>
      </c>
      <c r="W2">
        <f>SUMIFS('BRZSPbS-frgt-ldv-all'!W:W,'BRZSPbS-frgt-ldv-all'!$A:$A,About!$B$1)</f>
        <v>0.60021917370958355</v>
      </c>
      <c r="X2">
        <f>SUMIFS('BRZSPbS-frgt-ldv-all'!X:X,'BRZSPbS-frgt-ldv-all'!$A:$A,About!$B$1)</f>
        <v>0.60022013941623975</v>
      </c>
      <c r="Y2">
        <f>SUMIFS('BRZSPbS-frgt-ldv-all'!Y:Y,'BRZSPbS-frgt-ldv-all'!$A:$A,About!$B$1)</f>
        <v>0.60024997430440052</v>
      </c>
      <c r="Z2">
        <f>SUMIFS('BRZSPbS-frgt-ldv-all'!Z:Z,'BRZSPbS-frgt-ldv-all'!$A:$A,About!$B$1)</f>
        <v>0.6002767858670699</v>
      </c>
      <c r="AA2">
        <f>SUMIFS('BRZSPbS-frgt-ldv-all'!AA:AA,'BRZSPbS-frgt-ldv-all'!$A:$A,About!$B$1)</f>
        <v>0.60025331577567864</v>
      </c>
      <c r="AB2">
        <f>SUMIFS('BRZSPbS-frgt-ldv-all'!AB:AB,'BRZSPbS-frgt-ldv-all'!$A:$A,About!$B$1)</f>
        <v>0.60021121415169432</v>
      </c>
      <c r="AC2">
        <f>SUMIFS('BRZSPbS-frgt-ldv-all'!AC:AC,'BRZSPbS-frgt-ldv-all'!$A:$A,About!$B$1)</f>
        <v>0.60014973485583689</v>
      </c>
      <c r="AD2">
        <f>SUMIFS('BRZSPbS-frgt-ldv-all'!AD:AD,'BRZSPbS-frgt-ldv-all'!$A:$A,About!$B$1)</f>
        <v>0.60006877964945415</v>
      </c>
      <c r="AE2">
        <f>SUMIFS('BRZSPbS-frgt-ldv-all'!AE:AE,'BRZSPbS-frgt-ldv-all'!$A:$A,About!$B$1)</f>
        <v>0.60001224832570577</v>
      </c>
      <c r="AF2">
        <f>SUMIFS('BRZSPbS-frgt-ldv-all'!AF:AF,'BRZSPbS-frgt-ldv-all'!$A:$A,About!$B$1)</f>
        <v>0.5999947196049078</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1535DB-C4D1-4E28-9FD9-D3CC8C79B0BD}">
  <sheetPr>
    <tabColor theme="5"/>
  </sheetPr>
  <dimension ref="A1:AF61"/>
  <sheetViews>
    <sheetView workbookViewId="0">
      <selection activeCell="A2" sqref="A2:A61"/>
    </sheetView>
  </sheetViews>
  <sheetFormatPr defaultRowHeight="14.75" x14ac:dyDescent="0.75"/>
  <cols>
    <col min="1" max="1" width="20" customWidth="1"/>
    <col min="10" max="10" width="12" bestFit="1"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IF(INDEX('CA Standards and Followers'!$I$14:$I$73,MATCH($A2,'CA Standards and Followers'!$A$14:$A$73,0))&lt;=B$1,INDEX('CA Standards and Followers'!$F$14:$F$73,MATCH($A2,'CA Standards and Followers'!$A$14:$A$73,0))*'CA Standards and Followers'!B$8,0)</f>
        <v>0</v>
      </c>
      <c r="C2">
        <f>IF(INDEX('CA Standards and Followers'!$I$14:$I$73,MATCH($A2,'CA Standards and Followers'!$A$14:$A$73,0))&lt;=C$1,INDEX('CA Standards and Followers'!$F$14:$F$73,MATCH($A2,'CA Standards and Followers'!$A$14:$A$73,0))*'CA Standards and Followers'!C$8,0)</f>
        <v>0</v>
      </c>
      <c r="D2">
        <f>IF(INDEX('CA Standards and Followers'!$I$14:$I$73,MATCH($A2,'CA Standards and Followers'!$A$14:$A$73,0))&lt;=D$1,INDEX('CA Standards and Followers'!$F$14:$F$73,MATCH($A2,'CA Standards and Followers'!$A$14:$A$73,0))*'CA Standards and Followers'!D$8,0)</f>
        <v>0</v>
      </c>
      <c r="E2">
        <f>IF(INDEX('CA Standards and Followers'!$I$14:$I$73,MATCH($A2,'CA Standards and Followers'!$A$14:$A$73,0))&lt;=E$1,INDEX('CA Standards and Followers'!$F$14:$F$73,MATCH($A2,'CA Standards and Followers'!$A$14:$A$73,0))*'CA Standards and Followers'!E$8,0)</f>
        <v>0</v>
      </c>
      <c r="F2">
        <f>IF(INDEX('CA Standards and Followers'!$I$14:$I$73,MATCH($A2,'CA Standards and Followers'!$A$14:$A$73,0))&lt;=F$1,INDEX('CA Standards and Followers'!$F$14:$F$73,MATCH($A2,'CA Standards and Followers'!$A$14:$A$73,0))*'CA Standards and Followers'!F$8,0)</f>
        <v>0</v>
      </c>
      <c r="G2">
        <f>IF(INDEX('CA Standards and Followers'!$I$14:$I$73,MATCH($A2,'CA Standards and Followers'!$A$14:$A$73,0))&lt;=G$1,INDEX('CA Standards and Followers'!$F$14:$F$73,MATCH($A2,'CA Standards and Followers'!$A$14:$A$73,0))*'CA Standards and Followers'!G$8,0)</f>
        <v>0</v>
      </c>
      <c r="H2">
        <f>IF(INDEX('CA Standards and Followers'!$I$14:$I$73,MATCH($A2,'CA Standards and Followers'!$A$14:$A$73,0))&lt;=H$1,INDEX('CA Standards and Followers'!$F$14:$F$73,MATCH($A2,'CA Standards and Followers'!$A$14:$A$73,0))*'CA Standards and Followers'!H$8,0)</f>
        <v>0</v>
      </c>
      <c r="I2">
        <f>IF('CA Standards and Followers'!$C14=1,'EPA HDV Rules'!B$46,IF('CA Standards and Followers'!$F14=1,MAX('CA Standards and Followers'!I$8,'EPA HDV Rules'!B$46),0))</f>
        <v>0</v>
      </c>
      <c r="J2">
        <f>IF('CA Standards and Followers'!$C14=1,'EPA HDV Rules'!C$46,IF('CA Standards and Followers'!$F14=1,MAX('CA Standards and Followers'!J$8,'EPA HDV Rules'!C$46),0))</f>
        <v>0</v>
      </c>
      <c r="K2">
        <f>IF('CA Standards and Followers'!$C14=1,'EPA HDV Rules'!D$46,IF('CA Standards and Followers'!$F14=1,MAX('CA Standards and Followers'!K$8,'EPA HDV Rules'!D$46),0))</f>
        <v>0</v>
      </c>
      <c r="L2">
        <f>IF('CA Standards and Followers'!$C14=1,'EPA HDV Rules'!E$46,IF('CA Standards and Followers'!$F14=1,MAX('CA Standards and Followers'!L$8,'EPA HDV Rules'!E$46),0))</f>
        <v>3.3500000000000002E-2</v>
      </c>
      <c r="M2">
        <f>IF('CA Standards and Followers'!$C14=1,'EPA HDV Rules'!F$46,IF('CA Standards and Followers'!$F14=1,MAX('CA Standards and Followers'!M$8,'EPA HDV Rules'!F$46),0))</f>
        <v>0.125</v>
      </c>
      <c r="N2">
        <f>IF('CA Standards and Followers'!$C14=1,'EPA HDV Rules'!G$46,IF('CA Standards and Followers'!$F14=1,MAX('CA Standards and Followers'!N$8,'EPA HDV Rules'!G$46),0))</f>
        <v>0.27200000000000002</v>
      </c>
      <c r="O2">
        <f>IF('CA Standards and Followers'!$C14=1,'EPA HDV Rules'!H$46,IF('CA Standards and Followers'!$F14=1,MAX('CA Standards and Followers'!O$8,'EPA HDV Rules'!H$46),0))</f>
        <v>0.27200000000000002</v>
      </c>
      <c r="P2">
        <f>IF('CA Standards and Followers'!$C14=1,'EPA HDV Rules'!I$46,IF('CA Standards and Followers'!$F14=1,MAX('CA Standards and Followers'!P$8,'EPA HDV Rules'!I$46),0))</f>
        <v>0.27200000000000002</v>
      </c>
      <c r="Q2">
        <f>IF('CA Standards and Followers'!$C14=1,'EPA HDV Rules'!J$46,IF('CA Standards and Followers'!$F14=1,MAX('CA Standards and Followers'!Q$8,'EPA HDV Rules'!J$46),0))</f>
        <v>0.27200000000000002</v>
      </c>
      <c r="R2">
        <f>IF('CA Standards and Followers'!$C14=1,'EPA HDV Rules'!K$46,IF('CA Standards and Followers'!$F14=1,MAX('CA Standards and Followers'!R$8,'EPA HDV Rules'!K$46),0))</f>
        <v>0.27200000000000002</v>
      </c>
      <c r="S2">
        <f>IF('CA Standards and Followers'!$C14=1,'EPA HDV Rules'!L$46,IF('CA Standards and Followers'!$F14=1,MAX('CA Standards and Followers'!S$8,'EPA HDV Rules'!L$46),0))</f>
        <v>0.27200000000000002</v>
      </c>
      <c r="T2">
        <f>IF('CA Standards and Followers'!$C14=1,'EPA HDV Rules'!M$46,IF('CA Standards and Followers'!$F14=1,MAX('CA Standards and Followers'!T$8,'EPA HDV Rules'!M$46),0))</f>
        <v>0.27200000000000002</v>
      </c>
      <c r="U2">
        <f>IF('CA Standards and Followers'!$C14=1,'EPA HDV Rules'!N$46,IF('CA Standards and Followers'!$F14=1,MAX('CA Standards and Followers'!U$8,'EPA HDV Rules'!N$46),0))</f>
        <v>0.27200000000000002</v>
      </c>
      <c r="V2">
        <f>IF('CA Standards and Followers'!$C14=1,'EPA HDV Rules'!O$46,IF('CA Standards and Followers'!$F14=1,MAX('CA Standards and Followers'!V$8,'EPA HDV Rules'!O$46),0))</f>
        <v>0.27200000000000002</v>
      </c>
      <c r="W2">
        <f>IF('CA Standards and Followers'!$C14=1,'EPA HDV Rules'!P$46,IF('CA Standards and Followers'!$F14=1,MAX('CA Standards and Followers'!W$8,'EPA HDV Rules'!P$46),0))</f>
        <v>0.27200000000000002</v>
      </c>
      <c r="X2">
        <f>IF('CA Standards and Followers'!$C14=1,'EPA HDV Rules'!Q$46,IF('CA Standards and Followers'!$F14=1,MAX('CA Standards and Followers'!X$8,'EPA HDV Rules'!Q$46),0))</f>
        <v>0.27200000000000002</v>
      </c>
      <c r="Y2">
        <f>IF('CA Standards and Followers'!$C14=1,'EPA HDV Rules'!R$46,IF('CA Standards and Followers'!$F14=1,MAX('CA Standards and Followers'!Y$8,'EPA HDV Rules'!R$46),0))</f>
        <v>0.27200000000000002</v>
      </c>
      <c r="Z2">
        <f>IF('CA Standards and Followers'!$C14=1,'EPA HDV Rules'!S$46,IF('CA Standards and Followers'!$F14=1,MAX('CA Standards and Followers'!Z$8,'EPA HDV Rules'!S$46),0))</f>
        <v>0.27200000000000002</v>
      </c>
      <c r="AA2">
        <f>IF('CA Standards and Followers'!$C14=1,'EPA HDV Rules'!T$46,IF('CA Standards and Followers'!$F14=1,MAX('CA Standards and Followers'!AA$8,'EPA HDV Rules'!T$46),0))</f>
        <v>0.27200000000000002</v>
      </c>
      <c r="AB2">
        <f>IF('CA Standards and Followers'!$C14=1,'EPA HDV Rules'!U$46,IF('CA Standards and Followers'!$F14=1,MAX('CA Standards and Followers'!AB$8,'EPA HDV Rules'!U$46),0))</f>
        <v>0.27200000000000002</v>
      </c>
      <c r="AC2">
        <f>IF('CA Standards and Followers'!$C14=1,'EPA HDV Rules'!V$46,IF('CA Standards and Followers'!$F14=1,MAX('CA Standards and Followers'!AC$8,'EPA HDV Rules'!V$46),0))</f>
        <v>0.27200000000000002</v>
      </c>
      <c r="AD2">
        <f>IF('CA Standards and Followers'!$C14=1,'EPA HDV Rules'!W$46,IF('CA Standards and Followers'!$F14=1,MAX('CA Standards and Followers'!AD$8,'EPA HDV Rules'!W$46),0))</f>
        <v>0.27200000000000002</v>
      </c>
      <c r="AE2">
        <f>IF('CA Standards and Followers'!$C14=1,'EPA HDV Rules'!X$46,IF('CA Standards and Followers'!$F14=1,MAX('CA Standards and Followers'!AE$8,'EPA HDV Rules'!X$46),0))</f>
        <v>0.27200000000000002</v>
      </c>
      <c r="AF2">
        <f>IF('CA Standards and Followers'!$C14=1,'EPA HDV Rules'!Y$46,IF('CA Standards and Followers'!$F14=1,MAX('CA Standards and Followers'!AF$8,'EPA HDV Rules'!Y$46),0))</f>
        <v>0.27200000000000002</v>
      </c>
    </row>
    <row r="3" spans="1:32" x14ac:dyDescent="0.75">
      <c r="A3" t="s">
        <v>1342</v>
      </c>
      <c r="B3">
        <f>IF(INDEX('CA Standards and Followers'!$I$14:$I$73,MATCH($A3,'CA Standards and Followers'!$A$14:$A$73,0))&lt;=B$1,INDEX('CA Standards and Followers'!$F$14:$F$73,MATCH($A3,'CA Standards and Followers'!$A$14:$A$73,0))*'CA Standards and Followers'!B$8,0)</f>
        <v>0</v>
      </c>
      <c r="C3">
        <f>IF(INDEX('CA Standards and Followers'!$I$14:$I$73,MATCH($A3,'CA Standards and Followers'!$A$14:$A$73,0))&lt;=C$1,INDEX('CA Standards and Followers'!$F$14:$F$73,MATCH($A3,'CA Standards and Followers'!$A$14:$A$73,0))*'CA Standards and Followers'!C$8,0)</f>
        <v>0</v>
      </c>
      <c r="D3">
        <f>IF(INDEX('CA Standards and Followers'!$I$14:$I$73,MATCH($A3,'CA Standards and Followers'!$A$14:$A$73,0))&lt;=D$1,INDEX('CA Standards and Followers'!$F$14:$F$73,MATCH($A3,'CA Standards and Followers'!$A$14:$A$73,0))*'CA Standards and Followers'!D$8,0)</f>
        <v>0</v>
      </c>
      <c r="E3">
        <f>IF(INDEX('CA Standards and Followers'!$I$14:$I$73,MATCH($A3,'CA Standards and Followers'!$A$14:$A$73,0))&lt;=E$1,INDEX('CA Standards and Followers'!$F$14:$F$73,MATCH($A3,'CA Standards and Followers'!$A$14:$A$73,0))*'CA Standards and Followers'!E$8,0)</f>
        <v>0</v>
      </c>
      <c r="F3">
        <f>IF(INDEX('CA Standards and Followers'!$I$14:$I$73,MATCH($A3,'CA Standards and Followers'!$A$14:$A$73,0))&lt;=F$1,INDEX('CA Standards and Followers'!$F$14:$F$73,MATCH($A3,'CA Standards and Followers'!$A$14:$A$73,0))*'CA Standards and Followers'!F$8,0)</f>
        <v>0</v>
      </c>
      <c r="G3">
        <f>IF(INDEX('CA Standards and Followers'!$I$14:$I$73,MATCH($A3,'CA Standards and Followers'!$A$14:$A$73,0))&lt;=G$1,INDEX('CA Standards and Followers'!$F$14:$F$73,MATCH($A3,'CA Standards and Followers'!$A$14:$A$73,0))*'CA Standards and Followers'!G$8,0)</f>
        <v>0</v>
      </c>
      <c r="H3">
        <f>IF(INDEX('CA Standards and Followers'!$I$14:$I$73,MATCH($A3,'CA Standards and Followers'!$A$14:$A$73,0))&lt;=H$1,INDEX('CA Standards and Followers'!$F$14:$F$73,MATCH($A3,'CA Standards and Followers'!$A$14:$A$73,0))*'CA Standards and Followers'!H$8,0)</f>
        <v>0</v>
      </c>
      <c r="I3">
        <f>IF('CA Standards and Followers'!$C15=1,'EPA HDV Rules'!B$46,IF('CA Standards and Followers'!$F15=1,MAX('CA Standards and Followers'!I$8,'EPA HDV Rules'!B$46),0))</f>
        <v>0</v>
      </c>
      <c r="J3">
        <f>IF('CA Standards and Followers'!$C15=1,'EPA HDV Rules'!C$46,IF('CA Standards and Followers'!$F15=1,MAX('CA Standards and Followers'!J$8,'EPA HDV Rules'!C$46),0))</f>
        <v>0</v>
      </c>
      <c r="K3">
        <f>IF('CA Standards and Followers'!$C15=1,'EPA HDV Rules'!D$46,IF('CA Standards and Followers'!$F15=1,MAX('CA Standards and Followers'!K$8,'EPA HDV Rules'!D$46),0))</f>
        <v>0</v>
      </c>
      <c r="L3">
        <f>IF('CA Standards and Followers'!$C15=1,'EPA HDV Rules'!E$46,IF('CA Standards and Followers'!$F15=1,MAX('CA Standards and Followers'!L$8,'EPA HDV Rules'!E$46),0))</f>
        <v>3.3500000000000002E-2</v>
      </c>
      <c r="M3">
        <f>IF('CA Standards and Followers'!$C15=1,'EPA HDV Rules'!F$46,IF('CA Standards and Followers'!$F15=1,MAX('CA Standards and Followers'!M$8,'EPA HDV Rules'!F$46),0))</f>
        <v>0.125</v>
      </c>
      <c r="N3">
        <f>IF('CA Standards and Followers'!$C15=1,'EPA HDV Rules'!G$46,IF('CA Standards and Followers'!$F15=1,MAX('CA Standards and Followers'!N$8,'EPA HDV Rules'!G$46),0))</f>
        <v>0.27200000000000002</v>
      </c>
      <c r="O3">
        <f>IF('CA Standards and Followers'!$C15=1,'EPA HDV Rules'!H$46,IF('CA Standards and Followers'!$F15=1,MAX('CA Standards and Followers'!O$8,'EPA HDV Rules'!H$46),0))</f>
        <v>0.27200000000000002</v>
      </c>
      <c r="P3">
        <f>IF('CA Standards and Followers'!$C15=1,'EPA HDV Rules'!I$46,IF('CA Standards and Followers'!$F15=1,MAX('CA Standards and Followers'!P$8,'EPA HDV Rules'!I$46),0))</f>
        <v>0.27200000000000002</v>
      </c>
      <c r="Q3">
        <f>IF('CA Standards and Followers'!$C15=1,'EPA HDV Rules'!J$46,IF('CA Standards and Followers'!$F15=1,MAX('CA Standards and Followers'!Q$8,'EPA HDV Rules'!J$46),0))</f>
        <v>0.27200000000000002</v>
      </c>
      <c r="R3">
        <f>IF('CA Standards and Followers'!$C15=1,'EPA HDV Rules'!K$46,IF('CA Standards and Followers'!$F15=1,MAX('CA Standards and Followers'!R$8,'EPA HDV Rules'!K$46),0))</f>
        <v>0.27200000000000002</v>
      </c>
      <c r="S3">
        <f>IF('CA Standards and Followers'!$C15=1,'EPA HDV Rules'!L$46,IF('CA Standards and Followers'!$F15=1,MAX('CA Standards and Followers'!S$8,'EPA HDV Rules'!L$46),0))</f>
        <v>0.27200000000000002</v>
      </c>
      <c r="T3">
        <f>IF('CA Standards and Followers'!$C15=1,'EPA HDV Rules'!M$46,IF('CA Standards and Followers'!$F15=1,MAX('CA Standards and Followers'!T$8,'EPA HDV Rules'!M$46),0))</f>
        <v>0.27200000000000002</v>
      </c>
      <c r="U3">
        <f>IF('CA Standards and Followers'!$C15=1,'EPA HDV Rules'!N$46,IF('CA Standards and Followers'!$F15=1,MAX('CA Standards and Followers'!U$8,'EPA HDV Rules'!N$46),0))</f>
        <v>0.27200000000000002</v>
      </c>
      <c r="V3">
        <f>IF('CA Standards and Followers'!$C15=1,'EPA HDV Rules'!O$46,IF('CA Standards and Followers'!$F15=1,MAX('CA Standards and Followers'!V$8,'EPA HDV Rules'!O$46),0))</f>
        <v>0.27200000000000002</v>
      </c>
      <c r="W3">
        <f>IF('CA Standards and Followers'!$C15=1,'EPA HDV Rules'!P$46,IF('CA Standards and Followers'!$F15=1,MAX('CA Standards and Followers'!W$8,'EPA HDV Rules'!P$46),0))</f>
        <v>0.27200000000000002</v>
      </c>
      <c r="X3">
        <f>IF('CA Standards and Followers'!$C15=1,'EPA HDV Rules'!Q$46,IF('CA Standards and Followers'!$F15=1,MAX('CA Standards and Followers'!X$8,'EPA HDV Rules'!Q$46),0))</f>
        <v>0.27200000000000002</v>
      </c>
      <c r="Y3">
        <f>IF('CA Standards and Followers'!$C15=1,'EPA HDV Rules'!R$46,IF('CA Standards and Followers'!$F15=1,MAX('CA Standards and Followers'!Y$8,'EPA HDV Rules'!R$46),0))</f>
        <v>0.27200000000000002</v>
      </c>
      <c r="Z3">
        <f>IF('CA Standards and Followers'!$C15=1,'EPA HDV Rules'!S$46,IF('CA Standards and Followers'!$F15=1,MAX('CA Standards and Followers'!Z$8,'EPA HDV Rules'!S$46),0))</f>
        <v>0.27200000000000002</v>
      </c>
      <c r="AA3">
        <f>IF('CA Standards and Followers'!$C15=1,'EPA HDV Rules'!T$46,IF('CA Standards and Followers'!$F15=1,MAX('CA Standards and Followers'!AA$8,'EPA HDV Rules'!T$46),0))</f>
        <v>0.27200000000000002</v>
      </c>
      <c r="AB3">
        <f>IF('CA Standards and Followers'!$C15=1,'EPA HDV Rules'!U$46,IF('CA Standards and Followers'!$F15=1,MAX('CA Standards and Followers'!AB$8,'EPA HDV Rules'!U$46),0))</f>
        <v>0.27200000000000002</v>
      </c>
      <c r="AC3">
        <f>IF('CA Standards and Followers'!$C15=1,'EPA HDV Rules'!V$46,IF('CA Standards and Followers'!$F15=1,MAX('CA Standards and Followers'!AC$8,'EPA HDV Rules'!V$46),0))</f>
        <v>0.27200000000000002</v>
      </c>
      <c r="AD3">
        <f>IF('CA Standards and Followers'!$C15=1,'EPA HDV Rules'!W$46,IF('CA Standards and Followers'!$F15=1,MAX('CA Standards and Followers'!AD$8,'EPA HDV Rules'!W$46),0))</f>
        <v>0.27200000000000002</v>
      </c>
      <c r="AE3">
        <f>IF('CA Standards and Followers'!$C15=1,'EPA HDV Rules'!X$46,IF('CA Standards and Followers'!$F15=1,MAX('CA Standards and Followers'!AE$8,'EPA HDV Rules'!X$46),0))</f>
        <v>0.27200000000000002</v>
      </c>
      <c r="AF3">
        <f>IF('CA Standards and Followers'!$C15=1,'EPA HDV Rules'!Y$46,IF('CA Standards and Followers'!$F15=1,MAX('CA Standards and Followers'!AF$8,'EPA HDV Rules'!Y$46),0))</f>
        <v>0.27200000000000002</v>
      </c>
    </row>
    <row r="4" spans="1:32" x14ac:dyDescent="0.75">
      <c r="A4" t="s">
        <v>3</v>
      </c>
      <c r="B4">
        <f>IF(INDEX('CA Standards and Followers'!$I$14:$I$73,MATCH($A4,'CA Standards and Followers'!$A$14:$A$73,0))&lt;=B$1,INDEX('CA Standards and Followers'!$F$14:$F$73,MATCH($A4,'CA Standards and Followers'!$A$14:$A$73,0))*'CA Standards and Followers'!B$8,0)</f>
        <v>0</v>
      </c>
      <c r="C4">
        <f>IF(INDEX('CA Standards and Followers'!$I$14:$I$73,MATCH($A4,'CA Standards and Followers'!$A$14:$A$73,0))&lt;=C$1,INDEX('CA Standards and Followers'!$F$14:$F$73,MATCH($A4,'CA Standards and Followers'!$A$14:$A$73,0))*'CA Standards and Followers'!C$8,0)</f>
        <v>0</v>
      </c>
      <c r="D4">
        <f>IF(INDEX('CA Standards and Followers'!$I$14:$I$73,MATCH($A4,'CA Standards and Followers'!$A$14:$A$73,0))&lt;=D$1,INDEX('CA Standards and Followers'!$F$14:$F$73,MATCH($A4,'CA Standards and Followers'!$A$14:$A$73,0))*'CA Standards and Followers'!D$8,0)</f>
        <v>0</v>
      </c>
      <c r="E4">
        <f>IF(INDEX('CA Standards and Followers'!$I$14:$I$73,MATCH($A4,'CA Standards and Followers'!$A$14:$A$73,0))&lt;=E$1,INDEX('CA Standards and Followers'!$F$14:$F$73,MATCH($A4,'CA Standards and Followers'!$A$14:$A$73,0))*'CA Standards and Followers'!E$8,0)</f>
        <v>0</v>
      </c>
      <c r="F4">
        <f>IF(INDEX('CA Standards and Followers'!$I$14:$I$73,MATCH($A4,'CA Standards and Followers'!$A$14:$A$73,0))&lt;=F$1,INDEX('CA Standards and Followers'!$F$14:$F$73,MATCH($A4,'CA Standards and Followers'!$A$14:$A$73,0))*'CA Standards and Followers'!F$8,0)</f>
        <v>0</v>
      </c>
      <c r="G4">
        <f>IF(INDEX('CA Standards and Followers'!$I$14:$I$73,MATCH($A4,'CA Standards and Followers'!$A$14:$A$73,0))&lt;=G$1,INDEX('CA Standards and Followers'!$F$14:$F$73,MATCH($A4,'CA Standards and Followers'!$A$14:$A$73,0))*'CA Standards and Followers'!G$8,0)</f>
        <v>0</v>
      </c>
      <c r="H4">
        <f>IF(INDEX('CA Standards and Followers'!$I$14:$I$73,MATCH($A4,'CA Standards and Followers'!$A$14:$A$73,0))&lt;=H$1,INDEX('CA Standards and Followers'!$F$14:$F$73,MATCH($A4,'CA Standards and Followers'!$A$14:$A$73,0))*'CA Standards and Followers'!H$8,0)</f>
        <v>0</v>
      </c>
      <c r="I4">
        <f>IF('CA Standards and Followers'!$C16=1,'EPA HDV Rules'!B$46,IF('CA Standards and Followers'!$F16=1,MAX('CA Standards and Followers'!I$8,'EPA HDV Rules'!B$46),0))</f>
        <v>0</v>
      </c>
      <c r="J4">
        <f>IF('CA Standards and Followers'!$C16=1,'EPA HDV Rules'!C$46,IF('CA Standards and Followers'!$F16=1,MAX('CA Standards and Followers'!J$8,'EPA HDV Rules'!C$46),0))</f>
        <v>0</v>
      </c>
      <c r="K4">
        <f>IF('CA Standards and Followers'!$C16=1,'EPA HDV Rules'!D$46,IF('CA Standards and Followers'!$F16=1,MAX('CA Standards and Followers'!K$8,'EPA HDV Rules'!D$46),0))</f>
        <v>0</v>
      </c>
      <c r="L4">
        <f>IF('CA Standards and Followers'!$C16=1,'EPA HDV Rules'!E$46,IF('CA Standards and Followers'!$F16=1,MAX('CA Standards and Followers'!L$8,'EPA HDV Rules'!E$46),0))</f>
        <v>3.3500000000000002E-2</v>
      </c>
      <c r="M4">
        <f>IF('CA Standards and Followers'!$C16=1,'EPA HDV Rules'!F$46,IF('CA Standards and Followers'!$F16=1,MAX('CA Standards and Followers'!M$8,'EPA HDV Rules'!F$46),0))</f>
        <v>0.125</v>
      </c>
      <c r="N4">
        <f>IF('CA Standards and Followers'!$C16=1,'EPA HDV Rules'!G$46,IF('CA Standards and Followers'!$F16=1,MAX('CA Standards and Followers'!N$8,'EPA HDV Rules'!G$46),0))</f>
        <v>0.27200000000000002</v>
      </c>
      <c r="O4">
        <f>IF('CA Standards and Followers'!$C16=1,'EPA HDV Rules'!H$46,IF('CA Standards and Followers'!$F16=1,MAX('CA Standards and Followers'!O$8,'EPA HDV Rules'!H$46),0))</f>
        <v>0.27200000000000002</v>
      </c>
      <c r="P4">
        <f>IF('CA Standards and Followers'!$C16=1,'EPA HDV Rules'!I$46,IF('CA Standards and Followers'!$F16=1,MAX('CA Standards and Followers'!P$8,'EPA HDV Rules'!I$46),0))</f>
        <v>0.27200000000000002</v>
      </c>
      <c r="Q4">
        <f>IF('CA Standards and Followers'!$C16=1,'EPA HDV Rules'!J$46,IF('CA Standards and Followers'!$F16=1,MAX('CA Standards and Followers'!Q$8,'EPA HDV Rules'!J$46),0))</f>
        <v>0.27200000000000002</v>
      </c>
      <c r="R4">
        <f>IF('CA Standards and Followers'!$C16=1,'EPA HDV Rules'!K$46,IF('CA Standards and Followers'!$F16=1,MAX('CA Standards and Followers'!R$8,'EPA HDV Rules'!K$46),0))</f>
        <v>0.27200000000000002</v>
      </c>
      <c r="S4">
        <f>IF('CA Standards and Followers'!$C16=1,'EPA HDV Rules'!L$46,IF('CA Standards and Followers'!$F16=1,MAX('CA Standards and Followers'!S$8,'EPA HDV Rules'!L$46),0))</f>
        <v>0.27200000000000002</v>
      </c>
      <c r="T4">
        <f>IF('CA Standards and Followers'!$C16=1,'EPA HDV Rules'!M$46,IF('CA Standards and Followers'!$F16=1,MAX('CA Standards and Followers'!T$8,'EPA HDV Rules'!M$46),0))</f>
        <v>0.27200000000000002</v>
      </c>
      <c r="U4">
        <f>IF('CA Standards and Followers'!$C16=1,'EPA HDV Rules'!N$46,IF('CA Standards and Followers'!$F16=1,MAX('CA Standards and Followers'!U$8,'EPA HDV Rules'!N$46),0))</f>
        <v>0.27200000000000002</v>
      </c>
      <c r="V4">
        <f>IF('CA Standards and Followers'!$C16=1,'EPA HDV Rules'!O$46,IF('CA Standards and Followers'!$F16=1,MAX('CA Standards and Followers'!V$8,'EPA HDV Rules'!O$46),0))</f>
        <v>0.27200000000000002</v>
      </c>
      <c r="W4">
        <f>IF('CA Standards and Followers'!$C16=1,'EPA HDV Rules'!P$46,IF('CA Standards and Followers'!$F16=1,MAX('CA Standards and Followers'!W$8,'EPA HDV Rules'!P$46),0))</f>
        <v>0.27200000000000002</v>
      </c>
      <c r="X4">
        <f>IF('CA Standards and Followers'!$C16=1,'EPA HDV Rules'!Q$46,IF('CA Standards and Followers'!$F16=1,MAX('CA Standards and Followers'!X$8,'EPA HDV Rules'!Q$46),0))</f>
        <v>0.27200000000000002</v>
      </c>
      <c r="Y4">
        <f>IF('CA Standards and Followers'!$C16=1,'EPA HDV Rules'!R$46,IF('CA Standards and Followers'!$F16=1,MAX('CA Standards and Followers'!Y$8,'EPA HDV Rules'!R$46),0))</f>
        <v>0.27200000000000002</v>
      </c>
      <c r="Z4">
        <f>IF('CA Standards and Followers'!$C16=1,'EPA HDV Rules'!S$46,IF('CA Standards and Followers'!$F16=1,MAX('CA Standards and Followers'!Z$8,'EPA HDV Rules'!S$46),0))</f>
        <v>0.27200000000000002</v>
      </c>
      <c r="AA4">
        <f>IF('CA Standards and Followers'!$C16=1,'EPA HDV Rules'!T$46,IF('CA Standards and Followers'!$F16=1,MAX('CA Standards and Followers'!AA$8,'EPA HDV Rules'!T$46),0))</f>
        <v>0.27200000000000002</v>
      </c>
      <c r="AB4">
        <f>IF('CA Standards and Followers'!$C16=1,'EPA HDV Rules'!U$46,IF('CA Standards and Followers'!$F16=1,MAX('CA Standards and Followers'!AB$8,'EPA HDV Rules'!U$46),0))</f>
        <v>0.27200000000000002</v>
      </c>
      <c r="AC4">
        <f>IF('CA Standards and Followers'!$C16=1,'EPA HDV Rules'!V$46,IF('CA Standards and Followers'!$F16=1,MAX('CA Standards and Followers'!AC$8,'EPA HDV Rules'!V$46),0))</f>
        <v>0.27200000000000002</v>
      </c>
      <c r="AD4">
        <f>IF('CA Standards and Followers'!$C16=1,'EPA HDV Rules'!W$46,IF('CA Standards and Followers'!$F16=1,MAX('CA Standards and Followers'!AD$8,'EPA HDV Rules'!W$46),0))</f>
        <v>0.27200000000000002</v>
      </c>
      <c r="AE4">
        <f>IF('CA Standards and Followers'!$C16=1,'EPA HDV Rules'!X$46,IF('CA Standards and Followers'!$F16=1,MAX('CA Standards and Followers'!AE$8,'EPA HDV Rules'!X$46),0))</f>
        <v>0.27200000000000002</v>
      </c>
      <c r="AF4">
        <f>IF('CA Standards and Followers'!$C16=1,'EPA HDV Rules'!Y$46,IF('CA Standards and Followers'!$F16=1,MAX('CA Standards and Followers'!AF$8,'EPA HDV Rules'!Y$46),0))</f>
        <v>0.27200000000000002</v>
      </c>
    </row>
    <row r="5" spans="1:32" x14ac:dyDescent="0.75">
      <c r="A5" t="s">
        <v>4</v>
      </c>
      <c r="B5">
        <f>IF(INDEX('CA Standards and Followers'!$I$14:$I$73,MATCH($A5,'CA Standards and Followers'!$A$14:$A$73,0))&lt;=B$1,INDEX('CA Standards and Followers'!$F$14:$F$73,MATCH($A5,'CA Standards and Followers'!$A$14:$A$73,0))*'CA Standards and Followers'!B$8,0)</f>
        <v>0</v>
      </c>
      <c r="C5">
        <f>IF(INDEX('CA Standards and Followers'!$I$14:$I$73,MATCH($A5,'CA Standards and Followers'!$A$14:$A$73,0))&lt;=C$1,INDEX('CA Standards and Followers'!$F$14:$F$73,MATCH($A5,'CA Standards and Followers'!$A$14:$A$73,0))*'CA Standards and Followers'!C$8,0)</f>
        <v>0</v>
      </c>
      <c r="D5">
        <f>IF(INDEX('CA Standards and Followers'!$I$14:$I$73,MATCH($A5,'CA Standards and Followers'!$A$14:$A$73,0))&lt;=D$1,INDEX('CA Standards and Followers'!$F$14:$F$73,MATCH($A5,'CA Standards and Followers'!$A$14:$A$73,0))*'CA Standards and Followers'!D$8,0)</f>
        <v>0</v>
      </c>
      <c r="E5">
        <f>IF(INDEX('CA Standards and Followers'!$I$14:$I$73,MATCH($A5,'CA Standards and Followers'!$A$14:$A$73,0))&lt;=E$1,INDEX('CA Standards and Followers'!$F$14:$F$73,MATCH($A5,'CA Standards and Followers'!$A$14:$A$73,0))*'CA Standards and Followers'!E$8,0)</f>
        <v>0</v>
      </c>
      <c r="F5">
        <f>IF(INDEX('CA Standards and Followers'!$I$14:$I$73,MATCH($A5,'CA Standards and Followers'!$A$14:$A$73,0))&lt;=F$1,INDEX('CA Standards and Followers'!$F$14:$F$73,MATCH($A5,'CA Standards and Followers'!$A$14:$A$73,0))*'CA Standards and Followers'!F$8,0)</f>
        <v>0</v>
      </c>
      <c r="G5">
        <f>IF(INDEX('CA Standards and Followers'!$I$14:$I$73,MATCH($A5,'CA Standards and Followers'!$A$14:$A$73,0))&lt;=G$1,INDEX('CA Standards and Followers'!$F$14:$F$73,MATCH($A5,'CA Standards and Followers'!$A$14:$A$73,0))*'CA Standards and Followers'!G$8,0)</f>
        <v>0</v>
      </c>
      <c r="H5">
        <f>IF(INDEX('CA Standards and Followers'!$I$14:$I$73,MATCH($A5,'CA Standards and Followers'!$A$14:$A$73,0))&lt;=H$1,INDEX('CA Standards and Followers'!$F$14:$F$73,MATCH($A5,'CA Standards and Followers'!$A$14:$A$73,0))*'CA Standards and Followers'!H$8,0)</f>
        <v>0</v>
      </c>
      <c r="I5">
        <f>IF('CA Standards and Followers'!$C17=1,'EPA HDV Rules'!B$46,IF('CA Standards and Followers'!$F17=1,MAX('CA Standards and Followers'!I$8,'EPA HDV Rules'!B$46),0))</f>
        <v>0</v>
      </c>
      <c r="J5">
        <f>IF('CA Standards and Followers'!$C17=1,'EPA HDV Rules'!C$46,IF('CA Standards and Followers'!$F17=1,MAX('CA Standards and Followers'!J$8,'EPA HDV Rules'!C$46),0))</f>
        <v>0</v>
      </c>
      <c r="K5">
        <f>IF('CA Standards and Followers'!$C17=1,'EPA HDV Rules'!D$46,IF('CA Standards and Followers'!$F17=1,MAX('CA Standards and Followers'!K$8,'EPA HDV Rules'!D$46),0))</f>
        <v>0</v>
      </c>
      <c r="L5">
        <f>IF('CA Standards and Followers'!$C17=1,'EPA HDV Rules'!E$46,IF('CA Standards and Followers'!$F17=1,MAX('CA Standards and Followers'!L$8,'EPA HDV Rules'!E$46),0))</f>
        <v>3.3500000000000002E-2</v>
      </c>
      <c r="M5">
        <f>IF('CA Standards and Followers'!$C17=1,'EPA HDV Rules'!F$46,IF('CA Standards and Followers'!$F17=1,MAX('CA Standards and Followers'!M$8,'EPA HDV Rules'!F$46),0))</f>
        <v>0.125</v>
      </c>
      <c r="N5">
        <f>IF('CA Standards and Followers'!$C17=1,'EPA HDV Rules'!G$46,IF('CA Standards and Followers'!$F17=1,MAX('CA Standards and Followers'!N$8,'EPA HDV Rules'!G$46),0))</f>
        <v>0.27200000000000002</v>
      </c>
      <c r="O5">
        <f>IF('CA Standards and Followers'!$C17=1,'EPA HDV Rules'!H$46,IF('CA Standards and Followers'!$F17=1,MAX('CA Standards and Followers'!O$8,'EPA HDV Rules'!H$46),0))</f>
        <v>0.27200000000000002</v>
      </c>
      <c r="P5">
        <f>IF('CA Standards and Followers'!$C17=1,'EPA HDV Rules'!I$46,IF('CA Standards and Followers'!$F17=1,MAX('CA Standards and Followers'!P$8,'EPA HDV Rules'!I$46),0))</f>
        <v>0.27200000000000002</v>
      </c>
      <c r="Q5">
        <f>IF('CA Standards and Followers'!$C17=1,'EPA HDV Rules'!J$46,IF('CA Standards and Followers'!$F17=1,MAX('CA Standards and Followers'!Q$8,'EPA HDV Rules'!J$46),0))</f>
        <v>0.27200000000000002</v>
      </c>
      <c r="R5">
        <f>IF('CA Standards and Followers'!$C17=1,'EPA HDV Rules'!K$46,IF('CA Standards and Followers'!$F17=1,MAX('CA Standards and Followers'!R$8,'EPA HDV Rules'!K$46),0))</f>
        <v>0.27200000000000002</v>
      </c>
      <c r="S5">
        <f>IF('CA Standards and Followers'!$C17=1,'EPA HDV Rules'!L$46,IF('CA Standards and Followers'!$F17=1,MAX('CA Standards and Followers'!S$8,'EPA HDV Rules'!L$46),0))</f>
        <v>0.27200000000000002</v>
      </c>
      <c r="T5">
        <f>IF('CA Standards and Followers'!$C17=1,'EPA HDV Rules'!M$46,IF('CA Standards and Followers'!$F17=1,MAX('CA Standards and Followers'!T$8,'EPA HDV Rules'!M$46),0))</f>
        <v>0.27200000000000002</v>
      </c>
      <c r="U5">
        <f>IF('CA Standards and Followers'!$C17=1,'EPA HDV Rules'!N$46,IF('CA Standards and Followers'!$F17=1,MAX('CA Standards and Followers'!U$8,'EPA HDV Rules'!N$46),0))</f>
        <v>0.27200000000000002</v>
      </c>
      <c r="V5">
        <f>IF('CA Standards and Followers'!$C17=1,'EPA HDV Rules'!O$46,IF('CA Standards and Followers'!$F17=1,MAX('CA Standards and Followers'!V$8,'EPA HDV Rules'!O$46),0))</f>
        <v>0.27200000000000002</v>
      </c>
      <c r="W5">
        <f>IF('CA Standards and Followers'!$C17=1,'EPA HDV Rules'!P$46,IF('CA Standards and Followers'!$F17=1,MAX('CA Standards and Followers'!W$8,'EPA HDV Rules'!P$46),0))</f>
        <v>0.27200000000000002</v>
      </c>
      <c r="X5">
        <f>IF('CA Standards and Followers'!$C17=1,'EPA HDV Rules'!Q$46,IF('CA Standards and Followers'!$F17=1,MAX('CA Standards and Followers'!X$8,'EPA HDV Rules'!Q$46),0))</f>
        <v>0.27200000000000002</v>
      </c>
      <c r="Y5">
        <f>IF('CA Standards and Followers'!$C17=1,'EPA HDV Rules'!R$46,IF('CA Standards and Followers'!$F17=1,MAX('CA Standards and Followers'!Y$8,'EPA HDV Rules'!R$46),0))</f>
        <v>0.27200000000000002</v>
      </c>
      <c r="Z5">
        <f>IF('CA Standards and Followers'!$C17=1,'EPA HDV Rules'!S$46,IF('CA Standards and Followers'!$F17=1,MAX('CA Standards and Followers'!Z$8,'EPA HDV Rules'!S$46),0))</f>
        <v>0.27200000000000002</v>
      </c>
      <c r="AA5">
        <f>IF('CA Standards and Followers'!$C17=1,'EPA HDV Rules'!T$46,IF('CA Standards and Followers'!$F17=1,MAX('CA Standards and Followers'!AA$8,'EPA HDV Rules'!T$46),0))</f>
        <v>0.27200000000000002</v>
      </c>
      <c r="AB5">
        <f>IF('CA Standards and Followers'!$C17=1,'EPA HDV Rules'!U$46,IF('CA Standards and Followers'!$F17=1,MAX('CA Standards and Followers'!AB$8,'EPA HDV Rules'!U$46),0))</f>
        <v>0.27200000000000002</v>
      </c>
      <c r="AC5">
        <f>IF('CA Standards and Followers'!$C17=1,'EPA HDV Rules'!V$46,IF('CA Standards and Followers'!$F17=1,MAX('CA Standards and Followers'!AC$8,'EPA HDV Rules'!V$46),0))</f>
        <v>0.27200000000000002</v>
      </c>
      <c r="AD5">
        <f>IF('CA Standards and Followers'!$C17=1,'EPA HDV Rules'!W$46,IF('CA Standards and Followers'!$F17=1,MAX('CA Standards and Followers'!AD$8,'EPA HDV Rules'!W$46),0))</f>
        <v>0.27200000000000002</v>
      </c>
      <c r="AE5">
        <f>IF('CA Standards and Followers'!$C17=1,'EPA HDV Rules'!X$46,IF('CA Standards and Followers'!$F17=1,MAX('CA Standards and Followers'!AE$8,'EPA HDV Rules'!X$46),0))</f>
        <v>0.27200000000000002</v>
      </c>
      <c r="AF5">
        <f>IF('CA Standards and Followers'!$C17=1,'EPA HDV Rules'!Y$46,IF('CA Standards and Followers'!$F17=1,MAX('CA Standards and Followers'!AF$8,'EPA HDV Rules'!Y$46),0))</f>
        <v>0.27200000000000002</v>
      </c>
    </row>
    <row r="6" spans="1:32" x14ac:dyDescent="0.75">
      <c r="A6" t="s">
        <v>1346</v>
      </c>
      <c r="B6">
        <f>IF(INDEX('CA Standards and Followers'!$I$14:$I$73,MATCH($A6,'CA Standards and Followers'!$A$14:$A$73,0))&lt;=B$1,INDEX('CA Standards and Followers'!$F$14:$F$73,MATCH($A6,'CA Standards and Followers'!$A$14:$A$73,0))*'CA Standards and Followers'!B$8,0)</f>
        <v>0</v>
      </c>
      <c r="C6">
        <f>IF(INDEX('CA Standards and Followers'!$I$14:$I$73,MATCH($A6,'CA Standards and Followers'!$A$14:$A$73,0))&lt;=C$1,INDEX('CA Standards and Followers'!$F$14:$F$73,MATCH($A6,'CA Standards and Followers'!$A$14:$A$73,0))*'CA Standards and Followers'!C$8,0)</f>
        <v>0</v>
      </c>
      <c r="D6">
        <f>IF(INDEX('CA Standards and Followers'!$I$14:$I$73,MATCH($A6,'CA Standards and Followers'!$A$14:$A$73,0))&lt;=D$1,INDEX('CA Standards and Followers'!$F$14:$F$73,MATCH($A6,'CA Standards and Followers'!$A$14:$A$73,0))*'CA Standards and Followers'!D$8,0)</f>
        <v>0</v>
      </c>
      <c r="E6">
        <f>IF(INDEX('CA Standards and Followers'!$I$14:$I$73,MATCH($A6,'CA Standards and Followers'!$A$14:$A$73,0))&lt;=E$1,INDEX('CA Standards and Followers'!$F$14:$F$73,MATCH($A6,'CA Standards and Followers'!$A$14:$A$73,0))*'CA Standards and Followers'!E$8,0)</f>
        <v>0</v>
      </c>
      <c r="F6">
        <f>IF(INDEX('CA Standards and Followers'!$I$14:$I$73,MATCH($A6,'CA Standards and Followers'!$A$14:$A$73,0))&lt;=F$1,INDEX('CA Standards and Followers'!$F$14:$F$73,MATCH($A6,'CA Standards and Followers'!$A$14:$A$73,0))*'CA Standards and Followers'!F$8,0)</f>
        <v>5.0324585389953345E-2</v>
      </c>
      <c r="G6">
        <f>IF(INDEX('CA Standards and Followers'!$I$14:$I$73,MATCH($A6,'CA Standards and Followers'!$A$14:$A$73,0))&lt;=G$1,INDEX('CA Standards and Followers'!$F$14:$F$73,MATCH($A6,'CA Standards and Followers'!$A$14:$A$73,0))*'CA Standards and Followers'!G$8,0)</f>
        <v>7.0320874013171178E-2</v>
      </c>
      <c r="H6">
        <f>IF(INDEX('CA Standards and Followers'!$I$14:$I$73,MATCH($A6,'CA Standards and Followers'!$A$14:$A$73,0))&lt;=H$1,INDEX('CA Standards and Followers'!$F$14:$F$73,MATCH($A6,'CA Standards and Followers'!$A$14:$A$73,0))*'CA Standards and Followers'!H$8,0)</f>
        <v>0.10023841199827981</v>
      </c>
      <c r="I6">
        <f>IF('CA Standards and Followers'!$C18=1,'EPA HDV Rules'!B$46,IF('CA Standards and Followers'!$F18=1,MAX('CA Standards and Followers'!I$8,'EPA HDV Rules'!B$46),0))</f>
        <v>0.15039415219720934</v>
      </c>
      <c r="J6">
        <f>IF('CA Standards and Followers'!$C18=1,'EPA HDV Rules'!C$46,IF('CA Standards and Followers'!$F18=1,MAX('CA Standards and Followers'!J$8,'EPA HDV Rules'!C$46),0))</f>
        <v>0.20078269763173362</v>
      </c>
      <c r="K6">
        <f>IF('CA Standards and Followers'!$C18=1,'EPA HDV Rules'!D$46,IF('CA Standards and Followers'!$F18=1,MAX('CA Standards and Followers'!K$8,'EPA HDV Rules'!D$46),0))</f>
        <v>0.25116640642453203</v>
      </c>
      <c r="L6">
        <f>IF('CA Standards and Followers'!$C18=1,'EPA HDV Rules'!E$46,IF('CA Standards and Followers'!$F18=1,MAX('CA Standards and Followers'!L$8,'EPA HDV Rules'!E$46),0))</f>
        <v>0.30154673662148429</v>
      </c>
      <c r="M6">
        <f>IF('CA Standards and Followers'!$C18=1,'EPA HDV Rules'!F$46,IF('CA Standards and Followers'!$F18=1,MAX('CA Standards and Followers'!M$8,'EPA HDV Rules'!F$46),0))</f>
        <v>0.35154017073763533</v>
      </c>
      <c r="N6">
        <f>IF('CA Standards and Followers'!$C18=1,'EPA HDV Rules'!G$46,IF('CA Standards and Followers'!$F18=1,MAX('CA Standards and Followers'!N$8,'EPA HDV Rules'!G$46),0))</f>
        <v>0.40153478185130786</v>
      </c>
      <c r="O6">
        <f>IF('CA Standards and Followers'!$C18=1,'EPA HDV Rules'!H$46,IF('CA Standards and Followers'!$F18=1,MAX('CA Standards and Followers'!O$8,'EPA HDV Rules'!H$46),0))</f>
        <v>0.40191215883585885</v>
      </c>
      <c r="P6">
        <f>IF('CA Standards and Followers'!$C18=1,'EPA HDV Rules'!I$46,IF('CA Standards and Followers'!$F18=1,MAX('CA Standards and Followers'!P$8,'EPA HDV Rules'!I$46),0))</f>
        <v>0.40228783363087045</v>
      </c>
      <c r="Q6">
        <f>IF('CA Standards and Followers'!$C18=1,'EPA HDV Rules'!J$46,IF('CA Standards and Followers'!$F18=1,MAX('CA Standards and Followers'!Q$8,'EPA HDV Rules'!J$46),0))</f>
        <v>0.40266255578760335</v>
      </c>
      <c r="R6">
        <f>IF('CA Standards and Followers'!$C18=1,'EPA HDV Rules'!K$46,IF('CA Standards and Followers'!$F18=1,MAX('CA Standards and Followers'!R$8,'EPA HDV Rules'!K$46),0))</f>
        <v>0.40265708999618932</v>
      </c>
      <c r="S6">
        <f>IF('CA Standards and Followers'!$C18=1,'EPA HDV Rules'!L$46,IF('CA Standards and Followers'!$F18=1,MAX('CA Standards and Followers'!S$8,'EPA HDV Rules'!L$46),0))</f>
        <v>0.40265231563660031</v>
      </c>
      <c r="T6">
        <f>IF('CA Standards and Followers'!$C18=1,'EPA HDV Rules'!M$46,IF('CA Standards and Followers'!$F18=1,MAX('CA Standards and Followers'!T$8,'EPA HDV Rules'!M$46),0))</f>
        <v>0.40264788033224125</v>
      </c>
      <c r="U6">
        <f>IF('CA Standards and Followers'!$C18=1,'EPA HDV Rules'!N$46,IF('CA Standards and Followers'!$F18=1,MAX('CA Standards and Followers'!U$8,'EPA HDV Rules'!N$46),0))</f>
        <v>0.40264231400382128</v>
      </c>
      <c r="V6">
        <f>IF('CA Standards and Followers'!$C18=1,'EPA HDV Rules'!O$46,IF('CA Standards and Followers'!$F18=1,MAX('CA Standards and Followers'!V$8,'EPA HDV Rules'!O$46),0))</f>
        <v>0.40263675353806344</v>
      </c>
      <c r="W6">
        <f>IF('CA Standards and Followers'!$C18=1,'EPA HDV Rules'!P$46,IF('CA Standards and Followers'!$F18=1,MAX('CA Standards and Followers'!W$8,'EPA HDV Rules'!P$46),0))</f>
        <v>0.40263074466734672</v>
      </c>
      <c r="X6">
        <f>IF('CA Standards and Followers'!$C18=1,'EPA HDV Rules'!Q$46,IF('CA Standards and Followers'!$F18=1,MAX('CA Standards and Followers'!X$8,'EPA HDV Rules'!Q$46),0))</f>
        <v>0.40262607887975699</v>
      </c>
      <c r="Y6">
        <f>IF('CA Standards and Followers'!$C18=1,'EPA HDV Rules'!R$46,IF('CA Standards and Followers'!$F18=1,MAX('CA Standards and Followers'!Y$8,'EPA HDV Rules'!R$46),0))</f>
        <v>0.40262195913313187</v>
      </c>
      <c r="Z6">
        <f>IF('CA Standards and Followers'!$C18=1,'EPA HDV Rules'!S$46,IF('CA Standards and Followers'!$F18=1,MAX('CA Standards and Followers'!Z$8,'EPA HDV Rules'!S$46),0))</f>
        <v>0.40261845654978912</v>
      </c>
      <c r="AA6">
        <f>IF('CA Standards and Followers'!$C18=1,'EPA HDV Rules'!T$46,IF('CA Standards and Followers'!$F18=1,MAX('CA Standards and Followers'!AA$8,'EPA HDV Rules'!T$46),0))</f>
        <v>0.40261567998612185</v>
      </c>
      <c r="AB6">
        <f>IF('CA Standards and Followers'!$C18=1,'EPA HDV Rules'!U$46,IF('CA Standards and Followers'!$F18=1,MAX('CA Standards and Followers'!AB$8,'EPA HDV Rules'!U$46),0))</f>
        <v>0.40261281993963333</v>
      </c>
      <c r="AC6">
        <f>IF('CA Standards and Followers'!$C18=1,'EPA HDV Rules'!V$46,IF('CA Standards and Followers'!$F18=1,MAX('CA Standards and Followers'!AC$8,'EPA HDV Rules'!V$46),0))</f>
        <v>0.40260981140882179</v>
      </c>
      <c r="AD6">
        <f>IF('CA Standards and Followers'!$C18=1,'EPA HDV Rules'!W$46,IF('CA Standards and Followers'!$F18=1,MAX('CA Standards and Followers'!AD$8,'EPA HDV Rules'!W$46),0))</f>
        <v>0.4026073792992011</v>
      </c>
      <c r="AE6">
        <f>IF('CA Standards and Followers'!$C18=1,'EPA HDV Rules'!X$46,IF('CA Standards and Followers'!$F18=1,MAX('CA Standards and Followers'!AE$8,'EPA HDV Rules'!X$46),0))</f>
        <v>0.40260521056812626</v>
      </c>
      <c r="AF6">
        <f>IF('CA Standards and Followers'!$C18=1,'EPA HDV Rules'!Y$46,IF('CA Standards and Followers'!$F18=1,MAX('CA Standards and Followers'!AF$8,'EPA HDV Rules'!Y$46),0))</f>
        <v>0.40260342485445444</v>
      </c>
    </row>
    <row r="7" spans="1:32" x14ac:dyDescent="0.75">
      <c r="A7" t="s">
        <v>1348</v>
      </c>
      <c r="B7">
        <f>IF(INDEX('CA Standards and Followers'!$I$14:$I$73,MATCH($A7,'CA Standards and Followers'!$A$14:$A$73,0))&lt;=B$1,INDEX('CA Standards and Followers'!$F$14:$F$73,MATCH($A7,'CA Standards and Followers'!$A$14:$A$73,0))*'CA Standards and Followers'!B$8,0)</f>
        <v>0</v>
      </c>
      <c r="C7">
        <f>IF(INDEX('CA Standards and Followers'!$I$14:$I$73,MATCH($A7,'CA Standards and Followers'!$A$14:$A$73,0))&lt;=C$1,INDEX('CA Standards and Followers'!$F$14:$F$73,MATCH($A7,'CA Standards and Followers'!$A$14:$A$73,0))*'CA Standards and Followers'!C$8,0)</f>
        <v>0</v>
      </c>
      <c r="D7">
        <f>IF(INDEX('CA Standards and Followers'!$I$14:$I$73,MATCH($A7,'CA Standards and Followers'!$A$14:$A$73,0))&lt;=D$1,INDEX('CA Standards and Followers'!$F$14:$F$73,MATCH($A7,'CA Standards and Followers'!$A$14:$A$73,0))*'CA Standards and Followers'!D$8,0)</f>
        <v>0</v>
      </c>
      <c r="E7">
        <f>IF(INDEX('CA Standards and Followers'!$I$14:$I$73,MATCH($A7,'CA Standards and Followers'!$A$14:$A$73,0))&lt;=E$1,INDEX('CA Standards and Followers'!$F$14:$F$73,MATCH($A7,'CA Standards and Followers'!$A$14:$A$73,0))*'CA Standards and Followers'!E$8,0)</f>
        <v>0</v>
      </c>
      <c r="F7">
        <f>IF(INDEX('CA Standards and Followers'!$I$14:$I$73,MATCH($A7,'CA Standards and Followers'!$A$14:$A$73,0))&lt;=F$1,INDEX('CA Standards and Followers'!$F$14:$F$73,MATCH($A7,'CA Standards and Followers'!$A$14:$A$73,0))*'CA Standards and Followers'!F$8,0)</f>
        <v>0</v>
      </c>
      <c r="G7">
        <f>IF(INDEX('CA Standards and Followers'!$I$14:$I$73,MATCH($A7,'CA Standards and Followers'!$A$14:$A$73,0))&lt;=G$1,INDEX('CA Standards and Followers'!$F$14:$F$73,MATCH($A7,'CA Standards and Followers'!$A$14:$A$73,0))*'CA Standards and Followers'!G$8,0)</f>
        <v>0</v>
      </c>
      <c r="H7">
        <f>IF(INDEX('CA Standards and Followers'!$I$14:$I$73,MATCH($A7,'CA Standards and Followers'!$A$14:$A$73,0))&lt;=H$1,INDEX('CA Standards and Followers'!$F$14:$F$73,MATCH($A7,'CA Standards and Followers'!$A$14:$A$73,0))*'CA Standards and Followers'!H$8,0)</f>
        <v>0</v>
      </c>
      <c r="I7">
        <f>IF('CA Standards and Followers'!$C19=1,'EPA HDV Rules'!B$46,IF('CA Standards and Followers'!$F19=1,MAX('CA Standards and Followers'!I$8,'EPA HDV Rules'!B$46),0))</f>
        <v>0.15039415219720934</v>
      </c>
      <c r="J7">
        <f>IF('CA Standards and Followers'!$C19=1,'EPA HDV Rules'!C$46,IF('CA Standards and Followers'!$F19=1,MAX('CA Standards and Followers'!J$8,'EPA HDV Rules'!C$46),0))</f>
        <v>0.20078269763173362</v>
      </c>
      <c r="K7">
        <f>IF('CA Standards and Followers'!$C19=1,'EPA HDV Rules'!D$46,IF('CA Standards and Followers'!$F19=1,MAX('CA Standards and Followers'!K$8,'EPA HDV Rules'!D$46),0))</f>
        <v>0.25116640642453203</v>
      </c>
      <c r="L7">
        <f>IF('CA Standards and Followers'!$C19=1,'EPA HDV Rules'!E$46,IF('CA Standards and Followers'!$F19=1,MAX('CA Standards and Followers'!L$8,'EPA HDV Rules'!E$46),0))</f>
        <v>0.30154673662148429</v>
      </c>
      <c r="M7">
        <f>IF('CA Standards and Followers'!$C19=1,'EPA HDV Rules'!F$46,IF('CA Standards and Followers'!$F19=1,MAX('CA Standards and Followers'!M$8,'EPA HDV Rules'!F$46),0))</f>
        <v>0.35154017073763533</v>
      </c>
      <c r="N7">
        <f>IF('CA Standards and Followers'!$C19=1,'EPA HDV Rules'!G$46,IF('CA Standards and Followers'!$F19=1,MAX('CA Standards and Followers'!N$8,'EPA HDV Rules'!G$46),0))</f>
        <v>0.40153478185130786</v>
      </c>
      <c r="O7">
        <f>IF('CA Standards and Followers'!$C19=1,'EPA HDV Rules'!H$46,IF('CA Standards and Followers'!$F19=1,MAX('CA Standards and Followers'!O$8,'EPA HDV Rules'!H$46),0))</f>
        <v>0.40191215883585885</v>
      </c>
      <c r="P7">
        <f>IF('CA Standards and Followers'!$C19=1,'EPA HDV Rules'!I$46,IF('CA Standards and Followers'!$F19=1,MAX('CA Standards and Followers'!P$8,'EPA HDV Rules'!I$46),0))</f>
        <v>0.40228783363087045</v>
      </c>
      <c r="Q7">
        <f>IF('CA Standards and Followers'!$C19=1,'EPA HDV Rules'!J$46,IF('CA Standards and Followers'!$F19=1,MAX('CA Standards and Followers'!Q$8,'EPA HDV Rules'!J$46),0))</f>
        <v>0.40266255578760335</v>
      </c>
      <c r="R7">
        <f>IF('CA Standards and Followers'!$C19=1,'EPA HDV Rules'!K$46,IF('CA Standards and Followers'!$F19=1,MAX('CA Standards and Followers'!R$8,'EPA HDV Rules'!K$46),0))</f>
        <v>0.40265708999618932</v>
      </c>
      <c r="S7">
        <f>IF('CA Standards and Followers'!$C19=1,'EPA HDV Rules'!L$46,IF('CA Standards and Followers'!$F19=1,MAX('CA Standards and Followers'!S$8,'EPA HDV Rules'!L$46),0))</f>
        <v>0.40265231563660031</v>
      </c>
      <c r="T7">
        <f>IF('CA Standards and Followers'!$C19=1,'EPA HDV Rules'!M$46,IF('CA Standards and Followers'!$F19=1,MAX('CA Standards and Followers'!T$8,'EPA HDV Rules'!M$46),0))</f>
        <v>0.40264788033224125</v>
      </c>
      <c r="U7">
        <f>IF('CA Standards and Followers'!$C19=1,'EPA HDV Rules'!N$46,IF('CA Standards and Followers'!$F19=1,MAX('CA Standards and Followers'!U$8,'EPA HDV Rules'!N$46),0))</f>
        <v>0.40264231400382128</v>
      </c>
      <c r="V7">
        <f>IF('CA Standards and Followers'!$C19=1,'EPA HDV Rules'!O$46,IF('CA Standards and Followers'!$F19=1,MAX('CA Standards and Followers'!V$8,'EPA HDV Rules'!O$46),0))</f>
        <v>0.40263675353806344</v>
      </c>
      <c r="W7">
        <f>IF('CA Standards and Followers'!$C19=1,'EPA HDV Rules'!P$46,IF('CA Standards and Followers'!$F19=1,MAX('CA Standards and Followers'!W$8,'EPA HDV Rules'!P$46),0))</f>
        <v>0.40263074466734672</v>
      </c>
      <c r="X7">
        <f>IF('CA Standards and Followers'!$C19=1,'EPA HDV Rules'!Q$46,IF('CA Standards and Followers'!$F19=1,MAX('CA Standards and Followers'!X$8,'EPA HDV Rules'!Q$46),0))</f>
        <v>0.40262607887975699</v>
      </c>
      <c r="Y7">
        <f>IF('CA Standards and Followers'!$C19=1,'EPA HDV Rules'!R$46,IF('CA Standards and Followers'!$F19=1,MAX('CA Standards and Followers'!Y$8,'EPA HDV Rules'!R$46),0))</f>
        <v>0.40262195913313187</v>
      </c>
      <c r="Z7">
        <f>IF('CA Standards and Followers'!$C19=1,'EPA HDV Rules'!S$46,IF('CA Standards and Followers'!$F19=1,MAX('CA Standards and Followers'!Z$8,'EPA HDV Rules'!S$46),0))</f>
        <v>0.40261845654978912</v>
      </c>
      <c r="AA7">
        <f>IF('CA Standards and Followers'!$C19=1,'EPA HDV Rules'!T$46,IF('CA Standards and Followers'!$F19=1,MAX('CA Standards and Followers'!AA$8,'EPA HDV Rules'!T$46),0))</f>
        <v>0.40261567998612185</v>
      </c>
      <c r="AB7">
        <f>IF('CA Standards and Followers'!$C19=1,'EPA HDV Rules'!U$46,IF('CA Standards and Followers'!$F19=1,MAX('CA Standards and Followers'!AB$8,'EPA HDV Rules'!U$46),0))</f>
        <v>0.40261281993963333</v>
      </c>
      <c r="AC7">
        <f>IF('CA Standards and Followers'!$C19=1,'EPA HDV Rules'!V$46,IF('CA Standards and Followers'!$F19=1,MAX('CA Standards and Followers'!AC$8,'EPA HDV Rules'!V$46),0))</f>
        <v>0.40260981140882179</v>
      </c>
      <c r="AD7">
        <f>IF('CA Standards and Followers'!$C19=1,'EPA HDV Rules'!W$46,IF('CA Standards and Followers'!$F19=1,MAX('CA Standards and Followers'!AD$8,'EPA HDV Rules'!W$46),0))</f>
        <v>0.4026073792992011</v>
      </c>
      <c r="AE7">
        <f>IF('CA Standards and Followers'!$C19=1,'EPA HDV Rules'!X$46,IF('CA Standards and Followers'!$F19=1,MAX('CA Standards and Followers'!AE$8,'EPA HDV Rules'!X$46),0))</f>
        <v>0.40260521056812626</v>
      </c>
      <c r="AF7">
        <f>IF('CA Standards and Followers'!$C19=1,'EPA HDV Rules'!Y$46,IF('CA Standards and Followers'!$F19=1,MAX('CA Standards and Followers'!AF$8,'EPA HDV Rules'!Y$46),0))</f>
        <v>0.40260342485445444</v>
      </c>
    </row>
    <row r="8" spans="1:32" x14ac:dyDescent="0.75">
      <c r="A8" t="s">
        <v>5</v>
      </c>
      <c r="B8">
        <f>IF(INDEX('CA Standards and Followers'!$I$14:$I$73,MATCH($A8,'CA Standards and Followers'!$A$14:$A$73,0))&lt;=B$1,INDEX('CA Standards and Followers'!$F$14:$F$73,MATCH($A8,'CA Standards and Followers'!$A$14:$A$73,0))*'CA Standards and Followers'!B$8,0)</f>
        <v>0</v>
      </c>
      <c r="C8">
        <f>IF(INDEX('CA Standards and Followers'!$I$14:$I$73,MATCH($A8,'CA Standards and Followers'!$A$14:$A$73,0))&lt;=C$1,INDEX('CA Standards and Followers'!$F$14:$F$73,MATCH($A8,'CA Standards and Followers'!$A$14:$A$73,0))*'CA Standards and Followers'!C$8,0)</f>
        <v>0</v>
      </c>
      <c r="D8">
        <f>IF(INDEX('CA Standards and Followers'!$I$14:$I$73,MATCH($A8,'CA Standards and Followers'!$A$14:$A$73,0))&lt;=D$1,INDEX('CA Standards and Followers'!$F$14:$F$73,MATCH($A8,'CA Standards and Followers'!$A$14:$A$73,0))*'CA Standards and Followers'!D$8,0)</f>
        <v>0</v>
      </c>
      <c r="E8">
        <f>IF(INDEX('CA Standards and Followers'!$I$14:$I$73,MATCH($A8,'CA Standards and Followers'!$A$14:$A$73,0))&lt;=E$1,INDEX('CA Standards and Followers'!$F$14:$F$73,MATCH($A8,'CA Standards and Followers'!$A$14:$A$73,0))*'CA Standards and Followers'!E$8,0)</f>
        <v>0</v>
      </c>
      <c r="F8">
        <f>IF(INDEX('CA Standards and Followers'!$I$14:$I$73,MATCH($A8,'CA Standards and Followers'!$A$14:$A$73,0))&lt;=F$1,INDEX('CA Standards and Followers'!$F$14:$F$73,MATCH($A8,'CA Standards and Followers'!$A$14:$A$73,0))*'CA Standards and Followers'!F$8,0)</f>
        <v>0</v>
      </c>
      <c r="G8">
        <f>IF(INDEX('CA Standards and Followers'!$I$14:$I$73,MATCH($A8,'CA Standards and Followers'!$A$14:$A$73,0))&lt;=G$1,INDEX('CA Standards and Followers'!$F$14:$F$73,MATCH($A8,'CA Standards and Followers'!$A$14:$A$73,0))*'CA Standards and Followers'!G$8,0)</f>
        <v>0</v>
      </c>
      <c r="H8">
        <f>IF(INDEX('CA Standards and Followers'!$I$14:$I$73,MATCH($A8,'CA Standards and Followers'!$A$14:$A$73,0))&lt;=H$1,INDEX('CA Standards and Followers'!$F$14:$F$73,MATCH($A8,'CA Standards and Followers'!$A$14:$A$73,0))*'CA Standards and Followers'!H$8,0)</f>
        <v>0</v>
      </c>
      <c r="I8">
        <f>IF('CA Standards and Followers'!$C20=1,'EPA HDV Rules'!B$46,IF('CA Standards and Followers'!$F20=1,MAX('CA Standards and Followers'!I$8,'EPA HDV Rules'!B$46),0))</f>
        <v>0</v>
      </c>
      <c r="J8">
        <f>IF('CA Standards and Followers'!$C20=1,'EPA HDV Rules'!C$46,IF('CA Standards and Followers'!$F20=1,MAX('CA Standards and Followers'!J$8,'EPA HDV Rules'!C$46),0))</f>
        <v>0</v>
      </c>
      <c r="K8">
        <f>IF('CA Standards and Followers'!$C20=1,'EPA HDV Rules'!D$46,IF('CA Standards and Followers'!$F20=1,MAX('CA Standards and Followers'!K$8,'EPA HDV Rules'!D$46),0))</f>
        <v>0</v>
      </c>
      <c r="L8">
        <f>IF('CA Standards and Followers'!$C20=1,'EPA HDV Rules'!E$46,IF('CA Standards and Followers'!$F20=1,MAX('CA Standards and Followers'!L$8,'EPA HDV Rules'!E$46),0))</f>
        <v>3.3500000000000002E-2</v>
      </c>
      <c r="M8">
        <f>IF('CA Standards and Followers'!$C20=1,'EPA HDV Rules'!F$46,IF('CA Standards and Followers'!$F20=1,MAX('CA Standards and Followers'!M$8,'EPA HDV Rules'!F$46),0))</f>
        <v>0.125</v>
      </c>
      <c r="N8">
        <f>IF('CA Standards and Followers'!$C20=1,'EPA HDV Rules'!G$46,IF('CA Standards and Followers'!$F20=1,MAX('CA Standards and Followers'!N$8,'EPA HDV Rules'!G$46),0))</f>
        <v>0.27200000000000002</v>
      </c>
      <c r="O8">
        <f>IF('CA Standards and Followers'!$C20=1,'EPA HDV Rules'!H$46,IF('CA Standards and Followers'!$F20=1,MAX('CA Standards and Followers'!O$8,'EPA HDV Rules'!H$46),0))</f>
        <v>0.27200000000000002</v>
      </c>
      <c r="P8">
        <f>IF('CA Standards and Followers'!$C20=1,'EPA HDV Rules'!I$46,IF('CA Standards and Followers'!$F20=1,MAX('CA Standards and Followers'!P$8,'EPA HDV Rules'!I$46),0))</f>
        <v>0.27200000000000002</v>
      </c>
      <c r="Q8">
        <f>IF('CA Standards and Followers'!$C20=1,'EPA HDV Rules'!J$46,IF('CA Standards and Followers'!$F20=1,MAX('CA Standards and Followers'!Q$8,'EPA HDV Rules'!J$46),0))</f>
        <v>0.27200000000000002</v>
      </c>
      <c r="R8">
        <f>IF('CA Standards and Followers'!$C20=1,'EPA HDV Rules'!K$46,IF('CA Standards and Followers'!$F20=1,MAX('CA Standards and Followers'!R$8,'EPA HDV Rules'!K$46),0))</f>
        <v>0.27200000000000002</v>
      </c>
      <c r="S8">
        <f>IF('CA Standards and Followers'!$C20=1,'EPA HDV Rules'!L$46,IF('CA Standards and Followers'!$F20=1,MAX('CA Standards and Followers'!S$8,'EPA HDV Rules'!L$46),0))</f>
        <v>0.27200000000000002</v>
      </c>
      <c r="T8">
        <f>IF('CA Standards and Followers'!$C20=1,'EPA HDV Rules'!M$46,IF('CA Standards and Followers'!$F20=1,MAX('CA Standards and Followers'!T$8,'EPA HDV Rules'!M$46),0))</f>
        <v>0.27200000000000002</v>
      </c>
      <c r="U8">
        <f>IF('CA Standards and Followers'!$C20=1,'EPA HDV Rules'!N$46,IF('CA Standards and Followers'!$F20=1,MAX('CA Standards and Followers'!U$8,'EPA HDV Rules'!N$46),0))</f>
        <v>0.27200000000000002</v>
      </c>
      <c r="V8">
        <f>IF('CA Standards and Followers'!$C20=1,'EPA HDV Rules'!O$46,IF('CA Standards and Followers'!$F20=1,MAX('CA Standards and Followers'!V$8,'EPA HDV Rules'!O$46),0))</f>
        <v>0.27200000000000002</v>
      </c>
      <c r="W8">
        <f>IF('CA Standards and Followers'!$C20=1,'EPA HDV Rules'!P$46,IF('CA Standards and Followers'!$F20=1,MAX('CA Standards and Followers'!W$8,'EPA HDV Rules'!P$46),0))</f>
        <v>0.27200000000000002</v>
      </c>
      <c r="X8">
        <f>IF('CA Standards and Followers'!$C20=1,'EPA HDV Rules'!Q$46,IF('CA Standards and Followers'!$F20=1,MAX('CA Standards and Followers'!X$8,'EPA HDV Rules'!Q$46),0))</f>
        <v>0.27200000000000002</v>
      </c>
      <c r="Y8">
        <f>IF('CA Standards and Followers'!$C20=1,'EPA HDV Rules'!R$46,IF('CA Standards and Followers'!$F20=1,MAX('CA Standards and Followers'!Y$8,'EPA HDV Rules'!R$46),0))</f>
        <v>0.27200000000000002</v>
      </c>
      <c r="Z8">
        <f>IF('CA Standards and Followers'!$C20=1,'EPA HDV Rules'!S$46,IF('CA Standards and Followers'!$F20=1,MAX('CA Standards and Followers'!Z$8,'EPA HDV Rules'!S$46),0))</f>
        <v>0.27200000000000002</v>
      </c>
      <c r="AA8">
        <f>IF('CA Standards and Followers'!$C20=1,'EPA HDV Rules'!T$46,IF('CA Standards and Followers'!$F20=1,MAX('CA Standards and Followers'!AA$8,'EPA HDV Rules'!T$46),0))</f>
        <v>0.27200000000000002</v>
      </c>
      <c r="AB8">
        <f>IF('CA Standards and Followers'!$C20=1,'EPA HDV Rules'!U$46,IF('CA Standards and Followers'!$F20=1,MAX('CA Standards and Followers'!AB$8,'EPA HDV Rules'!U$46),0))</f>
        <v>0.27200000000000002</v>
      </c>
      <c r="AC8">
        <f>IF('CA Standards and Followers'!$C20=1,'EPA HDV Rules'!V$46,IF('CA Standards and Followers'!$F20=1,MAX('CA Standards and Followers'!AC$8,'EPA HDV Rules'!V$46),0))</f>
        <v>0.27200000000000002</v>
      </c>
      <c r="AD8">
        <f>IF('CA Standards and Followers'!$C20=1,'EPA HDV Rules'!W$46,IF('CA Standards and Followers'!$F20=1,MAX('CA Standards and Followers'!AD$8,'EPA HDV Rules'!W$46),0))</f>
        <v>0.27200000000000002</v>
      </c>
      <c r="AE8">
        <f>IF('CA Standards and Followers'!$C20=1,'EPA HDV Rules'!X$46,IF('CA Standards and Followers'!$F20=1,MAX('CA Standards and Followers'!AE$8,'EPA HDV Rules'!X$46),0))</f>
        <v>0.27200000000000002</v>
      </c>
      <c r="AF8">
        <f>IF('CA Standards and Followers'!$C20=1,'EPA HDV Rules'!Y$46,IF('CA Standards and Followers'!$F20=1,MAX('CA Standards and Followers'!AF$8,'EPA HDV Rules'!Y$46),0))</f>
        <v>0.27200000000000002</v>
      </c>
    </row>
    <row r="9" spans="1:32" x14ac:dyDescent="0.75">
      <c r="A9" t="s">
        <v>1351</v>
      </c>
      <c r="B9">
        <f>IF(INDEX('CA Standards and Followers'!$I$14:$I$73,MATCH($A9,'CA Standards and Followers'!$A$14:$A$73,0))&lt;=B$1,INDEX('CA Standards and Followers'!$F$14:$F$73,MATCH($A9,'CA Standards and Followers'!$A$14:$A$73,0))*'CA Standards and Followers'!B$8,0)</f>
        <v>0</v>
      </c>
      <c r="C9">
        <f>IF(INDEX('CA Standards and Followers'!$I$14:$I$73,MATCH($A9,'CA Standards and Followers'!$A$14:$A$73,0))&lt;=C$1,INDEX('CA Standards and Followers'!$F$14:$F$73,MATCH($A9,'CA Standards and Followers'!$A$14:$A$73,0))*'CA Standards and Followers'!C$8,0)</f>
        <v>0</v>
      </c>
      <c r="D9">
        <f>IF(INDEX('CA Standards and Followers'!$I$14:$I$73,MATCH($A9,'CA Standards and Followers'!$A$14:$A$73,0))&lt;=D$1,INDEX('CA Standards and Followers'!$F$14:$F$73,MATCH($A9,'CA Standards and Followers'!$A$14:$A$73,0))*'CA Standards and Followers'!D$8,0)</f>
        <v>0</v>
      </c>
      <c r="E9">
        <f>IF(INDEX('CA Standards and Followers'!$I$14:$I$73,MATCH($A9,'CA Standards and Followers'!$A$14:$A$73,0))&lt;=E$1,INDEX('CA Standards and Followers'!$F$14:$F$73,MATCH($A9,'CA Standards and Followers'!$A$14:$A$73,0))*'CA Standards and Followers'!E$8,0)</f>
        <v>0</v>
      </c>
      <c r="F9">
        <f>IF(INDEX('CA Standards and Followers'!$I$14:$I$73,MATCH($A9,'CA Standards and Followers'!$A$14:$A$73,0))&lt;=F$1,INDEX('CA Standards and Followers'!$F$14:$F$73,MATCH($A9,'CA Standards and Followers'!$A$14:$A$73,0))*'CA Standards and Followers'!F$8,0)</f>
        <v>0</v>
      </c>
      <c r="G9">
        <f>IF(INDEX('CA Standards and Followers'!$I$14:$I$73,MATCH($A9,'CA Standards and Followers'!$A$14:$A$73,0))&lt;=G$1,INDEX('CA Standards and Followers'!$F$14:$F$73,MATCH($A9,'CA Standards and Followers'!$A$14:$A$73,0))*'CA Standards and Followers'!G$8,0)</f>
        <v>0</v>
      </c>
      <c r="H9">
        <f>IF(INDEX('CA Standards and Followers'!$I$14:$I$73,MATCH($A9,'CA Standards and Followers'!$A$14:$A$73,0))&lt;=H$1,INDEX('CA Standards and Followers'!$F$14:$F$73,MATCH($A9,'CA Standards and Followers'!$A$14:$A$73,0))*'CA Standards and Followers'!H$8,0)</f>
        <v>0</v>
      </c>
      <c r="I9">
        <f>IF('CA Standards and Followers'!$C21=1,'EPA HDV Rules'!B$46,IF('CA Standards and Followers'!$F21=1,MAX('CA Standards and Followers'!I$8,'EPA HDV Rules'!B$46),0))</f>
        <v>0</v>
      </c>
      <c r="J9">
        <f>IF('CA Standards and Followers'!$C21=1,'EPA HDV Rules'!C$46,IF('CA Standards and Followers'!$F21=1,MAX('CA Standards and Followers'!J$8,'EPA HDV Rules'!C$46),0))</f>
        <v>0</v>
      </c>
      <c r="K9">
        <f>IF('CA Standards and Followers'!$C21=1,'EPA HDV Rules'!D$46,IF('CA Standards and Followers'!$F21=1,MAX('CA Standards and Followers'!K$8,'EPA HDV Rules'!D$46),0))</f>
        <v>0</v>
      </c>
      <c r="L9">
        <f>IF('CA Standards and Followers'!$C21=1,'EPA HDV Rules'!E$46,IF('CA Standards and Followers'!$F21=1,MAX('CA Standards and Followers'!L$8,'EPA HDV Rules'!E$46),0))</f>
        <v>3.3500000000000002E-2</v>
      </c>
      <c r="M9">
        <f>IF('CA Standards and Followers'!$C21=1,'EPA HDV Rules'!F$46,IF('CA Standards and Followers'!$F21=1,MAX('CA Standards and Followers'!M$8,'EPA HDV Rules'!F$46),0))</f>
        <v>0.125</v>
      </c>
      <c r="N9">
        <f>IF('CA Standards and Followers'!$C21=1,'EPA HDV Rules'!G$46,IF('CA Standards and Followers'!$F21=1,MAX('CA Standards and Followers'!N$8,'EPA HDV Rules'!G$46),0))</f>
        <v>0.27200000000000002</v>
      </c>
      <c r="O9">
        <f>IF('CA Standards and Followers'!$C21=1,'EPA HDV Rules'!H$46,IF('CA Standards and Followers'!$F21=1,MAX('CA Standards and Followers'!O$8,'EPA HDV Rules'!H$46),0))</f>
        <v>0.27200000000000002</v>
      </c>
      <c r="P9">
        <f>IF('CA Standards and Followers'!$C21=1,'EPA HDV Rules'!I$46,IF('CA Standards and Followers'!$F21=1,MAX('CA Standards and Followers'!P$8,'EPA HDV Rules'!I$46),0))</f>
        <v>0.27200000000000002</v>
      </c>
      <c r="Q9">
        <f>IF('CA Standards and Followers'!$C21=1,'EPA HDV Rules'!J$46,IF('CA Standards and Followers'!$F21=1,MAX('CA Standards and Followers'!Q$8,'EPA HDV Rules'!J$46),0))</f>
        <v>0.27200000000000002</v>
      </c>
      <c r="R9">
        <f>IF('CA Standards and Followers'!$C21=1,'EPA HDV Rules'!K$46,IF('CA Standards and Followers'!$F21=1,MAX('CA Standards and Followers'!R$8,'EPA HDV Rules'!K$46),0))</f>
        <v>0.27200000000000002</v>
      </c>
      <c r="S9">
        <f>IF('CA Standards and Followers'!$C21=1,'EPA HDV Rules'!L$46,IF('CA Standards and Followers'!$F21=1,MAX('CA Standards and Followers'!S$8,'EPA HDV Rules'!L$46),0))</f>
        <v>0.27200000000000002</v>
      </c>
      <c r="T9">
        <f>IF('CA Standards and Followers'!$C21=1,'EPA HDV Rules'!M$46,IF('CA Standards and Followers'!$F21=1,MAX('CA Standards and Followers'!T$8,'EPA HDV Rules'!M$46),0))</f>
        <v>0.27200000000000002</v>
      </c>
      <c r="U9">
        <f>IF('CA Standards and Followers'!$C21=1,'EPA HDV Rules'!N$46,IF('CA Standards and Followers'!$F21=1,MAX('CA Standards and Followers'!U$8,'EPA HDV Rules'!N$46),0))</f>
        <v>0.27200000000000002</v>
      </c>
      <c r="V9">
        <f>IF('CA Standards and Followers'!$C21=1,'EPA HDV Rules'!O$46,IF('CA Standards and Followers'!$F21=1,MAX('CA Standards and Followers'!V$8,'EPA HDV Rules'!O$46),0))</f>
        <v>0.27200000000000002</v>
      </c>
      <c r="W9">
        <f>IF('CA Standards and Followers'!$C21=1,'EPA HDV Rules'!P$46,IF('CA Standards and Followers'!$F21=1,MAX('CA Standards and Followers'!W$8,'EPA HDV Rules'!P$46),0))</f>
        <v>0.27200000000000002</v>
      </c>
      <c r="X9">
        <f>IF('CA Standards and Followers'!$C21=1,'EPA HDV Rules'!Q$46,IF('CA Standards and Followers'!$F21=1,MAX('CA Standards and Followers'!X$8,'EPA HDV Rules'!Q$46),0))</f>
        <v>0.27200000000000002</v>
      </c>
      <c r="Y9">
        <f>IF('CA Standards and Followers'!$C21=1,'EPA HDV Rules'!R$46,IF('CA Standards and Followers'!$F21=1,MAX('CA Standards and Followers'!Y$8,'EPA HDV Rules'!R$46),0))</f>
        <v>0.27200000000000002</v>
      </c>
      <c r="Z9">
        <f>IF('CA Standards and Followers'!$C21=1,'EPA HDV Rules'!S$46,IF('CA Standards and Followers'!$F21=1,MAX('CA Standards and Followers'!Z$8,'EPA HDV Rules'!S$46),0))</f>
        <v>0.27200000000000002</v>
      </c>
      <c r="AA9">
        <f>IF('CA Standards and Followers'!$C21=1,'EPA HDV Rules'!T$46,IF('CA Standards and Followers'!$F21=1,MAX('CA Standards and Followers'!AA$8,'EPA HDV Rules'!T$46),0))</f>
        <v>0.27200000000000002</v>
      </c>
      <c r="AB9">
        <f>IF('CA Standards and Followers'!$C21=1,'EPA HDV Rules'!U$46,IF('CA Standards and Followers'!$F21=1,MAX('CA Standards and Followers'!AB$8,'EPA HDV Rules'!U$46),0))</f>
        <v>0.27200000000000002</v>
      </c>
      <c r="AC9">
        <f>IF('CA Standards and Followers'!$C21=1,'EPA HDV Rules'!V$46,IF('CA Standards and Followers'!$F21=1,MAX('CA Standards and Followers'!AC$8,'EPA HDV Rules'!V$46),0))</f>
        <v>0.27200000000000002</v>
      </c>
      <c r="AD9">
        <f>IF('CA Standards and Followers'!$C21=1,'EPA HDV Rules'!W$46,IF('CA Standards and Followers'!$F21=1,MAX('CA Standards and Followers'!AD$8,'EPA HDV Rules'!W$46),0))</f>
        <v>0.27200000000000002</v>
      </c>
      <c r="AE9">
        <f>IF('CA Standards and Followers'!$C21=1,'EPA HDV Rules'!X$46,IF('CA Standards and Followers'!$F21=1,MAX('CA Standards and Followers'!AE$8,'EPA HDV Rules'!X$46),0))</f>
        <v>0.27200000000000002</v>
      </c>
      <c r="AF9">
        <f>IF('CA Standards and Followers'!$C21=1,'EPA HDV Rules'!Y$46,IF('CA Standards and Followers'!$F21=1,MAX('CA Standards and Followers'!AF$8,'EPA HDV Rules'!Y$46),0))</f>
        <v>0.27200000000000002</v>
      </c>
    </row>
    <row r="10" spans="1:32" x14ac:dyDescent="0.75">
      <c r="A10" t="s">
        <v>6</v>
      </c>
      <c r="B10">
        <f>IF(INDEX('CA Standards and Followers'!$I$14:$I$73,MATCH($A10,'CA Standards and Followers'!$A$14:$A$73,0))&lt;=B$1,INDEX('CA Standards and Followers'!$F$14:$F$73,MATCH($A10,'CA Standards and Followers'!$A$14:$A$73,0))*'CA Standards and Followers'!B$8,0)</f>
        <v>0</v>
      </c>
      <c r="C10">
        <f>IF(INDEX('CA Standards and Followers'!$I$14:$I$73,MATCH($A10,'CA Standards and Followers'!$A$14:$A$73,0))&lt;=C$1,INDEX('CA Standards and Followers'!$F$14:$F$73,MATCH($A10,'CA Standards and Followers'!$A$14:$A$73,0))*'CA Standards and Followers'!C$8,0)</f>
        <v>0</v>
      </c>
      <c r="D10">
        <f>IF(INDEX('CA Standards and Followers'!$I$14:$I$73,MATCH($A10,'CA Standards and Followers'!$A$14:$A$73,0))&lt;=D$1,INDEX('CA Standards and Followers'!$F$14:$F$73,MATCH($A10,'CA Standards and Followers'!$A$14:$A$73,0))*'CA Standards and Followers'!D$8,0)</f>
        <v>0</v>
      </c>
      <c r="E10">
        <f>IF(INDEX('CA Standards and Followers'!$I$14:$I$73,MATCH($A10,'CA Standards and Followers'!$A$14:$A$73,0))&lt;=E$1,INDEX('CA Standards and Followers'!$F$14:$F$73,MATCH($A10,'CA Standards and Followers'!$A$14:$A$73,0))*'CA Standards and Followers'!E$8,0)</f>
        <v>0</v>
      </c>
      <c r="F10">
        <f>IF(INDEX('CA Standards and Followers'!$I$14:$I$73,MATCH($A10,'CA Standards and Followers'!$A$14:$A$73,0))&lt;=F$1,INDEX('CA Standards and Followers'!$F$14:$F$73,MATCH($A10,'CA Standards and Followers'!$A$14:$A$73,0))*'CA Standards and Followers'!F$8,0)</f>
        <v>0</v>
      </c>
      <c r="G10">
        <f>IF(INDEX('CA Standards and Followers'!$I$14:$I$73,MATCH($A10,'CA Standards and Followers'!$A$14:$A$73,0))&lt;=G$1,INDEX('CA Standards and Followers'!$F$14:$F$73,MATCH($A10,'CA Standards and Followers'!$A$14:$A$73,0))*'CA Standards and Followers'!G$8,0)</f>
        <v>0</v>
      </c>
      <c r="H10">
        <f>IF(INDEX('CA Standards and Followers'!$I$14:$I$73,MATCH($A10,'CA Standards and Followers'!$A$14:$A$73,0))&lt;=H$1,INDEX('CA Standards and Followers'!$F$14:$F$73,MATCH($A10,'CA Standards and Followers'!$A$14:$A$73,0))*'CA Standards and Followers'!H$8,0)</f>
        <v>0</v>
      </c>
      <c r="I10">
        <f>IF('CA Standards and Followers'!$C22=1,'EPA HDV Rules'!B$46,IF('CA Standards and Followers'!$F22=1,MAX('CA Standards and Followers'!I$8,'EPA HDV Rules'!B$46),0))</f>
        <v>0</v>
      </c>
      <c r="J10">
        <f>IF('CA Standards and Followers'!$C22=1,'EPA HDV Rules'!C$46,IF('CA Standards and Followers'!$F22=1,MAX('CA Standards and Followers'!J$8,'EPA HDV Rules'!C$46),0))</f>
        <v>0</v>
      </c>
      <c r="K10">
        <f>IF('CA Standards and Followers'!$C22=1,'EPA HDV Rules'!D$46,IF('CA Standards and Followers'!$F22=1,MAX('CA Standards and Followers'!K$8,'EPA HDV Rules'!D$46),0))</f>
        <v>0</v>
      </c>
      <c r="L10">
        <f>IF('CA Standards and Followers'!$C22=1,'EPA HDV Rules'!E$46,IF('CA Standards and Followers'!$F22=1,MAX('CA Standards and Followers'!L$8,'EPA HDV Rules'!E$46),0))</f>
        <v>3.3500000000000002E-2</v>
      </c>
      <c r="M10">
        <f>IF('CA Standards and Followers'!$C22=1,'EPA HDV Rules'!F$46,IF('CA Standards and Followers'!$F22=1,MAX('CA Standards and Followers'!M$8,'EPA HDV Rules'!F$46),0))</f>
        <v>0.125</v>
      </c>
      <c r="N10">
        <f>IF('CA Standards and Followers'!$C22=1,'EPA HDV Rules'!G$46,IF('CA Standards and Followers'!$F22=1,MAX('CA Standards and Followers'!N$8,'EPA HDV Rules'!G$46),0))</f>
        <v>0.27200000000000002</v>
      </c>
      <c r="O10">
        <f>IF('CA Standards and Followers'!$C22=1,'EPA HDV Rules'!H$46,IF('CA Standards and Followers'!$F22=1,MAX('CA Standards and Followers'!O$8,'EPA HDV Rules'!H$46),0))</f>
        <v>0.27200000000000002</v>
      </c>
      <c r="P10">
        <f>IF('CA Standards and Followers'!$C22=1,'EPA HDV Rules'!I$46,IF('CA Standards and Followers'!$F22=1,MAX('CA Standards and Followers'!P$8,'EPA HDV Rules'!I$46),0))</f>
        <v>0.27200000000000002</v>
      </c>
      <c r="Q10">
        <f>IF('CA Standards and Followers'!$C22=1,'EPA HDV Rules'!J$46,IF('CA Standards and Followers'!$F22=1,MAX('CA Standards and Followers'!Q$8,'EPA HDV Rules'!J$46),0))</f>
        <v>0.27200000000000002</v>
      </c>
      <c r="R10">
        <f>IF('CA Standards and Followers'!$C22=1,'EPA HDV Rules'!K$46,IF('CA Standards and Followers'!$F22=1,MAX('CA Standards and Followers'!R$8,'EPA HDV Rules'!K$46),0))</f>
        <v>0.27200000000000002</v>
      </c>
      <c r="S10">
        <f>IF('CA Standards and Followers'!$C22=1,'EPA HDV Rules'!L$46,IF('CA Standards and Followers'!$F22=1,MAX('CA Standards and Followers'!S$8,'EPA HDV Rules'!L$46),0))</f>
        <v>0.27200000000000002</v>
      </c>
      <c r="T10">
        <f>IF('CA Standards and Followers'!$C22=1,'EPA HDV Rules'!M$46,IF('CA Standards and Followers'!$F22=1,MAX('CA Standards and Followers'!T$8,'EPA HDV Rules'!M$46),0))</f>
        <v>0.27200000000000002</v>
      </c>
      <c r="U10">
        <f>IF('CA Standards and Followers'!$C22=1,'EPA HDV Rules'!N$46,IF('CA Standards and Followers'!$F22=1,MAX('CA Standards and Followers'!U$8,'EPA HDV Rules'!N$46),0))</f>
        <v>0.27200000000000002</v>
      </c>
      <c r="V10">
        <f>IF('CA Standards and Followers'!$C22=1,'EPA HDV Rules'!O$46,IF('CA Standards and Followers'!$F22=1,MAX('CA Standards and Followers'!V$8,'EPA HDV Rules'!O$46),0))</f>
        <v>0.27200000000000002</v>
      </c>
      <c r="W10">
        <f>IF('CA Standards and Followers'!$C22=1,'EPA HDV Rules'!P$46,IF('CA Standards and Followers'!$F22=1,MAX('CA Standards and Followers'!W$8,'EPA HDV Rules'!P$46),0))</f>
        <v>0.27200000000000002</v>
      </c>
      <c r="X10">
        <f>IF('CA Standards and Followers'!$C22=1,'EPA HDV Rules'!Q$46,IF('CA Standards and Followers'!$F22=1,MAX('CA Standards and Followers'!X$8,'EPA HDV Rules'!Q$46),0))</f>
        <v>0.27200000000000002</v>
      </c>
      <c r="Y10">
        <f>IF('CA Standards and Followers'!$C22=1,'EPA HDV Rules'!R$46,IF('CA Standards and Followers'!$F22=1,MAX('CA Standards and Followers'!Y$8,'EPA HDV Rules'!R$46),0))</f>
        <v>0.27200000000000002</v>
      </c>
      <c r="Z10">
        <f>IF('CA Standards and Followers'!$C22=1,'EPA HDV Rules'!S$46,IF('CA Standards and Followers'!$F22=1,MAX('CA Standards and Followers'!Z$8,'EPA HDV Rules'!S$46),0))</f>
        <v>0.27200000000000002</v>
      </c>
      <c r="AA10">
        <f>IF('CA Standards and Followers'!$C22=1,'EPA HDV Rules'!T$46,IF('CA Standards and Followers'!$F22=1,MAX('CA Standards and Followers'!AA$8,'EPA HDV Rules'!T$46),0))</f>
        <v>0.27200000000000002</v>
      </c>
      <c r="AB10">
        <f>IF('CA Standards and Followers'!$C22=1,'EPA HDV Rules'!U$46,IF('CA Standards and Followers'!$F22=1,MAX('CA Standards and Followers'!AB$8,'EPA HDV Rules'!U$46),0))</f>
        <v>0.27200000000000002</v>
      </c>
      <c r="AC10">
        <f>IF('CA Standards and Followers'!$C22=1,'EPA HDV Rules'!V$46,IF('CA Standards and Followers'!$F22=1,MAX('CA Standards and Followers'!AC$8,'EPA HDV Rules'!V$46),0))</f>
        <v>0.27200000000000002</v>
      </c>
      <c r="AD10">
        <f>IF('CA Standards and Followers'!$C22=1,'EPA HDV Rules'!W$46,IF('CA Standards and Followers'!$F22=1,MAX('CA Standards and Followers'!AD$8,'EPA HDV Rules'!W$46),0))</f>
        <v>0.27200000000000002</v>
      </c>
      <c r="AE10">
        <f>IF('CA Standards and Followers'!$C22=1,'EPA HDV Rules'!X$46,IF('CA Standards and Followers'!$F22=1,MAX('CA Standards and Followers'!AE$8,'EPA HDV Rules'!X$46),0))</f>
        <v>0.27200000000000002</v>
      </c>
      <c r="AF10">
        <f>IF('CA Standards and Followers'!$C22=1,'EPA HDV Rules'!Y$46,IF('CA Standards and Followers'!$F22=1,MAX('CA Standards and Followers'!AF$8,'EPA HDV Rules'!Y$46),0))</f>
        <v>0.27200000000000002</v>
      </c>
    </row>
    <row r="11" spans="1:32" x14ac:dyDescent="0.75">
      <c r="A11" t="s">
        <v>1353</v>
      </c>
      <c r="B11">
        <f>IF(INDEX('CA Standards and Followers'!$I$14:$I$73,MATCH($A11,'CA Standards and Followers'!$A$14:$A$73,0))&lt;=B$1,INDEX('CA Standards and Followers'!$F$14:$F$73,MATCH($A11,'CA Standards and Followers'!$A$14:$A$73,0))*'CA Standards and Followers'!B$8,0)</f>
        <v>0</v>
      </c>
      <c r="C11">
        <f>IF(INDEX('CA Standards and Followers'!$I$14:$I$73,MATCH($A11,'CA Standards and Followers'!$A$14:$A$73,0))&lt;=C$1,INDEX('CA Standards and Followers'!$F$14:$F$73,MATCH($A11,'CA Standards and Followers'!$A$14:$A$73,0))*'CA Standards and Followers'!C$8,0)</f>
        <v>0</v>
      </c>
      <c r="D11">
        <f>IF(INDEX('CA Standards and Followers'!$I$14:$I$73,MATCH($A11,'CA Standards and Followers'!$A$14:$A$73,0))&lt;=D$1,INDEX('CA Standards and Followers'!$F$14:$F$73,MATCH($A11,'CA Standards and Followers'!$A$14:$A$73,0))*'CA Standards and Followers'!D$8,0)</f>
        <v>0</v>
      </c>
      <c r="E11">
        <f>IF(INDEX('CA Standards and Followers'!$I$14:$I$73,MATCH($A11,'CA Standards and Followers'!$A$14:$A$73,0))&lt;=E$1,INDEX('CA Standards and Followers'!$F$14:$F$73,MATCH($A11,'CA Standards and Followers'!$A$14:$A$73,0))*'CA Standards and Followers'!E$8,0)</f>
        <v>0</v>
      </c>
      <c r="F11">
        <f>IF(INDEX('CA Standards and Followers'!$I$14:$I$73,MATCH($A11,'CA Standards and Followers'!$A$14:$A$73,0))&lt;=F$1,INDEX('CA Standards and Followers'!$F$14:$F$73,MATCH($A11,'CA Standards and Followers'!$A$14:$A$73,0))*'CA Standards and Followers'!F$8,0)</f>
        <v>0</v>
      </c>
      <c r="G11">
        <f>IF(INDEX('CA Standards and Followers'!$I$14:$I$73,MATCH($A11,'CA Standards and Followers'!$A$14:$A$73,0))&lt;=G$1,INDEX('CA Standards and Followers'!$F$14:$F$73,MATCH($A11,'CA Standards and Followers'!$A$14:$A$73,0))*'CA Standards and Followers'!G$8,0)</f>
        <v>0</v>
      </c>
      <c r="H11">
        <f>IF(INDEX('CA Standards and Followers'!$I$14:$I$73,MATCH($A11,'CA Standards and Followers'!$A$14:$A$73,0))&lt;=H$1,INDEX('CA Standards and Followers'!$F$14:$F$73,MATCH($A11,'CA Standards and Followers'!$A$14:$A$73,0))*'CA Standards and Followers'!H$8,0)</f>
        <v>0</v>
      </c>
      <c r="I11">
        <f>IF('CA Standards and Followers'!$C23=1,'EPA HDV Rules'!B$46,IF('CA Standards and Followers'!$F23=1,MAX('CA Standards and Followers'!I$8,'EPA HDV Rules'!B$46),0))</f>
        <v>0</v>
      </c>
      <c r="J11">
        <f>IF('CA Standards and Followers'!$C23=1,'EPA HDV Rules'!C$46,IF('CA Standards and Followers'!$F23=1,MAX('CA Standards and Followers'!J$8,'EPA HDV Rules'!C$46),0))</f>
        <v>0</v>
      </c>
      <c r="K11">
        <f>IF('CA Standards and Followers'!$C23=1,'EPA HDV Rules'!D$46,IF('CA Standards and Followers'!$F23=1,MAX('CA Standards and Followers'!K$8,'EPA HDV Rules'!D$46),0))</f>
        <v>0</v>
      </c>
      <c r="L11">
        <f>IF('CA Standards and Followers'!$C23=1,'EPA HDV Rules'!E$46,IF('CA Standards and Followers'!$F23=1,MAX('CA Standards and Followers'!L$8,'EPA HDV Rules'!E$46),0))</f>
        <v>3.3500000000000002E-2</v>
      </c>
      <c r="M11">
        <f>IF('CA Standards and Followers'!$C23=1,'EPA HDV Rules'!F$46,IF('CA Standards and Followers'!$F23=1,MAX('CA Standards and Followers'!M$8,'EPA HDV Rules'!F$46),0))</f>
        <v>0.125</v>
      </c>
      <c r="N11">
        <f>IF('CA Standards and Followers'!$C23=1,'EPA HDV Rules'!G$46,IF('CA Standards and Followers'!$F23=1,MAX('CA Standards and Followers'!N$8,'EPA HDV Rules'!G$46),0))</f>
        <v>0.27200000000000002</v>
      </c>
      <c r="O11">
        <f>IF('CA Standards and Followers'!$C23=1,'EPA HDV Rules'!H$46,IF('CA Standards and Followers'!$F23=1,MAX('CA Standards and Followers'!O$8,'EPA HDV Rules'!H$46),0))</f>
        <v>0.27200000000000002</v>
      </c>
      <c r="P11">
        <f>IF('CA Standards and Followers'!$C23=1,'EPA HDV Rules'!I$46,IF('CA Standards and Followers'!$F23=1,MAX('CA Standards and Followers'!P$8,'EPA HDV Rules'!I$46),0))</f>
        <v>0.27200000000000002</v>
      </c>
      <c r="Q11">
        <f>IF('CA Standards and Followers'!$C23=1,'EPA HDV Rules'!J$46,IF('CA Standards and Followers'!$F23=1,MAX('CA Standards and Followers'!Q$8,'EPA HDV Rules'!J$46),0))</f>
        <v>0.27200000000000002</v>
      </c>
      <c r="R11">
        <f>IF('CA Standards and Followers'!$C23=1,'EPA HDV Rules'!K$46,IF('CA Standards and Followers'!$F23=1,MAX('CA Standards and Followers'!R$8,'EPA HDV Rules'!K$46),0))</f>
        <v>0.27200000000000002</v>
      </c>
      <c r="S11">
        <f>IF('CA Standards and Followers'!$C23=1,'EPA HDV Rules'!L$46,IF('CA Standards and Followers'!$F23=1,MAX('CA Standards and Followers'!S$8,'EPA HDV Rules'!L$46),0))</f>
        <v>0.27200000000000002</v>
      </c>
      <c r="T11">
        <f>IF('CA Standards and Followers'!$C23=1,'EPA HDV Rules'!M$46,IF('CA Standards and Followers'!$F23=1,MAX('CA Standards and Followers'!T$8,'EPA HDV Rules'!M$46),0))</f>
        <v>0.27200000000000002</v>
      </c>
      <c r="U11">
        <f>IF('CA Standards and Followers'!$C23=1,'EPA HDV Rules'!N$46,IF('CA Standards and Followers'!$F23=1,MAX('CA Standards and Followers'!U$8,'EPA HDV Rules'!N$46),0))</f>
        <v>0.27200000000000002</v>
      </c>
      <c r="V11">
        <f>IF('CA Standards and Followers'!$C23=1,'EPA HDV Rules'!O$46,IF('CA Standards and Followers'!$F23=1,MAX('CA Standards and Followers'!V$8,'EPA HDV Rules'!O$46),0))</f>
        <v>0.27200000000000002</v>
      </c>
      <c r="W11">
        <f>IF('CA Standards and Followers'!$C23=1,'EPA HDV Rules'!P$46,IF('CA Standards and Followers'!$F23=1,MAX('CA Standards and Followers'!W$8,'EPA HDV Rules'!P$46),0))</f>
        <v>0.27200000000000002</v>
      </c>
      <c r="X11">
        <f>IF('CA Standards and Followers'!$C23=1,'EPA HDV Rules'!Q$46,IF('CA Standards and Followers'!$F23=1,MAX('CA Standards and Followers'!X$8,'EPA HDV Rules'!Q$46),0))</f>
        <v>0.27200000000000002</v>
      </c>
      <c r="Y11">
        <f>IF('CA Standards and Followers'!$C23=1,'EPA HDV Rules'!R$46,IF('CA Standards and Followers'!$F23=1,MAX('CA Standards and Followers'!Y$8,'EPA HDV Rules'!R$46),0))</f>
        <v>0.27200000000000002</v>
      </c>
      <c r="Z11">
        <f>IF('CA Standards and Followers'!$C23=1,'EPA HDV Rules'!S$46,IF('CA Standards and Followers'!$F23=1,MAX('CA Standards and Followers'!Z$8,'EPA HDV Rules'!S$46),0))</f>
        <v>0.27200000000000002</v>
      </c>
      <c r="AA11">
        <f>IF('CA Standards and Followers'!$C23=1,'EPA HDV Rules'!T$46,IF('CA Standards and Followers'!$F23=1,MAX('CA Standards and Followers'!AA$8,'EPA HDV Rules'!T$46),0))</f>
        <v>0.27200000000000002</v>
      </c>
      <c r="AB11">
        <f>IF('CA Standards and Followers'!$C23=1,'EPA HDV Rules'!U$46,IF('CA Standards and Followers'!$F23=1,MAX('CA Standards and Followers'!AB$8,'EPA HDV Rules'!U$46),0))</f>
        <v>0.27200000000000002</v>
      </c>
      <c r="AC11">
        <f>IF('CA Standards and Followers'!$C23=1,'EPA HDV Rules'!V$46,IF('CA Standards and Followers'!$F23=1,MAX('CA Standards and Followers'!AC$8,'EPA HDV Rules'!V$46),0))</f>
        <v>0.27200000000000002</v>
      </c>
      <c r="AD11">
        <f>IF('CA Standards and Followers'!$C23=1,'EPA HDV Rules'!W$46,IF('CA Standards and Followers'!$F23=1,MAX('CA Standards and Followers'!AD$8,'EPA HDV Rules'!W$46),0))</f>
        <v>0.27200000000000002</v>
      </c>
      <c r="AE11">
        <f>IF('CA Standards and Followers'!$C23=1,'EPA HDV Rules'!X$46,IF('CA Standards and Followers'!$F23=1,MAX('CA Standards and Followers'!AE$8,'EPA HDV Rules'!X$46),0))</f>
        <v>0.27200000000000002</v>
      </c>
      <c r="AF11">
        <f>IF('CA Standards and Followers'!$C23=1,'EPA HDV Rules'!Y$46,IF('CA Standards and Followers'!$F23=1,MAX('CA Standards and Followers'!AF$8,'EPA HDV Rules'!Y$46),0))</f>
        <v>0.27200000000000002</v>
      </c>
    </row>
    <row r="12" spans="1:32" x14ac:dyDescent="0.75">
      <c r="A12" t="s">
        <v>1355</v>
      </c>
      <c r="B12">
        <f>IF(INDEX('CA Standards and Followers'!$I$14:$I$73,MATCH($A12,'CA Standards and Followers'!$A$14:$A$73,0))&lt;=B$1,INDEX('CA Standards and Followers'!$F$14:$F$73,MATCH($A12,'CA Standards and Followers'!$A$14:$A$73,0))*'CA Standards and Followers'!B$8,0)</f>
        <v>0</v>
      </c>
      <c r="C12">
        <f>IF(INDEX('CA Standards and Followers'!$I$14:$I$73,MATCH($A12,'CA Standards and Followers'!$A$14:$A$73,0))&lt;=C$1,INDEX('CA Standards and Followers'!$F$14:$F$73,MATCH($A12,'CA Standards and Followers'!$A$14:$A$73,0))*'CA Standards and Followers'!C$8,0)</f>
        <v>0</v>
      </c>
      <c r="D12">
        <f>IF(INDEX('CA Standards and Followers'!$I$14:$I$73,MATCH($A12,'CA Standards and Followers'!$A$14:$A$73,0))&lt;=D$1,INDEX('CA Standards and Followers'!$F$14:$F$73,MATCH($A12,'CA Standards and Followers'!$A$14:$A$73,0))*'CA Standards and Followers'!D$8,0)</f>
        <v>0</v>
      </c>
      <c r="E12">
        <f>IF(INDEX('CA Standards and Followers'!$I$14:$I$73,MATCH($A12,'CA Standards and Followers'!$A$14:$A$73,0))&lt;=E$1,INDEX('CA Standards and Followers'!$F$14:$F$73,MATCH($A12,'CA Standards and Followers'!$A$14:$A$73,0))*'CA Standards and Followers'!E$8,0)</f>
        <v>0</v>
      </c>
      <c r="F12">
        <f>IF(INDEX('CA Standards and Followers'!$I$14:$I$73,MATCH($A12,'CA Standards and Followers'!$A$14:$A$73,0))&lt;=F$1,INDEX('CA Standards and Followers'!$F$14:$F$73,MATCH($A12,'CA Standards and Followers'!$A$14:$A$73,0))*'CA Standards and Followers'!F$8,0)</f>
        <v>0</v>
      </c>
      <c r="G12">
        <f>IF(INDEX('CA Standards and Followers'!$I$14:$I$73,MATCH($A12,'CA Standards and Followers'!$A$14:$A$73,0))&lt;=G$1,INDEX('CA Standards and Followers'!$F$14:$F$73,MATCH($A12,'CA Standards and Followers'!$A$14:$A$73,0))*'CA Standards and Followers'!G$8,0)</f>
        <v>0</v>
      </c>
      <c r="H12">
        <f>IF(INDEX('CA Standards and Followers'!$I$14:$I$73,MATCH($A12,'CA Standards and Followers'!$A$14:$A$73,0))&lt;=H$1,INDEX('CA Standards and Followers'!$F$14:$F$73,MATCH($A12,'CA Standards and Followers'!$A$14:$A$73,0))*'CA Standards and Followers'!H$8,0)</f>
        <v>0</v>
      </c>
      <c r="I12">
        <f>IF('CA Standards and Followers'!$C24=1,'EPA HDV Rules'!B$46,IF('CA Standards and Followers'!$F24=1,MAX('CA Standards and Followers'!I$8,'EPA HDV Rules'!B$46),0))</f>
        <v>0</v>
      </c>
      <c r="J12">
        <f>IF('CA Standards and Followers'!$C24=1,'EPA HDV Rules'!C$46,IF('CA Standards and Followers'!$F24=1,MAX('CA Standards and Followers'!J$8,'EPA HDV Rules'!C$46),0))</f>
        <v>0</v>
      </c>
      <c r="K12">
        <f>IF('CA Standards and Followers'!$C24=1,'EPA HDV Rules'!D$46,IF('CA Standards and Followers'!$F24=1,MAX('CA Standards and Followers'!K$8,'EPA HDV Rules'!D$46),0))</f>
        <v>0</v>
      </c>
      <c r="L12">
        <f>IF('CA Standards and Followers'!$C24=1,'EPA HDV Rules'!E$46,IF('CA Standards and Followers'!$F24=1,MAX('CA Standards and Followers'!L$8,'EPA HDV Rules'!E$46),0))</f>
        <v>3.3500000000000002E-2</v>
      </c>
      <c r="M12">
        <f>IF('CA Standards and Followers'!$C24=1,'EPA HDV Rules'!F$46,IF('CA Standards and Followers'!$F24=1,MAX('CA Standards and Followers'!M$8,'EPA HDV Rules'!F$46),0))</f>
        <v>0.125</v>
      </c>
      <c r="N12">
        <f>IF('CA Standards and Followers'!$C24=1,'EPA HDV Rules'!G$46,IF('CA Standards and Followers'!$F24=1,MAX('CA Standards and Followers'!N$8,'EPA HDV Rules'!G$46),0))</f>
        <v>0.27200000000000002</v>
      </c>
      <c r="O12">
        <f>IF('CA Standards and Followers'!$C24=1,'EPA HDV Rules'!H$46,IF('CA Standards and Followers'!$F24=1,MAX('CA Standards and Followers'!O$8,'EPA HDV Rules'!H$46),0))</f>
        <v>0.27200000000000002</v>
      </c>
      <c r="P12">
        <f>IF('CA Standards and Followers'!$C24=1,'EPA HDV Rules'!I$46,IF('CA Standards and Followers'!$F24=1,MAX('CA Standards and Followers'!P$8,'EPA HDV Rules'!I$46),0))</f>
        <v>0.27200000000000002</v>
      </c>
      <c r="Q12">
        <f>IF('CA Standards and Followers'!$C24=1,'EPA HDV Rules'!J$46,IF('CA Standards and Followers'!$F24=1,MAX('CA Standards and Followers'!Q$8,'EPA HDV Rules'!J$46),0))</f>
        <v>0.27200000000000002</v>
      </c>
      <c r="R12">
        <f>IF('CA Standards and Followers'!$C24=1,'EPA HDV Rules'!K$46,IF('CA Standards and Followers'!$F24=1,MAX('CA Standards and Followers'!R$8,'EPA HDV Rules'!K$46),0))</f>
        <v>0.27200000000000002</v>
      </c>
      <c r="S12">
        <f>IF('CA Standards and Followers'!$C24=1,'EPA HDV Rules'!L$46,IF('CA Standards and Followers'!$F24=1,MAX('CA Standards and Followers'!S$8,'EPA HDV Rules'!L$46),0))</f>
        <v>0.27200000000000002</v>
      </c>
      <c r="T12">
        <f>IF('CA Standards and Followers'!$C24=1,'EPA HDV Rules'!M$46,IF('CA Standards and Followers'!$F24=1,MAX('CA Standards and Followers'!T$8,'EPA HDV Rules'!M$46),0))</f>
        <v>0.27200000000000002</v>
      </c>
      <c r="U12">
        <f>IF('CA Standards and Followers'!$C24=1,'EPA HDV Rules'!N$46,IF('CA Standards and Followers'!$F24=1,MAX('CA Standards and Followers'!U$8,'EPA HDV Rules'!N$46),0))</f>
        <v>0.27200000000000002</v>
      </c>
      <c r="V12">
        <f>IF('CA Standards and Followers'!$C24=1,'EPA HDV Rules'!O$46,IF('CA Standards and Followers'!$F24=1,MAX('CA Standards and Followers'!V$8,'EPA HDV Rules'!O$46),0))</f>
        <v>0.27200000000000002</v>
      </c>
      <c r="W12">
        <f>IF('CA Standards and Followers'!$C24=1,'EPA HDV Rules'!P$46,IF('CA Standards and Followers'!$F24=1,MAX('CA Standards and Followers'!W$8,'EPA HDV Rules'!P$46),0))</f>
        <v>0.27200000000000002</v>
      </c>
      <c r="X12">
        <f>IF('CA Standards and Followers'!$C24=1,'EPA HDV Rules'!Q$46,IF('CA Standards and Followers'!$F24=1,MAX('CA Standards and Followers'!X$8,'EPA HDV Rules'!Q$46),0))</f>
        <v>0.27200000000000002</v>
      </c>
      <c r="Y12">
        <f>IF('CA Standards and Followers'!$C24=1,'EPA HDV Rules'!R$46,IF('CA Standards and Followers'!$F24=1,MAX('CA Standards and Followers'!Y$8,'EPA HDV Rules'!R$46),0))</f>
        <v>0.27200000000000002</v>
      </c>
      <c r="Z12">
        <f>IF('CA Standards and Followers'!$C24=1,'EPA HDV Rules'!S$46,IF('CA Standards and Followers'!$F24=1,MAX('CA Standards and Followers'!Z$8,'EPA HDV Rules'!S$46),0))</f>
        <v>0.27200000000000002</v>
      </c>
      <c r="AA12">
        <f>IF('CA Standards and Followers'!$C24=1,'EPA HDV Rules'!T$46,IF('CA Standards and Followers'!$F24=1,MAX('CA Standards and Followers'!AA$8,'EPA HDV Rules'!T$46),0))</f>
        <v>0.27200000000000002</v>
      </c>
      <c r="AB12">
        <f>IF('CA Standards and Followers'!$C24=1,'EPA HDV Rules'!U$46,IF('CA Standards and Followers'!$F24=1,MAX('CA Standards and Followers'!AB$8,'EPA HDV Rules'!U$46),0))</f>
        <v>0.27200000000000002</v>
      </c>
      <c r="AC12">
        <f>IF('CA Standards and Followers'!$C24=1,'EPA HDV Rules'!V$46,IF('CA Standards and Followers'!$F24=1,MAX('CA Standards and Followers'!AC$8,'EPA HDV Rules'!V$46),0))</f>
        <v>0.27200000000000002</v>
      </c>
      <c r="AD12">
        <f>IF('CA Standards and Followers'!$C24=1,'EPA HDV Rules'!W$46,IF('CA Standards and Followers'!$F24=1,MAX('CA Standards and Followers'!AD$8,'EPA HDV Rules'!W$46),0))</f>
        <v>0.27200000000000002</v>
      </c>
      <c r="AE12">
        <f>IF('CA Standards and Followers'!$C24=1,'EPA HDV Rules'!X$46,IF('CA Standards and Followers'!$F24=1,MAX('CA Standards and Followers'!AE$8,'EPA HDV Rules'!X$46),0))</f>
        <v>0.27200000000000002</v>
      </c>
      <c r="AF12">
        <f>IF('CA Standards and Followers'!$C24=1,'EPA HDV Rules'!Y$46,IF('CA Standards and Followers'!$F24=1,MAX('CA Standards and Followers'!AF$8,'EPA HDV Rules'!Y$46),0))</f>
        <v>0.27200000000000002</v>
      </c>
    </row>
    <row r="13" spans="1:32" x14ac:dyDescent="0.75">
      <c r="A13" t="s">
        <v>7</v>
      </c>
      <c r="B13">
        <f>IF(INDEX('CA Standards and Followers'!$I$14:$I$73,MATCH($A13,'CA Standards and Followers'!$A$14:$A$73,0))&lt;=B$1,INDEX('CA Standards and Followers'!$F$14:$F$73,MATCH($A13,'CA Standards and Followers'!$A$14:$A$73,0))*'CA Standards and Followers'!B$8,0)</f>
        <v>0</v>
      </c>
      <c r="C13">
        <f>IF(INDEX('CA Standards and Followers'!$I$14:$I$73,MATCH($A13,'CA Standards and Followers'!$A$14:$A$73,0))&lt;=C$1,INDEX('CA Standards and Followers'!$F$14:$F$73,MATCH($A13,'CA Standards and Followers'!$A$14:$A$73,0))*'CA Standards and Followers'!C$8,0)</f>
        <v>0</v>
      </c>
      <c r="D13">
        <f>IF(INDEX('CA Standards and Followers'!$I$14:$I$73,MATCH($A13,'CA Standards and Followers'!$A$14:$A$73,0))&lt;=D$1,INDEX('CA Standards and Followers'!$F$14:$F$73,MATCH($A13,'CA Standards and Followers'!$A$14:$A$73,0))*'CA Standards and Followers'!D$8,0)</f>
        <v>0</v>
      </c>
      <c r="E13">
        <f>IF(INDEX('CA Standards and Followers'!$I$14:$I$73,MATCH($A13,'CA Standards and Followers'!$A$14:$A$73,0))&lt;=E$1,INDEX('CA Standards and Followers'!$F$14:$F$73,MATCH($A13,'CA Standards and Followers'!$A$14:$A$73,0))*'CA Standards and Followers'!E$8,0)</f>
        <v>0</v>
      </c>
      <c r="F13">
        <f>IF(INDEX('CA Standards and Followers'!$I$14:$I$73,MATCH($A13,'CA Standards and Followers'!$A$14:$A$73,0))&lt;=F$1,INDEX('CA Standards and Followers'!$F$14:$F$73,MATCH($A13,'CA Standards and Followers'!$A$14:$A$73,0))*'CA Standards and Followers'!F$8,0)</f>
        <v>0</v>
      </c>
      <c r="G13">
        <f>IF(INDEX('CA Standards and Followers'!$I$14:$I$73,MATCH($A13,'CA Standards and Followers'!$A$14:$A$73,0))&lt;=G$1,INDEX('CA Standards and Followers'!$F$14:$F$73,MATCH($A13,'CA Standards and Followers'!$A$14:$A$73,0))*'CA Standards and Followers'!G$8,0)</f>
        <v>0</v>
      </c>
      <c r="H13">
        <f>IF(INDEX('CA Standards and Followers'!$I$14:$I$73,MATCH($A13,'CA Standards and Followers'!$A$14:$A$73,0))&lt;=H$1,INDEX('CA Standards and Followers'!$F$14:$F$73,MATCH($A13,'CA Standards and Followers'!$A$14:$A$73,0))*'CA Standards and Followers'!H$8,0)</f>
        <v>0</v>
      </c>
      <c r="I13">
        <f>IF('CA Standards and Followers'!$C25=1,'EPA HDV Rules'!B$46,IF('CA Standards and Followers'!$F25=1,MAX('CA Standards and Followers'!I$8,'EPA HDV Rules'!B$46),0))</f>
        <v>0</v>
      </c>
      <c r="J13">
        <f>IF('CA Standards and Followers'!$C25=1,'EPA HDV Rules'!C$46,IF('CA Standards and Followers'!$F25=1,MAX('CA Standards and Followers'!J$8,'EPA HDV Rules'!C$46),0))</f>
        <v>0</v>
      </c>
      <c r="K13">
        <f>IF('CA Standards and Followers'!$C25=1,'EPA HDV Rules'!D$46,IF('CA Standards and Followers'!$F25=1,MAX('CA Standards and Followers'!K$8,'EPA HDV Rules'!D$46),0))</f>
        <v>0</v>
      </c>
      <c r="L13">
        <f>IF('CA Standards and Followers'!$C25=1,'EPA HDV Rules'!E$46,IF('CA Standards and Followers'!$F25=1,MAX('CA Standards and Followers'!L$8,'EPA HDV Rules'!E$46),0))</f>
        <v>3.3500000000000002E-2</v>
      </c>
      <c r="M13">
        <f>IF('CA Standards and Followers'!$C25=1,'EPA HDV Rules'!F$46,IF('CA Standards and Followers'!$F25=1,MAX('CA Standards and Followers'!M$8,'EPA HDV Rules'!F$46),0))</f>
        <v>0.125</v>
      </c>
      <c r="N13">
        <f>IF('CA Standards and Followers'!$C25=1,'EPA HDV Rules'!G$46,IF('CA Standards and Followers'!$F25=1,MAX('CA Standards and Followers'!N$8,'EPA HDV Rules'!G$46),0))</f>
        <v>0.27200000000000002</v>
      </c>
      <c r="O13">
        <f>IF('CA Standards and Followers'!$C25=1,'EPA HDV Rules'!H$46,IF('CA Standards and Followers'!$F25=1,MAX('CA Standards and Followers'!O$8,'EPA HDV Rules'!H$46),0))</f>
        <v>0.27200000000000002</v>
      </c>
      <c r="P13">
        <f>IF('CA Standards and Followers'!$C25=1,'EPA HDV Rules'!I$46,IF('CA Standards and Followers'!$F25=1,MAX('CA Standards and Followers'!P$8,'EPA HDV Rules'!I$46),0))</f>
        <v>0.27200000000000002</v>
      </c>
      <c r="Q13">
        <f>IF('CA Standards and Followers'!$C25=1,'EPA HDV Rules'!J$46,IF('CA Standards and Followers'!$F25=1,MAX('CA Standards and Followers'!Q$8,'EPA HDV Rules'!J$46),0))</f>
        <v>0.27200000000000002</v>
      </c>
      <c r="R13">
        <f>IF('CA Standards and Followers'!$C25=1,'EPA HDV Rules'!K$46,IF('CA Standards and Followers'!$F25=1,MAX('CA Standards and Followers'!R$8,'EPA HDV Rules'!K$46),0))</f>
        <v>0.27200000000000002</v>
      </c>
      <c r="S13">
        <f>IF('CA Standards and Followers'!$C25=1,'EPA HDV Rules'!L$46,IF('CA Standards and Followers'!$F25=1,MAX('CA Standards and Followers'!S$8,'EPA HDV Rules'!L$46),0))</f>
        <v>0.27200000000000002</v>
      </c>
      <c r="T13">
        <f>IF('CA Standards and Followers'!$C25=1,'EPA HDV Rules'!M$46,IF('CA Standards and Followers'!$F25=1,MAX('CA Standards and Followers'!T$8,'EPA HDV Rules'!M$46),0))</f>
        <v>0.27200000000000002</v>
      </c>
      <c r="U13">
        <f>IF('CA Standards and Followers'!$C25=1,'EPA HDV Rules'!N$46,IF('CA Standards and Followers'!$F25=1,MAX('CA Standards and Followers'!U$8,'EPA HDV Rules'!N$46),0))</f>
        <v>0.27200000000000002</v>
      </c>
      <c r="V13">
        <f>IF('CA Standards and Followers'!$C25=1,'EPA HDV Rules'!O$46,IF('CA Standards and Followers'!$F25=1,MAX('CA Standards and Followers'!V$8,'EPA HDV Rules'!O$46),0))</f>
        <v>0.27200000000000002</v>
      </c>
      <c r="W13">
        <f>IF('CA Standards and Followers'!$C25=1,'EPA HDV Rules'!P$46,IF('CA Standards and Followers'!$F25=1,MAX('CA Standards and Followers'!W$8,'EPA HDV Rules'!P$46),0))</f>
        <v>0.27200000000000002</v>
      </c>
      <c r="X13">
        <f>IF('CA Standards and Followers'!$C25=1,'EPA HDV Rules'!Q$46,IF('CA Standards and Followers'!$F25=1,MAX('CA Standards and Followers'!X$8,'EPA HDV Rules'!Q$46),0))</f>
        <v>0.27200000000000002</v>
      </c>
      <c r="Y13">
        <f>IF('CA Standards and Followers'!$C25=1,'EPA HDV Rules'!R$46,IF('CA Standards and Followers'!$F25=1,MAX('CA Standards and Followers'!Y$8,'EPA HDV Rules'!R$46),0))</f>
        <v>0.27200000000000002</v>
      </c>
      <c r="Z13">
        <f>IF('CA Standards and Followers'!$C25=1,'EPA HDV Rules'!S$46,IF('CA Standards and Followers'!$F25=1,MAX('CA Standards and Followers'!Z$8,'EPA HDV Rules'!S$46),0))</f>
        <v>0.27200000000000002</v>
      </c>
      <c r="AA13">
        <f>IF('CA Standards and Followers'!$C25=1,'EPA HDV Rules'!T$46,IF('CA Standards and Followers'!$F25=1,MAX('CA Standards and Followers'!AA$8,'EPA HDV Rules'!T$46),0))</f>
        <v>0.27200000000000002</v>
      </c>
      <c r="AB13">
        <f>IF('CA Standards and Followers'!$C25=1,'EPA HDV Rules'!U$46,IF('CA Standards and Followers'!$F25=1,MAX('CA Standards and Followers'!AB$8,'EPA HDV Rules'!U$46),0))</f>
        <v>0.27200000000000002</v>
      </c>
      <c r="AC13">
        <f>IF('CA Standards and Followers'!$C25=1,'EPA HDV Rules'!V$46,IF('CA Standards and Followers'!$F25=1,MAX('CA Standards and Followers'!AC$8,'EPA HDV Rules'!V$46),0))</f>
        <v>0.27200000000000002</v>
      </c>
      <c r="AD13">
        <f>IF('CA Standards and Followers'!$C25=1,'EPA HDV Rules'!W$46,IF('CA Standards and Followers'!$F25=1,MAX('CA Standards and Followers'!AD$8,'EPA HDV Rules'!W$46),0))</f>
        <v>0.27200000000000002</v>
      </c>
      <c r="AE13">
        <f>IF('CA Standards and Followers'!$C25=1,'EPA HDV Rules'!X$46,IF('CA Standards and Followers'!$F25=1,MAX('CA Standards and Followers'!AE$8,'EPA HDV Rules'!X$46),0))</f>
        <v>0.27200000000000002</v>
      </c>
      <c r="AF13">
        <f>IF('CA Standards and Followers'!$C25=1,'EPA HDV Rules'!Y$46,IF('CA Standards and Followers'!$F25=1,MAX('CA Standards and Followers'!AF$8,'EPA HDV Rules'!Y$46),0))</f>
        <v>0.27200000000000002</v>
      </c>
    </row>
    <row r="14" spans="1:32" x14ac:dyDescent="0.75">
      <c r="A14" t="s">
        <v>8</v>
      </c>
      <c r="B14">
        <f>IF(INDEX('CA Standards and Followers'!$I$14:$I$73,MATCH($A14,'CA Standards and Followers'!$A$14:$A$73,0))&lt;=B$1,INDEX('CA Standards and Followers'!$F$14:$F$73,MATCH($A14,'CA Standards and Followers'!$A$14:$A$73,0))*'CA Standards and Followers'!B$8,0)</f>
        <v>0</v>
      </c>
      <c r="C14">
        <f>IF(INDEX('CA Standards and Followers'!$I$14:$I$73,MATCH($A14,'CA Standards and Followers'!$A$14:$A$73,0))&lt;=C$1,INDEX('CA Standards and Followers'!$F$14:$F$73,MATCH($A14,'CA Standards and Followers'!$A$14:$A$73,0))*'CA Standards and Followers'!C$8,0)</f>
        <v>0</v>
      </c>
      <c r="D14">
        <f>IF(INDEX('CA Standards and Followers'!$I$14:$I$73,MATCH($A14,'CA Standards and Followers'!$A$14:$A$73,0))&lt;=D$1,INDEX('CA Standards and Followers'!$F$14:$F$73,MATCH($A14,'CA Standards and Followers'!$A$14:$A$73,0))*'CA Standards and Followers'!D$8,0)</f>
        <v>0</v>
      </c>
      <c r="E14">
        <f>IF(INDEX('CA Standards and Followers'!$I$14:$I$73,MATCH($A14,'CA Standards and Followers'!$A$14:$A$73,0))&lt;=E$1,INDEX('CA Standards and Followers'!$F$14:$F$73,MATCH($A14,'CA Standards and Followers'!$A$14:$A$73,0))*'CA Standards and Followers'!E$8,0)</f>
        <v>0</v>
      </c>
      <c r="F14">
        <f>IF(INDEX('CA Standards and Followers'!$I$14:$I$73,MATCH($A14,'CA Standards and Followers'!$A$14:$A$73,0))&lt;=F$1,INDEX('CA Standards and Followers'!$F$14:$F$73,MATCH($A14,'CA Standards and Followers'!$A$14:$A$73,0))*'CA Standards and Followers'!F$8,0)</f>
        <v>0</v>
      </c>
      <c r="G14">
        <f>IF(INDEX('CA Standards and Followers'!$I$14:$I$73,MATCH($A14,'CA Standards and Followers'!$A$14:$A$73,0))&lt;=G$1,INDEX('CA Standards and Followers'!$F$14:$F$73,MATCH($A14,'CA Standards and Followers'!$A$14:$A$73,0))*'CA Standards and Followers'!G$8,0)</f>
        <v>0</v>
      </c>
      <c r="H14">
        <f>IF(INDEX('CA Standards and Followers'!$I$14:$I$73,MATCH($A14,'CA Standards and Followers'!$A$14:$A$73,0))&lt;=H$1,INDEX('CA Standards and Followers'!$F$14:$F$73,MATCH($A14,'CA Standards and Followers'!$A$14:$A$73,0))*'CA Standards and Followers'!H$8,0)</f>
        <v>0</v>
      </c>
      <c r="I14">
        <f>IF('CA Standards and Followers'!$C26=1,'EPA HDV Rules'!B$46,IF('CA Standards and Followers'!$F26=1,MAX('CA Standards and Followers'!I$8,'EPA HDV Rules'!B$46),0))</f>
        <v>0</v>
      </c>
      <c r="J14">
        <f>IF('CA Standards and Followers'!$C26=1,'EPA HDV Rules'!C$46,IF('CA Standards and Followers'!$F26=1,MAX('CA Standards and Followers'!J$8,'EPA HDV Rules'!C$46),0))</f>
        <v>0</v>
      </c>
      <c r="K14">
        <f>IF('CA Standards and Followers'!$C26=1,'EPA HDV Rules'!D$46,IF('CA Standards and Followers'!$F26=1,MAX('CA Standards and Followers'!K$8,'EPA HDV Rules'!D$46),0))</f>
        <v>0</v>
      </c>
      <c r="L14">
        <f>IF('CA Standards and Followers'!$C26=1,'EPA HDV Rules'!E$46,IF('CA Standards and Followers'!$F26=1,MAX('CA Standards and Followers'!L$8,'EPA HDV Rules'!E$46),0))</f>
        <v>3.3500000000000002E-2</v>
      </c>
      <c r="M14">
        <f>IF('CA Standards and Followers'!$C26=1,'EPA HDV Rules'!F$46,IF('CA Standards and Followers'!$F26=1,MAX('CA Standards and Followers'!M$8,'EPA HDV Rules'!F$46),0))</f>
        <v>0.125</v>
      </c>
      <c r="N14">
        <f>IF('CA Standards and Followers'!$C26=1,'EPA HDV Rules'!G$46,IF('CA Standards and Followers'!$F26=1,MAX('CA Standards and Followers'!N$8,'EPA HDV Rules'!G$46),0))</f>
        <v>0.27200000000000002</v>
      </c>
      <c r="O14">
        <f>IF('CA Standards and Followers'!$C26=1,'EPA HDV Rules'!H$46,IF('CA Standards and Followers'!$F26=1,MAX('CA Standards and Followers'!O$8,'EPA HDV Rules'!H$46),0))</f>
        <v>0.27200000000000002</v>
      </c>
      <c r="P14">
        <f>IF('CA Standards and Followers'!$C26=1,'EPA HDV Rules'!I$46,IF('CA Standards and Followers'!$F26=1,MAX('CA Standards and Followers'!P$8,'EPA HDV Rules'!I$46),0))</f>
        <v>0.27200000000000002</v>
      </c>
      <c r="Q14">
        <f>IF('CA Standards and Followers'!$C26=1,'EPA HDV Rules'!J$46,IF('CA Standards and Followers'!$F26=1,MAX('CA Standards and Followers'!Q$8,'EPA HDV Rules'!J$46),0))</f>
        <v>0.27200000000000002</v>
      </c>
      <c r="R14">
        <f>IF('CA Standards and Followers'!$C26=1,'EPA HDV Rules'!K$46,IF('CA Standards and Followers'!$F26=1,MAX('CA Standards and Followers'!R$8,'EPA HDV Rules'!K$46),0))</f>
        <v>0.27200000000000002</v>
      </c>
      <c r="S14">
        <f>IF('CA Standards and Followers'!$C26=1,'EPA HDV Rules'!L$46,IF('CA Standards and Followers'!$F26=1,MAX('CA Standards and Followers'!S$8,'EPA HDV Rules'!L$46),0))</f>
        <v>0.27200000000000002</v>
      </c>
      <c r="T14">
        <f>IF('CA Standards and Followers'!$C26=1,'EPA HDV Rules'!M$46,IF('CA Standards and Followers'!$F26=1,MAX('CA Standards and Followers'!T$8,'EPA HDV Rules'!M$46),0))</f>
        <v>0.27200000000000002</v>
      </c>
      <c r="U14">
        <f>IF('CA Standards and Followers'!$C26=1,'EPA HDV Rules'!N$46,IF('CA Standards and Followers'!$F26=1,MAX('CA Standards and Followers'!U$8,'EPA HDV Rules'!N$46),0))</f>
        <v>0.27200000000000002</v>
      </c>
      <c r="V14">
        <f>IF('CA Standards and Followers'!$C26=1,'EPA HDV Rules'!O$46,IF('CA Standards and Followers'!$F26=1,MAX('CA Standards and Followers'!V$8,'EPA HDV Rules'!O$46),0))</f>
        <v>0.27200000000000002</v>
      </c>
      <c r="W14">
        <f>IF('CA Standards and Followers'!$C26=1,'EPA HDV Rules'!P$46,IF('CA Standards and Followers'!$F26=1,MAX('CA Standards and Followers'!W$8,'EPA HDV Rules'!P$46),0))</f>
        <v>0.27200000000000002</v>
      </c>
      <c r="X14">
        <f>IF('CA Standards and Followers'!$C26=1,'EPA HDV Rules'!Q$46,IF('CA Standards and Followers'!$F26=1,MAX('CA Standards and Followers'!X$8,'EPA HDV Rules'!Q$46),0))</f>
        <v>0.27200000000000002</v>
      </c>
      <c r="Y14">
        <f>IF('CA Standards and Followers'!$C26=1,'EPA HDV Rules'!R$46,IF('CA Standards and Followers'!$F26=1,MAX('CA Standards and Followers'!Y$8,'EPA HDV Rules'!R$46),0))</f>
        <v>0.27200000000000002</v>
      </c>
      <c r="Z14">
        <f>IF('CA Standards and Followers'!$C26=1,'EPA HDV Rules'!S$46,IF('CA Standards and Followers'!$F26=1,MAX('CA Standards and Followers'!Z$8,'EPA HDV Rules'!S$46),0))</f>
        <v>0.27200000000000002</v>
      </c>
      <c r="AA14">
        <f>IF('CA Standards and Followers'!$C26=1,'EPA HDV Rules'!T$46,IF('CA Standards and Followers'!$F26=1,MAX('CA Standards and Followers'!AA$8,'EPA HDV Rules'!T$46),0))</f>
        <v>0.27200000000000002</v>
      </c>
      <c r="AB14">
        <f>IF('CA Standards and Followers'!$C26=1,'EPA HDV Rules'!U$46,IF('CA Standards and Followers'!$F26=1,MAX('CA Standards and Followers'!AB$8,'EPA HDV Rules'!U$46),0))</f>
        <v>0.27200000000000002</v>
      </c>
      <c r="AC14">
        <f>IF('CA Standards and Followers'!$C26=1,'EPA HDV Rules'!V$46,IF('CA Standards and Followers'!$F26=1,MAX('CA Standards and Followers'!AC$8,'EPA HDV Rules'!V$46),0))</f>
        <v>0.27200000000000002</v>
      </c>
      <c r="AD14">
        <f>IF('CA Standards and Followers'!$C26=1,'EPA HDV Rules'!W$46,IF('CA Standards and Followers'!$F26=1,MAX('CA Standards and Followers'!AD$8,'EPA HDV Rules'!W$46),0))</f>
        <v>0.27200000000000002</v>
      </c>
      <c r="AE14">
        <f>IF('CA Standards and Followers'!$C26=1,'EPA HDV Rules'!X$46,IF('CA Standards and Followers'!$F26=1,MAX('CA Standards and Followers'!AE$8,'EPA HDV Rules'!X$46),0))</f>
        <v>0.27200000000000002</v>
      </c>
      <c r="AF14">
        <f>IF('CA Standards and Followers'!$C26=1,'EPA HDV Rules'!Y$46,IF('CA Standards and Followers'!$F26=1,MAX('CA Standards and Followers'!AF$8,'EPA HDV Rules'!Y$46),0))</f>
        <v>0.27200000000000002</v>
      </c>
    </row>
    <row r="15" spans="1:32" x14ac:dyDescent="0.75">
      <c r="A15" t="s">
        <v>1359</v>
      </c>
      <c r="B15">
        <f>IF(INDEX('CA Standards and Followers'!$I$14:$I$73,MATCH($A15,'CA Standards and Followers'!$A$14:$A$73,0))&lt;=B$1,INDEX('CA Standards and Followers'!$F$14:$F$73,MATCH($A15,'CA Standards and Followers'!$A$14:$A$73,0))*'CA Standards and Followers'!B$8,0)</f>
        <v>0</v>
      </c>
      <c r="C15">
        <f>IF(INDEX('CA Standards and Followers'!$I$14:$I$73,MATCH($A15,'CA Standards and Followers'!$A$14:$A$73,0))&lt;=C$1,INDEX('CA Standards and Followers'!$F$14:$F$73,MATCH($A15,'CA Standards and Followers'!$A$14:$A$73,0))*'CA Standards and Followers'!C$8,0)</f>
        <v>0</v>
      </c>
      <c r="D15">
        <f>IF(INDEX('CA Standards and Followers'!$I$14:$I$73,MATCH($A15,'CA Standards and Followers'!$A$14:$A$73,0))&lt;=D$1,INDEX('CA Standards and Followers'!$F$14:$F$73,MATCH($A15,'CA Standards and Followers'!$A$14:$A$73,0))*'CA Standards and Followers'!D$8,0)</f>
        <v>0</v>
      </c>
      <c r="E15">
        <f>IF(INDEX('CA Standards and Followers'!$I$14:$I$73,MATCH($A15,'CA Standards and Followers'!$A$14:$A$73,0))&lt;=E$1,INDEX('CA Standards and Followers'!$F$14:$F$73,MATCH($A15,'CA Standards and Followers'!$A$14:$A$73,0))*'CA Standards and Followers'!E$8,0)</f>
        <v>0</v>
      </c>
      <c r="F15">
        <f>IF(INDEX('CA Standards and Followers'!$I$14:$I$73,MATCH($A15,'CA Standards and Followers'!$A$14:$A$73,0))&lt;=F$1,INDEX('CA Standards and Followers'!$F$14:$F$73,MATCH($A15,'CA Standards and Followers'!$A$14:$A$73,0))*'CA Standards and Followers'!F$8,0)</f>
        <v>0</v>
      </c>
      <c r="G15">
        <f>IF(INDEX('CA Standards and Followers'!$I$14:$I$73,MATCH($A15,'CA Standards and Followers'!$A$14:$A$73,0))&lt;=G$1,INDEX('CA Standards and Followers'!$F$14:$F$73,MATCH($A15,'CA Standards and Followers'!$A$14:$A$73,0))*'CA Standards and Followers'!G$8,0)</f>
        <v>0</v>
      </c>
      <c r="H15">
        <f>IF(INDEX('CA Standards and Followers'!$I$14:$I$73,MATCH($A15,'CA Standards and Followers'!$A$14:$A$73,0))&lt;=H$1,INDEX('CA Standards and Followers'!$F$14:$F$73,MATCH($A15,'CA Standards and Followers'!$A$14:$A$73,0))*'CA Standards and Followers'!H$8,0)</f>
        <v>0</v>
      </c>
      <c r="I15">
        <f>IF('CA Standards and Followers'!$C27=1,'EPA HDV Rules'!B$46,IF('CA Standards and Followers'!$F27=1,MAX('CA Standards and Followers'!I$8,'EPA HDV Rules'!B$46),0))</f>
        <v>0</v>
      </c>
      <c r="J15">
        <f>IF('CA Standards and Followers'!$C27=1,'EPA HDV Rules'!C$46,IF('CA Standards and Followers'!$F27=1,MAX('CA Standards and Followers'!J$8,'EPA HDV Rules'!C$46),0))</f>
        <v>0</v>
      </c>
      <c r="K15">
        <f>IF('CA Standards and Followers'!$C27=1,'EPA HDV Rules'!D$46,IF('CA Standards and Followers'!$F27=1,MAX('CA Standards and Followers'!K$8,'EPA HDV Rules'!D$46),0))</f>
        <v>0</v>
      </c>
      <c r="L15">
        <f>IF('CA Standards and Followers'!$C27=1,'EPA HDV Rules'!E$46,IF('CA Standards and Followers'!$F27=1,MAX('CA Standards and Followers'!L$8,'EPA HDV Rules'!E$46),0))</f>
        <v>3.3500000000000002E-2</v>
      </c>
      <c r="M15">
        <f>IF('CA Standards and Followers'!$C27=1,'EPA HDV Rules'!F$46,IF('CA Standards and Followers'!$F27=1,MAX('CA Standards and Followers'!M$8,'EPA HDV Rules'!F$46),0))</f>
        <v>0.125</v>
      </c>
      <c r="N15">
        <f>IF('CA Standards and Followers'!$C27=1,'EPA HDV Rules'!G$46,IF('CA Standards and Followers'!$F27=1,MAX('CA Standards and Followers'!N$8,'EPA HDV Rules'!G$46),0))</f>
        <v>0.27200000000000002</v>
      </c>
      <c r="O15">
        <f>IF('CA Standards and Followers'!$C27=1,'EPA HDV Rules'!H$46,IF('CA Standards and Followers'!$F27=1,MAX('CA Standards and Followers'!O$8,'EPA HDV Rules'!H$46),0))</f>
        <v>0.27200000000000002</v>
      </c>
      <c r="P15">
        <f>IF('CA Standards and Followers'!$C27=1,'EPA HDV Rules'!I$46,IF('CA Standards and Followers'!$F27=1,MAX('CA Standards and Followers'!P$8,'EPA HDV Rules'!I$46),0))</f>
        <v>0.27200000000000002</v>
      </c>
      <c r="Q15">
        <f>IF('CA Standards and Followers'!$C27=1,'EPA HDV Rules'!J$46,IF('CA Standards and Followers'!$F27=1,MAX('CA Standards and Followers'!Q$8,'EPA HDV Rules'!J$46),0))</f>
        <v>0.27200000000000002</v>
      </c>
      <c r="R15">
        <f>IF('CA Standards and Followers'!$C27=1,'EPA HDV Rules'!K$46,IF('CA Standards and Followers'!$F27=1,MAX('CA Standards and Followers'!R$8,'EPA HDV Rules'!K$46),0))</f>
        <v>0.27200000000000002</v>
      </c>
      <c r="S15">
        <f>IF('CA Standards and Followers'!$C27=1,'EPA HDV Rules'!L$46,IF('CA Standards and Followers'!$F27=1,MAX('CA Standards and Followers'!S$8,'EPA HDV Rules'!L$46),0))</f>
        <v>0.27200000000000002</v>
      </c>
      <c r="T15">
        <f>IF('CA Standards and Followers'!$C27=1,'EPA HDV Rules'!M$46,IF('CA Standards and Followers'!$F27=1,MAX('CA Standards and Followers'!T$8,'EPA HDV Rules'!M$46),0))</f>
        <v>0.27200000000000002</v>
      </c>
      <c r="U15">
        <f>IF('CA Standards and Followers'!$C27=1,'EPA HDV Rules'!N$46,IF('CA Standards and Followers'!$F27=1,MAX('CA Standards and Followers'!U$8,'EPA HDV Rules'!N$46),0))</f>
        <v>0.27200000000000002</v>
      </c>
      <c r="V15">
        <f>IF('CA Standards and Followers'!$C27=1,'EPA HDV Rules'!O$46,IF('CA Standards and Followers'!$F27=1,MAX('CA Standards and Followers'!V$8,'EPA HDV Rules'!O$46),0))</f>
        <v>0.27200000000000002</v>
      </c>
      <c r="W15">
        <f>IF('CA Standards and Followers'!$C27=1,'EPA HDV Rules'!P$46,IF('CA Standards and Followers'!$F27=1,MAX('CA Standards and Followers'!W$8,'EPA HDV Rules'!P$46),0))</f>
        <v>0.27200000000000002</v>
      </c>
      <c r="X15">
        <f>IF('CA Standards and Followers'!$C27=1,'EPA HDV Rules'!Q$46,IF('CA Standards and Followers'!$F27=1,MAX('CA Standards and Followers'!X$8,'EPA HDV Rules'!Q$46),0))</f>
        <v>0.27200000000000002</v>
      </c>
      <c r="Y15">
        <f>IF('CA Standards and Followers'!$C27=1,'EPA HDV Rules'!R$46,IF('CA Standards and Followers'!$F27=1,MAX('CA Standards and Followers'!Y$8,'EPA HDV Rules'!R$46),0))</f>
        <v>0.27200000000000002</v>
      </c>
      <c r="Z15">
        <f>IF('CA Standards and Followers'!$C27=1,'EPA HDV Rules'!S$46,IF('CA Standards and Followers'!$F27=1,MAX('CA Standards and Followers'!Z$8,'EPA HDV Rules'!S$46),0))</f>
        <v>0.27200000000000002</v>
      </c>
      <c r="AA15">
        <f>IF('CA Standards and Followers'!$C27=1,'EPA HDV Rules'!T$46,IF('CA Standards and Followers'!$F27=1,MAX('CA Standards and Followers'!AA$8,'EPA HDV Rules'!T$46),0))</f>
        <v>0.27200000000000002</v>
      </c>
      <c r="AB15">
        <f>IF('CA Standards and Followers'!$C27=1,'EPA HDV Rules'!U$46,IF('CA Standards and Followers'!$F27=1,MAX('CA Standards and Followers'!AB$8,'EPA HDV Rules'!U$46),0))</f>
        <v>0.27200000000000002</v>
      </c>
      <c r="AC15">
        <f>IF('CA Standards and Followers'!$C27=1,'EPA HDV Rules'!V$46,IF('CA Standards and Followers'!$F27=1,MAX('CA Standards and Followers'!AC$8,'EPA HDV Rules'!V$46),0))</f>
        <v>0.27200000000000002</v>
      </c>
      <c r="AD15">
        <f>IF('CA Standards and Followers'!$C27=1,'EPA HDV Rules'!W$46,IF('CA Standards and Followers'!$F27=1,MAX('CA Standards and Followers'!AD$8,'EPA HDV Rules'!W$46),0))</f>
        <v>0.27200000000000002</v>
      </c>
      <c r="AE15">
        <f>IF('CA Standards and Followers'!$C27=1,'EPA HDV Rules'!X$46,IF('CA Standards and Followers'!$F27=1,MAX('CA Standards and Followers'!AE$8,'EPA HDV Rules'!X$46),0))</f>
        <v>0.27200000000000002</v>
      </c>
      <c r="AF15">
        <f>IF('CA Standards and Followers'!$C27=1,'EPA HDV Rules'!Y$46,IF('CA Standards and Followers'!$F27=1,MAX('CA Standards and Followers'!AF$8,'EPA HDV Rules'!Y$46),0))</f>
        <v>0.27200000000000002</v>
      </c>
    </row>
    <row r="16" spans="1:32" x14ac:dyDescent="0.75">
      <c r="A16" t="s">
        <v>1361</v>
      </c>
      <c r="B16">
        <f>IF(INDEX('CA Standards and Followers'!$I$14:$I$73,MATCH($A16,'CA Standards and Followers'!$A$14:$A$73,0))&lt;=B$1,INDEX('CA Standards and Followers'!$F$14:$F$73,MATCH($A16,'CA Standards and Followers'!$A$14:$A$73,0))*'CA Standards and Followers'!B$8,0)</f>
        <v>0</v>
      </c>
      <c r="C16">
        <f>IF(INDEX('CA Standards and Followers'!$I$14:$I$73,MATCH($A16,'CA Standards and Followers'!$A$14:$A$73,0))&lt;=C$1,INDEX('CA Standards and Followers'!$F$14:$F$73,MATCH($A16,'CA Standards and Followers'!$A$14:$A$73,0))*'CA Standards and Followers'!C$8,0)</f>
        <v>0</v>
      </c>
      <c r="D16">
        <f>IF(INDEX('CA Standards and Followers'!$I$14:$I$73,MATCH($A16,'CA Standards and Followers'!$A$14:$A$73,0))&lt;=D$1,INDEX('CA Standards and Followers'!$F$14:$F$73,MATCH($A16,'CA Standards and Followers'!$A$14:$A$73,0))*'CA Standards and Followers'!D$8,0)</f>
        <v>0</v>
      </c>
      <c r="E16">
        <f>IF(INDEX('CA Standards and Followers'!$I$14:$I$73,MATCH($A16,'CA Standards and Followers'!$A$14:$A$73,0))&lt;=E$1,INDEX('CA Standards and Followers'!$F$14:$F$73,MATCH($A16,'CA Standards and Followers'!$A$14:$A$73,0))*'CA Standards and Followers'!E$8,0)</f>
        <v>0</v>
      </c>
      <c r="F16">
        <f>IF(INDEX('CA Standards and Followers'!$I$14:$I$73,MATCH($A16,'CA Standards and Followers'!$A$14:$A$73,0))&lt;=F$1,INDEX('CA Standards and Followers'!$F$14:$F$73,MATCH($A16,'CA Standards and Followers'!$A$14:$A$73,0))*'CA Standards and Followers'!F$8,0)</f>
        <v>0</v>
      </c>
      <c r="G16">
        <f>IF(INDEX('CA Standards and Followers'!$I$14:$I$73,MATCH($A16,'CA Standards and Followers'!$A$14:$A$73,0))&lt;=G$1,INDEX('CA Standards and Followers'!$F$14:$F$73,MATCH($A16,'CA Standards and Followers'!$A$14:$A$73,0))*'CA Standards and Followers'!G$8,0)</f>
        <v>0</v>
      </c>
      <c r="H16">
        <f>IF(INDEX('CA Standards and Followers'!$I$14:$I$73,MATCH($A16,'CA Standards and Followers'!$A$14:$A$73,0))&lt;=H$1,INDEX('CA Standards and Followers'!$F$14:$F$73,MATCH($A16,'CA Standards and Followers'!$A$14:$A$73,0))*'CA Standards and Followers'!H$8,0)</f>
        <v>0</v>
      </c>
      <c r="I16">
        <f>IF('CA Standards and Followers'!$C28=1,'EPA HDV Rules'!B$46,IF('CA Standards and Followers'!$F28=1,MAX('CA Standards and Followers'!I$8,'EPA HDV Rules'!B$46),0))</f>
        <v>0</v>
      </c>
      <c r="J16">
        <f>IF('CA Standards and Followers'!$C28=1,'EPA HDV Rules'!C$46,IF('CA Standards and Followers'!$F28=1,MAX('CA Standards and Followers'!J$8,'EPA HDV Rules'!C$46),0))</f>
        <v>0</v>
      </c>
      <c r="K16">
        <f>IF('CA Standards and Followers'!$C28=1,'EPA HDV Rules'!D$46,IF('CA Standards and Followers'!$F28=1,MAX('CA Standards and Followers'!K$8,'EPA HDV Rules'!D$46),0))</f>
        <v>0</v>
      </c>
      <c r="L16">
        <f>IF('CA Standards and Followers'!$C28=1,'EPA HDV Rules'!E$46,IF('CA Standards and Followers'!$F28=1,MAX('CA Standards and Followers'!L$8,'EPA HDV Rules'!E$46),0))</f>
        <v>3.3500000000000002E-2</v>
      </c>
      <c r="M16">
        <f>IF('CA Standards and Followers'!$C28=1,'EPA HDV Rules'!F$46,IF('CA Standards and Followers'!$F28=1,MAX('CA Standards and Followers'!M$8,'EPA HDV Rules'!F$46),0))</f>
        <v>0.125</v>
      </c>
      <c r="N16">
        <f>IF('CA Standards and Followers'!$C28=1,'EPA HDV Rules'!G$46,IF('CA Standards and Followers'!$F28=1,MAX('CA Standards and Followers'!N$8,'EPA HDV Rules'!G$46),0))</f>
        <v>0.27200000000000002</v>
      </c>
      <c r="O16">
        <f>IF('CA Standards and Followers'!$C28=1,'EPA HDV Rules'!H$46,IF('CA Standards and Followers'!$F28=1,MAX('CA Standards and Followers'!O$8,'EPA HDV Rules'!H$46),0))</f>
        <v>0.27200000000000002</v>
      </c>
      <c r="P16">
        <f>IF('CA Standards and Followers'!$C28=1,'EPA HDV Rules'!I$46,IF('CA Standards and Followers'!$F28=1,MAX('CA Standards and Followers'!P$8,'EPA HDV Rules'!I$46),0))</f>
        <v>0.27200000000000002</v>
      </c>
      <c r="Q16">
        <f>IF('CA Standards and Followers'!$C28=1,'EPA HDV Rules'!J$46,IF('CA Standards and Followers'!$F28=1,MAX('CA Standards and Followers'!Q$8,'EPA HDV Rules'!J$46),0))</f>
        <v>0.27200000000000002</v>
      </c>
      <c r="R16">
        <f>IF('CA Standards and Followers'!$C28=1,'EPA HDV Rules'!K$46,IF('CA Standards and Followers'!$F28=1,MAX('CA Standards and Followers'!R$8,'EPA HDV Rules'!K$46),0))</f>
        <v>0.27200000000000002</v>
      </c>
      <c r="S16">
        <f>IF('CA Standards and Followers'!$C28=1,'EPA HDV Rules'!L$46,IF('CA Standards and Followers'!$F28=1,MAX('CA Standards and Followers'!S$8,'EPA HDV Rules'!L$46),0))</f>
        <v>0.27200000000000002</v>
      </c>
      <c r="T16">
        <f>IF('CA Standards and Followers'!$C28=1,'EPA HDV Rules'!M$46,IF('CA Standards and Followers'!$F28=1,MAX('CA Standards and Followers'!T$8,'EPA HDV Rules'!M$46),0))</f>
        <v>0.27200000000000002</v>
      </c>
      <c r="U16">
        <f>IF('CA Standards and Followers'!$C28=1,'EPA HDV Rules'!N$46,IF('CA Standards and Followers'!$F28=1,MAX('CA Standards and Followers'!U$8,'EPA HDV Rules'!N$46),0))</f>
        <v>0.27200000000000002</v>
      </c>
      <c r="V16">
        <f>IF('CA Standards and Followers'!$C28=1,'EPA HDV Rules'!O$46,IF('CA Standards and Followers'!$F28=1,MAX('CA Standards and Followers'!V$8,'EPA HDV Rules'!O$46),0))</f>
        <v>0.27200000000000002</v>
      </c>
      <c r="W16">
        <f>IF('CA Standards and Followers'!$C28=1,'EPA HDV Rules'!P$46,IF('CA Standards and Followers'!$F28=1,MAX('CA Standards and Followers'!W$8,'EPA HDV Rules'!P$46),0))</f>
        <v>0.27200000000000002</v>
      </c>
      <c r="X16">
        <f>IF('CA Standards and Followers'!$C28=1,'EPA HDV Rules'!Q$46,IF('CA Standards and Followers'!$F28=1,MAX('CA Standards and Followers'!X$8,'EPA HDV Rules'!Q$46),0))</f>
        <v>0.27200000000000002</v>
      </c>
      <c r="Y16">
        <f>IF('CA Standards and Followers'!$C28=1,'EPA HDV Rules'!R$46,IF('CA Standards and Followers'!$F28=1,MAX('CA Standards and Followers'!Y$8,'EPA HDV Rules'!R$46),0))</f>
        <v>0.27200000000000002</v>
      </c>
      <c r="Z16">
        <f>IF('CA Standards and Followers'!$C28=1,'EPA HDV Rules'!S$46,IF('CA Standards and Followers'!$F28=1,MAX('CA Standards and Followers'!Z$8,'EPA HDV Rules'!S$46),0))</f>
        <v>0.27200000000000002</v>
      </c>
      <c r="AA16">
        <f>IF('CA Standards and Followers'!$C28=1,'EPA HDV Rules'!T$46,IF('CA Standards and Followers'!$F28=1,MAX('CA Standards and Followers'!AA$8,'EPA HDV Rules'!T$46),0))</f>
        <v>0.27200000000000002</v>
      </c>
      <c r="AB16">
        <f>IF('CA Standards and Followers'!$C28=1,'EPA HDV Rules'!U$46,IF('CA Standards and Followers'!$F28=1,MAX('CA Standards and Followers'!AB$8,'EPA HDV Rules'!U$46),0))</f>
        <v>0.27200000000000002</v>
      </c>
      <c r="AC16">
        <f>IF('CA Standards and Followers'!$C28=1,'EPA HDV Rules'!V$46,IF('CA Standards and Followers'!$F28=1,MAX('CA Standards and Followers'!AC$8,'EPA HDV Rules'!V$46),0))</f>
        <v>0.27200000000000002</v>
      </c>
      <c r="AD16">
        <f>IF('CA Standards and Followers'!$C28=1,'EPA HDV Rules'!W$46,IF('CA Standards and Followers'!$F28=1,MAX('CA Standards and Followers'!AD$8,'EPA HDV Rules'!W$46),0))</f>
        <v>0.27200000000000002</v>
      </c>
      <c r="AE16">
        <f>IF('CA Standards and Followers'!$C28=1,'EPA HDV Rules'!X$46,IF('CA Standards and Followers'!$F28=1,MAX('CA Standards and Followers'!AE$8,'EPA HDV Rules'!X$46),0))</f>
        <v>0.27200000000000002</v>
      </c>
      <c r="AF16">
        <f>IF('CA Standards and Followers'!$C28=1,'EPA HDV Rules'!Y$46,IF('CA Standards and Followers'!$F28=1,MAX('CA Standards and Followers'!AF$8,'EPA HDV Rules'!Y$46),0))</f>
        <v>0.27200000000000002</v>
      </c>
    </row>
    <row r="17" spans="1:32" x14ac:dyDescent="0.75">
      <c r="A17" t="s">
        <v>1363</v>
      </c>
      <c r="B17">
        <f>IF(INDEX('CA Standards and Followers'!$I$14:$I$73,MATCH($A17,'CA Standards and Followers'!$A$14:$A$73,0))&lt;=B$1,INDEX('CA Standards and Followers'!$F$14:$F$73,MATCH($A17,'CA Standards and Followers'!$A$14:$A$73,0))*'CA Standards and Followers'!B$8,0)</f>
        <v>0</v>
      </c>
      <c r="C17">
        <f>IF(INDEX('CA Standards and Followers'!$I$14:$I$73,MATCH($A17,'CA Standards and Followers'!$A$14:$A$73,0))&lt;=C$1,INDEX('CA Standards and Followers'!$F$14:$F$73,MATCH($A17,'CA Standards and Followers'!$A$14:$A$73,0))*'CA Standards and Followers'!C$8,0)</f>
        <v>0</v>
      </c>
      <c r="D17">
        <f>IF(INDEX('CA Standards and Followers'!$I$14:$I$73,MATCH($A17,'CA Standards and Followers'!$A$14:$A$73,0))&lt;=D$1,INDEX('CA Standards and Followers'!$F$14:$F$73,MATCH($A17,'CA Standards and Followers'!$A$14:$A$73,0))*'CA Standards and Followers'!D$8,0)</f>
        <v>0</v>
      </c>
      <c r="E17">
        <f>IF(INDEX('CA Standards and Followers'!$I$14:$I$73,MATCH($A17,'CA Standards and Followers'!$A$14:$A$73,0))&lt;=E$1,INDEX('CA Standards and Followers'!$F$14:$F$73,MATCH($A17,'CA Standards and Followers'!$A$14:$A$73,0))*'CA Standards and Followers'!E$8,0)</f>
        <v>0</v>
      </c>
      <c r="F17">
        <f>IF(INDEX('CA Standards and Followers'!$I$14:$I$73,MATCH($A17,'CA Standards and Followers'!$A$14:$A$73,0))&lt;=F$1,INDEX('CA Standards and Followers'!$F$14:$F$73,MATCH($A17,'CA Standards and Followers'!$A$14:$A$73,0))*'CA Standards and Followers'!F$8,0)</f>
        <v>0</v>
      </c>
      <c r="G17">
        <f>IF(INDEX('CA Standards and Followers'!$I$14:$I$73,MATCH($A17,'CA Standards and Followers'!$A$14:$A$73,0))&lt;=G$1,INDEX('CA Standards and Followers'!$F$14:$F$73,MATCH($A17,'CA Standards and Followers'!$A$14:$A$73,0))*'CA Standards and Followers'!G$8,0)</f>
        <v>0</v>
      </c>
      <c r="H17">
        <f>IF(INDEX('CA Standards and Followers'!$I$14:$I$73,MATCH($A17,'CA Standards and Followers'!$A$14:$A$73,0))&lt;=H$1,INDEX('CA Standards and Followers'!$F$14:$F$73,MATCH($A17,'CA Standards and Followers'!$A$14:$A$73,0))*'CA Standards and Followers'!H$8,0)</f>
        <v>0</v>
      </c>
      <c r="I17">
        <f>IF('CA Standards and Followers'!$C29=1,'EPA HDV Rules'!B$46,IF('CA Standards and Followers'!$F29=1,MAX('CA Standards and Followers'!I$8,'EPA HDV Rules'!B$46),0))</f>
        <v>0</v>
      </c>
      <c r="J17">
        <f>IF('CA Standards and Followers'!$C29=1,'EPA HDV Rules'!C$46,IF('CA Standards and Followers'!$F29=1,MAX('CA Standards and Followers'!J$8,'EPA HDV Rules'!C$46),0))</f>
        <v>0</v>
      </c>
      <c r="K17">
        <f>IF('CA Standards and Followers'!$C29=1,'EPA HDV Rules'!D$46,IF('CA Standards and Followers'!$F29=1,MAX('CA Standards and Followers'!K$8,'EPA HDV Rules'!D$46),0))</f>
        <v>0</v>
      </c>
      <c r="L17">
        <f>IF('CA Standards and Followers'!$C29=1,'EPA HDV Rules'!E$46,IF('CA Standards and Followers'!$F29=1,MAX('CA Standards and Followers'!L$8,'EPA HDV Rules'!E$46),0))</f>
        <v>3.3500000000000002E-2</v>
      </c>
      <c r="M17">
        <f>IF('CA Standards and Followers'!$C29=1,'EPA HDV Rules'!F$46,IF('CA Standards and Followers'!$F29=1,MAX('CA Standards and Followers'!M$8,'EPA HDV Rules'!F$46),0))</f>
        <v>0.125</v>
      </c>
      <c r="N17">
        <f>IF('CA Standards and Followers'!$C29=1,'EPA HDV Rules'!G$46,IF('CA Standards and Followers'!$F29=1,MAX('CA Standards and Followers'!N$8,'EPA HDV Rules'!G$46),0))</f>
        <v>0.27200000000000002</v>
      </c>
      <c r="O17">
        <f>IF('CA Standards and Followers'!$C29=1,'EPA HDV Rules'!H$46,IF('CA Standards and Followers'!$F29=1,MAX('CA Standards and Followers'!O$8,'EPA HDV Rules'!H$46),0))</f>
        <v>0.27200000000000002</v>
      </c>
      <c r="P17">
        <f>IF('CA Standards and Followers'!$C29=1,'EPA HDV Rules'!I$46,IF('CA Standards and Followers'!$F29=1,MAX('CA Standards and Followers'!P$8,'EPA HDV Rules'!I$46),0))</f>
        <v>0.27200000000000002</v>
      </c>
      <c r="Q17">
        <f>IF('CA Standards and Followers'!$C29=1,'EPA HDV Rules'!J$46,IF('CA Standards and Followers'!$F29=1,MAX('CA Standards and Followers'!Q$8,'EPA HDV Rules'!J$46),0))</f>
        <v>0.27200000000000002</v>
      </c>
      <c r="R17">
        <f>IF('CA Standards and Followers'!$C29=1,'EPA HDV Rules'!K$46,IF('CA Standards and Followers'!$F29=1,MAX('CA Standards and Followers'!R$8,'EPA HDV Rules'!K$46),0))</f>
        <v>0.27200000000000002</v>
      </c>
      <c r="S17">
        <f>IF('CA Standards and Followers'!$C29=1,'EPA HDV Rules'!L$46,IF('CA Standards and Followers'!$F29=1,MAX('CA Standards and Followers'!S$8,'EPA HDV Rules'!L$46),0))</f>
        <v>0.27200000000000002</v>
      </c>
      <c r="T17">
        <f>IF('CA Standards and Followers'!$C29=1,'EPA HDV Rules'!M$46,IF('CA Standards and Followers'!$F29=1,MAX('CA Standards and Followers'!T$8,'EPA HDV Rules'!M$46),0))</f>
        <v>0.27200000000000002</v>
      </c>
      <c r="U17">
        <f>IF('CA Standards and Followers'!$C29=1,'EPA HDV Rules'!N$46,IF('CA Standards and Followers'!$F29=1,MAX('CA Standards and Followers'!U$8,'EPA HDV Rules'!N$46),0))</f>
        <v>0.27200000000000002</v>
      </c>
      <c r="V17">
        <f>IF('CA Standards and Followers'!$C29=1,'EPA HDV Rules'!O$46,IF('CA Standards and Followers'!$F29=1,MAX('CA Standards and Followers'!V$8,'EPA HDV Rules'!O$46),0))</f>
        <v>0.27200000000000002</v>
      </c>
      <c r="W17">
        <f>IF('CA Standards and Followers'!$C29=1,'EPA HDV Rules'!P$46,IF('CA Standards and Followers'!$F29=1,MAX('CA Standards and Followers'!W$8,'EPA HDV Rules'!P$46),0))</f>
        <v>0.27200000000000002</v>
      </c>
      <c r="X17">
        <f>IF('CA Standards and Followers'!$C29=1,'EPA HDV Rules'!Q$46,IF('CA Standards and Followers'!$F29=1,MAX('CA Standards and Followers'!X$8,'EPA HDV Rules'!Q$46),0))</f>
        <v>0.27200000000000002</v>
      </c>
      <c r="Y17">
        <f>IF('CA Standards and Followers'!$C29=1,'EPA HDV Rules'!R$46,IF('CA Standards and Followers'!$F29=1,MAX('CA Standards and Followers'!Y$8,'EPA HDV Rules'!R$46),0))</f>
        <v>0.27200000000000002</v>
      </c>
      <c r="Z17">
        <f>IF('CA Standards and Followers'!$C29=1,'EPA HDV Rules'!S$46,IF('CA Standards and Followers'!$F29=1,MAX('CA Standards and Followers'!Z$8,'EPA HDV Rules'!S$46),0))</f>
        <v>0.27200000000000002</v>
      </c>
      <c r="AA17">
        <f>IF('CA Standards and Followers'!$C29=1,'EPA HDV Rules'!T$46,IF('CA Standards and Followers'!$F29=1,MAX('CA Standards and Followers'!AA$8,'EPA HDV Rules'!T$46),0))</f>
        <v>0.27200000000000002</v>
      </c>
      <c r="AB17">
        <f>IF('CA Standards and Followers'!$C29=1,'EPA HDV Rules'!U$46,IF('CA Standards and Followers'!$F29=1,MAX('CA Standards and Followers'!AB$8,'EPA HDV Rules'!U$46),0))</f>
        <v>0.27200000000000002</v>
      </c>
      <c r="AC17">
        <f>IF('CA Standards and Followers'!$C29=1,'EPA HDV Rules'!V$46,IF('CA Standards and Followers'!$F29=1,MAX('CA Standards and Followers'!AC$8,'EPA HDV Rules'!V$46),0))</f>
        <v>0.27200000000000002</v>
      </c>
      <c r="AD17">
        <f>IF('CA Standards and Followers'!$C29=1,'EPA HDV Rules'!W$46,IF('CA Standards and Followers'!$F29=1,MAX('CA Standards and Followers'!AD$8,'EPA HDV Rules'!W$46),0))</f>
        <v>0.27200000000000002</v>
      </c>
      <c r="AE17">
        <f>IF('CA Standards and Followers'!$C29=1,'EPA HDV Rules'!X$46,IF('CA Standards and Followers'!$F29=1,MAX('CA Standards and Followers'!AE$8,'EPA HDV Rules'!X$46),0))</f>
        <v>0.27200000000000002</v>
      </c>
      <c r="AF17">
        <f>IF('CA Standards and Followers'!$C29=1,'EPA HDV Rules'!Y$46,IF('CA Standards and Followers'!$F29=1,MAX('CA Standards and Followers'!AF$8,'EPA HDV Rules'!Y$46),0))</f>
        <v>0.27200000000000002</v>
      </c>
    </row>
    <row r="18" spans="1:32" x14ac:dyDescent="0.75">
      <c r="A18" t="s">
        <v>9</v>
      </c>
      <c r="B18">
        <f>IF(INDEX('CA Standards and Followers'!$I$14:$I$73,MATCH($A18,'CA Standards and Followers'!$A$14:$A$73,0))&lt;=B$1,INDEX('CA Standards and Followers'!$F$14:$F$73,MATCH($A18,'CA Standards and Followers'!$A$14:$A$73,0))*'CA Standards and Followers'!B$8,0)</f>
        <v>0</v>
      </c>
      <c r="C18">
        <f>IF(INDEX('CA Standards and Followers'!$I$14:$I$73,MATCH($A18,'CA Standards and Followers'!$A$14:$A$73,0))&lt;=C$1,INDEX('CA Standards and Followers'!$F$14:$F$73,MATCH($A18,'CA Standards and Followers'!$A$14:$A$73,0))*'CA Standards and Followers'!C$8,0)</f>
        <v>0</v>
      </c>
      <c r="D18">
        <f>IF(INDEX('CA Standards and Followers'!$I$14:$I$73,MATCH($A18,'CA Standards and Followers'!$A$14:$A$73,0))&lt;=D$1,INDEX('CA Standards and Followers'!$F$14:$F$73,MATCH($A18,'CA Standards and Followers'!$A$14:$A$73,0))*'CA Standards and Followers'!D$8,0)</f>
        <v>0</v>
      </c>
      <c r="E18">
        <f>IF(INDEX('CA Standards and Followers'!$I$14:$I$73,MATCH($A18,'CA Standards and Followers'!$A$14:$A$73,0))&lt;=E$1,INDEX('CA Standards and Followers'!$F$14:$F$73,MATCH($A18,'CA Standards and Followers'!$A$14:$A$73,0))*'CA Standards and Followers'!E$8,0)</f>
        <v>0</v>
      </c>
      <c r="F18">
        <f>IF(INDEX('CA Standards and Followers'!$I$14:$I$73,MATCH($A18,'CA Standards and Followers'!$A$14:$A$73,0))&lt;=F$1,INDEX('CA Standards and Followers'!$F$14:$F$73,MATCH($A18,'CA Standards and Followers'!$A$14:$A$73,0))*'CA Standards and Followers'!F$8,0)</f>
        <v>0</v>
      </c>
      <c r="G18">
        <f>IF(INDEX('CA Standards and Followers'!$I$14:$I$73,MATCH($A18,'CA Standards and Followers'!$A$14:$A$73,0))&lt;=G$1,INDEX('CA Standards and Followers'!$F$14:$F$73,MATCH($A18,'CA Standards and Followers'!$A$14:$A$73,0))*'CA Standards and Followers'!G$8,0)</f>
        <v>0</v>
      </c>
      <c r="H18">
        <f>IF(INDEX('CA Standards and Followers'!$I$14:$I$73,MATCH($A18,'CA Standards and Followers'!$A$14:$A$73,0))&lt;=H$1,INDEX('CA Standards and Followers'!$F$14:$F$73,MATCH($A18,'CA Standards and Followers'!$A$14:$A$73,0))*'CA Standards and Followers'!H$8,0)</f>
        <v>0</v>
      </c>
      <c r="I18">
        <f>IF('CA Standards and Followers'!$C30=1,'EPA HDV Rules'!B$46,IF('CA Standards and Followers'!$F30=1,MAX('CA Standards and Followers'!I$8,'EPA HDV Rules'!B$46),0))</f>
        <v>0</v>
      </c>
      <c r="J18">
        <f>IF('CA Standards and Followers'!$C30=1,'EPA HDV Rules'!C$46,IF('CA Standards and Followers'!$F30=1,MAX('CA Standards and Followers'!J$8,'EPA HDV Rules'!C$46),0))</f>
        <v>0</v>
      </c>
      <c r="K18">
        <f>IF('CA Standards and Followers'!$C30=1,'EPA HDV Rules'!D$46,IF('CA Standards and Followers'!$F30=1,MAX('CA Standards and Followers'!K$8,'EPA HDV Rules'!D$46),0))</f>
        <v>0</v>
      </c>
      <c r="L18">
        <f>IF('CA Standards and Followers'!$C30=1,'EPA HDV Rules'!E$46,IF('CA Standards and Followers'!$F30=1,MAX('CA Standards and Followers'!L$8,'EPA HDV Rules'!E$46),0))</f>
        <v>3.3500000000000002E-2</v>
      </c>
      <c r="M18">
        <f>IF('CA Standards and Followers'!$C30=1,'EPA HDV Rules'!F$46,IF('CA Standards and Followers'!$F30=1,MAX('CA Standards and Followers'!M$8,'EPA HDV Rules'!F$46),0))</f>
        <v>0.125</v>
      </c>
      <c r="N18">
        <f>IF('CA Standards and Followers'!$C30=1,'EPA HDV Rules'!G$46,IF('CA Standards and Followers'!$F30=1,MAX('CA Standards and Followers'!N$8,'EPA HDV Rules'!G$46),0))</f>
        <v>0.27200000000000002</v>
      </c>
      <c r="O18">
        <f>IF('CA Standards and Followers'!$C30=1,'EPA HDV Rules'!H$46,IF('CA Standards and Followers'!$F30=1,MAX('CA Standards and Followers'!O$8,'EPA HDV Rules'!H$46),0))</f>
        <v>0.27200000000000002</v>
      </c>
      <c r="P18">
        <f>IF('CA Standards and Followers'!$C30=1,'EPA HDV Rules'!I$46,IF('CA Standards and Followers'!$F30=1,MAX('CA Standards and Followers'!P$8,'EPA HDV Rules'!I$46),0))</f>
        <v>0.27200000000000002</v>
      </c>
      <c r="Q18">
        <f>IF('CA Standards and Followers'!$C30=1,'EPA HDV Rules'!J$46,IF('CA Standards and Followers'!$F30=1,MAX('CA Standards and Followers'!Q$8,'EPA HDV Rules'!J$46),0))</f>
        <v>0.27200000000000002</v>
      </c>
      <c r="R18">
        <f>IF('CA Standards and Followers'!$C30=1,'EPA HDV Rules'!K$46,IF('CA Standards and Followers'!$F30=1,MAX('CA Standards and Followers'!R$8,'EPA HDV Rules'!K$46),0))</f>
        <v>0.27200000000000002</v>
      </c>
      <c r="S18">
        <f>IF('CA Standards and Followers'!$C30=1,'EPA HDV Rules'!L$46,IF('CA Standards and Followers'!$F30=1,MAX('CA Standards and Followers'!S$8,'EPA HDV Rules'!L$46),0))</f>
        <v>0.27200000000000002</v>
      </c>
      <c r="T18">
        <f>IF('CA Standards and Followers'!$C30=1,'EPA HDV Rules'!M$46,IF('CA Standards and Followers'!$F30=1,MAX('CA Standards and Followers'!T$8,'EPA HDV Rules'!M$46),0))</f>
        <v>0.27200000000000002</v>
      </c>
      <c r="U18">
        <f>IF('CA Standards and Followers'!$C30=1,'EPA HDV Rules'!N$46,IF('CA Standards and Followers'!$F30=1,MAX('CA Standards and Followers'!U$8,'EPA HDV Rules'!N$46),0))</f>
        <v>0.27200000000000002</v>
      </c>
      <c r="V18">
        <f>IF('CA Standards and Followers'!$C30=1,'EPA HDV Rules'!O$46,IF('CA Standards and Followers'!$F30=1,MAX('CA Standards and Followers'!V$8,'EPA HDV Rules'!O$46),0))</f>
        <v>0.27200000000000002</v>
      </c>
      <c r="W18">
        <f>IF('CA Standards and Followers'!$C30=1,'EPA HDV Rules'!P$46,IF('CA Standards and Followers'!$F30=1,MAX('CA Standards and Followers'!W$8,'EPA HDV Rules'!P$46),0))</f>
        <v>0.27200000000000002</v>
      </c>
      <c r="X18">
        <f>IF('CA Standards and Followers'!$C30=1,'EPA HDV Rules'!Q$46,IF('CA Standards and Followers'!$F30=1,MAX('CA Standards and Followers'!X$8,'EPA HDV Rules'!Q$46),0))</f>
        <v>0.27200000000000002</v>
      </c>
      <c r="Y18">
        <f>IF('CA Standards and Followers'!$C30=1,'EPA HDV Rules'!R$46,IF('CA Standards and Followers'!$F30=1,MAX('CA Standards and Followers'!Y$8,'EPA HDV Rules'!R$46),0))</f>
        <v>0.27200000000000002</v>
      </c>
      <c r="Z18">
        <f>IF('CA Standards and Followers'!$C30=1,'EPA HDV Rules'!S$46,IF('CA Standards and Followers'!$F30=1,MAX('CA Standards and Followers'!Z$8,'EPA HDV Rules'!S$46),0))</f>
        <v>0.27200000000000002</v>
      </c>
      <c r="AA18">
        <f>IF('CA Standards and Followers'!$C30=1,'EPA HDV Rules'!T$46,IF('CA Standards and Followers'!$F30=1,MAX('CA Standards and Followers'!AA$8,'EPA HDV Rules'!T$46),0))</f>
        <v>0.27200000000000002</v>
      </c>
      <c r="AB18">
        <f>IF('CA Standards and Followers'!$C30=1,'EPA HDV Rules'!U$46,IF('CA Standards and Followers'!$F30=1,MAX('CA Standards and Followers'!AB$8,'EPA HDV Rules'!U$46),0))</f>
        <v>0.27200000000000002</v>
      </c>
      <c r="AC18">
        <f>IF('CA Standards and Followers'!$C30=1,'EPA HDV Rules'!V$46,IF('CA Standards and Followers'!$F30=1,MAX('CA Standards and Followers'!AC$8,'EPA HDV Rules'!V$46),0))</f>
        <v>0.27200000000000002</v>
      </c>
      <c r="AD18">
        <f>IF('CA Standards and Followers'!$C30=1,'EPA HDV Rules'!W$46,IF('CA Standards and Followers'!$F30=1,MAX('CA Standards and Followers'!AD$8,'EPA HDV Rules'!W$46),0))</f>
        <v>0.27200000000000002</v>
      </c>
      <c r="AE18">
        <f>IF('CA Standards and Followers'!$C30=1,'EPA HDV Rules'!X$46,IF('CA Standards and Followers'!$F30=1,MAX('CA Standards and Followers'!AE$8,'EPA HDV Rules'!X$46),0))</f>
        <v>0.27200000000000002</v>
      </c>
      <c r="AF18">
        <f>IF('CA Standards and Followers'!$C30=1,'EPA HDV Rules'!Y$46,IF('CA Standards and Followers'!$F30=1,MAX('CA Standards and Followers'!AF$8,'EPA HDV Rules'!Y$46),0))</f>
        <v>0.27200000000000002</v>
      </c>
    </row>
    <row r="19" spans="1:32" x14ac:dyDescent="0.75">
      <c r="A19" t="s">
        <v>10</v>
      </c>
      <c r="B19">
        <f>IF(INDEX('CA Standards and Followers'!$I$14:$I$73,MATCH($A19,'CA Standards and Followers'!$A$14:$A$73,0))&lt;=B$1,INDEX('CA Standards and Followers'!$F$14:$F$73,MATCH($A19,'CA Standards and Followers'!$A$14:$A$73,0))*'CA Standards and Followers'!B$8,0)</f>
        <v>0</v>
      </c>
      <c r="C19">
        <f>IF(INDEX('CA Standards and Followers'!$I$14:$I$73,MATCH($A19,'CA Standards and Followers'!$A$14:$A$73,0))&lt;=C$1,INDEX('CA Standards and Followers'!$F$14:$F$73,MATCH($A19,'CA Standards and Followers'!$A$14:$A$73,0))*'CA Standards and Followers'!C$8,0)</f>
        <v>0</v>
      </c>
      <c r="D19">
        <f>IF(INDEX('CA Standards and Followers'!$I$14:$I$73,MATCH($A19,'CA Standards and Followers'!$A$14:$A$73,0))&lt;=D$1,INDEX('CA Standards and Followers'!$F$14:$F$73,MATCH($A19,'CA Standards and Followers'!$A$14:$A$73,0))*'CA Standards and Followers'!D$8,0)</f>
        <v>0</v>
      </c>
      <c r="E19">
        <f>IF(INDEX('CA Standards and Followers'!$I$14:$I$73,MATCH($A19,'CA Standards and Followers'!$A$14:$A$73,0))&lt;=E$1,INDEX('CA Standards and Followers'!$F$14:$F$73,MATCH($A19,'CA Standards and Followers'!$A$14:$A$73,0))*'CA Standards and Followers'!E$8,0)</f>
        <v>0</v>
      </c>
      <c r="F19">
        <f>IF(INDEX('CA Standards and Followers'!$I$14:$I$73,MATCH($A19,'CA Standards and Followers'!$A$14:$A$73,0))&lt;=F$1,INDEX('CA Standards and Followers'!$F$14:$F$73,MATCH($A19,'CA Standards and Followers'!$A$14:$A$73,0))*'CA Standards and Followers'!F$8,0)</f>
        <v>0</v>
      </c>
      <c r="G19">
        <f>IF(INDEX('CA Standards and Followers'!$I$14:$I$73,MATCH($A19,'CA Standards and Followers'!$A$14:$A$73,0))&lt;=G$1,INDEX('CA Standards and Followers'!$F$14:$F$73,MATCH($A19,'CA Standards and Followers'!$A$14:$A$73,0))*'CA Standards and Followers'!G$8,0)</f>
        <v>0</v>
      </c>
      <c r="H19">
        <f>IF(INDEX('CA Standards and Followers'!$I$14:$I$73,MATCH($A19,'CA Standards and Followers'!$A$14:$A$73,0))&lt;=H$1,INDEX('CA Standards and Followers'!$F$14:$F$73,MATCH($A19,'CA Standards and Followers'!$A$14:$A$73,0))*'CA Standards and Followers'!H$8,0)</f>
        <v>0</v>
      </c>
      <c r="I19">
        <f>IF('CA Standards and Followers'!$C31=1,'EPA HDV Rules'!B$46,IF('CA Standards and Followers'!$F31=1,MAX('CA Standards and Followers'!I$8,'EPA HDV Rules'!B$46),0))</f>
        <v>0</v>
      </c>
      <c r="J19">
        <f>IF('CA Standards and Followers'!$C31=1,'EPA HDV Rules'!C$46,IF('CA Standards and Followers'!$F31=1,MAX('CA Standards and Followers'!J$8,'EPA HDV Rules'!C$46),0))</f>
        <v>0</v>
      </c>
      <c r="K19">
        <f>IF('CA Standards and Followers'!$C31=1,'EPA HDV Rules'!D$46,IF('CA Standards and Followers'!$F31=1,MAX('CA Standards and Followers'!K$8,'EPA HDV Rules'!D$46),0))</f>
        <v>0</v>
      </c>
      <c r="L19">
        <f>IF('CA Standards and Followers'!$C31=1,'EPA HDV Rules'!E$46,IF('CA Standards and Followers'!$F31=1,MAX('CA Standards and Followers'!L$8,'EPA HDV Rules'!E$46),0))</f>
        <v>3.3500000000000002E-2</v>
      </c>
      <c r="M19">
        <f>IF('CA Standards and Followers'!$C31=1,'EPA HDV Rules'!F$46,IF('CA Standards and Followers'!$F31=1,MAX('CA Standards and Followers'!M$8,'EPA HDV Rules'!F$46),0))</f>
        <v>0.125</v>
      </c>
      <c r="N19">
        <f>IF('CA Standards and Followers'!$C31=1,'EPA HDV Rules'!G$46,IF('CA Standards and Followers'!$F31=1,MAX('CA Standards and Followers'!N$8,'EPA HDV Rules'!G$46),0))</f>
        <v>0.27200000000000002</v>
      </c>
      <c r="O19">
        <f>IF('CA Standards and Followers'!$C31=1,'EPA HDV Rules'!H$46,IF('CA Standards and Followers'!$F31=1,MAX('CA Standards and Followers'!O$8,'EPA HDV Rules'!H$46),0))</f>
        <v>0.27200000000000002</v>
      </c>
      <c r="P19">
        <f>IF('CA Standards and Followers'!$C31=1,'EPA HDV Rules'!I$46,IF('CA Standards and Followers'!$F31=1,MAX('CA Standards and Followers'!P$8,'EPA HDV Rules'!I$46),0))</f>
        <v>0.27200000000000002</v>
      </c>
      <c r="Q19">
        <f>IF('CA Standards and Followers'!$C31=1,'EPA HDV Rules'!J$46,IF('CA Standards and Followers'!$F31=1,MAX('CA Standards and Followers'!Q$8,'EPA HDV Rules'!J$46),0))</f>
        <v>0.27200000000000002</v>
      </c>
      <c r="R19">
        <f>IF('CA Standards and Followers'!$C31=1,'EPA HDV Rules'!K$46,IF('CA Standards and Followers'!$F31=1,MAX('CA Standards and Followers'!R$8,'EPA HDV Rules'!K$46),0))</f>
        <v>0.27200000000000002</v>
      </c>
      <c r="S19">
        <f>IF('CA Standards and Followers'!$C31=1,'EPA HDV Rules'!L$46,IF('CA Standards and Followers'!$F31=1,MAX('CA Standards and Followers'!S$8,'EPA HDV Rules'!L$46),0))</f>
        <v>0.27200000000000002</v>
      </c>
      <c r="T19">
        <f>IF('CA Standards and Followers'!$C31=1,'EPA HDV Rules'!M$46,IF('CA Standards and Followers'!$F31=1,MAX('CA Standards and Followers'!T$8,'EPA HDV Rules'!M$46),0))</f>
        <v>0.27200000000000002</v>
      </c>
      <c r="U19">
        <f>IF('CA Standards and Followers'!$C31=1,'EPA HDV Rules'!N$46,IF('CA Standards and Followers'!$F31=1,MAX('CA Standards and Followers'!U$8,'EPA HDV Rules'!N$46),0))</f>
        <v>0.27200000000000002</v>
      </c>
      <c r="V19">
        <f>IF('CA Standards and Followers'!$C31=1,'EPA HDV Rules'!O$46,IF('CA Standards and Followers'!$F31=1,MAX('CA Standards and Followers'!V$8,'EPA HDV Rules'!O$46),0))</f>
        <v>0.27200000000000002</v>
      </c>
      <c r="W19">
        <f>IF('CA Standards and Followers'!$C31=1,'EPA HDV Rules'!P$46,IF('CA Standards and Followers'!$F31=1,MAX('CA Standards and Followers'!W$8,'EPA HDV Rules'!P$46),0))</f>
        <v>0.27200000000000002</v>
      </c>
      <c r="X19">
        <f>IF('CA Standards and Followers'!$C31=1,'EPA HDV Rules'!Q$46,IF('CA Standards and Followers'!$F31=1,MAX('CA Standards and Followers'!X$8,'EPA HDV Rules'!Q$46),0))</f>
        <v>0.27200000000000002</v>
      </c>
      <c r="Y19">
        <f>IF('CA Standards and Followers'!$C31=1,'EPA HDV Rules'!R$46,IF('CA Standards and Followers'!$F31=1,MAX('CA Standards and Followers'!Y$8,'EPA HDV Rules'!R$46),0))</f>
        <v>0.27200000000000002</v>
      </c>
      <c r="Z19">
        <f>IF('CA Standards and Followers'!$C31=1,'EPA HDV Rules'!S$46,IF('CA Standards and Followers'!$F31=1,MAX('CA Standards and Followers'!Z$8,'EPA HDV Rules'!S$46),0))</f>
        <v>0.27200000000000002</v>
      </c>
      <c r="AA19">
        <f>IF('CA Standards and Followers'!$C31=1,'EPA HDV Rules'!T$46,IF('CA Standards and Followers'!$F31=1,MAX('CA Standards and Followers'!AA$8,'EPA HDV Rules'!T$46),0))</f>
        <v>0.27200000000000002</v>
      </c>
      <c r="AB19">
        <f>IF('CA Standards and Followers'!$C31=1,'EPA HDV Rules'!U$46,IF('CA Standards and Followers'!$F31=1,MAX('CA Standards and Followers'!AB$8,'EPA HDV Rules'!U$46),0))</f>
        <v>0.27200000000000002</v>
      </c>
      <c r="AC19">
        <f>IF('CA Standards and Followers'!$C31=1,'EPA HDV Rules'!V$46,IF('CA Standards and Followers'!$F31=1,MAX('CA Standards and Followers'!AC$8,'EPA HDV Rules'!V$46),0))</f>
        <v>0.27200000000000002</v>
      </c>
      <c r="AD19">
        <f>IF('CA Standards and Followers'!$C31=1,'EPA HDV Rules'!W$46,IF('CA Standards and Followers'!$F31=1,MAX('CA Standards and Followers'!AD$8,'EPA HDV Rules'!W$46),0))</f>
        <v>0.27200000000000002</v>
      </c>
      <c r="AE19">
        <f>IF('CA Standards and Followers'!$C31=1,'EPA HDV Rules'!X$46,IF('CA Standards and Followers'!$F31=1,MAX('CA Standards and Followers'!AE$8,'EPA HDV Rules'!X$46),0))</f>
        <v>0.27200000000000002</v>
      </c>
      <c r="AF19">
        <f>IF('CA Standards and Followers'!$C31=1,'EPA HDV Rules'!Y$46,IF('CA Standards and Followers'!$F31=1,MAX('CA Standards and Followers'!AF$8,'EPA HDV Rules'!Y$46),0))</f>
        <v>0.27200000000000002</v>
      </c>
    </row>
    <row r="20" spans="1:32" x14ac:dyDescent="0.75">
      <c r="A20" t="s">
        <v>11</v>
      </c>
      <c r="B20">
        <f>IF(INDEX('CA Standards and Followers'!$I$14:$I$73,MATCH($A20,'CA Standards and Followers'!$A$14:$A$73,0))&lt;=B$1,INDEX('CA Standards and Followers'!$F$14:$F$73,MATCH($A20,'CA Standards and Followers'!$A$14:$A$73,0))*'CA Standards and Followers'!B$8,0)</f>
        <v>0</v>
      </c>
      <c r="C20">
        <f>IF(INDEX('CA Standards and Followers'!$I$14:$I$73,MATCH($A20,'CA Standards and Followers'!$A$14:$A$73,0))&lt;=C$1,INDEX('CA Standards and Followers'!$F$14:$F$73,MATCH($A20,'CA Standards and Followers'!$A$14:$A$73,0))*'CA Standards and Followers'!C$8,0)</f>
        <v>0</v>
      </c>
      <c r="D20">
        <f>IF(INDEX('CA Standards and Followers'!$I$14:$I$73,MATCH($A20,'CA Standards and Followers'!$A$14:$A$73,0))&lt;=D$1,INDEX('CA Standards and Followers'!$F$14:$F$73,MATCH($A20,'CA Standards and Followers'!$A$14:$A$73,0))*'CA Standards and Followers'!D$8,0)</f>
        <v>0</v>
      </c>
      <c r="E20">
        <f>IF(INDEX('CA Standards and Followers'!$I$14:$I$73,MATCH($A20,'CA Standards and Followers'!$A$14:$A$73,0))&lt;=E$1,INDEX('CA Standards and Followers'!$F$14:$F$73,MATCH($A20,'CA Standards and Followers'!$A$14:$A$73,0))*'CA Standards and Followers'!E$8,0)</f>
        <v>0</v>
      </c>
      <c r="F20">
        <f>IF(INDEX('CA Standards and Followers'!$I$14:$I$73,MATCH($A20,'CA Standards and Followers'!$A$14:$A$73,0))&lt;=F$1,INDEX('CA Standards and Followers'!$F$14:$F$73,MATCH($A20,'CA Standards and Followers'!$A$14:$A$73,0))*'CA Standards and Followers'!F$8,0)</f>
        <v>0</v>
      </c>
      <c r="G20">
        <f>IF(INDEX('CA Standards and Followers'!$I$14:$I$73,MATCH($A20,'CA Standards and Followers'!$A$14:$A$73,0))&lt;=G$1,INDEX('CA Standards and Followers'!$F$14:$F$73,MATCH($A20,'CA Standards and Followers'!$A$14:$A$73,0))*'CA Standards and Followers'!G$8,0)</f>
        <v>0</v>
      </c>
      <c r="H20">
        <f>IF(INDEX('CA Standards and Followers'!$I$14:$I$73,MATCH($A20,'CA Standards and Followers'!$A$14:$A$73,0))&lt;=H$1,INDEX('CA Standards and Followers'!$F$14:$F$73,MATCH($A20,'CA Standards and Followers'!$A$14:$A$73,0))*'CA Standards and Followers'!H$8,0)</f>
        <v>0</v>
      </c>
      <c r="I20">
        <f>IF('CA Standards and Followers'!$C32=1,'EPA HDV Rules'!B$46,IF('CA Standards and Followers'!$F32=1,MAX('CA Standards and Followers'!I$8,'EPA HDV Rules'!B$46),0))</f>
        <v>0</v>
      </c>
      <c r="J20">
        <f>IF('CA Standards and Followers'!$C32=1,'EPA HDV Rules'!C$46,IF('CA Standards and Followers'!$F32=1,MAX('CA Standards and Followers'!J$8,'EPA HDV Rules'!C$46),0))</f>
        <v>0</v>
      </c>
      <c r="K20">
        <f>IF('CA Standards and Followers'!$C32=1,'EPA HDV Rules'!D$46,IF('CA Standards and Followers'!$F32=1,MAX('CA Standards and Followers'!K$8,'EPA HDV Rules'!D$46),0))</f>
        <v>0</v>
      </c>
      <c r="L20">
        <f>IF('CA Standards and Followers'!$C32=1,'EPA HDV Rules'!E$46,IF('CA Standards and Followers'!$F32=1,MAX('CA Standards and Followers'!L$8,'EPA HDV Rules'!E$46),0))</f>
        <v>3.3500000000000002E-2</v>
      </c>
      <c r="M20">
        <f>IF('CA Standards and Followers'!$C32=1,'EPA HDV Rules'!F$46,IF('CA Standards and Followers'!$F32=1,MAX('CA Standards and Followers'!M$8,'EPA HDV Rules'!F$46),0))</f>
        <v>0.125</v>
      </c>
      <c r="N20">
        <f>IF('CA Standards and Followers'!$C32=1,'EPA HDV Rules'!G$46,IF('CA Standards and Followers'!$F32=1,MAX('CA Standards and Followers'!N$8,'EPA HDV Rules'!G$46),0))</f>
        <v>0.27200000000000002</v>
      </c>
      <c r="O20">
        <f>IF('CA Standards and Followers'!$C32=1,'EPA HDV Rules'!H$46,IF('CA Standards and Followers'!$F32=1,MAX('CA Standards and Followers'!O$8,'EPA HDV Rules'!H$46),0))</f>
        <v>0.27200000000000002</v>
      </c>
      <c r="P20">
        <f>IF('CA Standards and Followers'!$C32=1,'EPA HDV Rules'!I$46,IF('CA Standards and Followers'!$F32=1,MAX('CA Standards and Followers'!P$8,'EPA HDV Rules'!I$46),0))</f>
        <v>0.27200000000000002</v>
      </c>
      <c r="Q20">
        <f>IF('CA Standards and Followers'!$C32=1,'EPA HDV Rules'!J$46,IF('CA Standards and Followers'!$F32=1,MAX('CA Standards and Followers'!Q$8,'EPA HDV Rules'!J$46),0))</f>
        <v>0.27200000000000002</v>
      </c>
      <c r="R20">
        <f>IF('CA Standards and Followers'!$C32=1,'EPA HDV Rules'!K$46,IF('CA Standards and Followers'!$F32=1,MAX('CA Standards and Followers'!R$8,'EPA HDV Rules'!K$46),0))</f>
        <v>0.27200000000000002</v>
      </c>
      <c r="S20">
        <f>IF('CA Standards and Followers'!$C32=1,'EPA HDV Rules'!L$46,IF('CA Standards and Followers'!$F32=1,MAX('CA Standards and Followers'!S$8,'EPA HDV Rules'!L$46),0))</f>
        <v>0.27200000000000002</v>
      </c>
      <c r="T20">
        <f>IF('CA Standards and Followers'!$C32=1,'EPA HDV Rules'!M$46,IF('CA Standards and Followers'!$F32=1,MAX('CA Standards and Followers'!T$8,'EPA HDV Rules'!M$46),0))</f>
        <v>0.27200000000000002</v>
      </c>
      <c r="U20">
        <f>IF('CA Standards and Followers'!$C32=1,'EPA HDV Rules'!N$46,IF('CA Standards and Followers'!$F32=1,MAX('CA Standards and Followers'!U$8,'EPA HDV Rules'!N$46),0))</f>
        <v>0.27200000000000002</v>
      </c>
      <c r="V20">
        <f>IF('CA Standards and Followers'!$C32=1,'EPA HDV Rules'!O$46,IF('CA Standards and Followers'!$F32=1,MAX('CA Standards and Followers'!V$8,'EPA HDV Rules'!O$46),0))</f>
        <v>0.27200000000000002</v>
      </c>
      <c r="W20">
        <f>IF('CA Standards and Followers'!$C32=1,'EPA HDV Rules'!P$46,IF('CA Standards and Followers'!$F32=1,MAX('CA Standards and Followers'!W$8,'EPA HDV Rules'!P$46),0))</f>
        <v>0.27200000000000002</v>
      </c>
      <c r="X20">
        <f>IF('CA Standards and Followers'!$C32=1,'EPA HDV Rules'!Q$46,IF('CA Standards and Followers'!$F32=1,MAX('CA Standards and Followers'!X$8,'EPA HDV Rules'!Q$46),0))</f>
        <v>0.27200000000000002</v>
      </c>
      <c r="Y20">
        <f>IF('CA Standards and Followers'!$C32=1,'EPA HDV Rules'!R$46,IF('CA Standards and Followers'!$F32=1,MAX('CA Standards and Followers'!Y$8,'EPA HDV Rules'!R$46),0))</f>
        <v>0.27200000000000002</v>
      </c>
      <c r="Z20">
        <f>IF('CA Standards and Followers'!$C32=1,'EPA HDV Rules'!S$46,IF('CA Standards and Followers'!$F32=1,MAX('CA Standards and Followers'!Z$8,'EPA HDV Rules'!S$46),0))</f>
        <v>0.27200000000000002</v>
      </c>
      <c r="AA20">
        <f>IF('CA Standards and Followers'!$C32=1,'EPA HDV Rules'!T$46,IF('CA Standards and Followers'!$F32=1,MAX('CA Standards and Followers'!AA$8,'EPA HDV Rules'!T$46),0))</f>
        <v>0.27200000000000002</v>
      </c>
      <c r="AB20">
        <f>IF('CA Standards and Followers'!$C32=1,'EPA HDV Rules'!U$46,IF('CA Standards and Followers'!$F32=1,MAX('CA Standards and Followers'!AB$8,'EPA HDV Rules'!U$46),0))</f>
        <v>0.27200000000000002</v>
      </c>
      <c r="AC20">
        <f>IF('CA Standards and Followers'!$C32=1,'EPA HDV Rules'!V$46,IF('CA Standards and Followers'!$F32=1,MAX('CA Standards and Followers'!AC$8,'EPA HDV Rules'!V$46),0))</f>
        <v>0.27200000000000002</v>
      </c>
      <c r="AD20">
        <f>IF('CA Standards and Followers'!$C32=1,'EPA HDV Rules'!W$46,IF('CA Standards and Followers'!$F32=1,MAX('CA Standards and Followers'!AD$8,'EPA HDV Rules'!W$46),0))</f>
        <v>0.27200000000000002</v>
      </c>
      <c r="AE20">
        <f>IF('CA Standards and Followers'!$C32=1,'EPA HDV Rules'!X$46,IF('CA Standards and Followers'!$F32=1,MAX('CA Standards and Followers'!AE$8,'EPA HDV Rules'!X$46),0))</f>
        <v>0.27200000000000002</v>
      </c>
      <c r="AF20">
        <f>IF('CA Standards and Followers'!$C32=1,'EPA HDV Rules'!Y$46,IF('CA Standards and Followers'!$F32=1,MAX('CA Standards and Followers'!AF$8,'EPA HDV Rules'!Y$46),0))</f>
        <v>0.27200000000000002</v>
      </c>
    </row>
    <row r="21" spans="1:32" x14ac:dyDescent="0.75">
      <c r="A21" t="s">
        <v>1368</v>
      </c>
      <c r="B21">
        <f>IF(INDEX('CA Standards and Followers'!$I$14:$I$73,MATCH($A21,'CA Standards and Followers'!$A$14:$A$73,0))&lt;=B$1,INDEX('CA Standards and Followers'!$F$14:$F$73,MATCH($A21,'CA Standards and Followers'!$A$14:$A$73,0))*'CA Standards and Followers'!B$8,0)</f>
        <v>0</v>
      </c>
      <c r="C21">
        <f>IF(INDEX('CA Standards and Followers'!$I$14:$I$73,MATCH($A21,'CA Standards and Followers'!$A$14:$A$73,0))&lt;=C$1,INDEX('CA Standards and Followers'!$F$14:$F$73,MATCH($A21,'CA Standards and Followers'!$A$14:$A$73,0))*'CA Standards and Followers'!C$8,0)</f>
        <v>0</v>
      </c>
      <c r="D21">
        <f>IF(INDEX('CA Standards and Followers'!$I$14:$I$73,MATCH($A21,'CA Standards and Followers'!$A$14:$A$73,0))&lt;=D$1,INDEX('CA Standards and Followers'!$F$14:$F$73,MATCH($A21,'CA Standards and Followers'!$A$14:$A$73,0))*'CA Standards and Followers'!D$8,0)</f>
        <v>0</v>
      </c>
      <c r="E21">
        <f>IF(INDEX('CA Standards and Followers'!$I$14:$I$73,MATCH($A21,'CA Standards and Followers'!$A$14:$A$73,0))&lt;=E$1,INDEX('CA Standards and Followers'!$F$14:$F$73,MATCH($A21,'CA Standards and Followers'!$A$14:$A$73,0))*'CA Standards and Followers'!E$8,0)</f>
        <v>0</v>
      </c>
      <c r="F21">
        <f>IF(INDEX('CA Standards and Followers'!$I$14:$I$73,MATCH($A21,'CA Standards and Followers'!$A$14:$A$73,0))&lt;=F$1,INDEX('CA Standards and Followers'!$F$14:$F$73,MATCH($A21,'CA Standards and Followers'!$A$14:$A$73,0))*'CA Standards and Followers'!F$8,0)</f>
        <v>0</v>
      </c>
      <c r="G21">
        <f>IF(INDEX('CA Standards and Followers'!$I$14:$I$73,MATCH($A21,'CA Standards and Followers'!$A$14:$A$73,0))&lt;=G$1,INDEX('CA Standards and Followers'!$F$14:$F$73,MATCH($A21,'CA Standards and Followers'!$A$14:$A$73,0))*'CA Standards and Followers'!G$8,0)</f>
        <v>0</v>
      </c>
      <c r="H21">
        <f>IF(INDEX('CA Standards and Followers'!$I$14:$I$73,MATCH($A21,'CA Standards and Followers'!$A$14:$A$73,0))&lt;=H$1,INDEX('CA Standards and Followers'!$F$14:$F$73,MATCH($A21,'CA Standards and Followers'!$A$14:$A$73,0))*'CA Standards and Followers'!H$8,0)</f>
        <v>0</v>
      </c>
      <c r="I21">
        <f>IF('CA Standards and Followers'!$C33=1,'EPA HDV Rules'!B$46,IF('CA Standards and Followers'!$F33=1,MAX('CA Standards and Followers'!I$8,'EPA HDV Rules'!B$46),0))</f>
        <v>0</v>
      </c>
      <c r="J21">
        <f>IF('CA Standards and Followers'!$C33=1,'EPA HDV Rules'!C$46,IF('CA Standards and Followers'!$F33=1,MAX('CA Standards and Followers'!J$8,'EPA HDV Rules'!C$46),0))</f>
        <v>0</v>
      </c>
      <c r="K21">
        <f>IF('CA Standards and Followers'!$C33=1,'EPA HDV Rules'!D$46,IF('CA Standards and Followers'!$F33=1,MAX('CA Standards and Followers'!K$8,'EPA HDV Rules'!D$46),0))</f>
        <v>0</v>
      </c>
      <c r="L21">
        <f>IF('CA Standards and Followers'!$C33=1,'EPA HDV Rules'!E$46,IF('CA Standards and Followers'!$F33=1,MAX('CA Standards and Followers'!L$8,'EPA HDV Rules'!E$46),0))</f>
        <v>3.3500000000000002E-2</v>
      </c>
      <c r="M21">
        <f>IF('CA Standards and Followers'!$C33=1,'EPA HDV Rules'!F$46,IF('CA Standards and Followers'!$F33=1,MAX('CA Standards and Followers'!M$8,'EPA HDV Rules'!F$46),0))</f>
        <v>0.125</v>
      </c>
      <c r="N21">
        <f>IF('CA Standards and Followers'!$C33=1,'EPA HDV Rules'!G$46,IF('CA Standards and Followers'!$F33=1,MAX('CA Standards and Followers'!N$8,'EPA HDV Rules'!G$46),0))</f>
        <v>0.27200000000000002</v>
      </c>
      <c r="O21">
        <f>IF('CA Standards and Followers'!$C33=1,'EPA HDV Rules'!H$46,IF('CA Standards and Followers'!$F33=1,MAX('CA Standards and Followers'!O$8,'EPA HDV Rules'!H$46),0))</f>
        <v>0.27200000000000002</v>
      </c>
      <c r="P21">
        <f>IF('CA Standards and Followers'!$C33=1,'EPA HDV Rules'!I$46,IF('CA Standards and Followers'!$F33=1,MAX('CA Standards and Followers'!P$8,'EPA HDV Rules'!I$46),0))</f>
        <v>0.27200000000000002</v>
      </c>
      <c r="Q21">
        <f>IF('CA Standards and Followers'!$C33=1,'EPA HDV Rules'!J$46,IF('CA Standards and Followers'!$F33=1,MAX('CA Standards and Followers'!Q$8,'EPA HDV Rules'!J$46),0))</f>
        <v>0.27200000000000002</v>
      </c>
      <c r="R21">
        <f>IF('CA Standards and Followers'!$C33=1,'EPA HDV Rules'!K$46,IF('CA Standards and Followers'!$F33=1,MAX('CA Standards and Followers'!R$8,'EPA HDV Rules'!K$46),0))</f>
        <v>0.27200000000000002</v>
      </c>
      <c r="S21">
        <f>IF('CA Standards and Followers'!$C33=1,'EPA HDV Rules'!L$46,IF('CA Standards and Followers'!$F33=1,MAX('CA Standards and Followers'!S$8,'EPA HDV Rules'!L$46),0))</f>
        <v>0.27200000000000002</v>
      </c>
      <c r="T21">
        <f>IF('CA Standards and Followers'!$C33=1,'EPA HDV Rules'!M$46,IF('CA Standards and Followers'!$F33=1,MAX('CA Standards and Followers'!T$8,'EPA HDV Rules'!M$46),0))</f>
        <v>0.27200000000000002</v>
      </c>
      <c r="U21">
        <f>IF('CA Standards and Followers'!$C33=1,'EPA HDV Rules'!N$46,IF('CA Standards and Followers'!$F33=1,MAX('CA Standards and Followers'!U$8,'EPA HDV Rules'!N$46),0))</f>
        <v>0.27200000000000002</v>
      </c>
      <c r="V21">
        <f>IF('CA Standards and Followers'!$C33=1,'EPA HDV Rules'!O$46,IF('CA Standards and Followers'!$F33=1,MAX('CA Standards and Followers'!V$8,'EPA HDV Rules'!O$46),0))</f>
        <v>0.27200000000000002</v>
      </c>
      <c r="W21">
        <f>IF('CA Standards and Followers'!$C33=1,'EPA HDV Rules'!P$46,IF('CA Standards and Followers'!$F33=1,MAX('CA Standards and Followers'!W$8,'EPA HDV Rules'!P$46),0))</f>
        <v>0.27200000000000002</v>
      </c>
      <c r="X21">
        <f>IF('CA Standards and Followers'!$C33=1,'EPA HDV Rules'!Q$46,IF('CA Standards and Followers'!$F33=1,MAX('CA Standards and Followers'!X$8,'EPA HDV Rules'!Q$46),0))</f>
        <v>0.27200000000000002</v>
      </c>
      <c r="Y21">
        <f>IF('CA Standards and Followers'!$C33=1,'EPA HDV Rules'!R$46,IF('CA Standards and Followers'!$F33=1,MAX('CA Standards and Followers'!Y$8,'EPA HDV Rules'!R$46),0))</f>
        <v>0.27200000000000002</v>
      </c>
      <c r="Z21">
        <f>IF('CA Standards and Followers'!$C33=1,'EPA HDV Rules'!S$46,IF('CA Standards and Followers'!$F33=1,MAX('CA Standards and Followers'!Z$8,'EPA HDV Rules'!S$46),0))</f>
        <v>0.27200000000000002</v>
      </c>
      <c r="AA21">
        <f>IF('CA Standards and Followers'!$C33=1,'EPA HDV Rules'!T$46,IF('CA Standards and Followers'!$F33=1,MAX('CA Standards and Followers'!AA$8,'EPA HDV Rules'!T$46),0))</f>
        <v>0.27200000000000002</v>
      </c>
      <c r="AB21">
        <f>IF('CA Standards and Followers'!$C33=1,'EPA HDV Rules'!U$46,IF('CA Standards and Followers'!$F33=1,MAX('CA Standards and Followers'!AB$8,'EPA HDV Rules'!U$46),0))</f>
        <v>0.27200000000000002</v>
      </c>
      <c r="AC21">
        <f>IF('CA Standards and Followers'!$C33=1,'EPA HDV Rules'!V$46,IF('CA Standards and Followers'!$F33=1,MAX('CA Standards and Followers'!AC$8,'EPA HDV Rules'!V$46),0))</f>
        <v>0.27200000000000002</v>
      </c>
      <c r="AD21">
        <f>IF('CA Standards and Followers'!$C33=1,'EPA HDV Rules'!W$46,IF('CA Standards and Followers'!$F33=1,MAX('CA Standards and Followers'!AD$8,'EPA HDV Rules'!W$46),0))</f>
        <v>0.27200000000000002</v>
      </c>
      <c r="AE21">
        <f>IF('CA Standards and Followers'!$C33=1,'EPA HDV Rules'!X$46,IF('CA Standards and Followers'!$F33=1,MAX('CA Standards and Followers'!AE$8,'EPA HDV Rules'!X$46),0))</f>
        <v>0.27200000000000002</v>
      </c>
      <c r="AF21">
        <f>IF('CA Standards and Followers'!$C33=1,'EPA HDV Rules'!Y$46,IF('CA Standards and Followers'!$F33=1,MAX('CA Standards and Followers'!AF$8,'EPA HDV Rules'!Y$46),0))</f>
        <v>0.27200000000000002</v>
      </c>
    </row>
    <row r="22" spans="1:32" x14ac:dyDescent="0.75">
      <c r="A22" t="s">
        <v>12</v>
      </c>
      <c r="B22">
        <f>IF(INDEX('CA Standards and Followers'!$I$14:$I$73,MATCH($A22,'CA Standards and Followers'!$A$14:$A$73,0))&lt;=B$1,INDEX('CA Standards and Followers'!$F$14:$F$73,MATCH($A22,'CA Standards and Followers'!$A$14:$A$73,0))*'CA Standards and Followers'!B$8,0)</f>
        <v>0</v>
      </c>
      <c r="C22">
        <f>IF(INDEX('CA Standards and Followers'!$I$14:$I$73,MATCH($A22,'CA Standards and Followers'!$A$14:$A$73,0))&lt;=C$1,INDEX('CA Standards and Followers'!$F$14:$F$73,MATCH($A22,'CA Standards and Followers'!$A$14:$A$73,0))*'CA Standards and Followers'!C$8,0)</f>
        <v>0</v>
      </c>
      <c r="D22">
        <f>IF(INDEX('CA Standards and Followers'!$I$14:$I$73,MATCH($A22,'CA Standards and Followers'!$A$14:$A$73,0))&lt;=D$1,INDEX('CA Standards and Followers'!$F$14:$F$73,MATCH($A22,'CA Standards and Followers'!$A$14:$A$73,0))*'CA Standards and Followers'!D$8,0)</f>
        <v>0</v>
      </c>
      <c r="E22">
        <f>IF(INDEX('CA Standards and Followers'!$I$14:$I$73,MATCH($A22,'CA Standards and Followers'!$A$14:$A$73,0))&lt;=E$1,INDEX('CA Standards and Followers'!$F$14:$F$73,MATCH($A22,'CA Standards and Followers'!$A$14:$A$73,0))*'CA Standards and Followers'!E$8,0)</f>
        <v>0</v>
      </c>
      <c r="F22">
        <f>IF(INDEX('CA Standards and Followers'!$I$14:$I$73,MATCH($A22,'CA Standards and Followers'!$A$14:$A$73,0))&lt;=F$1,INDEX('CA Standards and Followers'!$F$14:$F$73,MATCH($A22,'CA Standards and Followers'!$A$14:$A$73,0))*'CA Standards and Followers'!F$8,0)</f>
        <v>0</v>
      </c>
      <c r="G22">
        <f>IF(INDEX('CA Standards and Followers'!$I$14:$I$73,MATCH($A22,'CA Standards and Followers'!$A$14:$A$73,0))&lt;=G$1,INDEX('CA Standards and Followers'!$F$14:$F$73,MATCH($A22,'CA Standards and Followers'!$A$14:$A$73,0))*'CA Standards and Followers'!G$8,0)</f>
        <v>0</v>
      </c>
      <c r="H22">
        <f>IF(INDEX('CA Standards and Followers'!$I$14:$I$73,MATCH($A22,'CA Standards and Followers'!$A$14:$A$73,0))&lt;=H$1,INDEX('CA Standards and Followers'!$F$14:$F$73,MATCH($A22,'CA Standards and Followers'!$A$14:$A$73,0))*'CA Standards and Followers'!H$8,0)</f>
        <v>0</v>
      </c>
      <c r="I22">
        <f>IF('CA Standards and Followers'!$C34=1,'EPA HDV Rules'!B$46,IF('CA Standards and Followers'!$F34=1,MAX('CA Standards and Followers'!I$8,'EPA HDV Rules'!B$46),0))</f>
        <v>0.15039415219720934</v>
      </c>
      <c r="J22">
        <f>IF('CA Standards and Followers'!$C34=1,'EPA HDV Rules'!C$46,IF('CA Standards and Followers'!$F34=1,MAX('CA Standards and Followers'!J$8,'EPA HDV Rules'!C$46),0))</f>
        <v>0.20078269763173362</v>
      </c>
      <c r="K22">
        <f>IF('CA Standards and Followers'!$C34=1,'EPA HDV Rules'!D$46,IF('CA Standards and Followers'!$F34=1,MAX('CA Standards and Followers'!K$8,'EPA HDV Rules'!D$46),0))</f>
        <v>0.25116640642453203</v>
      </c>
      <c r="L22">
        <f>IF('CA Standards and Followers'!$C34=1,'EPA HDV Rules'!E$46,IF('CA Standards and Followers'!$F34=1,MAX('CA Standards and Followers'!L$8,'EPA HDV Rules'!E$46),0))</f>
        <v>0.30154673662148429</v>
      </c>
      <c r="M22">
        <f>IF('CA Standards and Followers'!$C34=1,'EPA HDV Rules'!F$46,IF('CA Standards and Followers'!$F34=1,MAX('CA Standards and Followers'!M$8,'EPA HDV Rules'!F$46),0))</f>
        <v>0.35154017073763533</v>
      </c>
      <c r="N22">
        <f>IF('CA Standards and Followers'!$C34=1,'EPA HDV Rules'!G$46,IF('CA Standards and Followers'!$F34=1,MAX('CA Standards and Followers'!N$8,'EPA HDV Rules'!G$46),0))</f>
        <v>0.40153478185130786</v>
      </c>
      <c r="O22">
        <f>IF('CA Standards and Followers'!$C34=1,'EPA HDV Rules'!H$46,IF('CA Standards and Followers'!$F34=1,MAX('CA Standards and Followers'!O$8,'EPA HDV Rules'!H$46),0))</f>
        <v>0.40191215883585885</v>
      </c>
      <c r="P22">
        <f>IF('CA Standards and Followers'!$C34=1,'EPA HDV Rules'!I$46,IF('CA Standards and Followers'!$F34=1,MAX('CA Standards and Followers'!P$8,'EPA HDV Rules'!I$46),0))</f>
        <v>0.40228783363087045</v>
      </c>
      <c r="Q22">
        <f>IF('CA Standards and Followers'!$C34=1,'EPA HDV Rules'!J$46,IF('CA Standards and Followers'!$F34=1,MAX('CA Standards and Followers'!Q$8,'EPA HDV Rules'!J$46),0))</f>
        <v>0.40266255578760335</v>
      </c>
      <c r="R22">
        <f>IF('CA Standards and Followers'!$C34=1,'EPA HDV Rules'!K$46,IF('CA Standards and Followers'!$F34=1,MAX('CA Standards and Followers'!R$8,'EPA HDV Rules'!K$46),0))</f>
        <v>0.40265708999618932</v>
      </c>
      <c r="S22">
        <f>IF('CA Standards and Followers'!$C34=1,'EPA HDV Rules'!L$46,IF('CA Standards and Followers'!$F34=1,MAX('CA Standards and Followers'!S$8,'EPA HDV Rules'!L$46),0))</f>
        <v>0.40265231563660031</v>
      </c>
      <c r="T22">
        <f>IF('CA Standards and Followers'!$C34=1,'EPA HDV Rules'!M$46,IF('CA Standards and Followers'!$F34=1,MAX('CA Standards and Followers'!T$8,'EPA HDV Rules'!M$46),0))</f>
        <v>0.40264788033224125</v>
      </c>
      <c r="U22">
        <f>IF('CA Standards and Followers'!$C34=1,'EPA HDV Rules'!N$46,IF('CA Standards and Followers'!$F34=1,MAX('CA Standards and Followers'!U$8,'EPA HDV Rules'!N$46),0))</f>
        <v>0.40264231400382128</v>
      </c>
      <c r="V22">
        <f>IF('CA Standards and Followers'!$C34=1,'EPA HDV Rules'!O$46,IF('CA Standards and Followers'!$F34=1,MAX('CA Standards and Followers'!V$8,'EPA HDV Rules'!O$46),0))</f>
        <v>0.40263675353806344</v>
      </c>
      <c r="W22">
        <f>IF('CA Standards and Followers'!$C34=1,'EPA HDV Rules'!P$46,IF('CA Standards and Followers'!$F34=1,MAX('CA Standards and Followers'!W$8,'EPA HDV Rules'!P$46),0))</f>
        <v>0.40263074466734672</v>
      </c>
      <c r="X22">
        <f>IF('CA Standards and Followers'!$C34=1,'EPA HDV Rules'!Q$46,IF('CA Standards and Followers'!$F34=1,MAX('CA Standards and Followers'!X$8,'EPA HDV Rules'!Q$46),0))</f>
        <v>0.40262607887975699</v>
      </c>
      <c r="Y22">
        <f>IF('CA Standards and Followers'!$C34=1,'EPA HDV Rules'!R$46,IF('CA Standards and Followers'!$F34=1,MAX('CA Standards and Followers'!Y$8,'EPA HDV Rules'!R$46),0))</f>
        <v>0.40262195913313187</v>
      </c>
      <c r="Z22">
        <f>IF('CA Standards and Followers'!$C34=1,'EPA HDV Rules'!S$46,IF('CA Standards and Followers'!$F34=1,MAX('CA Standards and Followers'!Z$8,'EPA HDV Rules'!S$46),0))</f>
        <v>0.40261845654978912</v>
      </c>
      <c r="AA22">
        <f>IF('CA Standards and Followers'!$C34=1,'EPA HDV Rules'!T$46,IF('CA Standards and Followers'!$F34=1,MAX('CA Standards and Followers'!AA$8,'EPA HDV Rules'!T$46),0))</f>
        <v>0.40261567998612185</v>
      </c>
      <c r="AB22">
        <f>IF('CA Standards and Followers'!$C34=1,'EPA HDV Rules'!U$46,IF('CA Standards and Followers'!$F34=1,MAX('CA Standards and Followers'!AB$8,'EPA HDV Rules'!U$46),0))</f>
        <v>0.40261281993963333</v>
      </c>
      <c r="AC22">
        <f>IF('CA Standards and Followers'!$C34=1,'EPA HDV Rules'!V$46,IF('CA Standards and Followers'!$F34=1,MAX('CA Standards and Followers'!AC$8,'EPA HDV Rules'!V$46),0))</f>
        <v>0.40260981140882179</v>
      </c>
      <c r="AD22">
        <f>IF('CA Standards and Followers'!$C34=1,'EPA HDV Rules'!W$46,IF('CA Standards and Followers'!$F34=1,MAX('CA Standards and Followers'!AD$8,'EPA HDV Rules'!W$46),0))</f>
        <v>0.4026073792992011</v>
      </c>
      <c r="AE22">
        <f>IF('CA Standards and Followers'!$C34=1,'EPA HDV Rules'!X$46,IF('CA Standards and Followers'!$F34=1,MAX('CA Standards and Followers'!AE$8,'EPA HDV Rules'!X$46),0))</f>
        <v>0.40260521056812626</v>
      </c>
      <c r="AF22">
        <f>IF('CA Standards and Followers'!$C34=1,'EPA HDV Rules'!Y$46,IF('CA Standards and Followers'!$F34=1,MAX('CA Standards and Followers'!AF$8,'EPA HDV Rules'!Y$46),0))</f>
        <v>0.40260342485445444</v>
      </c>
    </row>
    <row r="23" spans="1:32" x14ac:dyDescent="0.75">
      <c r="A23" t="s">
        <v>13</v>
      </c>
      <c r="B23">
        <f>IF(INDEX('CA Standards and Followers'!$I$14:$I$73,MATCH($A23,'CA Standards and Followers'!$A$14:$A$73,0))&lt;=B$1,INDEX('CA Standards and Followers'!$F$14:$F$73,MATCH($A23,'CA Standards and Followers'!$A$14:$A$73,0))*'CA Standards and Followers'!B$8,0)</f>
        <v>0</v>
      </c>
      <c r="C23">
        <f>IF(INDEX('CA Standards and Followers'!$I$14:$I$73,MATCH($A23,'CA Standards and Followers'!$A$14:$A$73,0))&lt;=C$1,INDEX('CA Standards and Followers'!$F$14:$F$73,MATCH($A23,'CA Standards and Followers'!$A$14:$A$73,0))*'CA Standards and Followers'!C$8,0)</f>
        <v>0</v>
      </c>
      <c r="D23">
        <f>IF(INDEX('CA Standards and Followers'!$I$14:$I$73,MATCH($A23,'CA Standards and Followers'!$A$14:$A$73,0))&lt;=D$1,INDEX('CA Standards and Followers'!$F$14:$F$73,MATCH($A23,'CA Standards and Followers'!$A$14:$A$73,0))*'CA Standards and Followers'!D$8,0)</f>
        <v>0</v>
      </c>
      <c r="E23">
        <f>IF(INDEX('CA Standards and Followers'!$I$14:$I$73,MATCH($A23,'CA Standards and Followers'!$A$14:$A$73,0))&lt;=E$1,INDEX('CA Standards and Followers'!$F$14:$F$73,MATCH($A23,'CA Standards and Followers'!$A$14:$A$73,0))*'CA Standards and Followers'!E$8,0)</f>
        <v>0</v>
      </c>
      <c r="F23">
        <f>IF(INDEX('CA Standards and Followers'!$I$14:$I$73,MATCH($A23,'CA Standards and Followers'!$A$14:$A$73,0))&lt;=F$1,INDEX('CA Standards and Followers'!$F$14:$F$73,MATCH($A23,'CA Standards and Followers'!$A$14:$A$73,0))*'CA Standards and Followers'!F$8,0)</f>
        <v>0</v>
      </c>
      <c r="G23">
        <f>IF(INDEX('CA Standards and Followers'!$I$14:$I$73,MATCH($A23,'CA Standards and Followers'!$A$14:$A$73,0))&lt;=G$1,INDEX('CA Standards and Followers'!$F$14:$F$73,MATCH($A23,'CA Standards and Followers'!$A$14:$A$73,0))*'CA Standards and Followers'!G$8,0)</f>
        <v>7.0320874013171178E-2</v>
      </c>
      <c r="H23">
        <f>IF(INDEX('CA Standards and Followers'!$I$14:$I$73,MATCH($A23,'CA Standards and Followers'!$A$14:$A$73,0))&lt;=H$1,INDEX('CA Standards and Followers'!$F$14:$F$73,MATCH($A23,'CA Standards and Followers'!$A$14:$A$73,0))*'CA Standards and Followers'!H$8,0)</f>
        <v>0.10023841199827981</v>
      </c>
      <c r="I23">
        <f>IF('CA Standards and Followers'!$C35=1,'EPA HDV Rules'!B$46,IF('CA Standards and Followers'!$F35=1,MAX('CA Standards and Followers'!I$8,'EPA HDV Rules'!B$46),0))</f>
        <v>0.15039415219720934</v>
      </c>
      <c r="J23">
        <f>IF('CA Standards and Followers'!$C35=1,'EPA HDV Rules'!C$46,IF('CA Standards and Followers'!$F35=1,MAX('CA Standards and Followers'!J$8,'EPA HDV Rules'!C$46),0))</f>
        <v>0.20078269763173362</v>
      </c>
      <c r="K23">
        <f>IF('CA Standards and Followers'!$C35=1,'EPA HDV Rules'!D$46,IF('CA Standards and Followers'!$F35=1,MAX('CA Standards and Followers'!K$8,'EPA HDV Rules'!D$46),0))</f>
        <v>0.25116640642453203</v>
      </c>
      <c r="L23">
        <f>IF('CA Standards and Followers'!$C35=1,'EPA HDV Rules'!E$46,IF('CA Standards and Followers'!$F35=1,MAX('CA Standards and Followers'!L$8,'EPA HDV Rules'!E$46),0))</f>
        <v>0.30154673662148429</v>
      </c>
      <c r="M23">
        <f>IF('CA Standards and Followers'!$C35=1,'EPA HDV Rules'!F$46,IF('CA Standards and Followers'!$F35=1,MAX('CA Standards and Followers'!M$8,'EPA HDV Rules'!F$46),0))</f>
        <v>0.35154017073763533</v>
      </c>
      <c r="N23">
        <f>IF('CA Standards and Followers'!$C35=1,'EPA HDV Rules'!G$46,IF('CA Standards and Followers'!$F35=1,MAX('CA Standards and Followers'!N$8,'EPA HDV Rules'!G$46),0))</f>
        <v>0.40153478185130786</v>
      </c>
      <c r="O23">
        <f>IF('CA Standards and Followers'!$C35=1,'EPA HDV Rules'!H$46,IF('CA Standards and Followers'!$F35=1,MAX('CA Standards and Followers'!O$8,'EPA HDV Rules'!H$46),0))</f>
        <v>0.40191215883585885</v>
      </c>
      <c r="P23">
        <f>IF('CA Standards and Followers'!$C35=1,'EPA HDV Rules'!I$46,IF('CA Standards and Followers'!$F35=1,MAX('CA Standards and Followers'!P$8,'EPA HDV Rules'!I$46),0))</f>
        <v>0.40228783363087045</v>
      </c>
      <c r="Q23">
        <f>IF('CA Standards and Followers'!$C35=1,'EPA HDV Rules'!J$46,IF('CA Standards and Followers'!$F35=1,MAX('CA Standards and Followers'!Q$8,'EPA HDV Rules'!J$46),0))</f>
        <v>0.40266255578760335</v>
      </c>
      <c r="R23">
        <f>IF('CA Standards and Followers'!$C35=1,'EPA HDV Rules'!K$46,IF('CA Standards and Followers'!$F35=1,MAX('CA Standards and Followers'!R$8,'EPA HDV Rules'!K$46),0))</f>
        <v>0.40265708999618932</v>
      </c>
      <c r="S23">
        <f>IF('CA Standards and Followers'!$C35=1,'EPA HDV Rules'!L$46,IF('CA Standards and Followers'!$F35=1,MAX('CA Standards and Followers'!S$8,'EPA HDV Rules'!L$46),0))</f>
        <v>0.40265231563660031</v>
      </c>
      <c r="T23">
        <f>IF('CA Standards and Followers'!$C35=1,'EPA HDV Rules'!M$46,IF('CA Standards and Followers'!$F35=1,MAX('CA Standards and Followers'!T$8,'EPA HDV Rules'!M$46),0))</f>
        <v>0.40264788033224125</v>
      </c>
      <c r="U23">
        <f>IF('CA Standards and Followers'!$C35=1,'EPA HDV Rules'!N$46,IF('CA Standards and Followers'!$F35=1,MAX('CA Standards and Followers'!U$8,'EPA HDV Rules'!N$46),0))</f>
        <v>0.40264231400382128</v>
      </c>
      <c r="V23">
        <f>IF('CA Standards and Followers'!$C35=1,'EPA HDV Rules'!O$46,IF('CA Standards and Followers'!$F35=1,MAX('CA Standards and Followers'!V$8,'EPA HDV Rules'!O$46),0))</f>
        <v>0.40263675353806344</v>
      </c>
      <c r="W23">
        <f>IF('CA Standards and Followers'!$C35=1,'EPA HDV Rules'!P$46,IF('CA Standards and Followers'!$F35=1,MAX('CA Standards and Followers'!W$8,'EPA HDV Rules'!P$46),0))</f>
        <v>0.40263074466734672</v>
      </c>
      <c r="X23">
        <f>IF('CA Standards and Followers'!$C35=1,'EPA HDV Rules'!Q$46,IF('CA Standards and Followers'!$F35=1,MAX('CA Standards and Followers'!X$8,'EPA HDV Rules'!Q$46),0))</f>
        <v>0.40262607887975699</v>
      </c>
      <c r="Y23">
        <f>IF('CA Standards and Followers'!$C35=1,'EPA HDV Rules'!R$46,IF('CA Standards and Followers'!$F35=1,MAX('CA Standards and Followers'!Y$8,'EPA HDV Rules'!R$46),0))</f>
        <v>0.40262195913313187</v>
      </c>
      <c r="Z23">
        <f>IF('CA Standards and Followers'!$C35=1,'EPA HDV Rules'!S$46,IF('CA Standards and Followers'!$F35=1,MAX('CA Standards and Followers'!Z$8,'EPA HDV Rules'!S$46),0))</f>
        <v>0.40261845654978912</v>
      </c>
      <c r="AA23">
        <f>IF('CA Standards and Followers'!$C35=1,'EPA HDV Rules'!T$46,IF('CA Standards and Followers'!$F35=1,MAX('CA Standards and Followers'!AA$8,'EPA HDV Rules'!T$46),0))</f>
        <v>0.40261567998612185</v>
      </c>
      <c r="AB23">
        <f>IF('CA Standards and Followers'!$C35=1,'EPA HDV Rules'!U$46,IF('CA Standards and Followers'!$F35=1,MAX('CA Standards and Followers'!AB$8,'EPA HDV Rules'!U$46),0))</f>
        <v>0.40261281993963333</v>
      </c>
      <c r="AC23">
        <f>IF('CA Standards and Followers'!$C35=1,'EPA HDV Rules'!V$46,IF('CA Standards and Followers'!$F35=1,MAX('CA Standards and Followers'!AC$8,'EPA HDV Rules'!V$46),0))</f>
        <v>0.40260981140882179</v>
      </c>
      <c r="AD23">
        <f>IF('CA Standards and Followers'!$C35=1,'EPA HDV Rules'!W$46,IF('CA Standards and Followers'!$F35=1,MAX('CA Standards and Followers'!AD$8,'EPA HDV Rules'!W$46),0))</f>
        <v>0.4026073792992011</v>
      </c>
      <c r="AE23">
        <f>IF('CA Standards and Followers'!$C35=1,'EPA HDV Rules'!X$46,IF('CA Standards and Followers'!$F35=1,MAX('CA Standards and Followers'!AE$8,'EPA HDV Rules'!X$46),0))</f>
        <v>0.40260521056812626</v>
      </c>
      <c r="AF23">
        <f>IF('CA Standards and Followers'!$C35=1,'EPA HDV Rules'!Y$46,IF('CA Standards and Followers'!$F35=1,MAX('CA Standards and Followers'!AF$8,'EPA HDV Rules'!Y$46),0))</f>
        <v>0.40260342485445444</v>
      </c>
    </row>
    <row r="24" spans="1:32" x14ac:dyDescent="0.75">
      <c r="A24" t="s">
        <v>14</v>
      </c>
      <c r="B24">
        <f>IF(INDEX('CA Standards and Followers'!$I$14:$I$73,MATCH($A24,'CA Standards and Followers'!$A$14:$A$73,0))&lt;=B$1,INDEX('CA Standards and Followers'!$F$14:$F$73,MATCH($A24,'CA Standards and Followers'!$A$14:$A$73,0))*'CA Standards and Followers'!B$8,0)</f>
        <v>0</v>
      </c>
      <c r="C24">
        <f>IF(INDEX('CA Standards and Followers'!$I$14:$I$73,MATCH($A24,'CA Standards and Followers'!$A$14:$A$73,0))&lt;=C$1,INDEX('CA Standards and Followers'!$F$14:$F$73,MATCH($A24,'CA Standards and Followers'!$A$14:$A$73,0))*'CA Standards and Followers'!C$8,0)</f>
        <v>0</v>
      </c>
      <c r="D24">
        <f>IF(INDEX('CA Standards and Followers'!$I$14:$I$73,MATCH($A24,'CA Standards and Followers'!$A$14:$A$73,0))&lt;=D$1,INDEX('CA Standards and Followers'!$F$14:$F$73,MATCH($A24,'CA Standards and Followers'!$A$14:$A$73,0))*'CA Standards and Followers'!D$8,0)</f>
        <v>0</v>
      </c>
      <c r="E24">
        <f>IF(INDEX('CA Standards and Followers'!$I$14:$I$73,MATCH($A24,'CA Standards and Followers'!$A$14:$A$73,0))&lt;=E$1,INDEX('CA Standards and Followers'!$F$14:$F$73,MATCH($A24,'CA Standards and Followers'!$A$14:$A$73,0))*'CA Standards and Followers'!E$8,0)</f>
        <v>0</v>
      </c>
      <c r="F24">
        <f>IF(INDEX('CA Standards and Followers'!$I$14:$I$73,MATCH($A24,'CA Standards and Followers'!$A$14:$A$73,0))&lt;=F$1,INDEX('CA Standards and Followers'!$F$14:$F$73,MATCH($A24,'CA Standards and Followers'!$A$14:$A$73,0))*'CA Standards and Followers'!F$8,0)</f>
        <v>0</v>
      </c>
      <c r="G24">
        <f>IF(INDEX('CA Standards and Followers'!$I$14:$I$73,MATCH($A24,'CA Standards and Followers'!$A$14:$A$73,0))&lt;=G$1,INDEX('CA Standards and Followers'!$F$14:$F$73,MATCH($A24,'CA Standards and Followers'!$A$14:$A$73,0))*'CA Standards and Followers'!G$8,0)</f>
        <v>0</v>
      </c>
      <c r="H24">
        <f>IF(INDEX('CA Standards and Followers'!$I$14:$I$73,MATCH($A24,'CA Standards and Followers'!$A$14:$A$73,0))&lt;=H$1,INDEX('CA Standards and Followers'!$F$14:$F$73,MATCH($A24,'CA Standards and Followers'!$A$14:$A$73,0))*'CA Standards and Followers'!H$8,0)</f>
        <v>0</v>
      </c>
      <c r="I24">
        <f>IF('CA Standards and Followers'!$C36=1,'EPA HDV Rules'!B$46,IF('CA Standards and Followers'!$F36=1,MAX('CA Standards and Followers'!I$8,'EPA HDV Rules'!B$46),0))</f>
        <v>0</v>
      </c>
      <c r="J24">
        <f>IF('CA Standards and Followers'!$C36=1,'EPA HDV Rules'!C$46,IF('CA Standards and Followers'!$F36=1,MAX('CA Standards and Followers'!J$8,'EPA HDV Rules'!C$46),0))</f>
        <v>0</v>
      </c>
      <c r="K24">
        <f>IF('CA Standards and Followers'!$C36=1,'EPA HDV Rules'!D$46,IF('CA Standards and Followers'!$F36=1,MAX('CA Standards and Followers'!K$8,'EPA HDV Rules'!D$46),0))</f>
        <v>0</v>
      </c>
      <c r="L24">
        <f>IF('CA Standards and Followers'!$C36=1,'EPA HDV Rules'!E$46,IF('CA Standards and Followers'!$F36=1,MAX('CA Standards and Followers'!L$8,'EPA HDV Rules'!E$46),0))</f>
        <v>3.3500000000000002E-2</v>
      </c>
      <c r="M24">
        <f>IF('CA Standards and Followers'!$C36=1,'EPA HDV Rules'!F$46,IF('CA Standards and Followers'!$F36=1,MAX('CA Standards and Followers'!M$8,'EPA HDV Rules'!F$46),0))</f>
        <v>0.125</v>
      </c>
      <c r="N24">
        <f>IF('CA Standards and Followers'!$C36=1,'EPA HDV Rules'!G$46,IF('CA Standards and Followers'!$F36=1,MAX('CA Standards and Followers'!N$8,'EPA HDV Rules'!G$46),0))</f>
        <v>0.27200000000000002</v>
      </c>
      <c r="O24">
        <f>IF('CA Standards and Followers'!$C36=1,'EPA HDV Rules'!H$46,IF('CA Standards and Followers'!$F36=1,MAX('CA Standards and Followers'!O$8,'EPA HDV Rules'!H$46),0))</f>
        <v>0.27200000000000002</v>
      </c>
      <c r="P24">
        <f>IF('CA Standards and Followers'!$C36=1,'EPA HDV Rules'!I$46,IF('CA Standards and Followers'!$F36=1,MAX('CA Standards and Followers'!P$8,'EPA HDV Rules'!I$46),0))</f>
        <v>0.27200000000000002</v>
      </c>
      <c r="Q24">
        <f>IF('CA Standards and Followers'!$C36=1,'EPA HDV Rules'!J$46,IF('CA Standards and Followers'!$F36=1,MAX('CA Standards and Followers'!Q$8,'EPA HDV Rules'!J$46),0))</f>
        <v>0.27200000000000002</v>
      </c>
      <c r="R24">
        <f>IF('CA Standards and Followers'!$C36=1,'EPA HDV Rules'!K$46,IF('CA Standards and Followers'!$F36=1,MAX('CA Standards and Followers'!R$8,'EPA HDV Rules'!K$46),0))</f>
        <v>0.27200000000000002</v>
      </c>
      <c r="S24">
        <f>IF('CA Standards and Followers'!$C36=1,'EPA HDV Rules'!L$46,IF('CA Standards and Followers'!$F36=1,MAX('CA Standards and Followers'!S$8,'EPA HDV Rules'!L$46),0))</f>
        <v>0.27200000000000002</v>
      </c>
      <c r="T24">
        <f>IF('CA Standards and Followers'!$C36=1,'EPA HDV Rules'!M$46,IF('CA Standards and Followers'!$F36=1,MAX('CA Standards and Followers'!T$8,'EPA HDV Rules'!M$46),0))</f>
        <v>0.27200000000000002</v>
      </c>
      <c r="U24">
        <f>IF('CA Standards and Followers'!$C36=1,'EPA HDV Rules'!N$46,IF('CA Standards and Followers'!$F36=1,MAX('CA Standards and Followers'!U$8,'EPA HDV Rules'!N$46),0))</f>
        <v>0.27200000000000002</v>
      </c>
      <c r="V24">
        <f>IF('CA Standards and Followers'!$C36=1,'EPA HDV Rules'!O$46,IF('CA Standards and Followers'!$F36=1,MAX('CA Standards and Followers'!V$8,'EPA HDV Rules'!O$46),0))</f>
        <v>0.27200000000000002</v>
      </c>
      <c r="W24">
        <f>IF('CA Standards and Followers'!$C36=1,'EPA HDV Rules'!P$46,IF('CA Standards and Followers'!$F36=1,MAX('CA Standards and Followers'!W$8,'EPA HDV Rules'!P$46),0))</f>
        <v>0.27200000000000002</v>
      </c>
      <c r="X24">
        <f>IF('CA Standards and Followers'!$C36=1,'EPA HDV Rules'!Q$46,IF('CA Standards and Followers'!$F36=1,MAX('CA Standards and Followers'!X$8,'EPA HDV Rules'!Q$46),0))</f>
        <v>0.27200000000000002</v>
      </c>
      <c r="Y24">
        <f>IF('CA Standards and Followers'!$C36=1,'EPA HDV Rules'!R$46,IF('CA Standards and Followers'!$F36=1,MAX('CA Standards and Followers'!Y$8,'EPA HDV Rules'!R$46),0))</f>
        <v>0.27200000000000002</v>
      </c>
      <c r="Z24">
        <f>IF('CA Standards and Followers'!$C36=1,'EPA HDV Rules'!S$46,IF('CA Standards and Followers'!$F36=1,MAX('CA Standards and Followers'!Z$8,'EPA HDV Rules'!S$46),0))</f>
        <v>0.27200000000000002</v>
      </c>
      <c r="AA24">
        <f>IF('CA Standards and Followers'!$C36=1,'EPA HDV Rules'!T$46,IF('CA Standards and Followers'!$F36=1,MAX('CA Standards and Followers'!AA$8,'EPA HDV Rules'!T$46),0))</f>
        <v>0.27200000000000002</v>
      </c>
      <c r="AB24">
        <f>IF('CA Standards and Followers'!$C36=1,'EPA HDV Rules'!U$46,IF('CA Standards and Followers'!$F36=1,MAX('CA Standards and Followers'!AB$8,'EPA HDV Rules'!U$46),0))</f>
        <v>0.27200000000000002</v>
      </c>
      <c r="AC24">
        <f>IF('CA Standards and Followers'!$C36=1,'EPA HDV Rules'!V$46,IF('CA Standards and Followers'!$F36=1,MAX('CA Standards and Followers'!AC$8,'EPA HDV Rules'!V$46),0))</f>
        <v>0.27200000000000002</v>
      </c>
      <c r="AD24">
        <f>IF('CA Standards and Followers'!$C36=1,'EPA HDV Rules'!W$46,IF('CA Standards and Followers'!$F36=1,MAX('CA Standards and Followers'!AD$8,'EPA HDV Rules'!W$46),0))</f>
        <v>0.27200000000000002</v>
      </c>
      <c r="AE24">
        <f>IF('CA Standards and Followers'!$C36=1,'EPA HDV Rules'!X$46,IF('CA Standards and Followers'!$F36=1,MAX('CA Standards and Followers'!AE$8,'EPA HDV Rules'!X$46),0))</f>
        <v>0.27200000000000002</v>
      </c>
      <c r="AF24">
        <f>IF('CA Standards and Followers'!$C36=1,'EPA HDV Rules'!Y$46,IF('CA Standards and Followers'!$F36=1,MAX('CA Standards and Followers'!AF$8,'EPA HDV Rules'!Y$46),0))</f>
        <v>0.27200000000000002</v>
      </c>
    </row>
    <row r="25" spans="1:32" x14ac:dyDescent="0.75">
      <c r="A25" t="s">
        <v>1373</v>
      </c>
      <c r="B25">
        <f>IF(INDEX('CA Standards and Followers'!$I$14:$I$73,MATCH($A25,'CA Standards and Followers'!$A$14:$A$73,0))&lt;=B$1,INDEX('CA Standards and Followers'!$F$14:$F$73,MATCH($A25,'CA Standards and Followers'!$A$14:$A$73,0))*'CA Standards and Followers'!B$8,0)</f>
        <v>0</v>
      </c>
      <c r="C25">
        <f>IF(INDEX('CA Standards and Followers'!$I$14:$I$73,MATCH($A25,'CA Standards and Followers'!$A$14:$A$73,0))&lt;=C$1,INDEX('CA Standards and Followers'!$F$14:$F$73,MATCH($A25,'CA Standards and Followers'!$A$14:$A$73,0))*'CA Standards and Followers'!C$8,0)</f>
        <v>0</v>
      </c>
      <c r="D25">
        <f>IF(INDEX('CA Standards and Followers'!$I$14:$I$73,MATCH($A25,'CA Standards and Followers'!$A$14:$A$73,0))&lt;=D$1,INDEX('CA Standards and Followers'!$F$14:$F$73,MATCH($A25,'CA Standards and Followers'!$A$14:$A$73,0))*'CA Standards and Followers'!D$8,0)</f>
        <v>0</v>
      </c>
      <c r="E25">
        <f>IF(INDEX('CA Standards and Followers'!$I$14:$I$73,MATCH($A25,'CA Standards and Followers'!$A$14:$A$73,0))&lt;=E$1,INDEX('CA Standards and Followers'!$F$14:$F$73,MATCH($A25,'CA Standards and Followers'!$A$14:$A$73,0))*'CA Standards and Followers'!E$8,0)</f>
        <v>0</v>
      </c>
      <c r="F25">
        <f>IF(INDEX('CA Standards and Followers'!$I$14:$I$73,MATCH($A25,'CA Standards and Followers'!$A$14:$A$73,0))&lt;=F$1,INDEX('CA Standards and Followers'!$F$14:$F$73,MATCH($A25,'CA Standards and Followers'!$A$14:$A$73,0))*'CA Standards and Followers'!F$8,0)</f>
        <v>0</v>
      </c>
      <c r="G25">
        <f>IF(INDEX('CA Standards and Followers'!$I$14:$I$73,MATCH($A25,'CA Standards and Followers'!$A$14:$A$73,0))&lt;=G$1,INDEX('CA Standards and Followers'!$F$14:$F$73,MATCH($A25,'CA Standards and Followers'!$A$14:$A$73,0))*'CA Standards and Followers'!G$8,0)</f>
        <v>0</v>
      </c>
      <c r="H25">
        <f>IF(INDEX('CA Standards and Followers'!$I$14:$I$73,MATCH($A25,'CA Standards and Followers'!$A$14:$A$73,0))&lt;=H$1,INDEX('CA Standards and Followers'!$F$14:$F$73,MATCH($A25,'CA Standards and Followers'!$A$14:$A$73,0))*'CA Standards and Followers'!H$8,0)</f>
        <v>0</v>
      </c>
      <c r="I25">
        <f>IF('CA Standards and Followers'!$C37=1,'EPA HDV Rules'!B$46,IF('CA Standards and Followers'!$F37=1,MAX('CA Standards and Followers'!I$8,'EPA HDV Rules'!B$46),0))</f>
        <v>0</v>
      </c>
      <c r="J25">
        <f>IF('CA Standards and Followers'!$C37=1,'EPA HDV Rules'!C$46,IF('CA Standards and Followers'!$F37=1,MAX('CA Standards and Followers'!J$8,'EPA HDV Rules'!C$46),0))</f>
        <v>0</v>
      </c>
      <c r="K25">
        <f>IF('CA Standards and Followers'!$C37=1,'EPA HDV Rules'!D$46,IF('CA Standards and Followers'!$F37=1,MAX('CA Standards and Followers'!K$8,'EPA HDV Rules'!D$46),0))</f>
        <v>0</v>
      </c>
      <c r="L25">
        <f>IF('CA Standards and Followers'!$C37=1,'EPA HDV Rules'!E$46,IF('CA Standards and Followers'!$F37=1,MAX('CA Standards and Followers'!L$8,'EPA HDV Rules'!E$46),0))</f>
        <v>3.3500000000000002E-2</v>
      </c>
      <c r="M25">
        <f>IF('CA Standards and Followers'!$C37=1,'EPA HDV Rules'!F$46,IF('CA Standards and Followers'!$F37=1,MAX('CA Standards and Followers'!M$8,'EPA HDV Rules'!F$46),0))</f>
        <v>0.125</v>
      </c>
      <c r="N25">
        <f>IF('CA Standards and Followers'!$C37=1,'EPA HDV Rules'!G$46,IF('CA Standards and Followers'!$F37=1,MAX('CA Standards and Followers'!N$8,'EPA HDV Rules'!G$46),0))</f>
        <v>0.27200000000000002</v>
      </c>
      <c r="O25">
        <f>IF('CA Standards and Followers'!$C37=1,'EPA HDV Rules'!H$46,IF('CA Standards and Followers'!$F37=1,MAX('CA Standards and Followers'!O$8,'EPA HDV Rules'!H$46),0))</f>
        <v>0.27200000000000002</v>
      </c>
      <c r="P25">
        <f>IF('CA Standards and Followers'!$C37=1,'EPA HDV Rules'!I$46,IF('CA Standards and Followers'!$F37=1,MAX('CA Standards and Followers'!P$8,'EPA HDV Rules'!I$46),0))</f>
        <v>0.27200000000000002</v>
      </c>
      <c r="Q25">
        <f>IF('CA Standards and Followers'!$C37=1,'EPA HDV Rules'!J$46,IF('CA Standards and Followers'!$F37=1,MAX('CA Standards and Followers'!Q$8,'EPA HDV Rules'!J$46),0))</f>
        <v>0.27200000000000002</v>
      </c>
      <c r="R25">
        <f>IF('CA Standards and Followers'!$C37=1,'EPA HDV Rules'!K$46,IF('CA Standards and Followers'!$F37=1,MAX('CA Standards and Followers'!R$8,'EPA HDV Rules'!K$46),0))</f>
        <v>0.27200000000000002</v>
      </c>
      <c r="S25">
        <f>IF('CA Standards and Followers'!$C37=1,'EPA HDV Rules'!L$46,IF('CA Standards and Followers'!$F37=1,MAX('CA Standards and Followers'!S$8,'EPA HDV Rules'!L$46),0))</f>
        <v>0.27200000000000002</v>
      </c>
      <c r="T25">
        <f>IF('CA Standards and Followers'!$C37=1,'EPA HDV Rules'!M$46,IF('CA Standards and Followers'!$F37=1,MAX('CA Standards and Followers'!T$8,'EPA HDV Rules'!M$46),0))</f>
        <v>0.27200000000000002</v>
      </c>
      <c r="U25">
        <f>IF('CA Standards and Followers'!$C37=1,'EPA HDV Rules'!N$46,IF('CA Standards and Followers'!$F37=1,MAX('CA Standards and Followers'!U$8,'EPA HDV Rules'!N$46),0))</f>
        <v>0.27200000000000002</v>
      </c>
      <c r="V25">
        <f>IF('CA Standards and Followers'!$C37=1,'EPA HDV Rules'!O$46,IF('CA Standards and Followers'!$F37=1,MAX('CA Standards and Followers'!V$8,'EPA HDV Rules'!O$46),0))</f>
        <v>0.27200000000000002</v>
      </c>
      <c r="W25">
        <f>IF('CA Standards and Followers'!$C37=1,'EPA HDV Rules'!P$46,IF('CA Standards and Followers'!$F37=1,MAX('CA Standards and Followers'!W$8,'EPA HDV Rules'!P$46),0))</f>
        <v>0.27200000000000002</v>
      </c>
      <c r="X25">
        <f>IF('CA Standards and Followers'!$C37=1,'EPA HDV Rules'!Q$46,IF('CA Standards and Followers'!$F37=1,MAX('CA Standards and Followers'!X$8,'EPA HDV Rules'!Q$46),0))</f>
        <v>0.27200000000000002</v>
      </c>
      <c r="Y25">
        <f>IF('CA Standards and Followers'!$C37=1,'EPA HDV Rules'!R$46,IF('CA Standards and Followers'!$F37=1,MAX('CA Standards and Followers'!Y$8,'EPA HDV Rules'!R$46),0))</f>
        <v>0.27200000000000002</v>
      </c>
      <c r="Z25">
        <f>IF('CA Standards and Followers'!$C37=1,'EPA HDV Rules'!S$46,IF('CA Standards and Followers'!$F37=1,MAX('CA Standards and Followers'!Z$8,'EPA HDV Rules'!S$46),0))</f>
        <v>0.27200000000000002</v>
      </c>
      <c r="AA25">
        <f>IF('CA Standards and Followers'!$C37=1,'EPA HDV Rules'!T$46,IF('CA Standards and Followers'!$F37=1,MAX('CA Standards and Followers'!AA$8,'EPA HDV Rules'!T$46),0))</f>
        <v>0.27200000000000002</v>
      </c>
      <c r="AB25">
        <f>IF('CA Standards and Followers'!$C37=1,'EPA HDV Rules'!U$46,IF('CA Standards and Followers'!$F37=1,MAX('CA Standards and Followers'!AB$8,'EPA HDV Rules'!U$46),0))</f>
        <v>0.27200000000000002</v>
      </c>
      <c r="AC25">
        <f>IF('CA Standards and Followers'!$C37=1,'EPA HDV Rules'!V$46,IF('CA Standards and Followers'!$F37=1,MAX('CA Standards and Followers'!AC$8,'EPA HDV Rules'!V$46),0))</f>
        <v>0.27200000000000002</v>
      </c>
      <c r="AD25">
        <f>IF('CA Standards and Followers'!$C37=1,'EPA HDV Rules'!W$46,IF('CA Standards and Followers'!$F37=1,MAX('CA Standards and Followers'!AD$8,'EPA HDV Rules'!W$46),0))</f>
        <v>0.27200000000000002</v>
      </c>
      <c r="AE25">
        <f>IF('CA Standards and Followers'!$C37=1,'EPA HDV Rules'!X$46,IF('CA Standards and Followers'!$F37=1,MAX('CA Standards and Followers'!AE$8,'EPA HDV Rules'!X$46),0))</f>
        <v>0.27200000000000002</v>
      </c>
      <c r="AF25">
        <f>IF('CA Standards and Followers'!$C37=1,'EPA HDV Rules'!Y$46,IF('CA Standards and Followers'!$F37=1,MAX('CA Standards and Followers'!AF$8,'EPA HDV Rules'!Y$46),0))</f>
        <v>0.27200000000000002</v>
      </c>
    </row>
    <row r="26" spans="1:32" x14ac:dyDescent="0.75">
      <c r="A26" t="s">
        <v>1375</v>
      </c>
      <c r="B26">
        <f>IF(INDEX('CA Standards and Followers'!$I$14:$I$73,MATCH($A26,'CA Standards and Followers'!$A$14:$A$73,0))&lt;=B$1,INDEX('CA Standards and Followers'!$F$14:$F$73,MATCH($A26,'CA Standards and Followers'!$A$14:$A$73,0))*'CA Standards and Followers'!B$8,0)</f>
        <v>0</v>
      </c>
      <c r="C26">
        <f>IF(INDEX('CA Standards and Followers'!$I$14:$I$73,MATCH($A26,'CA Standards and Followers'!$A$14:$A$73,0))&lt;=C$1,INDEX('CA Standards and Followers'!$F$14:$F$73,MATCH($A26,'CA Standards and Followers'!$A$14:$A$73,0))*'CA Standards and Followers'!C$8,0)</f>
        <v>0</v>
      </c>
      <c r="D26">
        <f>IF(INDEX('CA Standards and Followers'!$I$14:$I$73,MATCH($A26,'CA Standards and Followers'!$A$14:$A$73,0))&lt;=D$1,INDEX('CA Standards and Followers'!$F$14:$F$73,MATCH($A26,'CA Standards and Followers'!$A$14:$A$73,0))*'CA Standards and Followers'!D$8,0)</f>
        <v>0</v>
      </c>
      <c r="E26">
        <f>IF(INDEX('CA Standards and Followers'!$I$14:$I$73,MATCH($A26,'CA Standards and Followers'!$A$14:$A$73,0))&lt;=E$1,INDEX('CA Standards and Followers'!$F$14:$F$73,MATCH($A26,'CA Standards and Followers'!$A$14:$A$73,0))*'CA Standards and Followers'!E$8,0)</f>
        <v>0</v>
      </c>
      <c r="F26">
        <f>IF(INDEX('CA Standards and Followers'!$I$14:$I$73,MATCH($A26,'CA Standards and Followers'!$A$14:$A$73,0))&lt;=F$1,INDEX('CA Standards and Followers'!$F$14:$F$73,MATCH($A26,'CA Standards and Followers'!$A$14:$A$73,0))*'CA Standards and Followers'!F$8,0)</f>
        <v>0</v>
      </c>
      <c r="G26">
        <f>IF(INDEX('CA Standards and Followers'!$I$14:$I$73,MATCH($A26,'CA Standards and Followers'!$A$14:$A$73,0))&lt;=G$1,INDEX('CA Standards and Followers'!$F$14:$F$73,MATCH($A26,'CA Standards and Followers'!$A$14:$A$73,0))*'CA Standards and Followers'!G$8,0)</f>
        <v>0</v>
      </c>
      <c r="H26">
        <f>IF(INDEX('CA Standards and Followers'!$I$14:$I$73,MATCH($A26,'CA Standards and Followers'!$A$14:$A$73,0))&lt;=H$1,INDEX('CA Standards and Followers'!$F$14:$F$73,MATCH($A26,'CA Standards and Followers'!$A$14:$A$73,0))*'CA Standards and Followers'!H$8,0)</f>
        <v>0</v>
      </c>
      <c r="I26">
        <f>IF('CA Standards and Followers'!$C38=1,'EPA HDV Rules'!B$46,IF('CA Standards and Followers'!$F38=1,MAX('CA Standards and Followers'!I$8,'EPA HDV Rules'!B$46),0))</f>
        <v>0</v>
      </c>
      <c r="J26">
        <f>IF('CA Standards and Followers'!$C38=1,'EPA HDV Rules'!C$46,IF('CA Standards and Followers'!$F38=1,MAX('CA Standards and Followers'!J$8,'EPA HDV Rules'!C$46),0))</f>
        <v>0</v>
      </c>
      <c r="K26">
        <f>IF('CA Standards and Followers'!$C38=1,'EPA HDV Rules'!D$46,IF('CA Standards and Followers'!$F38=1,MAX('CA Standards and Followers'!K$8,'EPA HDV Rules'!D$46),0))</f>
        <v>0</v>
      </c>
      <c r="L26">
        <f>IF('CA Standards and Followers'!$C38=1,'EPA HDV Rules'!E$46,IF('CA Standards and Followers'!$F38=1,MAX('CA Standards and Followers'!L$8,'EPA HDV Rules'!E$46),0))</f>
        <v>3.3500000000000002E-2</v>
      </c>
      <c r="M26">
        <f>IF('CA Standards and Followers'!$C38=1,'EPA HDV Rules'!F$46,IF('CA Standards and Followers'!$F38=1,MAX('CA Standards and Followers'!M$8,'EPA HDV Rules'!F$46),0))</f>
        <v>0.125</v>
      </c>
      <c r="N26">
        <f>IF('CA Standards and Followers'!$C38=1,'EPA HDV Rules'!G$46,IF('CA Standards and Followers'!$F38=1,MAX('CA Standards and Followers'!N$8,'EPA HDV Rules'!G$46),0))</f>
        <v>0.27200000000000002</v>
      </c>
      <c r="O26">
        <f>IF('CA Standards and Followers'!$C38=1,'EPA HDV Rules'!H$46,IF('CA Standards and Followers'!$F38=1,MAX('CA Standards and Followers'!O$8,'EPA HDV Rules'!H$46),0))</f>
        <v>0.27200000000000002</v>
      </c>
      <c r="P26">
        <f>IF('CA Standards and Followers'!$C38=1,'EPA HDV Rules'!I$46,IF('CA Standards and Followers'!$F38=1,MAX('CA Standards and Followers'!P$8,'EPA HDV Rules'!I$46),0))</f>
        <v>0.27200000000000002</v>
      </c>
      <c r="Q26">
        <f>IF('CA Standards and Followers'!$C38=1,'EPA HDV Rules'!J$46,IF('CA Standards and Followers'!$F38=1,MAX('CA Standards and Followers'!Q$8,'EPA HDV Rules'!J$46),0))</f>
        <v>0.27200000000000002</v>
      </c>
      <c r="R26">
        <f>IF('CA Standards and Followers'!$C38=1,'EPA HDV Rules'!K$46,IF('CA Standards and Followers'!$F38=1,MAX('CA Standards and Followers'!R$8,'EPA HDV Rules'!K$46),0))</f>
        <v>0.27200000000000002</v>
      </c>
      <c r="S26">
        <f>IF('CA Standards and Followers'!$C38=1,'EPA HDV Rules'!L$46,IF('CA Standards and Followers'!$F38=1,MAX('CA Standards and Followers'!S$8,'EPA HDV Rules'!L$46),0))</f>
        <v>0.27200000000000002</v>
      </c>
      <c r="T26">
        <f>IF('CA Standards and Followers'!$C38=1,'EPA HDV Rules'!M$46,IF('CA Standards and Followers'!$F38=1,MAX('CA Standards and Followers'!T$8,'EPA HDV Rules'!M$46),0))</f>
        <v>0.27200000000000002</v>
      </c>
      <c r="U26">
        <f>IF('CA Standards and Followers'!$C38=1,'EPA HDV Rules'!N$46,IF('CA Standards and Followers'!$F38=1,MAX('CA Standards and Followers'!U$8,'EPA HDV Rules'!N$46),0))</f>
        <v>0.27200000000000002</v>
      </c>
      <c r="V26">
        <f>IF('CA Standards and Followers'!$C38=1,'EPA HDV Rules'!O$46,IF('CA Standards and Followers'!$F38=1,MAX('CA Standards and Followers'!V$8,'EPA HDV Rules'!O$46),0))</f>
        <v>0.27200000000000002</v>
      </c>
      <c r="W26">
        <f>IF('CA Standards and Followers'!$C38=1,'EPA HDV Rules'!P$46,IF('CA Standards and Followers'!$F38=1,MAX('CA Standards and Followers'!W$8,'EPA HDV Rules'!P$46),0))</f>
        <v>0.27200000000000002</v>
      </c>
      <c r="X26">
        <f>IF('CA Standards and Followers'!$C38=1,'EPA HDV Rules'!Q$46,IF('CA Standards and Followers'!$F38=1,MAX('CA Standards and Followers'!X$8,'EPA HDV Rules'!Q$46),0))</f>
        <v>0.27200000000000002</v>
      </c>
      <c r="Y26">
        <f>IF('CA Standards and Followers'!$C38=1,'EPA HDV Rules'!R$46,IF('CA Standards and Followers'!$F38=1,MAX('CA Standards and Followers'!Y$8,'EPA HDV Rules'!R$46),0))</f>
        <v>0.27200000000000002</v>
      </c>
      <c r="Z26">
        <f>IF('CA Standards and Followers'!$C38=1,'EPA HDV Rules'!S$46,IF('CA Standards and Followers'!$F38=1,MAX('CA Standards and Followers'!Z$8,'EPA HDV Rules'!S$46),0))</f>
        <v>0.27200000000000002</v>
      </c>
      <c r="AA26">
        <f>IF('CA Standards and Followers'!$C38=1,'EPA HDV Rules'!T$46,IF('CA Standards and Followers'!$F38=1,MAX('CA Standards and Followers'!AA$8,'EPA HDV Rules'!T$46),0))</f>
        <v>0.27200000000000002</v>
      </c>
      <c r="AB26">
        <f>IF('CA Standards and Followers'!$C38=1,'EPA HDV Rules'!U$46,IF('CA Standards and Followers'!$F38=1,MAX('CA Standards and Followers'!AB$8,'EPA HDV Rules'!U$46),0))</f>
        <v>0.27200000000000002</v>
      </c>
      <c r="AC26">
        <f>IF('CA Standards and Followers'!$C38=1,'EPA HDV Rules'!V$46,IF('CA Standards and Followers'!$F38=1,MAX('CA Standards and Followers'!AC$8,'EPA HDV Rules'!V$46),0))</f>
        <v>0.27200000000000002</v>
      </c>
      <c r="AD26">
        <f>IF('CA Standards and Followers'!$C38=1,'EPA HDV Rules'!W$46,IF('CA Standards and Followers'!$F38=1,MAX('CA Standards and Followers'!AD$8,'EPA HDV Rules'!W$46),0))</f>
        <v>0.27200000000000002</v>
      </c>
      <c r="AE26">
        <f>IF('CA Standards and Followers'!$C38=1,'EPA HDV Rules'!X$46,IF('CA Standards and Followers'!$F38=1,MAX('CA Standards and Followers'!AE$8,'EPA HDV Rules'!X$46),0))</f>
        <v>0.27200000000000002</v>
      </c>
      <c r="AF26">
        <f>IF('CA Standards and Followers'!$C38=1,'EPA HDV Rules'!Y$46,IF('CA Standards and Followers'!$F38=1,MAX('CA Standards and Followers'!AF$8,'EPA HDV Rules'!Y$46),0))</f>
        <v>0.27200000000000002</v>
      </c>
    </row>
    <row r="27" spans="1:32" x14ac:dyDescent="0.75">
      <c r="A27" t="s">
        <v>15</v>
      </c>
      <c r="B27">
        <f>IF(INDEX('CA Standards and Followers'!$I$14:$I$73,MATCH($A27,'CA Standards and Followers'!$A$14:$A$73,0))&lt;=B$1,INDEX('CA Standards and Followers'!$F$14:$F$73,MATCH($A27,'CA Standards and Followers'!$A$14:$A$73,0))*'CA Standards and Followers'!B$8,0)</f>
        <v>0</v>
      </c>
      <c r="C27">
        <f>IF(INDEX('CA Standards and Followers'!$I$14:$I$73,MATCH($A27,'CA Standards and Followers'!$A$14:$A$73,0))&lt;=C$1,INDEX('CA Standards and Followers'!$F$14:$F$73,MATCH($A27,'CA Standards and Followers'!$A$14:$A$73,0))*'CA Standards and Followers'!C$8,0)</f>
        <v>0</v>
      </c>
      <c r="D27">
        <f>IF(INDEX('CA Standards and Followers'!$I$14:$I$73,MATCH($A27,'CA Standards and Followers'!$A$14:$A$73,0))&lt;=D$1,INDEX('CA Standards and Followers'!$F$14:$F$73,MATCH($A27,'CA Standards and Followers'!$A$14:$A$73,0))*'CA Standards and Followers'!D$8,0)</f>
        <v>0</v>
      </c>
      <c r="E27">
        <f>IF(INDEX('CA Standards and Followers'!$I$14:$I$73,MATCH($A27,'CA Standards and Followers'!$A$14:$A$73,0))&lt;=E$1,INDEX('CA Standards and Followers'!$F$14:$F$73,MATCH($A27,'CA Standards and Followers'!$A$14:$A$73,0))*'CA Standards and Followers'!E$8,0)</f>
        <v>0</v>
      </c>
      <c r="F27">
        <f>IF(INDEX('CA Standards and Followers'!$I$14:$I$73,MATCH($A27,'CA Standards and Followers'!$A$14:$A$73,0))&lt;=F$1,INDEX('CA Standards and Followers'!$F$14:$F$73,MATCH($A27,'CA Standards and Followers'!$A$14:$A$73,0))*'CA Standards and Followers'!F$8,0)</f>
        <v>0</v>
      </c>
      <c r="G27">
        <f>IF(INDEX('CA Standards and Followers'!$I$14:$I$73,MATCH($A27,'CA Standards and Followers'!$A$14:$A$73,0))&lt;=G$1,INDEX('CA Standards and Followers'!$F$14:$F$73,MATCH($A27,'CA Standards and Followers'!$A$14:$A$73,0))*'CA Standards and Followers'!G$8,0)</f>
        <v>0</v>
      </c>
      <c r="H27">
        <f>IF(INDEX('CA Standards and Followers'!$I$14:$I$73,MATCH($A27,'CA Standards and Followers'!$A$14:$A$73,0))&lt;=H$1,INDEX('CA Standards and Followers'!$F$14:$F$73,MATCH($A27,'CA Standards and Followers'!$A$14:$A$73,0))*'CA Standards and Followers'!H$8,0)</f>
        <v>0</v>
      </c>
      <c r="I27">
        <f>IF('CA Standards and Followers'!$C39=1,'EPA HDV Rules'!B$46,IF('CA Standards and Followers'!$F39=1,MAX('CA Standards and Followers'!I$8,'EPA HDV Rules'!B$46),0))</f>
        <v>0</v>
      </c>
      <c r="J27">
        <f>IF('CA Standards and Followers'!$C39=1,'EPA HDV Rules'!C$46,IF('CA Standards and Followers'!$F39=1,MAX('CA Standards and Followers'!J$8,'EPA HDV Rules'!C$46),0))</f>
        <v>0</v>
      </c>
      <c r="K27">
        <f>IF('CA Standards and Followers'!$C39=1,'EPA HDV Rules'!D$46,IF('CA Standards and Followers'!$F39=1,MAX('CA Standards and Followers'!K$8,'EPA HDV Rules'!D$46),0))</f>
        <v>0</v>
      </c>
      <c r="L27">
        <f>IF('CA Standards and Followers'!$C39=1,'EPA HDV Rules'!E$46,IF('CA Standards and Followers'!$F39=1,MAX('CA Standards and Followers'!L$8,'EPA HDV Rules'!E$46),0))</f>
        <v>3.3500000000000002E-2</v>
      </c>
      <c r="M27">
        <f>IF('CA Standards and Followers'!$C39=1,'EPA HDV Rules'!F$46,IF('CA Standards and Followers'!$F39=1,MAX('CA Standards and Followers'!M$8,'EPA HDV Rules'!F$46),0))</f>
        <v>0.125</v>
      </c>
      <c r="N27">
        <f>IF('CA Standards and Followers'!$C39=1,'EPA HDV Rules'!G$46,IF('CA Standards and Followers'!$F39=1,MAX('CA Standards and Followers'!N$8,'EPA HDV Rules'!G$46),0))</f>
        <v>0.27200000000000002</v>
      </c>
      <c r="O27">
        <f>IF('CA Standards and Followers'!$C39=1,'EPA HDV Rules'!H$46,IF('CA Standards and Followers'!$F39=1,MAX('CA Standards and Followers'!O$8,'EPA HDV Rules'!H$46),0))</f>
        <v>0.27200000000000002</v>
      </c>
      <c r="P27">
        <f>IF('CA Standards and Followers'!$C39=1,'EPA HDV Rules'!I$46,IF('CA Standards and Followers'!$F39=1,MAX('CA Standards and Followers'!P$8,'EPA HDV Rules'!I$46),0))</f>
        <v>0.27200000000000002</v>
      </c>
      <c r="Q27">
        <f>IF('CA Standards and Followers'!$C39=1,'EPA HDV Rules'!J$46,IF('CA Standards and Followers'!$F39=1,MAX('CA Standards and Followers'!Q$8,'EPA HDV Rules'!J$46),0))</f>
        <v>0.27200000000000002</v>
      </c>
      <c r="R27">
        <f>IF('CA Standards and Followers'!$C39=1,'EPA HDV Rules'!K$46,IF('CA Standards and Followers'!$F39=1,MAX('CA Standards and Followers'!R$8,'EPA HDV Rules'!K$46),0))</f>
        <v>0.27200000000000002</v>
      </c>
      <c r="S27">
        <f>IF('CA Standards and Followers'!$C39=1,'EPA HDV Rules'!L$46,IF('CA Standards and Followers'!$F39=1,MAX('CA Standards and Followers'!S$8,'EPA HDV Rules'!L$46),0))</f>
        <v>0.27200000000000002</v>
      </c>
      <c r="T27">
        <f>IF('CA Standards and Followers'!$C39=1,'EPA HDV Rules'!M$46,IF('CA Standards and Followers'!$F39=1,MAX('CA Standards and Followers'!T$8,'EPA HDV Rules'!M$46),0))</f>
        <v>0.27200000000000002</v>
      </c>
      <c r="U27">
        <f>IF('CA Standards and Followers'!$C39=1,'EPA HDV Rules'!N$46,IF('CA Standards and Followers'!$F39=1,MAX('CA Standards and Followers'!U$8,'EPA HDV Rules'!N$46),0))</f>
        <v>0.27200000000000002</v>
      </c>
      <c r="V27">
        <f>IF('CA Standards and Followers'!$C39=1,'EPA HDV Rules'!O$46,IF('CA Standards and Followers'!$F39=1,MAX('CA Standards and Followers'!V$8,'EPA HDV Rules'!O$46),0))</f>
        <v>0.27200000000000002</v>
      </c>
      <c r="W27">
        <f>IF('CA Standards and Followers'!$C39=1,'EPA HDV Rules'!P$46,IF('CA Standards and Followers'!$F39=1,MAX('CA Standards and Followers'!W$8,'EPA HDV Rules'!P$46),0))</f>
        <v>0.27200000000000002</v>
      </c>
      <c r="X27">
        <f>IF('CA Standards and Followers'!$C39=1,'EPA HDV Rules'!Q$46,IF('CA Standards and Followers'!$F39=1,MAX('CA Standards and Followers'!X$8,'EPA HDV Rules'!Q$46),0))</f>
        <v>0.27200000000000002</v>
      </c>
      <c r="Y27">
        <f>IF('CA Standards and Followers'!$C39=1,'EPA HDV Rules'!R$46,IF('CA Standards and Followers'!$F39=1,MAX('CA Standards and Followers'!Y$8,'EPA HDV Rules'!R$46),0))</f>
        <v>0.27200000000000002</v>
      </c>
      <c r="Z27">
        <f>IF('CA Standards and Followers'!$C39=1,'EPA HDV Rules'!S$46,IF('CA Standards and Followers'!$F39=1,MAX('CA Standards and Followers'!Z$8,'EPA HDV Rules'!S$46),0))</f>
        <v>0.27200000000000002</v>
      </c>
      <c r="AA27">
        <f>IF('CA Standards and Followers'!$C39=1,'EPA HDV Rules'!T$46,IF('CA Standards and Followers'!$F39=1,MAX('CA Standards and Followers'!AA$8,'EPA HDV Rules'!T$46),0))</f>
        <v>0.27200000000000002</v>
      </c>
      <c r="AB27">
        <f>IF('CA Standards and Followers'!$C39=1,'EPA HDV Rules'!U$46,IF('CA Standards and Followers'!$F39=1,MAX('CA Standards and Followers'!AB$8,'EPA HDV Rules'!U$46),0))</f>
        <v>0.27200000000000002</v>
      </c>
      <c r="AC27">
        <f>IF('CA Standards and Followers'!$C39=1,'EPA HDV Rules'!V$46,IF('CA Standards and Followers'!$F39=1,MAX('CA Standards and Followers'!AC$8,'EPA HDV Rules'!V$46),0))</f>
        <v>0.27200000000000002</v>
      </c>
      <c r="AD27">
        <f>IF('CA Standards and Followers'!$C39=1,'EPA HDV Rules'!W$46,IF('CA Standards and Followers'!$F39=1,MAX('CA Standards and Followers'!AD$8,'EPA HDV Rules'!W$46),0))</f>
        <v>0.27200000000000002</v>
      </c>
      <c r="AE27">
        <f>IF('CA Standards and Followers'!$C39=1,'EPA HDV Rules'!X$46,IF('CA Standards and Followers'!$F39=1,MAX('CA Standards and Followers'!AE$8,'EPA HDV Rules'!X$46),0))</f>
        <v>0.27200000000000002</v>
      </c>
      <c r="AF27">
        <f>IF('CA Standards and Followers'!$C39=1,'EPA HDV Rules'!Y$46,IF('CA Standards and Followers'!$F39=1,MAX('CA Standards and Followers'!AF$8,'EPA HDV Rules'!Y$46),0))</f>
        <v>0.27200000000000002</v>
      </c>
    </row>
    <row r="28" spans="1:32" x14ac:dyDescent="0.75">
      <c r="A28" t="s">
        <v>1378</v>
      </c>
      <c r="B28">
        <f>IF(INDEX('CA Standards and Followers'!$I$14:$I$73,MATCH($A28,'CA Standards and Followers'!$A$14:$A$73,0))&lt;=B$1,INDEX('CA Standards and Followers'!$F$14:$F$73,MATCH($A28,'CA Standards and Followers'!$A$14:$A$73,0))*'CA Standards and Followers'!B$8,0)</f>
        <v>0</v>
      </c>
      <c r="C28">
        <f>IF(INDEX('CA Standards and Followers'!$I$14:$I$73,MATCH($A28,'CA Standards and Followers'!$A$14:$A$73,0))&lt;=C$1,INDEX('CA Standards and Followers'!$F$14:$F$73,MATCH($A28,'CA Standards and Followers'!$A$14:$A$73,0))*'CA Standards and Followers'!C$8,0)</f>
        <v>0</v>
      </c>
      <c r="D28">
        <f>IF(INDEX('CA Standards and Followers'!$I$14:$I$73,MATCH($A28,'CA Standards and Followers'!$A$14:$A$73,0))&lt;=D$1,INDEX('CA Standards and Followers'!$F$14:$F$73,MATCH($A28,'CA Standards and Followers'!$A$14:$A$73,0))*'CA Standards and Followers'!D$8,0)</f>
        <v>0</v>
      </c>
      <c r="E28">
        <f>IF(INDEX('CA Standards and Followers'!$I$14:$I$73,MATCH($A28,'CA Standards and Followers'!$A$14:$A$73,0))&lt;=E$1,INDEX('CA Standards and Followers'!$F$14:$F$73,MATCH($A28,'CA Standards and Followers'!$A$14:$A$73,0))*'CA Standards and Followers'!E$8,0)</f>
        <v>0</v>
      </c>
      <c r="F28">
        <f>IF(INDEX('CA Standards and Followers'!$I$14:$I$73,MATCH($A28,'CA Standards and Followers'!$A$14:$A$73,0))&lt;=F$1,INDEX('CA Standards and Followers'!$F$14:$F$73,MATCH($A28,'CA Standards and Followers'!$A$14:$A$73,0))*'CA Standards and Followers'!F$8,0)</f>
        <v>0</v>
      </c>
      <c r="G28">
        <f>IF(INDEX('CA Standards and Followers'!$I$14:$I$73,MATCH($A28,'CA Standards and Followers'!$A$14:$A$73,0))&lt;=G$1,INDEX('CA Standards and Followers'!$F$14:$F$73,MATCH($A28,'CA Standards and Followers'!$A$14:$A$73,0))*'CA Standards and Followers'!G$8,0)</f>
        <v>0</v>
      </c>
      <c r="H28">
        <f>IF(INDEX('CA Standards and Followers'!$I$14:$I$73,MATCH($A28,'CA Standards and Followers'!$A$14:$A$73,0))&lt;=H$1,INDEX('CA Standards and Followers'!$F$14:$F$73,MATCH($A28,'CA Standards and Followers'!$A$14:$A$73,0))*'CA Standards and Followers'!H$8,0)</f>
        <v>0</v>
      </c>
      <c r="I28">
        <f>IF('CA Standards and Followers'!$C40=1,'EPA HDV Rules'!B$46,IF('CA Standards and Followers'!$F40=1,MAX('CA Standards and Followers'!I$8,'EPA HDV Rules'!B$46),0))</f>
        <v>0</v>
      </c>
      <c r="J28">
        <f>IF('CA Standards and Followers'!$C40=1,'EPA HDV Rules'!C$46,IF('CA Standards and Followers'!$F40=1,MAX('CA Standards and Followers'!J$8,'EPA HDV Rules'!C$46),0))</f>
        <v>0</v>
      </c>
      <c r="K28">
        <f>IF('CA Standards and Followers'!$C40=1,'EPA HDV Rules'!D$46,IF('CA Standards and Followers'!$F40=1,MAX('CA Standards and Followers'!K$8,'EPA HDV Rules'!D$46),0))</f>
        <v>0</v>
      </c>
      <c r="L28">
        <f>IF('CA Standards and Followers'!$C40=1,'EPA HDV Rules'!E$46,IF('CA Standards and Followers'!$F40=1,MAX('CA Standards and Followers'!L$8,'EPA HDV Rules'!E$46),0))</f>
        <v>3.3500000000000002E-2</v>
      </c>
      <c r="M28">
        <f>IF('CA Standards and Followers'!$C40=1,'EPA HDV Rules'!F$46,IF('CA Standards and Followers'!$F40=1,MAX('CA Standards and Followers'!M$8,'EPA HDV Rules'!F$46),0))</f>
        <v>0.125</v>
      </c>
      <c r="N28">
        <f>IF('CA Standards and Followers'!$C40=1,'EPA HDV Rules'!G$46,IF('CA Standards and Followers'!$F40=1,MAX('CA Standards and Followers'!N$8,'EPA HDV Rules'!G$46),0))</f>
        <v>0.27200000000000002</v>
      </c>
      <c r="O28">
        <f>IF('CA Standards and Followers'!$C40=1,'EPA HDV Rules'!H$46,IF('CA Standards and Followers'!$F40=1,MAX('CA Standards and Followers'!O$8,'EPA HDV Rules'!H$46),0))</f>
        <v>0.27200000000000002</v>
      </c>
      <c r="P28">
        <f>IF('CA Standards and Followers'!$C40=1,'EPA HDV Rules'!I$46,IF('CA Standards and Followers'!$F40=1,MAX('CA Standards and Followers'!P$8,'EPA HDV Rules'!I$46),0))</f>
        <v>0.27200000000000002</v>
      </c>
      <c r="Q28">
        <f>IF('CA Standards and Followers'!$C40=1,'EPA HDV Rules'!J$46,IF('CA Standards and Followers'!$F40=1,MAX('CA Standards and Followers'!Q$8,'EPA HDV Rules'!J$46),0))</f>
        <v>0.27200000000000002</v>
      </c>
      <c r="R28">
        <f>IF('CA Standards and Followers'!$C40=1,'EPA HDV Rules'!K$46,IF('CA Standards and Followers'!$F40=1,MAX('CA Standards and Followers'!R$8,'EPA HDV Rules'!K$46),0))</f>
        <v>0.27200000000000002</v>
      </c>
      <c r="S28">
        <f>IF('CA Standards and Followers'!$C40=1,'EPA HDV Rules'!L$46,IF('CA Standards and Followers'!$F40=1,MAX('CA Standards and Followers'!S$8,'EPA HDV Rules'!L$46),0))</f>
        <v>0.27200000000000002</v>
      </c>
      <c r="T28">
        <f>IF('CA Standards and Followers'!$C40=1,'EPA HDV Rules'!M$46,IF('CA Standards and Followers'!$F40=1,MAX('CA Standards and Followers'!T$8,'EPA HDV Rules'!M$46),0))</f>
        <v>0.27200000000000002</v>
      </c>
      <c r="U28">
        <f>IF('CA Standards and Followers'!$C40=1,'EPA HDV Rules'!N$46,IF('CA Standards and Followers'!$F40=1,MAX('CA Standards and Followers'!U$8,'EPA HDV Rules'!N$46),0))</f>
        <v>0.27200000000000002</v>
      </c>
      <c r="V28">
        <f>IF('CA Standards and Followers'!$C40=1,'EPA HDV Rules'!O$46,IF('CA Standards and Followers'!$F40=1,MAX('CA Standards and Followers'!V$8,'EPA HDV Rules'!O$46),0))</f>
        <v>0.27200000000000002</v>
      </c>
      <c r="W28">
        <f>IF('CA Standards and Followers'!$C40=1,'EPA HDV Rules'!P$46,IF('CA Standards and Followers'!$F40=1,MAX('CA Standards and Followers'!W$8,'EPA HDV Rules'!P$46),0))</f>
        <v>0.27200000000000002</v>
      </c>
      <c r="X28">
        <f>IF('CA Standards and Followers'!$C40=1,'EPA HDV Rules'!Q$46,IF('CA Standards and Followers'!$F40=1,MAX('CA Standards and Followers'!X$8,'EPA HDV Rules'!Q$46),0))</f>
        <v>0.27200000000000002</v>
      </c>
      <c r="Y28">
        <f>IF('CA Standards and Followers'!$C40=1,'EPA HDV Rules'!R$46,IF('CA Standards and Followers'!$F40=1,MAX('CA Standards and Followers'!Y$8,'EPA HDV Rules'!R$46),0))</f>
        <v>0.27200000000000002</v>
      </c>
      <c r="Z28">
        <f>IF('CA Standards and Followers'!$C40=1,'EPA HDV Rules'!S$46,IF('CA Standards and Followers'!$F40=1,MAX('CA Standards and Followers'!Z$8,'EPA HDV Rules'!S$46),0))</f>
        <v>0.27200000000000002</v>
      </c>
      <c r="AA28">
        <f>IF('CA Standards and Followers'!$C40=1,'EPA HDV Rules'!T$46,IF('CA Standards and Followers'!$F40=1,MAX('CA Standards and Followers'!AA$8,'EPA HDV Rules'!T$46),0))</f>
        <v>0.27200000000000002</v>
      </c>
      <c r="AB28">
        <f>IF('CA Standards and Followers'!$C40=1,'EPA HDV Rules'!U$46,IF('CA Standards and Followers'!$F40=1,MAX('CA Standards and Followers'!AB$8,'EPA HDV Rules'!U$46),0))</f>
        <v>0.27200000000000002</v>
      </c>
      <c r="AC28">
        <f>IF('CA Standards and Followers'!$C40=1,'EPA HDV Rules'!V$46,IF('CA Standards and Followers'!$F40=1,MAX('CA Standards and Followers'!AC$8,'EPA HDV Rules'!V$46),0))</f>
        <v>0.27200000000000002</v>
      </c>
      <c r="AD28">
        <f>IF('CA Standards and Followers'!$C40=1,'EPA HDV Rules'!W$46,IF('CA Standards and Followers'!$F40=1,MAX('CA Standards and Followers'!AD$8,'EPA HDV Rules'!W$46),0))</f>
        <v>0.27200000000000002</v>
      </c>
      <c r="AE28">
        <f>IF('CA Standards and Followers'!$C40=1,'EPA HDV Rules'!X$46,IF('CA Standards and Followers'!$F40=1,MAX('CA Standards and Followers'!AE$8,'EPA HDV Rules'!X$46),0))</f>
        <v>0.27200000000000002</v>
      </c>
      <c r="AF28">
        <f>IF('CA Standards and Followers'!$C40=1,'EPA HDV Rules'!Y$46,IF('CA Standards and Followers'!$F40=1,MAX('CA Standards and Followers'!AF$8,'EPA HDV Rules'!Y$46),0))</f>
        <v>0.27200000000000002</v>
      </c>
    </row>
    <row r="29" spans="1:32" x14ac:dyDescent="0.75">
      <c r="A29" t="s">
        <v>16</v>
      </c>
      <c r="B29">
        <f>IF(INDEX('CA Standards and Followers'!$I$14:$I$73,MATCH($A29,'CA Standards and Followers'!$A$14:$A$73,0))&lt;=B$1,INDEX('CA Standards and Followers'!$F$14:$F$73,MATCH($A29,'CA Standards and Followers'!$A$14:$A$73,0))*'CA Standards and Followers'!B$8,0)</f>
        <v>0</v>
      </c>
      <c r="C29">
        <f>IF(INDEX('CA Standards and Followers'!$I$14:$I$73,MATCH($A29,'CA Standards and Followers'!$A$14:$A$73,0))&lt;=C$1,INDEX('CA Standards and Followers'!$F$14:$F$73,MATCH($A29,'CA Standards and Followers'!$A$14:$A$73,0))*'CA Standards and Followers'!C$8,0)</f>
        <v>0</v>
      </c>
      <c r="D29">
        <f>IF(INDEX('CA Standards and Followers'!$I$14:$I$73,MATCH($A29,'CA Standards and Followers'!$A$14:$A$73,0))&lt;=D$1,INDEX('CA Standards and Followers'!$F$14:$F$73,MATCH($A29,'CA Standards and Followers'!$A$14:$A$73,0))*'CA Standards and Followers'!D$8,0)</f>
        <v>0</v>
      </c>
      <c r="E29">
        <f>IF(INDEX('CA Standards and Followers'!$I$14:$I$73,MATCH($A29,'CA Standards and Followers'!$A$14:$A$73,0))&lt;=E$1,INDEX('CA Standards and Followers'!$F$14:$F$73,MATCH($A29,'CA Standards and Followers'!$A$14:$A$73,0))*'CA Standards and Followers'!E$8,0)</f>
        <v>0</v>
      </c>
      <c r="F29">
        <f>IF(INDEX('CA Standards and Followers'!$I$14:$I$73,MATCH($A29,'CA Standards and Followers'!$A$14:$A$73,0))&lt;=F$1,INDEX('CA Standards and Followers'!$F$14:$F$73,MATCH($A29,'CA Standards and Followers'!$A$14:$A$73,0))*'CA Standards and Followers'!F$8,0)</f>
        <v>0</v>
      </c>
      <c r="G29">
        <f>IF(INDEX('CA Standards and Followers'!$I$14:$I$73,MATCH($A29,'CA Standards and Followers'!$A$14:$A$73,0))&lt;=G$1,INDEX('CA Standards and Followers'!$F$14:$F$73,MATCH($A29,'CA Standards and Followers'!$A$14:$A$73,0))*'CA Standards and Followers'!G$8,0)</f>
        <v>0</v>
      </c>
      <c r="H29">
        <f>IF(INDEX('CA Standards and Followers'!$I$14:$I$73,MATCH($A29,'CA Standards and Followers'!$A$14:$A$73,0))&lt;=H$1,INDEX('CA Standards and Followers'!$F$14:$F$73,MATCH($A29,'CA Standards and Followers'!$A$14:$A$73,0))*'CA Standards and Followers'!H$8,0)</f>
        <v>0</v>
      </c>
      <c r="I29">
        <f>IF('CA Standards and Followers'!$C41=1,'EPA HDV Rules'!B$46,IF('CA Standards and Followers'!$F41=1,MAX('CA Standards and Followers'!I$8,'EPA HDV Rules'!B$46),0))</f>
        <v>0</v>
      </c>
      <c r="J29">
        <f>IF('CA Standards and Followers'!$C41=1,'EPA HDV Rules'!C$46,IF('CA Standards and Followers'!$F41=1,MAX('CA Standards and Followers'!J$8,'EPA HDV Rules'!C$46),0))</f>
        <v>0</v>
      </c>
      <c r="K29">
        <f>IF('CA Standards and Followers'!$C41=1,'EPA HDV Rules'!D$46,IF('CA Standards and Followers'!$F41=1,MAX('CA Standards and Followers'!K$8,'EPA HDV Rules'!D$46),0))</f>
        <v>0</v>
      </c>
      <c r="L29">
        <f>IF('CA Standards and Followers'!$C41=1,'EPA HDV Rules'!E$46,IF('CA Standards and Followers'!$F41=1,MAX('CA Standards and Followers'!L$8,'EPA HDV Rules'!E$46),0))</f>
        <v>3.3500000000000002E-2</v>
      </c>
      <c r="M29">
        <f>IF('CA Standards and Followers'!$C41=1,'EPA HDV Rules'!F$46,IF('CA Standards and Followers'!$F41=1,MAX('CA Standards and Followers'!M$8,'EPA HDV Rules'!F$46),0))</f>
        <v>0.125</v>
      </c>
      <c r="N29">
        <f>IF('CA Standards and Followers'!$C41=1,'EPA HDV Rules'!G$46,IF('CA Standards and Followers'!$F41=1,MAX('CA Standards and Followers'!N$8,'EPA HDV Rules'!G$46),0))</f>
        <v>0.27200000000000002</v>
      </c>
      <c r="O29">
        <f>IF('CA Standards and Followers'!$C41=1,'EPA HDV Rules'!H$46,IF('CA Standards and Followers'!$F41=1,MAX('CA Standards and Followers'!O$8,'EPA HDV Rules'!H$46),0))</f>
        <v>0.27200000000000002</v>
      </c>
      <c r="P29">
        <f>IF('CA Standards and Followers'!$C41=1,'EPA HDV Rules'!I$46,IF('CA Standards and Followers'!$F41=1,MAX('CA Standards and Followers'!P$8,'EPA HDV Rules'!I$46),0))</f>
        <v>0.27200000000000002</v>
      </c>
      <c r="Q29">
        <f>IF('CA Standards and Followers'!$C41=1,'EPA HDV Rules'!J$46,IF('CA Standards and Followers'!$F41=1,MAX('CA Standards and Followers'!Q$8,'EPA HDV Rules'!J$46),0))</f>
        <v>0.27200000000000002</v>
      </c>
      <c r="R29">
        <f>IF('CA Standards and Followers'!$C41=1,'EPA HDV Rules'!K$46,IF('CA Standards and Followers'!$F41=1,MAX('CA Standards and Followers'!R$8,'EPA HDV Rules'!K$46),0))</f>
        <v>0.27200000000000002</v>
      </c>
      <c r="S29">
        <f>IF('CA Standards and Followers'!$C41=1,'EPA HDV Rules'!L$46,IF('CA Standards and Followers'!$F41=1,MAX('CA Standards and Followers'!S$8,'EPA HDV Rules'!L$46),0))</f>
        <v>0.27200000000000002</v>
      </c>
      <c r="T29">
        <f>IF('CA Standards and Followers'!$C41=1,'EPA HDV Rules'!M$46,IF('CA Standards and Followers'!$F41=1,MAX('CA Standards and Followers'!T$8,'EPA HDV Rules'!M$46),0))</f>
        <v>0.27200000000000002</v>
      </c>
      <c r="U29">
        <f>IF('CA Standards and Followers'!$C41=1,'EPA HDV Rules'!N$46,IF('CA Standards and Followers'!$F41=1,MAX('CA Standards and Followers'!U$8,'EPA HDV Rules'!N$46),0))</f>
        <v>0.27200000000000002</v>
      </c>
      <c r="V29">
        <f>IF('CA Standards and Followers'!$C41=1,'EPA HDV Rules'!O$46,IF('CA Standards and Followers'!$F41=1,MAX('CA Standards and Followers'!V$8,'EPA HDV Rules'!O$46),0))</f>
        <v>0.27200000000000002</v>
      </c>
      <c r="W29">
        <f>IF('CA Standards and Followers'!$C41=1,'EPA HDV Rules'!P$46,IF('CA Standards and Followers'!$F41=1,MAX('CA Standards and Followers'!W$8,'EPA HDV Rules'!P$46),0))</f>
        <v>0.27200000000000002</v>
      </c>
      <c r="X29">
        <f>IF('CA Standards and Followers'!$C41=1,'EPA HDV Rules'!Q$46,IF('CA Standards and Followers'!$F41=1,MAX('CA Standards and Followers'!X$8,'EPA HDV Rules'!Q$46),0))</f>
        <v>0.27200000000000002</v>
      </c>
      <c r="Y29">
        <f>IF('CA Standards and Followers'!$C41=1,'EPA HDV Rules'!R$46,IF('CA Standards and Followers'!$F41=1,MAX('CA Standards and Followers'!Y$8,'EPA HDV Rules'!R$46),0))</f>
        <v>0.27200000000000002</v>
      </c>
      <c r="Z29">
        <f>IF('CA Standards and Followers'!$C41=1,'EPA HDV Rules'!S$46,IF('CA Standards and Followers'!$F41=1,MAX('CA Standards and Followers'!Z$8,'EPA HDV Rules'!S$46),0))</f>
        <v>0.27200000000000002</v>
      </c>
      <c r="AA29">
        <f>IF('CA Standards and Followers'!$C41=1,'EPA HDV Rules'!T$46,IF('CA Standards and Followers'!$F41=1,MAX('CA Standards and Followers'!AA$8,'EPA HDV Rules'!T$46),0))</f>
        <v>0.27200000000000002</v>
      </c>
      <c r="AB29">
        <f>IF('CA Standards and Followers'!$C41=1,'EPA HDV Rules'!U$46,IF('CA Standards and Followers'!$F41=1,MAX('CA Standards and Followers'!AB$8,'EPA HDV Rules'!U$46),0))</f>
        <v>0.27200000000000002</v>
      </c>
      <c r="AC29">
        <f>IF('CA Standards and Followers'!$C41=1,'EPA HDV Rules'!V$46,IF('CA Standards and Followers'!$F41=1,MAX('CA Standards and Followers'!AC$8,'EPA HDV Rules'!V$46),0))</f>
        <v>0.27200000000000002</v>
      </c>
      <c r="AD29">
        <f>IF('CA Standards and Followers'!$C41=1,'EPA HDV Rules'!W$46,IF('CA Standards and Followers'!$F41=1,MAX('CA Standards and Followers'!AD$8,'EPA HDV Rules'!W$46),0))</f>
        <v>0.27200000000000002</v>
      </c>
      <c r="AE29">
        <f>IF('CA Standards and Followers'!$C41=1,'EPA HDV Rules'!X$46,IF('CA Standards and Followers'!$F41=1,MAX('CA Standards and Followers'!AE$8,'EPA HDV Rules'!X$46),0))</f>
        <v>0.27200000000000002</v>
      </c>
      <c r="AF29">
        <f>IF('CA Standards and Followers'!$C41=1,'EPA HDV Rules'!Y$46,IF('CA Standards and Followers'!$F41=1,MAX('CA Standards and Followers'!AF$8,'EPA HDV Rules'!Y$46),0))</f>
        <v>0.27200000000000002</v>
      </c>
    </row>
    <row r="30" spans="1:32" x14ac:dyDescent="0.75">
      <c r="A30" t="s">
        <v>1381</v>
      </c>
      <c r="B30">
        <f>IF(INDEX('CA Standards and Followers'!$I$14:$I$73,MATCH($A30,'CA Standards and Followers'!$A$14:$A$73,0))&lt;=B$1,INDEX('CA Standards and Followers'!$F$14:$F$73,MATCH($A30,'CA Standards and Followers'!$A$14:$A$73,0))*'CA Standards and Followers'!B$8,0)</f>
        <v>0</v>
      </c>
      <c r="C30">
        <f>IF(INDEX('CA Standards and Followers'!$I$14:$I$73,MATCH($A30,'CA Standards and Followers'!$A$14:$A$73,0))&lt;=C$1,INDEX('CA Standards and Followers'!$F$14:$F$73,MATCH($A30,'CA Standards and Followers'!$A$14:$A$73,0))*'CA Standards and Followers'!C$8,0)</f>
        <v>0</v>
      </c>
      <c r="D30">
        <f>IF(INDEX('CA Standards and Followers'!$I$14:$I$73,MATCH($A30,'CA Standards and Followers'!$A$14:$A$73,0))&lt;=D$1,INDEX('CA Standards and Followers'!$F$14:$F$73,MATCH($A30,'CA Standards and Followers'!$A$14:$A$73,0))*'CA Standards and Followers'!D$8,0)</f>
        <v>0</v>
      </c>
      <c r="E30">
        <f>IF(INDEX('CA Standards and Followers'!$I$14:$I$73,MATCH($A30,'CA Standards and Followers'!$A$14:$A$73,0))&lt;=E$1,INDEX('CA Standards and Followers'!$F$14:$F$73,MATCH($A30,'CA Standards and Followers'!$A$14:$A$73,0))*'CA Standards and Followers'!E$8,0)</f>
        <v>0</v>
      </c>
      <c r="F30">
        <f>IF(INDEX('CA Standards and Followers'!$I$14:$I$73,MATCH($A30,'CA Standards and Followers'!$A$14:$A$73,0))&lt;=F$1,INDEX('CA Standards and Followers'!$F$14:$F$73,MATCH($A30,'CA Standards and Followers'!$A$14:$A$73,0))*'CA Standards and Followers'!F$8,0)</f>
        <v>0</v>
      </c>
      <c r="G30">
        <f>IF(INDEX('CA Standards and Followers'!$I$14:$I$73,MATCH($A30,'CA Standards and Followers'!$A$14:$A$73,0))&lt;=G$1,INDEX('CA Standards and Followers'!$F$14:$F$73,MATCH($A30,'CA Standards and Followers'!$A$14:$A$73,0))*'CA Standards and Followers'!G$8,0)</f>
        <v>0</v>
      </c>
      <c r="H30">
        <f>IF(INDEX('CA Standards and Followers'!$I$14:$I$73,MATCH($A30,'CA Standards and Followers'!$A$14:$A$73,0))&lt;=H$1,INDEX('CA Standards and Followers'!$F$14:$F$73,MATCH($A30,'CA Standards and Followers'!$A$14:$A$73,0))*'CA Standards and Followers'!H$8,0)</f>
        <v>0</v>
      </c>
      <c r="I30">
        <f>IF('CA Standards and Followers'!$C42=1,'EPA HDV Rules'!B$46,IF('CA Standards and Followers'!$F42=1,MAX('CA Standards and Followers'!I$8,'EPA HDV Rules'!B$46),0))</f>
        <v>0</v>
      </c>
      <c r="J30">
        <f>IF('CA Standards and Followers'!$C42=1,'EPA HDV Rules'!C$46,IF('CA Standards and Followers'!$F42=1,MAX('CA Standards and Followers'!J$8,'EPA HDV Rules'!C$46),0))</f>
        <v>0</v>
      </c>
      <c r="K30">
        <f>IF('CA Standards and Followers'!$C42=1,'EPA HDV Rules'!D$46,IF('CA Standards and Followers'!$F42=1,MAX('CA Standards and Followers'!K$8,'EPA HDV Rules'!D$46),0))</f>
        <v>0</v>
      </c>
      <c r="L30">
        <f>IF('CA Standards and Followers'!$C42=1,'EPA HDV Rules'!E$46,IF('CA Standards and Followers'!$F42=1,MAX('CA Standards and Followers'!L$8,'EPA HDV Rules'!E$46),0))</f>
        <v>3.3500000000000002E-2</v>
      </c>
      <c r="M30">
        <f>IF('CA Standards and Followers'!$C42=1,'EPA HDV Rules'!F$46,IF('CA Standards and Followers'!$F42=1,MAX('CA Standards and Followers'!M$8,'EPA HDV Rules'!F$46),0))</f>
        <v>0.125</v>
      </c>
      <c r="N30">
        <f>IF('CA Standards and Followers'!$C42=1,'EPA HDV Rules'!G$46,IF('CA Standards and Followers'!$F42=1,MAX('CA Standards and Followers'!N$8,'EPA HDV Rules'!G$46),0))</f>
        <v>0.27200000000000002</v>
      </c>
      <c r="O30">
        <f>IF('CA Standards and Followers'!$C42=1,'EPA HDV Rules'!H$46,IF('CA Standards and Followers'!$F42=1,MAX('CA Standards and Followers'!O$8,'EPA HDV Rules'!H$46),0))</f>
        <v>0.27200000000000002</v>
      </c>
      <c r="P30">
        <f>IF('CA Standards and Followers'!$C42=1,'EPA HDV Rules'!I$46,IF('CA Standards and Followers'!$F42=1,MAX('CA Standards and Followers'!P$8,'EPA HDV Rules'!I$46),0))</f>
        <v>0.27200000000000002</v>
      </c>
      <c r="Q30">
        <f>IF('CA Standards and Followers'!$C42=1,'EPA HDV Rules'!J$46,IF('CA Standards and Followers'!$F42=1,MAX('CA Standards and Followers'!Q$8,'EPA HDV Rules'!J$46),0))</f>
        <v>0.27200000000000002</v>
      </c>
      <c r="R30">
        <f>IF('CA Standards and Followers'!$C42=1,'EPA HDV Rules'!K$46,IF('CA Standards and Followers'!$F42=1,MAX('CA Standards and Followers'!R$8,'EPA HDV Rules'!K$46),0))</f>
        <v>0.27200000000000002</v>
      </c>
      <c r="S30">
        <f>IF('CA Standards and Followers'!$C42=1,'EPA HDV Rules'!L$46,IF('CA Standards and Followers'!$F42=1,MAX('CA Standards and Followers'!S$8,'EPA HDV Rules'!L$46),0))</f>
        <v>0.27200000000000002</v>
      </c>
      <c r="T30">
        <f>IF('CA Standards and Followers'!$C42=1,'EPA HDV Rules'!M$46,IF('CA Standards and Followers'!$F42=1,MAX('CA Standards and Followers'!T$8,'EPA HDV Rules'!M$46),0))</f>
        <v>0.27200000000000002</v>
      </c>
      <c r="U30">
        <f>IF('CA Standards and Followers'!$C42=1,'EPA HDV Rules'!N$46,IF('CA Standards and Followers'!$F42=1,MAX('CA Standards and Followers'!U$8,'EPA HDV Rules'!N$46),0))</f>
        <v>0.27200000000000002</v>
      </c>
      <c r="V30">
        <f>IF('CA Standards and Followers'!$C42=1,'EPA HDV Rules'!O$46,IF('CA Standards and Followers'!$F42=1,MAX('CA Standards and Followers'!V$8,'EPA HDV Rules'!O$46),0))</f>
        <v>0.27200000000000002</v>
      </c>
      <c r="W30">
        <f>IF('CA Standards and Followers'!$C42=1,'EPA HDV Rules'!P$46,IF('CA Standards and Followers'!$F42=1,MAX('CA Standards and Followers'!W$8,'EPA HDV Rules'!P$46),0))</f>
        <v>0.27200000000000002</v>
      </c>
      <c r="X30">
        <f>IF('CA Standards and Followers'!$C42=1,'EPA HDV Rules'!Q$46,IF('CA Standards and Followers'!$F42=1,MAX('CA Standards and Followers'!X$8,'EPA HDV Rules'!Q$46),0))</f>
        <v>0.27200000000000002</v>
      </c>
      <c r="Y30">
        <f>IF('CA Standards and Followers'!$C42=1,'EPA HDV Rules'!R$46,IF('CA Standards and Followers'!$F42=1,MAX('CA Standards and Followers'!Y$8,'EPA HDV Rules'!R$46),0))</f>
        <v>0.27200000000000002</v>
      </c>
      <c r="Z30">
        <f>IF('CA Standards and Followers'!$C42=1,'EPA HDV Rules'!S$46,IF('CA Standards and Followers'!$F42=1,MAX('CA Standards and Followers'!Z$8,'EPA HDV Rules'!S$46),0))</f>
        <v>0.27200000000000002</v>
      </c>
      <c r="AA30">
        <f>IF('CA Standards and Followers'!$C42=1,'EPA HDV Rules'!T$46,IF('CA Standards and Followers'!$F42=1,MAX('CA Standards and Followers'!AA$8,'EPA HDV Rules'!T$46),0))</f>
        <v>0.27200000000000002</v>
      </c>
      <c r="AB30">
        <f>IF('CA Standards and Followers'!$C42=1,'EPA HDV Rules'!U$46,IF('CA Standards and Followers'!$F42=1,MAX('CA Standards and Followers'!AB$8,'EPA HDV Rules'!U$46),0))</f>
        <v>0.27200000000000002</v>
      </c>
      <c r="AC30">
        <f>IF('CA Standards and Followers'!$C42=1,'EPA HDV Rules'!V$46,IF('CA Standards and Followers'!$F42=1,MAX('CA Standards and Followers'!AC$8,'EPA HDV Rules'!V$46),0))</f>
        <v>0.27200000000000002</v>
      </c>
      <c r="AD30">
        <f>IF('CA Standards and Followers'!$C42=1,'EPA HDV Rules'!W$46,IF('CA Standards and Followers'!$F42=1,MAX('CA Standards and Followers'!AD$8,'EPA HDV Rules'!W$46),0))</f>
        <v>0.27200000000000002</v>
      </c>
      <c r="AE30">
        <f>IF('CA Standards and Followers'!$C42=1,'EPA HDV Rules'!X$46,IF('CA Standards and Followers'!$F42=1,MAX('CA Standards and Followers'!AE$8,'EPA HDV Rules'!X$46),0))</f>
        <v>0.27200000000000002</v>
      </c>
      <c r="AF30">
        <f>IF('CA Standards and Followers'!$C42=1,'EPA HDV Rules'!Y$46,IF('CA Standards and Followers'!$F42=1,MAX('CA Standards and Followers'!AF$8,'EPA HDV Rules'!Y$46),0))</f>
        <v>0.27200000000000002</v>
      </c>
    </row>
    <row r="31" spans="1:32" x14ac:dyDescent="0.75">
      <c r="A31" t="s">
        <v>17</v>
      </c>
      <c r="B31">
        <f>IF(INDEX('CA Standards and Followers'!$I$14:$I$73,MATCH($A31,'CA Standards and Followers'!$A$14:$A$73,0))&lt;=B$1,INDEX('CA Standards and Followers'!$F$14:$F$73,MATCH($A31,'CA Standards and Followers'!$A$14:$A$73,0))*'CA Standards and Followers'!B$8,0)</f>
        <v>0</v>
      </c>
      <c r="C31">
        <f>IF(INDEX('CA Standards and Followers'!$I$14:$I$73,MATCH($A31,'CA Standards and Followers'!$A$14:$A$73,0))&lt;=C$1,INDEX('CA Standards and Followers'!$F$14:$F$73,MATCH($A31,'CA Standards and Followers'!$A$14:$A$73,0))*'CA Standards and Followers'!C$8,0)</f>
        <v>0</v>
      </c>
      <c r="D31">
        <f>IF(INDEX('CA Standards and Followers'!$I$14:$I$73,MATCH($A31,'CA Standards and Followers'!$A$14:$A$73,0))&lt;=D$1,INDEX('CA Standards and Followers'!$F$14:$F$73,MATCH($A31,'CA Standards and Followers'!$A$14:$A$73,0))*'CA Standards and Followers'!D$8,0)</f>
        <v>0</v>
      </c>
      <c r="E31">
        <f>IF(INDEX('CA Standards and Followers'!$I$14:$I$73,MATCH($A31,'CA Standards and Followers'!$A$14:$A$73,0))&lt;=E$1,INDEX('CA Standards and Followers'!$F$14:$F$73,MATCH($A31,'CA Standards and Followers'!$A$14:$A$73,0))*'CA Standards and Followers'!E$8,0)</f>
        <v>0</v>
      </c>
      <c r="F31">
        <f>IF(INDEX('CA Standards and Followers'!$I$14:$I$73,MATCH($A31,'CA Standards and Followers'!$A$14:$A$73,0))&lt;=F$1,INDEX('CA Standards and Followers'!$F$14:$F$73,MATCH($A31,'CA Standards and Followers'!$A$14:$A$73,0))*'CA Standards and Followers'!F$8,0)</f>
        <v>0</v>
      </c>
      <c r="G31">
        <f>IF(INDEX('CA Standards and Followers'!$I$14:$I$73,MATCH($A31,'CA Standards and Followers'!$A$14:$A$73,0))&lt;=G$1,INDEX('CA Standards and Followers'!$F$14:$F$73,MATCH($A31,'CA Standards and Followers'!$A$14:$A$73,0))*'CA Standards and Followers'!G$8,0)</f>
        <v>0</v>
      </c>
      <c r="H31">
        <f>IF(INDEX('CA Standards and Followers'!$I$14:$I$73,MATCH($A31,'CA Standards and Followers'!$A$14:$A$73,0))&lt;=H$1,INDEX('CA Standards and Followers'!$F$14:$F$73,MATCH($A31,'CA Standards and Followers'!$A$14:$A$73,0))*'CA Standards and Followers'!H$8,0)</f>
        <v>0</v>
      </c>
      <c r="I31">
        <f>IF('CA Standards and Followers'!$C43=1,'EPA HDV Rules'!B$46,IF('CA Standards and Followers'!$F43=1,MAX('CA Standards and Followers'!I$8,'EPA HDV Rules'!B$46),0))</f>
        <v>0</v>
      </c>
      <c r="J31">
        <f>IF('CA Standards and Followers'!$C43=1,'EPA HDV Rules'!C$46,IF('CA Standards and Followers'!$F43=1,MAX('CA Standards and Followers'!J$8,'EPA HDV Rules'!C$46),0))</f>
        <v>0</v>
      </c>
      <c r="K31">
        <f>IF('CA Standards and Followers'!$C43=1,'EPA HDV Rules'!D$46,IF('CA Standards and Followers'!$F43=1,MAX('CA Standards and Followers'!K$8,'EPA HDV Rules'!D$46),0))</f>
        <v>0</v>
      </c>
      <c r="L31">
        <f>IF('CA Standards and Followers'!$C43=1,'EPA HDV Rules'!E$46,IF('CA Standards and Followers'!$F43=1,MAX('CA Standards and Followers'!L$8,'EPA HDV Rules'!E$46),0))</f>
        <v>3.3500000000000002E-2</v>
      </c>
      <c r="M31">
        <f>IF('CA Standards and Followers'!$C43=1,'EPA HDV Rules'!F$46,IF('CA Standards and Followers'!$F43=1,MAX('CA Standards and Followers'!M$8,'EPA HDV Rules'!F$46),0))</f>
        <v>0.125</v>
      </c>
      <c r="N31">
        <f>IF('CA Standards and Followers'!$C43=1,'EPA HDV Rules'!G$46,IF('CA Standards and Followers'!$F43=1,MAX('CA Standards and Followers'!N$8,'EPA HDV Rules'!G$46),0))</f>
        <v>0.27200000000000002</v>
      </c>
      <c r="O31">
        <f>IF('CA Standards and Followers'!$C43=1,'EPA HDV Rules'!H$46,IF('CA Standards and Followers'!$F43=1,MAX('CA Standards and Followers'!O$8,'EPA HDV Rules'!H$46),0))</f>
        <v>0.27200000000000002</v>
      </c>
      <c r="P31">
        <f>IF('CA Standards and Followers'!$C43=1,'EPA HDV Rules'!I$46,IF('CA Standards and Followers'!$F43=1,MAX('CA Standards and Followers'!P$8,'EPA HDV Rules'!I$46),0))</f>
        <v>0.27200000000000002</v>
      </c>
      <c r="Q31">
        <f>IF('CA Standards and Followers'!$C43=1,'EPA HDV Rules'!J$46,IF('CA Standards and Followers'!$F43=1,MAX('CA Standards and Followers'!Q$8,'EPA HDV Rules'!J$46),0))</f>
        <v>0.27200000000000002</v>
      </c>
      <c r="R31">
        <f>IF('CA Standards and Followers'!$C43=1,'EPA HDV Rules'!K$46,IF('CA Standards and Followers'!$F43=1,MAX('CA Standards and Followers'!R$8,'EPA HDV Rules'!K$46),0))</f>
        <v>0.27200000000000002</v>
      </c>
      <c r="S31">
        <f>IF('CA Standards and Followers'!$C43=1,'EPA HDV Rules'!L$46,IF('CA Standards and Followers'!$F43=1,MAX('CA Standards and Followers'!S$8,'EPA HDV Rules'!L$46),0))</f>
        <v>0.27200000000000002</v>
      </c>
      <c r="T31">
        <f>IF('CA Standards and Followers'!$C43=1,'EPA HDV Rules'!M$46,IF('CA Standards and Followers'!$F43=1,MAX('CA Standards and Followers'!T$8,'EPA HDV Rules'!M$46),0))</f>
        <v>0.27200000000000002</v>
      </c>
      <c r="U31">
        <f>IF('CA Standards and Followers'!$C43=1,'EPA HDV Rules'!N$46,IF('CA Standards and Followers'!$F43=1,MAX('CA Standards and Followers'!U$8,'EPA HDV Rules'!N$46),0))</f>
        <v>0.27200000000000002</v>
      </c>
      <c r="V31">
        <f>IF('CA Standards and Followers'!$C43=1,'EPA HDV Rules'!O$46,IF('CA Standards and Followers'!$F43=1,MAX('CA Standards and Followers'!V$8,'EPA HDV Rules'!O$46),0))</f>
        <v>0.27200000000000002</v>
      </c>
      <c r="W31">
        <f>IF('CA Standards and Followers'!$C43=1,'EPA HDV Rules'!P$46,IF('CA Standards and Followers'!$F43=1,MAX('CA Standards and Followers'!W$8,'EPA HDV Rules'!P$46),0))</f>
        <v>0.27200000000000002</v>
      </c>
      <c r="X31">
        <f>IF('CA Standards and Followers'!$C43=1,'EPA HDV Rules'!Q$46,IF('CA Standards and Followers'!$F43=1,MAX('CA Standards and Followers'!X$8,'EPA HDV Rules'!Q$46),0))</f>
        <v>0.27200000000000002</v>
      </c>
      <c r="Y31">
        <f>IF('CA Standards and Followers'!$C43=1,'EPA HDV Rules'!R$46,IF('CA Standards and Followers'!$F43=1,MAX('CA Standards and Followers'!Y$8,'EPA HDV Rules'!R$46),0))</f>
        <v>0.27200000000000002</v>
      </c>
      <c r="Z31">
        <f>IF('CA Standards and Followers'!$C43=1,'EPA HDV Rules'!S$46,IF('CA Standards and Followers'!$F43=1,MAX('CA Standards and Followers'!Z$8,'EPA HDV Rules'!S$46),0))</f>
        <v>0.27200000000000002</v>
      </c>
      <c r="AA31">
        <f>IF('CA Standards and Followers'!$C43=1,'EPA HDV Rules'!T$46,IF('CA Standards and Followers'!$F43=1,MAX('CA Standards and Followers'!AA$8,'EPA HDV Rules'!T$46),0))</f>
        <v>0.27200000000000002</v>
      </c>
      <c r="AB31">
        <f>IF('CA Standards and Followers'!$C43=1,'EPA HDV Rules'!U$46,IF('CA Standards and Followers'!$F43=1,MAX('CA Standards and Followers'!AB$8,'EPA HDV Rules'!U$46),0))</f>
        <v>0.27200000000000002</v>
      </c>
      <c r="AC31">
        <f>IF('CA Standards and Followers'!$C43=1,'EPA HDV Rules'!V$46,IF('CA Standards and Followers'!$F43=1,MAX('CA Standards and Followers'!AC$8,'EPA HDV Rules'!V$46),0))</f>
        <v>0.27200000000000002</v>
      </c>
      <c r="AD31">
        <f>IF('CA Standards and Followers'!$C43=1,'EPA HDV Rules'!W$46,IF('CA Standards and Followers'!$F43=1,MAX('CA Standards and Followers'!AD$8,'EPA HDV Rules'!W$46),0))</f>
        <v>0.27200000000000002</v>
      </c>
      <c r="AE31">
        <f>IF('CA Standards and Followers'!$C43=1,'EPA HDV Rules'!X$46,IF('CA Standards and Followers'!$F43=1,MAX('CA Standards and Followers'!AE$8,'EPA HDV Rules'!X$46),0))</f>
        <v>0.27200000000000002</v>
      </c>
      <c r="AF31">
        <f>IF('CA Standards and Followers'!$C43=1,'EPA HDV Rules'!Y$46,IF('CA Standards and Followers'!$F43=1,MAX('CA Standards and Followers'!AF$8,'EPA HDV Rules'!Y$46),0))</f>
        <v>0.27200000000000002</v>
      </c>
    </row>
    <row r="32" spans="1:32" x14ac:dyDescent="0.75">
      <c r="A32" t="s">
        <v>1384</v>
      </c>
      <c r="B32">
        <f>IF(INDEX('CA Standards and Followers'!$I$14:$I$73,MATCH($A32,'CA Standards and Followers'!$A$14:$A$73,0))&lt;=B$1,INDEX('CA Standards and Followers'!$F$14:$F$73,MATCH($A32,'CA Standards and Followers'!$A$14:$A$73,0))*'CA Standards and Followers'!B$8,0)</f>
        <v>0</v>
      </c>
      <c r="C32">
        <f>IF(INDEX('CA Standards and Followers'!$I$14:$I$73,MATCH($A32,'CA Standards and Followers'!$A$14:$A$73,0))&lt;=C$1,INDEX('CA Standards and Followers'!$F$14:$F$73,MATCH($A32,'CA Standards and Followers'!$A$14:$A$73,0))*'CA Standards and Followers'!C$8,0)</f>
        <v>0</v>
      </c>
      <c r="D32">
        <f>IF(INDEX('CA Standards and Followers'!$I$14:$I$73,MATCH($A32,'CA Standards and Followers'!$A$14:$A$73,0))&lt;=D$1,INDEX('CA Standards and Followers'!$F$14:$F$73,MATCH($A32,'CA Standards and Followers'!$A$14:$A$73,0))*'CA Standards and Followers'!D$8,0)</f>
        <v>0</v>
      </c>
      <c r="E32">
        <f>IF(INDEX('CA Standards and Followers'!$I$14:$I$73,MATCH($A32,'CA Standards and Followers'!$A$14:$A$73,0))&lt;=E$1,INDEX('CA Standards and Followers'!$F$14:$F$73,MATCH($A32,'CA Standards and Followers'!$A$14:$A$73,0))*'CA Standards and Followers'!E$8,0)</f>
        <v>0</v>
      </c>
      <c r="F32">
        <f>IF(INDEX('CA Standards and Followers'!$I$14:$I$73,MATCH($A32,'CA Standards and Followers'!$A$14:$A$73,0))&lt;=F$1,INDEX('CA Standards and Followers'!$F$14:$F$73,MATCH($A32,'CA Standards and Followers'!$A$14:$A$73,0))*'CA Standards and Followers'!F$8,0)</f>
        <v>0</v>
      </c>
      <c r="G32">
        <f>IF(INDEX('CA Standards and Followers'!$I$14:$I$73,MATCH($A32,'CA Standards and Followers'!$A$14:$A$73,0))&lt;=G$1,INDEX('CA Standards and Followers'!$F$14:$F$73,MATCH($A32,'CA Standards and Followers'!$A$14:$A$73,0))*'CA Standards and Followers'!G$8,0)</f>
        <v>7.0320874013171178E-2</v>
      </c>
      <c r="H32">
        <f>IF(INDEX('CA Standards and Followers'!$I$14:$I$73,MATCH($A32,'CA Standards and Followers'!$A$14:$A$73,0))&lt;=H$1,INDEX('CA Standards and Followers'!$F$14:$F$73,MATCH($A32,'CA Standards and Followers'!$A$14:$A$73,0))*'CA Standards and Followers'!H$8,0)</f>
        <v>0.10023841199827981</v>
      </c>
      <c r="I32">
        <f>IF('CA Standards and Followers'!$C44=1,'EPA HDV Rules'!B$46,IF('CA Standards and Followers'!$F44=1,MAX('CA Standards and Followers'!I$8,'EPA HDV Rules'!B$46),0))</f>
        <v>0.15039415219720934</v>
      </c>
      <c r="J32">
        <f>IF('CA Standards and Followers'!$C44=1,'EPA HDV Rules'!C$46,IF('CA Standards and Followers'!$F44=1,MAX('CA Standards and Followers'!J$8,'EPA HDV Rules'!C$46),0))</f>
        <v>0.20078269763173362</v>
      </c>
      <c r="K32">
        <f>IF('CA Standards and Followers'!$C44=1,'EPA HDV Rules'!D$46,IF('CA Standards and Followers'!$F44=1,MAX('CA Standards and Followers'!K$8,'EPA HDV Rules'!D$46),0))</f>
        <v>0.25116640642453203</v>
      </c>
      <c r="L32">
        <f>IF('CA Standards and Followers'!$C44=1,'EPA HDV Rules'!E$46,IF('CA Standards and Followers'!$F44=1,MAX('CA Standards and Followers'!L$8,'EPA HDV Rules'!E$46),0))</f>
        <v>0.30154673662148429</v>
      </c>
      <c r="M32">
        <f>IF('CA Standards and Followers'!$C44=1,'EPA HDV Rules'!F$46,IF('CA Standards and Followers'!$F44=1,MAX('CA Standards and Followers'!M$8,'EPA HDV Rules'!F$46),0))</f>
        <v>0.35154017073763533</v>
      </c>
      <c r="N32">
        <f>IF('CA Standards and Followers'!$C44=1,'EPA HDV Rules'!G$46,IF('CA Standards and Followers'!$F44=1,MAX('CA Standards and Followers'!N$8,'EPA HDV Rules'!G$46),0))</f>
        <v>0.40153478185130786</v>
      </c>
      <c r="O32">
        <f>IF('CA Standards and Followers'!$C44=1,'EPA HDV Rules'!H$46,IF('CA Standards and Followers'!$F44=1,MAX('CA Standards and Followers'!O$8,'EPA HDV Rules'!H$46),0))</f>
        <v>0.40191215883585885</v>
      </c>
      <c r="P32">
        <f>IF('CA Standards and Followers'!$C44=1,'EPA HDV Rules'!I$46,IF('CA Standards and Followers'!$F44=1,MAX('CA Standards and Followers'!P$8,'EPA HDV Rules'!I$46),0))</f>
        <v>0.40228783363087045</v>
      </c>
      <c r="Q32">
        <f>IF('CA Standards and Followers'!$C44=1,'EPA HDV Rules'!J$46,IF('CA Standards and Followers'!$F44=1,MAX('CA Standards and Followers'!Q$8,'EPA HDV Rules'!J$46),0))</f>
        <v>0.40266255578760335</v>
      </c>
      <c r="R32">
        <f>IF('CA Standards and Followers'!$C44=1,'EPA HDV Rules'!K$46,IF('CA Standards and Followers'!$F44=1,MAX('CA Standards and Followers'!R$8,'EPA HDV Rules'!K$46),0))</f>
        <v>0.40265708999618932</v>
      </c>
      <c r="S32">
        <f>IF('CA Standards and Followers'!$C44=1,'EPA HDV Rules'!L$46,IF('CA Standards and Followers'!$F44=1,MAX('CA Standards and Followers'!S$8,'EPA HDV Rules'!L$46),0))</f>
        <v>0.40265231563660031</v>
      </c>
      <c r="T32">
        <f>IF('CA Standards and Followers'!$C44=1,'EPA HDV Rules'!M$46,IF('CA Standards and Followers'!$F44=1,MAX('CA Standards and Followers'!T$8,'EPA HDV Rules'!M$46),0))</f>
        <v>0.40264788033224125</v>
      </c>
      <c r="U32">
        <f>IF('CA Standards and Followers'!$C44=1,'EPA HDV Rules'!N$46,IF('CA Standards and Followers'!$F44=1,MAX('CA Standards and Followers'!U$8,'EPA HDV Rules'!N$46),0))</f>
        <v>0.40264231400382128</v>
      </c>
      <c r="V32">
        <f>IF('CA Standards and Followers'!$C44=1,'EPA HDV Rules'!O$46,IF('CA Standards and Followers'!$F44=1,MAX('CA Standards and Followers'!V$8,'EPA HDV Rules'!O$46),0))</f>
        <v>0.40263675353806344</v>
      </c>
      <c r="W32">
        <f>IF('CA Standards and Followers'!$C44=1,'EPA HDV Rules'!P$46,IF('CA Standards and Followers'!$F44=1,MAX('CA Standards and Followers'!W$8,'EPA HDV Rules'!P$46),0))</f>
        <v>0.40263074466734672</v>
      </c>
      <c r="X32">
        <f>IF('CA Standards and Followers'!$C44=1,'EPA HDV Rules'!Q$46,IF('CA Standards and Followers'!$F44=1,MAX('CA Standards and Followers'!X$8,'EPA HDV Rules'!Q$46),0))</f>
        <v>0.40262607887975699</v>
      </c>
      <c r="Y32">
        <f>IF('CA Standards and Followers'!$C44=1,'EPA HDV Rules'!R$46,IF('CA Standards and Followers'!$F44=1,MAX('CA Standards and Followers'!Y$8,'EPA HDV Rules'!R$46),0))</f>
        <v>0.40262195913313187</v>
      </c>
      <c r="Z32">
        <f>IF('CA Standards and Followers'!$C44=1,'EPA HDV Rules'!S$46,IF('CA Standards and Followers'!$F44=1,MAX('CA Standards and Followers'!Z$8,'EPA HDV Rules'!S$46),0))</f>
        <v>0.40261845654978912</v>
      </c>
      <c r="AA32">
        <f>IF('CA Standards and Followers'!$C44=1,'EPA HDV Rules'!T$46,IF('CA Standards and Followers'!$F44=1,MAX('CA Standards and Followers'!AA$8,'EPA HDV Rules'!T$46),0))</f>
        <v>0.40261567998612185</v>
      </c>
      <c r="AB32">
        <f>IF('CA Standards and Followers'!$C44=1,'EPA HDV Rules'!U$46,IF('CA Standards and Followers'!$F44=1,MAX('CA Standards and Followers'!AB$8,'EPA HDV Rules'!U$46),0))</f>
        <v>0.40261281993963333</v>
      </c>
      <c r="AC32">
        <f>IF('CA Standards and Followers'!$C44=1,'EPA HDV Rules'!V$46,IF('CA Standards and Followers'!$F44=1,MAX('CA Standards and Followers'!AC$8,'EPA HDV Rules'!V$46),0))</f>
        <v>0.40260981140882179</v>
      </c>
      <c r="AD32">
        <f>IF('CA Standards and Followers'!$C44=1,'EPA HDV Rules'!W$46,IF('CA Standards and Followers'!$F44=1,MAX('CA Standards and Followers'!AD$8,'EPA HDV Rules'!W$46),0))</f>
        <v>0.4026073792992011</v>
      </c>
      <c r="AE32">
        <f>IF('CA Standards and Followers'!$C44=1,'EPA HDV Rules'!X$46,IF('CA Standards and Followers'!$F44=1,MAX('CA Standards and Followers'!AE$8,'EPA HDV Rules'!X$46),0))</f>
        <v>0.40260521056812626</v>
      </c>
      <c r="AF32">
        <f>IF('CA Standards and Followers'!$C44=1,'EPA HDV Rules'!Y$46,IF('CA Standards and Followers'!$F44=1,MAX('CA Standards and Followers'!AF$8,'EPA HDV Rules'!Y$46),0))</f>
        <v>0.40260342485445444</v>
      </c>
    </row>
    <row r="33" spans="1:32" x14ac:dyDescent="0.75">
      <c r="A33" t="s">
        <v>18</v>
      </c>
      <c r="B33">
        <f>IF(INDEX('CA Standards and Followers'!$I$14:$I$73,MATCH($A33,'CA Standards and Followers'!$A$14:$A$73,0))&lt;=B$1,INDEX('CA Standards and Followers'!$F$14:$F$73,MATCH($A33,'CA Standards and Followers'!$A$14:$A$73,0))*'CA Standards and Followers'!B$8,0)</f>
        <v>0</v>
      </c>
      <c r="C33">
        <f>IF(INDEX('CA Standards and Followers'!$I$14:$I$73,MATCH($A33,'CA Standards and Followers'!$A$14:$A$73,0))&lt;=C$1,INDEX('CA Standards and Followers'!$F$14:$F$73,MATCH($A33,'CA Standards and Followers'!$A$14:$A$73,0))*'CA Standards and Followers'!C$8,0)</f>
        <v>0</v>
      </c>
      <c r="D33">
        <f>IF(INDEX('CA Standards and Followers'!$I$14:$I$73,MATCH($A33,'CA Standards and Followers'!$A$14:$A$73,0))&lt;=D$1,INDEX('CA Standards and Followers'!$F$14:$F$73,MATCH($A33,'CA Standards and Followers'!$A$14:$A$73,0))*'CA Standards and Followers'!D$8,0)</f>
        <v>0</v>
      </c>
      <c r="E33">
        <f>IF(INDEX('CA Standards and Followers'!$I$14:$I$73,MATCH($A33,'CA Standards and Followers'!$A$14:$A$73,0))&lt;=E$1,INDEX('CA Standards and Followers'!$F$14:$F$73,MATCH($A33,'CA Standards and Followers'!$A$14:$A$73,0))*'CA Standards and Followers'!E$8,0)</f>
        <v>0</v>
      </c>
      <c r="F33">
        <f>IF(INDEX('CA Standards and Followers'!$I$14:$I$73,MATCH($A33,'CA Standards and Followers'!$A$14:$A$73,0))&lt;=F$1,INDEX('CA Standards and Followers'!$F$14:$F$73,MATCH($A33,'CA Standards and Followers'!$A$14:$A$73,0))*'CA Standards and Followers'!F$8,0)</f>
        <v>0</v>
      </c>
      <c r="G33">
        <f>IF(INDEX('CA Standards and Followers'!$I$14:$I$73,MATCH($A33,'CA Standards and Followers'!$A$14:$A$73,0))&lt;=G$1,INDEX('CA Standards and Followers'!$F$14:$F$73,MATCH($A33,'CA Standards and Followers'!$A$14:$A$73,0))*'CA Standards and Followers'!G$8,0)</f>
        <v>0</v>
      </c>
      <c r="H33">
        <f>IF(INDEX('CA Standards and Followers'!$I$14:$I$73,MATCH($A33,'CA Standards and Followers'!$A$14:$A$73,0))&lt;=H$1,INDEX('CA Standards and Followers'!$F$14:$F$73,MATCH($A33,'CA Standards and Followers'!$A$14:$A$73,0))*'CA Standards and Followers'!H$8,0)</f>
        <v>0</v>
      </c>
      <c r="I33">
        <f>IF('CA Standards and Followers'!$C45=1,'EPA HDV Rules'!B$46,IF('CA Standards and Followers'!$F45=1,MAX('CA Standards and Followers'!I$8,'EPA HDV Rules'!B$46),0))</f>
        <v>0.15039415219720934</v>
      </c>
      <c r="J33">
        <f>IF('CA Standards and Followers'!$C45=1,'EPA HDV Rules'!C$46,IF('CA Standards and Followers'!$F45=1,MAX('CA Standards and Followers'!J$8,'EPA HDV Rules'!C$46),0))</f>
        <v>0.20078269763173362</v>
      </c>
      <c r="K33">
        <f>IF('CA Standards and Followers'!$C45=1,'EPA HDV Rules'!D$46,IF('CA Standards and Followers'!$F45=1,MAX('CA Standards and Followers'!K$8,'EPA HDV Rules'!D$46),0))</f>
        <v>0.25116640642453203</v>
      </c>
      <c r="L33">
        <f>IF('CA Standards and Followers'!$C45=1,'EPA HDV Rules'!E$46,IF('CA Standards and Followers'!$F45=1,MAX('CA Standards and Followers'!L$8,'EPA HDV Rules'!E$46),0))</f>
        <v>0.30154673662148429</v>
      </c>
      <c r="M33">
        <f>IF('CA Standards and Followers'!$C45=1,'EPA HDV Rules'!F$46,IF('CA Standards and Followers'!$F45=1,MAX('CA Standards and Followers'!M$8,'EPA HDV Rules'!F$46),0))</f>
        <v>0.35154017073763533</v>
      </c>
      <c r="N33">
        <f>IF('CA Standards and Followers'!$C45=1,'EPA HDV Rules'!G$46,IF('CA Standards and Followers'!$F45=1,MAX('CA Standards and Followers'!N$8,'EPA HDV Rules'!G$46),0))</f>
        <v>0.40153478185130786</v>
      </c>
      <c r="O33">
        <f>IF('CA Standards and Followers'!$C45=1,'EPA HDV Rules'!H$46,IF('CA Standards and Followers'!$F45=1,MAX('CA Standards and Followers'!O$8,'EPA HDV Rules'!H$46),0))</f>
        <v>0.40191215883585885</v>
      </c>
      <c r="P33">
        <f>IF('CA Standards and Followers'!$C45=1,'EPA HDV Rules'!I$46,IF('CA Standards and Followers'!$F45=1,MAX('CA Standards and Followers'!P$8,'EPA HDV Rules'!I$46),0))</f>
        <v>0.40228783363087045</v>
      </c>
      <c r="Q33">
        <f>IF('CA Standards and Followers'!$C45=1,'EPA HDV Rules'!J$46,IF('CA Standards and Followers'!$F45=1,MAX('CA Standards and Followers'!Q$8,'EPA HDV Rules'!J$46),0))</f>
        <v>0.40266255578760335</v>
      </c>
      <c r="R33">
        <f>IF('CA Standards and Followers'!$C45=1,'EPA HDV Rules'!K$46,IF('CA Standards and Followers'!$F45=1,MAX('CA Standards and Followers'!R$8,'EPA HDV Rules'!K$46),0))</f>
        <v>0.40265708999618932</v>
      </c>
      <c r="S33">
        <f>IF('CA Standards and Followers'!$C45=1,'EPA HDV Rules'!L$46,IF('CA Standards and Followers'!$F45=1,MAX('CA Standards and Followers'!S$8,'EPA HDV Rules'!L$46),0))</f>
        <v>0.40265231563660031</v>
      </c>
      <c r="T33">
        <f>IF('CA Standards and Followers'!$C45=1,'EPA HDV Rules'!M$46,IF('CA Standards and Followers'!$F45=1,MAX('CA Standards and Followers'!T$8,'EPA HDV Rules'!M$46),0))</f>
        <v>0.40264788033224125</v>
      </c>
      <c r="U33">
        <f>IF('CA Standards and Followers'!$C45=1,'EPA HDV Rules'!N$46,IF('CA Standards and Followers'!$F45=1,MAX('CA Standards and Followers'!U$8,'EPA HDV Rules'!N$46),0))</f>
        <v>0.40264231400382128</v>
      </c>
      <c r="V33">
        <f>IF('CA Standards and Followers'!$C45=1,'EPA HDV Rules'!O$46,IF('CA Standards and Followers'!$F45=1,MAX('CA Standards and Followers'!V$8,'EPA HDV Rules'!O$46),0))</f>
        <v>0.40263675353806344</v>
      </c>
      <c r="W33">
        <f>IF('CA Standards and Followers'!$C45=1,'EPA HDV Rules'!P$46,IF('CA Standards and Followers'!$F45=1,MAX('CA Standards and Followers'!W$8,'EPA HDV Rules'!P$46),0))</f>
        <v>0.40263074466734672</v>
      </c>
      <c r="X33">
        <f>IF('CA Standards and Followers'!$C45=1,'EPA HDV Rules'!Q$46,IF('CA Standards and Followers'!$F45=1,MAX('CA Standards and Followers'!X$8,'EPA HDV Rules'!Q$46),0))</f>
        <v>0.40262607887975699</v>
      </c>
      <c r="Y33">
        <f>IF('CA Standards and Followers'!$C45=1,'EPA HDV Rules'!R$46,IF('CA Standards and Followers'!$F45=1,MAX('CA Standards and Followers'!Y$8,'EPA HDV Rules'!R$46),0))</f>
        <v>0.40262195913313187</v>
      </c>
      <c r="Z33">
        <f>IF('CA Standards and Followers'!$C45=1,'EPA HDV Rules'!S$46,IF('CA Standards and Followers'!$F45=1,MAX('CA Standards and Followers'!Z$8,'EPA HDV Rules'!S$46),0))</f>
        <v>0.40261845654978912</v>
      </c>
      <c r="AA33">
        <f>IF('CA Standards and Followers'!$C45=1,'EPA HDV Rules'!T$46,IF('CA Standards and Followers'!$F45=1,MAX('CA Standards and Followers'!AA$8,'EPA HDV Rules'!T$46),0))</f>
        <v>0.40261567998612185</v>
      </c>
      <c r="AB33">
        <f>IF('CA Standards and Followers'!$C45=1,'EPA HDV Rules'!U$46,IF('CA Standards and Followers'!$F45=1,MAX('CA Standards and Followers'!AB$8,'EPA HDV Rules'!U$46),0))</f>
        <v>0.40261281993963333</v>
      </c>
      <c r="AC33">
        <f>IF('CA Standards and Followers'!$C45=1,'EPA HDV Rules'!V$46,IF('CA Standards and Followers'!$F45=1,MAX('CA Standards and Followers'!AC$8,'EPA HDV Rules'!V$46),0))</f>
        <v>0.40260981140882179</v>
      </c>
      <c r="AD33">
        <f>IF('CA Standards and Followers'!$C45=1,'EPA HDV Rules'!W$46,IF('CA Standards and Followers'!$F45=1,MAX('CA Standards and Followers'!AD$8,'EPA HDV Rules'!W$46),0))</f>
        <v>0.4026073792992011</v>
      </c>
      <c r="AE33">
        <f>IF('CA Standards and Followers'!$C45=1,'EPA HDV Rules'!X$46,IF('CA Standards and Followers'!$F45=1,MAX('CA Standards and Followers'!AE$8,'EPA HDV Rules'!X$46),0))</f>
        <v>0.40260521056812626</v>
      </c>
      <c r="AF33">
        <f>IF('CA Standards and Followers'!$C45=1,'EPA HDV Rules'!Y$46,IF('CA Standards and Followers'!$F45=1,MAX('CA Standards and Followers'!AF$8,'EPA HDV Rules'!Y$46),0))</f>
        <v>0.40260342485445444</v>
      </c>
    </row>
    <row r="34" spans="1:32" x14ac:dyDescent="0.75">
      <c r="A34" t="s">
        <v>1387</v>
      </c>
      <c r="B34">
        <f>IF(INDEX('CA Standards and Followers'!$I$14:$I$73,MATCH($A34,'CA Standards and Followers'!$A$14:$A$73,0))&lt;=B$1,INDEX('CA Standards and Followers'!$F$14:$F$73,MATCH($A34,'CA Standards and Followers'!$A$14:$A$73,0))*'CA Standards and Followers'!B$8,0)</f>
        <v>0</v>
      </c>
      <c r="C34">
        <f>IF(INDEX('CA Standards and Followers'!$I$14:$I$73,MATCH($A34,'CA Standards and Followers'!$A$14:$A$73,0))&lt;=C$1,INDEX('CA Standards and Followers'!$F$14:$F$73,MATCH($A34,'CA Standards and Followers'!$A$14:$A$73,0))*'CA Standards and Followers'!C$8,0)</f>
        <v>0</v>
      </c>
      <c r="D34">
        <f>IF(INDEX('CA Standards and Followers'!$I$14:$I$73,MATCH($A34,'CA Standards and Followers'!$A$14:$A$73,0))&lt;=D$1,INDEX('CA Standards and Followers'!$F$14:$F$73,MATCH($A34,'CA Standards and Followers'!$A$14:$A$73,0))*'CA Standards and Followers'!D$8,0)</f>
        <v>0</v>
      </c>
      <c r="E34">
        <f>IF(INDEX('CA Standards and Followers'!$I$14:$I$73,MATCH($A34,'CA Standards and Followers'!$A$14:$A$73,0))&lt;=E$1,INDEX('CA Standards and Followers'!$F$14:$F$73,MATCH($A34,'CA Standards and Followers'!$A$14:$A$73,0))*'CA Standards and Followers'!E$8,0)</f>
        <v>0</v>
      </c>
      <c r="F34">
        <f>IF(INDEX('CA Standards and Followers'!$I$14:$I$73,MATCH($A34,'CA Standards and Followers'!$A$14:$A$73,0))&lt;=F$1,INDEX('CA Standards and Followers'!$F$14:$F$73,MATCH($A34,'CA Standards and Followers'!$A$14:$A$73,0))*'CA Standards and Followers'!F$8,0)</f>
        <v>0</v>
      </c>
      <c r="G34">
        <f>IF(INDEX('CA Standards and Followers'!$I$14:$I$73,MATCH($A34,'CA Standards and Followers'!$A$14:$A$73,0))&lt;=G$1,INDEX('CA Standards and Followers'!$F$14:$F$73,MATCH($A34,'CA Standards and Followers'!$A$14:$A$73,0))*'CA Standards and Followers'!G$8,0)</f>
        <v>7.0320874013171178E-2</v>
      </c>
      <c r="H34">
        <f>IF(INDEX('CA Standards and Followers'!$I$14:$I$73,MATCH($A34,'CA Standards and Followers'!$A$14:$A$73,0))&lt;=H$1,INDEX('CA Standards and Followers'!$F$14:$F$73,MATCH($A34,'CA Standards and Followers'!$A$14:$A$73,0))*'CA Standards and Followers'!H$8,0)</f>
        <v>0.10023841199827981</v>
      </c>
      <c r="I34">
        <f>IF('CA Standards and Followers'!$C46=1,'EPA HDV Rules'!B$46,IF('CA Standards and Followers'!$F46=1,MAX('CA Standards and Followers'!I$8,'EPA HDV Rules'!B$46),0))</f>
        <v>0.15039415219720934</v>
      </c>
      <c r="J34">
        <f>IF('CA Standards and Followers'!$C46=1,'EPA HDV Rules'!C$46,IF('CA Standards and Followers'!$F46=1,MAX('CA Standards and Followers'!J$8,'EPA HDV Rules'!C$46),0))</f>
        <v>0.20078269763173362</v>
      </c>
      <c r="K34">
        <f>IF('CA Standards and Followers'!$C46=1,'EPA HDV Rules'!D$46,IF('CA Standards and Followers'!$F46=1,MAX('CA Standards and Followers'!K$8,'EPA HDV Rules'!D$46),0))</f>
        <v>0.25116640642453203</v>
      </c>
      <c r="L34">
        <f>IF('CA Standards and Followers'!$C46=1,'EPA HDV Rules'!E$46,IF('CA Standards and Followers'!$F46=1,MAX('CA Standards and Followers'!L$8,'EPA HDV Rules'!E$46),0))</f>
        <v>0.30154673662148429</v>
      </c>
      <c r="M34">
        <f>IF('CA Standards and Followers'!$C46=1,'EPA HDV Rules'!F$46,IF('CA Standards and Followers'!$F46=1,MAX('CA Standards and Followers'!M$8,'EPA HDV Rules'!F$46),0))</f>
        <v>0.35154017073763533</v>
      </c>
      <c r="N34">
        <f>IF('CA Standards and Followers'!$C46=1,'EPA HDV Rules'!G$46,IF('CA Standards and Followers'!$F46=1,MAX('CA Standards and Followers'!N$8,'EPA HDV Rules'!G$46),0))</f>
        <v>0.40153478185130786</v>
      </c>
      <c r="O34">
        <f>IF('CA Standards and Followers'!$C46=1,'EPA HDV Rules'!H$46,IF('CA Standards and Followers'!$F46=1,MAX('CA Standards and Followers'!O$8,'EPA HDV Rules'!H$46),0))</f>
        <v>0.40191215883585885</v>
      </c>
      <c r="P34">
        <f>IF('CA Standards and Followers'!$C46=1,'EPA HDV Rules'!I$46,IF('CA Standards and Followers'!$F46=1,MAX('CA Standards and Followers'!P$8,'EPA HDV Rules'!I$46),0))</f>
        <v>0.40228783363087045</v>
      </c>
      <c r="Q34">
        <f>IF('CA Standards and Followers'!$C46=1,'EPA HDV Rules'!J$46,IF('CA Standards and Followers'!$F46=1,MAX('CA Standards and Followers'!Q$8,'EPA HDV Rules'!J$46),0))</f>
        <v>0.40266255578760335</v>
      </c>
      <c r="R34">
        <f>IF('CA Standards and Followers'!$C46=1,'EPA HDV Rules'!K$46,IF('CA Standards and Followers'!$F46=1,MAX('CA Standards and Followers'!R$8,'EPA HDV Rules'!K$46),0))</f>
        <v>0.40265708999618932</v>
      </c>
      <c r="S34">
        <f>IF('CA Standards and Followers'!$C46=1,'EPA HDV Rules'!L$46,IF('CA Standards and Followers'!$F46=1,MAX('CA Standards and Followers'!S$8,'EPA HDV Rules'!L$46),0))</f>
        <v>0.40265231563660031</v>
      </c>
      <c r="T34">
        <f>IF('CA Standards and Followers'!$C46=1,'EPA HDV Rules'!M$46,IF('CA Standards and Followers'!$F46=1,MAX('CA Standards and Followers'!T$8,'EPA HDV Rules'!M$46),0))</f>
        <v>0.40264788033224125</v>
      </c>
      <c r="U34">
        <f>IF('CA Standards and Followers'!$C46=1,'EPA HDV Rules'!N$46,IF('CA Standards and Followers'!$F46=1,MAX('CA Standards and Followers'!U$8,'EPA HDV Rules'!N$46),0))</f>
        <v>0.40264231400382128</v>
      </c>
      <c r="V34">
        <f>IF('CA Standards and Followers'!$C46=1,'EPA HDV Rules'!O$46,IF('CA Standards and Followers'!$F46=1,MAX('CA Standards and Followers'!V$8,'EPA HDV Rules'!O$46),0))</f>
        <v>0.40263675353806344</v>
      </c>
      <c r="W34">
        <f>IF('CA Standards and Followers'!$C46=1,'EPA HDV Rules'!P$46,IF('CA Standards and Followers'!$F46=1,MAX('CA Standards and Followers'!W$8,'EPA HDV Rules'!P$46),0))</f>
        <v>0.40263074466734672</v>
      </c>
      <c r="X34">
        <f>IF('CA Standards and Followers'!$C46=1,'EPA HDV Rules'!Q$46,IF('CA Standards and Followers'!$F46=1,MAX('CA Standards and Followers'!X$8,'EPA HDV Rules'!Q$46),0))</f>
        <v>0.40262607887975699</v>
      </c>
      <c r="Y34">
        <f>IF('CA Standards and Followers'!$C46=1,'EPA HDV Rules'!R$46,IF('CA Standards and Followers'!$F46=1,MAX('CA Standards and Followers'!Y$8,'EPA HDV Rules'!R$46),0))</f>
        <v>0.40262195913313187</v>
      </c>
      <c r="Z34">
        <f>IF('CA Standards and Followers'!$C46=1,'EPA HDV Rules'!S$46,IF('CA Standards and Followers'!$F46=1,MAX('CA Standards and Followers'!Z$8,'EPA HDV Rules'!S$46),0))</f>
        <v>0.40261845654978912</v>
      </c>
      <c r="AA34">
        <f>IF('CA Standards and Followers'!$C46=1,'EPA HDV Rules'!T$46,IF('CA Standards and Followers'!$F46=1,MAX('CA Standards and Followers'!AA$8,'EPA HDV Rules'!T$46),0))</f>
        <v>0.40261567998612185</v>
      </c>
      <c r="AB34">
        <f>IF('CA Standards and Followers'!$C46=1,'EPA HDV Rules'!U$46,IF('CA Standards and Followers'!$F46=1,MAX('CA Standards and Followers'!AB$8,'EPA HDV Rules'!U$46),0))</f>
        <v>0.40261281993963333</v>
      </c>
      <c r="AC34">
        <f>IF('CA Standards and Followers'!$C46=1,'EPA HDV Rules'!V$46,IF('CA Standards and Followers'!$F46=1,MAX('CA Standards and Followers'!AC$8,'EPA HDV Rules'!V$46),0))</f>
        <v>0.40260981140882179</v>
      </c>
      <c r="AD34">
        <f>IF('CA Standards and Followers'!$C46=1,'EPA HDV Rules'!W$46,IF('CA Standards and Followers'!$F46=1,MAX('CA Standards and Followers'!AD$8,'EPA HDV Rules'!W$46),0))</f>
        <v>0.4026073792992011</v>
      </c>
      <c r="AE34">
        <f>IF('CA Standards and Followers'!$C46=1,'EPA HDV Rules'!X$46,IF('CA Standards and Followers'!$F46=1,MAX('CA Standards and Followers'!AE$8,'EPA HDV Rules'!X$46),0))</f>
        <v>0.40260521056812626</v>
      </c>
      <c r="AF34">
        <f>IF('CA Standards and Followers'!$C46=1,'EPA HDV Rules'!Y$46,IF('CA Standards and Followers'!$F46=1,MAX('CA Standards and Followers'!AF$8,'EPA HDV Rules'!Y$46),0))</f>
        <v>0.40260342485445444</v>
      </c>
    </row>
    <row r="35" spans="1:32" x14ac:dyDescent="0.75">
      <c r="A35" t="s">
        <v>19</v>
      </c>
      <c r="B35">
        <f>IF(INDEX('CA Standards and Followers'!$I$14:$I$73,MATCH($A35,'CA Standards and Followers'!$A$14:$A$73,0))&lt;=B$1,INDEX('CA Standards and Followers'!$F$14:$F$73,MATCH($A35,'CA Standards and Followers'!$A$14:$A$73,0))*'CA Standards and Followers'!B$8,0)</f>
        <v>0</v>
      </c>
      <c r="C35">
        <f>IF(INDEX('CA Standards and Followers'!$I$14:$I$73,MATCH($A35,'CA Standards and Followers'!$A$14:$A$73,0))&lt;=C$1,INDEX('CA Standards and Followers'!$F$14:$F$73,MATCH($A35,'CA Standards and Followers'!$A$14:$A$73,0))*'CA Standards and Followers'!C$8,0)</f>
        <v>0</v>
      </c>
      <c r="D35">
        <f>IF(INDEX('CA Standards and Followers'!$I$14:$I$73,MATCH($A35,'CA Standards and Followers'!$A$14:$A$73,0))&lt;=D$1,INDEX('CA Standards and Followers'!$F$14:$F$73,MATCH($A35,'CA Standards and Followers'!$A$14:$A$73,0))*'CA Standards and Followers'!D$8,0)</f>
        <v>0</v>
      </c>
      <c r="E35">
        <f>IF(INDEX('CA Standards and Followers'!$I$14:$I$73,MATCH($A35,'CA Standards and Followers'!$A$14:$A$73,0))&lt;=E$1,INDEX('CA Standards and Followers'!$F$14:$F$73,MATCH($A35,'CA Standards and Followers'!$A$14:$A$73,0))*'CA Standards and Followers'!E$8,0)</f>
        <v>0</v>
      </c>
      <c r="F35">
        <f>IF(INDEX('CA Standards and Followers'!$I$14:$I$73,MATCH($A35,'CA Standards and Followers'!$A$14:$A$73,0))&lt;=F$1,INDEX('CA Standards and Followers'!$F$14:$F$73,MATCH($A35,'CA Standards and Followers'!$A$14:$A$73,0))*'CA Standards and Followers'!F$8,0)</f>
        <v>0</v>
      </c>
      <c r="G35">
        <f>IF(INDEX('CA Standards and Followers'!$I$14:$I$73,MATCH($A35,'CA Standards and Followers'!$A$14:$A$73,0))&lt;=G$1,INDEX('CA Standards and Followers'!$F$14:$F$73,MATCH($A35,'CA Standards and Followers'!$A$14:$A$73,0))*'CA Standards and Followers'!G$8,0)</f>
        <v>0</v>
      </c>
      <c r="H35">
        <f>IF(INDEX('CA Standards and Followers'!$I$14:$I$73,MATCH($A35,'CA Standards and Followers'!$A$14:$A$73,0))&lt;=H$1,INDEX('CA Standards and Followers'!$F$14:$F$73,MATCH($A35,'CA Standards and Followers'!$A$14:$A$73,0))*'CA Standards and Followers'!H$8,0)</f>
        <v>0</v>
      </c>
      <c r="I35">
        <f>IF('CA Standards and Followers'!$C47=1,'EPA HDV Rules'!B$46,IF('CA Standards and Followers'!$F47=1,MAX('CA Standards and Followers'!I$8,'EPA HDV Rules'!B$46),0))</f>
        <v>0</v>
      </c>
      <c r="J35">
        <f>IF('CA Standards and Followers'!$C47=1,'EPA HDV Rules'!C$46,IF('CA Standards and Followers'!$F47=1,MAX('CA Standards and Followers'!J$8,'EPA HDV Rules'!C$46),0))</f>
        <v>0</v>
      </c>
      <c r="K35">
        <f>IF('CA Standards and Followers'!$C47=1,'EPA HDV Rules'!D$46,IF('CA Standards and Followers'!$F47=1,MAX('CA Standards and Followers'!K$8,'EPA HDV Rules'!D$46),0))</f>
        <v>0</v>
      </c>
      <c r="L35">
        <f>IF('CA Standards and Followers'!$C47=1,'EPA HDV Rules'!E$46,IF('CA Standards and Followers'!$F47=1,MAX('CA Standards and Followers'!L$8,'EPA HDV Rules'!E$46),0))</f>
        <v>3.3500000000000002E-2</v>
      </c>
      <c r="M35">
        <f>IF('CA Standards and Followers'!$C47=1,'EPA HDV Rules'!F$46,IF('CA Standards and Followers'!$F47=1,MAX('CA Standards and Followers'!M$8,'EPA HDV Rules'!F$46),0))</f>
        <v>0.125</v>
      </c>
      <c r="N35">
        <f>IF('CA Standards and Followers'!$C47=1,'EPA HDV Rules'!G$46,IF('CA Standards and Followers'!$F47=1,MAX('CA Standards and Followers'!N$8,'EPA HDV Rules'!G$46),0))</f>
        <v>0.27200000000000002</v>
      </c>
      <c r="O35">
        <f>IF('CA Standards and Followers'!$C47=1,'EPA HDV Rules'!H$46,IF('CA Standards and Followers'!$F47=1,MAX('CA Standards and Followers'!O$8,'EPA HDV Rules'!H$46),0))</f>
        <v>0.27200000000000002</v>
      </c>
      <c r="P35">
        <f>IF('CA Standards and Followers'!$C47=1,'EPA HDV Rules'!I$46,IF('CA Standards and Followers'!$F47=1,MAX('CA Standards and Followers'!P$8,'EPA HDV Rules'!I$46),0))</f>
        <v>0.27200000000000002</v>
      </c>
      <c r="Q35">
        <f>IF('CA Standards and Followers'!$C47=1,'EPA HDV Rules'!J$46,IF('CA Standards and Followers'!$F47=1,MAX('CA Standards and Followers'!Q$8,'EPA HDV Rules'!J$46),0))</f>
        <v>0.27200000000000002</v>
      </c>
      <c r="R35">
        <f>IF('CA Standards and Followers'!$C47=1,'EPA HDV Rules'!K$46,IF('CA Standards and Followers'!$F47=1,MAX('CA Standards and Followers'!R$8,'EPA HDV Rules'!K$46),0))</f>
        <v>0.27200000000000002</v>
      </c>
      <c r="S35">
        <f>IF('CA Standards and Followers'!$C47=1,'EPA HDV Rules'!L$46,IF('CA Standards and Followers'!$F47=1,MAX('CA Standards and Followers'!S$8,'EPA HDV Rules'!L$46),0))</f>
        <v>0.27200000000000002</v>
      </c>
      <c r="T35">
        <f>IF('CA Standards and Followers'!$C47=1,'EPA HDV Rules'!M$46,IF('CA Standards and Followers'!$F47=1,MAX('CA Standards and Followers'!T$8,'EPA HDV Rules'!M$46),0))</f>
        <v>0.27200000000000002</v>
      </c>
      <c r="U35">
        <f>IF('CA Standards and Followers'!$C47=1,'EPA HDV Rules'!N$46,IF('CA Standards and Followers'!$F47=1,MAX('CA Standards and Followers'!U$8,'EPA HDV Rules'!N$46),0))</f>
        <v>0.27200000000000002</v>
      </c>
      <c r="V35">
        <f>IF('CA Standards and Followers'!$C47=1,'EPA HDV Rules'!O$46,IF('CA Standards and Followers'!$F47=1,MAX('CA Standards and Followers'!V$8,'EPA HDV Rules'!O$46),0))</f>
        <v>0.27200000000000002</v>
      </c>
      <c r="W35">
        <f>IF('CA Standards and Followers'!$C47=1,'EPA HDV Rules'!P$46,IF('CA Standards and Followers'!$F47=1,MAX('CA Standards and Followers'!W$8,'EPA HDV Rules'!P$46),0))</f>
        <v>0.27200000000000002</v>
      </c>
      <c r="X35">
        <f>IF('CA Standards and Followers'!$C47=1,'EPA HDV Rules'!Q$46,IF('CA Standards and Followers'!$F47=1,MAX('CA Standards and Followers'!X$8,'EPA HDV Rules'!Q$46),0))</f>
        <v>0.27200000000000002</v>
      </c>
      <c r="Y35">
        <f>IF('CA Standards and Followers'!$C47=1,'EPA HDV Rules'!R$46,IF('CA Standards and Followers'!$F47=1,MAX('CA Standards and Followers'!Y$8,'EPA HDV Rules'!R$46),0))</f>
        <v>0.27200000000000002</v>
      </c>
      <c r="Z35">
        <f>IF('CA Standards and Followers'!$C47=1,'EPA HDV Rules'!S$46,IF('CA Standards and Followers'!$F47=1,MAX('CA Standards and Followers'!Z$8,'EPA HDV Rules'!S$46),0))</f>
        <v>0.27200000000000002</v>
      </c>
      <c r="AA35">
        <f>IF('CA Standards and Followers'!$C47=1,'EPA HDV Rules'!T$46,IF('CA Standards and Followers'!$F47=1,MAX('CA Standards and Followers'!AA$8,'EPA HDV Rules'!T$46),0))</f>
        <v>0.27200000000000002</v>
      </c>
      <c r="AB35">
        <f>IF('CA Standards and Followers'!$C47=1,'EPA HDV Rules'!U$46,IF('CA Standards and Followers'!$F47=1,MAX('CA Standards and Followers'!AB$8,'EPA HDV Rules'!U$46),0))</f>
        <v>0.27200000000000002</v>
      </c>
      <c r="AC35">
        <f>IF('CA Standards and Followers'!$C47=1,'EPA HDV Rules'!V$46,IF('CA Standards and Followers'!$F47=1,MAX('CA Standards and Followers'!AC$8,'EPA HDV Rules'!V$46),0))</f>
        <v>0.27200000000000002</v>
      </c>
      <c r="AD35">
        <f>IF('CA Standards and Followers'!$C47=1,'EPA HDV Rules'!W$46,IF('CA Standards and Followers'!$F47=1,MAX('CA Standards and Followers'!AD$8,'EPA HDV Rules'!W$46),0))</f>
        <v>0.27200000000000002</v>
      </c>
      <c r="AE35">
        <f>IF('CA Standards and Followers'!$C47=1,'EPA HDV Rules'!X$46,IF('CA Standards and Followers'!$F47=1,MAX('CA Standards and Followers'!AE$8,'EPA HDV Rules'!X$46),0))</f>
        <v>0.27200000000000002</v>
      </c>
      <c r="AF35">
        <f>IF('CA Standards and Followers'!$C47=1,'EPA HDV Rules'!Y$46,IF('CA Standards and Followers'!$F47=1,MAX('CA Standards and Followers'!AF$8,'EPA HDV Rules'!Y$46),0))</f>
        <v>0.27200000000000002</v>
      </c>
    </row>
    <row r="36" spans="1:32" x14ac:dyDescent="0.75">
      <c r="A36" t="s">
        <v>20</v>
      </c>
      <c r="B36">
        <f>IF(INDEX('CA Standards and Followers'!$I$14:$I$73,MATCH($A36,'CA Standards and Followers'!$A$14:$A$73,0))&lt;=B$1,INDEX('CA Standards and Followers'!$F$14:$F$73,MATCH($A36,'CA Standards and Followers'!$A$14:$A$73,0))*'CA Standards and Followers'!B$8,0)</f>
        <v>0</v>
      </c>
      <c r="C36">
        <f>IF(INDEX('CA Standards and Followers'!$I$14:$I$73,MATCH($A36,'CA Standards and Followers'!$A$14:$A$73,0))&lt;=C$1,INDEX('CA Standards and Followers'!$F$14:$F$73,MATCH($A36,'CA Standards and Followers'!$A$14:$A$73,0))*'CA Standards and Followers'!C$8,0)</f>
        <v>0</v>
      </c>
      <c r="D36">
        <f>IF(INDEX('CA Standards and Followers'!$I$14:$I$73,MATCH($A36,'CA Standards and Followers'!$A$14:$A$73,0))&lt;=D$1,INDEX('CA Standards and Followers'!$F$14:$F$73,MATCH($A36,'CA Standards and Followers'!$A$14:$A$73,0))*'CA Standards and Followers'!D$8,0)</f>
        <v>0</v>
      </c>
      <c r="E36">
        <f>IF(INDEX('CA Standards and Followers'!$I$14:$I$73,MATCH($A36,'CA Standards and Followers'!$A$14:$A$73,0))&lt;=E$1,INDEX('CA Standards and Followers'!$F$14:$F$73,MATCH($A36,'CA Standards and Followers'!$A$14:$A$73,0))*'CA Standards and Followers'!E$8,0)</f>
        <v>0</v>
      </c>
      <c r="F36">
        <f>IF(INDEX('CA Standards and Followers'!$I$14:$I$73,MATCH($A36,'CA Standards and Followers'!$A$14:$A$73,0))&lt;=F$1,INDEX('CA Standards and Followers'!$F$14:$F$73,MATCH($A36,'CA Standards and Followers'!$A$14:$A$73,0))*'CA Standards and Followers'!F$8,0)</f>
        <v>0</v>
      </c>
      <c r="G36">
        <f>IF(INDEX('CA Standards and Followers'!$I$14:$I$73,MATCH($A36,'CA Standards and Followers'!$A$14:$A$73,0))&lt;=G$1,INDEX('CA Standards and Followers'!$F$14:$F$73,MATCH($A36,'CA Standards and Followers'!$A$14:$A$73,0))*'CA Standards and Followers'!G$8,0)</f>
        <v>0</v>
      </c>
      <c r="H36">
        <f>IF(INDEX('CA Standards and Followers'!$I$14:$I$73,MATCH($A36,'CA Standards and Followers'!$A$14:$A$73,0))&lt;=H$1,INDEX('CA Standards and Followers'!$F$14:$F$73,MATCH($A36,'CA Standards and Followers'!$A$14:$A$73,0))*'CA Standards and Followers'!H$8,0)</f>
        <v>0</v>
      </c>
      <c r="I36">
        <f>IF('CA Standards and Followers'!$C48=1,'EPA HDV Rules'!B$46,IF('CA Standards and Followers'!$F48=1,MAX('CA Standards and Followers'!I$8,'EPA HDV Rules'!B$46),0))</f>
        <v>0</v>
      </c>
      <c r="J36">
        <f>IF('CA Standards and Followers'!$C48=1,'EPA HDV Rules'!C$46,IF('CA Standards and Followers'!$F48=1,MAX('CA Standards and Followers'!J$8,'EPA HDV Rules'!C$46),0))</f>
        <v>0</v>
      </c>
      <c r="K36">
        <f>IF('CA Standards and Followers'!$C48=1,'EPA HDV Rules'!D$46,IF('CA Standards and Followers'!$F48=1,MAX('CA Standards and Followers'!K$8,'EPA HDV Rules'!D$46),0))</f>
        <v>0</v>
      </c>
      <c r="L36">
        <f>IF('CA Standards and Followers'!$C48=1,'EPA HDV Rules'!E$46,IF('CA Standards and Followers'!$F48=1,MAX('CA Standards and Followers'!L$8,'EPA HDV Rules'!E$46),0))</f>
        <v>3.3500000000000002E-2</v>
      </c>
      <c r="M36">
        <f>IF('CA Standards and Followers'!$C48=1,'EPA HDV Rules'!F$46,IF('CA Standards and Followers'!$F48=1,MAX('CA Standards and Followers'!M$8,'EPA HDV Rules'!F$46),0))</f>
        <v>0.125</v>
      </c>
      <c r="N36">
        <f>IF('CA Standards and Followers'!$C48=1,'EPA HDV Rules'!G$46,IF('CA Standards and Followers'!$F48=1,MAX('CA Standards and Followers'!N$8,'EPA HDV Rules'!G$46),0))</f>
        <v>0.27200000000000002</v>
      </c>
      <c r="O36">
        <f>IF('CA Standards and Followers'!$C48=1,'EPA HDV Rules'!H$46,IF('CA Standards and Followers'!$F48=1,MAX('CA Standards and Followers'!O$8,'EPA HDV Rules'!H$46),0))</f>
        <v>0.27200000000000002</v>
      </c>
      <c r="P36">
        <f>IF('CA Standards and Followers'!$C48=1,'EPA HDV Rules'!I$46,IF('CA Standards and Followers'!$F48=1,MAX('CA Standards and Followers'!P$8,'EPA HDV Rules'!I$46),0))</f>
        <v>0.27200000000000002</v>
      </c>
      <c r="Q36">
        <f>IF('CA Standards and Followers'!$C48=1,'EPA HDV Rules'!J$46,IF('CA Standards and Followers'!$F48=1,MAX('CA Standards and Followers'!Q$8,'EPA HDV Rules'!J$46),0))</f>
        <v>0.27200000000000002</v>
      </c>
      <c r="R36">
        <f>IF('CA Standards and Followers'!$C48=1,'EPA HDV Rules'!K$46,IF('CA Standards and Followers'!$F48=1,MAX('CA Standards and Followers'!R$8,'EPA HDV Rules'!K$46),0))</f>
        <v>0.27200000000000002</v>
      </c>
      <c r="S36">
        <f>IF('CA Standards and Followers'!$C48=1,'EPA HDV Rules'!L$46,IF('CA Standards and Followers'!$F48=1,MAX('CA Standards and Followers'!S$8,'EPA HDV Rules'!L$46),0))</f>
        <v>0.27200000000000002</v>
      </c>
      <c r="T36">
        <f>IF('CA Standards and Followers'!$C48=1,'EPA HDV Rules'!M$46,IF('CA Standards and Followers'!$F48=1,MAX('CA Standards and Followers'!T$8,'EPA HDV Rules'!M$46),0))</f>
        <v>0.27200000000000002</v>
      </c>
      <c r="U36">
        <f>IF('CA Standards and Followers'!$C48=1,'EPA HDV Rules'!N$46,IF('CA Standards and Followers'!$F48=1,MAX('CA Standards and Followers'!U$8,'EPA HDV Rules'!N$46),0))</f>
        <v>0.27200000000000002</v>
      </c>
      <c r="V36">
        <f>IF('CA Standards and Followers'!$C48=1,'EPA HDV Rules'!O$46,IF('CA Standards and Followers'!$F48=1,MAX('CA Standards and Followers'!V$8,'EPA HDV Rules'!O$46),0))</f>
        <v>0.27200000000000002</v>
      </c>
      <c r="W36">
        <f>IF('CA Standards and Followers'!$C48=1,'EPA HDV Rules'!P$46,IF('CA Standards and Followers'!$F48=1,MAX('CA Standards and Followers'!W$8,'EPA HDV Rules'!P$46),0))</f>
        <v>0.27200000000000002</v>
      </c>
      <c r="X36">
        <f>IF('CA Standards and Followers'!$C48=1,'EPA HDV Rules'!Q$46,IF('CA Standards and Followers'!$F48=1,MAX('CA Standards and Followers'!X$8,'EPA HDV Rules'!Q$46),0))</f>
        <v>0.27200000000000002</v>
      </c>
      <c r="Y36">
        <f>IF('CA Standards and Followers'!$C48=1,'EPA HDV Rules'!R$46,IF('CA Standards and Followers'!$F48=1,MAX('CA Standards and Followers'!Y$8,'EPA HDV Rules'!R$46),0))</f>
        <v>0.27200000000000002</v>
      </c>
      <c r="Z36">
        <f>IF('CA Standards and Followers'!$C48=1,'EPA HDV Rules'!S$46,IF('CA Standards and Followers'!$F48=1,MAX('CA Standards and Followers'!Z$8,'EPA HDV Rules'!S$46),0))</f>
        <v>0.27200000000000002</v>
      </c>
      <c r="AA36">
        <f>IF('CA Standards and Followers'!$C48=1,'EPA HDV Rules'!T$46,IF('CA Standards and Followers'!$F48=1,MAX('CA Standards and Followers'!AA$8,'EPA HDV Rules'!T$46),0))</f>
        <v>0.27200000000000002</v>
      </c>
      <c r="AB36">
        <f>IF('CA Standards and Followers'!$C48=1,'EPA HDV Rules'!U$46,IF('CA Standards and Followers'!$F48=1,MAX('CA Standards and Followers'!AB$8,'EPA HDV Rules'!U$46),0))</f>
        <v>0.27200000000000002</v>
      </c>
      <c r="AC36">
        <f>IF('CA Standards and Followers'!$C48=1,'EPA HDV Rules'!V$46,IF('CA Standards and Followers'!$F48=1,MAX('CA Standards and Followers'!AC$8,'EPA HDV Rules'!V$46),0))</f>
        <v>0.27200000000000002</v>
      </c>
      <c r="AD36">
        <f>IF('CA Standards and Followers'!$C48=1,'EPA HDV Rules'!W$46,IF('CA Standards and Followers'!$F48=1,MAX('CA Standards and Followers'!AD$8,'EPA HDV Rules'!W$46),0))</f>
        <v>0.27200000000000002</v>
      </c>
      <c r="AE36">
        <f>IF('CA Standards and Followers'!$C48=1,'EPA HDV Rules'!X$46,IF('CA Standards and Followers'!$F48=1,MAX('CA Standards and Followers'!AE$8,'EPA HDV Rules'!X$46),0))</f>
        <v>0.27200000000000002</v>
      </c>
      <c r="AF36">
        <f>IF('CA Standards and Followers'!$C48=1,'EPA HDV Rules'!Y$46,IF('CA Standards and Followers'!$F48=1,MAX('CA Standards and Followers'!AF$8,'EPA HDV Rules'!Y$46),0))</f>
        <v>0.27200000000000002</v>
      </c>
    </row>
    <row r="37" spans="1:32" x14ac:dyDescent="0.75">
      <c r="A37" t="s">
        <v>21</v>
      </c>
      <c r="B37">
        <f>IF(INDEX('CA Standards and Followers'!$I$14:$I$73,MATCH($A37,'CA Standards and Followers'!$A$14:$A$73,0))&lt;=B$1,INDEX('CA Standards and Followers'!$F$14:$F$73,MATCH($A37,'CA Standards and Followers'!$A$14:$A$73,0))*'CA Standards and Followers'!B$8,0)</f>
        <v>0</v>
      </c>
      <c r="C37">
        <f>IF(INDEX('CA Standards and Followers'!$I$14:$I$73,MATCH($A37,'CA Standards and Followers'!$A$14:$A$73,0))&lt;=C$1,INDEX('CA Standards and Followers'!$F$14:$F$73,MATCH($A37,'CA Standards and Followers'!$A$14:$A$73,0))*'CA Standards and Followers'!C$8,0)</f>
        <v>0</v>
      </c>
      <c r="D37">
        <f>IF(INDEX('CA Standards and Followers'!$I$14:$I$73,MATCH($A37,'CA Standards and Followers'!$A$14:$A$73,0))&lt;=D$1,INDEX('CA Standards and Followers'!$F$14:$F$73,MATCH($A37,'CA Standards and Followers'!$A$14:$A$73,0))*'CA Standards and Followers'!D$8,0)</f>
        <v>0</v>
      </c>
      <c r="E37">
        <f>IF(INDEX('CA Standards and Followers'!$I$14:$I$73,MATCH($A37,'CA Standards and Followers'!$A$14:$A$73,0))&lt;=E$1,INDEX('CA Standards and Followers'!$F$14:$F$73,MATCH($A37,'CA Standards and Followers'!$A$14:$A$73,0))*'CA Standards and Followers'!E$8,0)</f>
        <v>0</v>
      </c>
      <c r="F37">
        <f>IF(INDEX('CA Standards and Followers'!$I$14:$I$73,MATCH($A37,'CA Standards and Followers'!$A$14:$A$73,0))&lt;=F$1,INDEX('CA Standards and Followers'!$F$14:$F$73,MATCH($A37,'CA Standards and Followers'!$A$14:$A$73,0))*'CA Standards and Followers'!F$8,0)</f>
        <v>0</v>
      </c>
      <c r="G37">
        <f>IF(INDEX('CA Standards and Followers'!$I$14:$I$73,MATCH($A37,'CA Standards and Followers'!$A$14:$A$73,0))&lt;=G$1,INDEX('CA Standards and Followers'!$F$14:$F$73,MATCH($A37,'CA Standards and Followers'!$A$14:$A$73,0))*'CA Standards and Followers'!G$8,0)</f>
        <v>0</v>
      </c>
      <c r="H37">
        <f>IF(INDEX('CA Standards and Followers'!$I$14:$I$73,MATCH($A37,'CA Standards and Followers'!$A$14:$A$73,0))&lt;=H$1,INDEX('CA Standards and Followers'!$F$14:$F$73,MATCH($A37,'CA Standards and Followers'!$A$14:$A$73,0))*'CA Standards and Followers'!H$8,0)</f>
        <v>0</v>
      </c>
      <c r="I37">
        <f>IF('CA Standards and Followers'!$C49=1,'EPA HDV Rules'!B$46,IF('CA Standards and Followers'!$F49=1,MAX('CA Standards and Followers'!I$8,'EPA HDV Rules'!B$46),0))</f>
        <v>0</v>
      </c>
      <c r="J37">
        <f>IF('CA Standards and Followers'!$C49=1,'EPA HDV Rules'!C$46,IF('CA Standards and Followers'!$F49=1,MAX('CA Standards and Followers'!J$8,'EPA HDV Rules'!C$46),0))</f>
        <v>0</v>
      </c>
      <c r="K37">
        <f>IF('CA Standards and Followers'!$C49=1,'EPA HDV Rules'!D$46,IF('CA Standards and Followers'!$F49=1,MAX('CA Standards and Followers'!K$8,'EPA HDV Rules'!D$46),0))</f>
        <v>0</v>
      </c>
      <c r="L37">
        <f>IF('CA Standards and Followers'!$C49=1,'EPA HDV Rules'!E$46,IF('CA Standards and Followers'!$F49=1,MAX('CA Standards and Followers'!L$8,'EPA HDV Rules'!E$46),0))</f>
        <v>3.3500000000000002E-2</v>
      </c>
      <c r="M37">
        <f>IF('CA Standards and Followers'!$C49=1,'EPA HDV Rules'!F$46,IF('CA Standards and Followers'!$F49=1,MAX('CA Standards and Followers'!M$8,'EPA HDV Rules'!F$46),0))</f>
        <v>0.125</v>
      </c>
      <c r="N37">
        <f>IF('CA Standards and Followers'!$C49=1,'EPA HDV Rules'!G$46,IF('CA Standards and Followers'!$F49=1,MAX('CA Standards and Followers'!N$8,'EPA HDV Rules'!G$46),0))</f>
        <v>0.27200000000000002</v>
      </c>
      <c r="O37">
        <f>IF('CA Standards and Followers'!$C49=1,'EPA HDV Rules'!H$46,IF('CA Standards and Followers'!$F49=1,MAX('CA Standards and Followers'!O$8,'EPA HDV Rules'!H$46),0))</f>
        <v>0.27200000000000002</v>
      </c>
      <c r="P37">
        <f>IF('CA Standards and Followers'!$C49=1,'EPA HDV Rules'!I$46,IF('CA Standards and Followers'!$F49=1,MAX('CA Standards and Followers'!P$8,'EPA HDV Rules'!I$46),0))</f>
        <v>0.27200000000000002</v>
      </c>
      <c r="Q37">
        <f>IF('CA Standards and Followers'!$C49=1,'EPA HDV Rules'!J$46,IF('CA Standards and Followers'!$F49=1,MAX('CA Standards and Followers'!Q$8,'EPA HDV Rules'!J$46),0))</f>
        <v>0.27200000000000002</v>
      </c>
      <c r="R37">
        <f>IF('CA Standards and Followers'!$C49=1,'EPA HDV Rules'!K$46,IF('CA Standards and Followers'!$F49=1,MAX('CA Standards and Followers'!R$8,'EPA HDV Rules'!K$46),0))</f>
        <v>0.27200000000000002</v>
      </c>
      <c r="S37">
        <f>IF('CA Standards and Followers'!$C49=1,'EPA HDV Rules'!L$46,IF('CA Standards and Followers'!$F49=1,MAX('CA Standards and Followers'!S$8,'EPA HDV Rules'!L$46),0))</f>
        <v>0.27200000000000002</v>
      </c>
      <c r="T37">
        <f>IF('CA Standards and Followers'!$C49=1,'EPA HDV Rules'!M$46,IF('CA Standards and Followers'!$F49=1,MAX('CA Standards and Followers'!T$8,'EPA HDV Rules'!M$46),0))</f>
        <v>0.27200000000000002</v>
      </c>
      <c r="U37">
        <f>IF('CA Standards and Followers'!$C49=1,'EPA HDV Rules'!N$46,IF('CA Standards and Followers'!$F49=1,MAX('CA Standards and Followers'!U$8,'EPA HDV Rules'!N$46),0))</f>
        <v>0.27200000000000002</v>
      </c>
      <c r="V37">
        <f>IF('CA Standards and Followers'!$C49=1,'EPA HDV Rules'!O$46,IF('CA Standards and Followers'!$F49=1,MAX('CA Standards and Followers'!V$8,'EPA HDV Rules'!O$46),0))</f>
        <v>0.27200000000000002</v>
      </c>
      <c r="W37">
        <f>IF('CA Standards and Followers'!$C49=1,'EPA HDV Rules'!P$46,IF('CA Standards and Followers'!$F49=1,MAX('CA Standards and Followers'!W$8,'EPA HDV Rules'!P$46),0))</f>
        <v>0.27200000000000002</v>
      </c>
      <c r="X37">
        <f>IF('CA Standards and Followers'!$C49=1,'EPA HDV Rules'!Q$46,IF('CA Standards and Followers'!$F49=1,MAX('CA Standards and Followers'!X$8,'EPA HDV Rules'!Q$46),0))</f>
        <v>0.27200000000000002</v>
      </c>
      <c r="Y37">
        <f>IF('CA Standards and Followers'!$C49=1,'EPA HDV Rules'!R$46,IF('CA Standards and Followers'!$F49=1,MAX('CA Standards and Followers'!Y$8,'EPA HDV Rules'!R$46),0))</f>
        <v>0.27200000000000002</v>
      </c>
      <c r="Z37">
        <f>IF('CA Standards and Followers'!$C49=1,'EPA HDV Rules'!S$46,IF('CA Standards and Followers'!$F49=1,MAX('CA Standards and Followers'!Z$8,'EPA HDV Rules'!S$46),0))</f>
        <v>0.27200000000000002</v>
      </c>
      <c r="AA37">
        <f>IF('CA Standards and Followers'!$C49=1,'EPA HDV Rules'!T$46,IF('CA Standards and Followers'!$F49=1,MAX('CA Standards and Followers'!AA$8,'EPA HDV Rules'!T$46),0))</f>
        <v>0.27200000000000002</v>
      </c>
      <c r="AB37">
        <f>IF('CA Standards and Followers'!$C49=1,'EPA HDV Rules'!U$46,IF('CA Standards and Followers'!$F49=1,MAX('CA Standards and Followers'!AB$8,'EPA HDV Rules'!U$46),0))</f>
        <v>0.27200000000000002</v>
      </c>
      <c r="AC37">
        <f>IF('CA Standards and Followers'!$C49=1,'EPA HDV Rules'!V$46,IF('CA Standards and Followers'!$F49=1,MAX('CA Standards and Followers'!AC$8,'EPA HDV Rules'!V$46),0))</f>
        <v>0.27200000000000002</v>
      </c>
      <c r="AD37">
        <f>IF('CA Standards and Followers'!$C49=1,'EPA HDV Rules'!W$46,IF('CA Standards and Followers'!$F49=1,MAX('CA Standards and Followers'!AD$8,'EPA HDV Rules'!W$46),0))</f>
        <v>0.27200000000000002</v>
      </c>
      <c r="AE37">
        <f>IF('CA Standards and Followers'!$C49=1,'EPA HDV Rules'!X$46,IF('CA Standards and Followers'!$F49=1,MAX('CA Standards and Followers'!AE$8,'EPA HDV Rules'!X$46),0))</f>
        <v>0.27200000000000002</v>
      </c>
      <c r="AF37">
        <f>IF('CA Standards and Followers'!$C49=1,'EPA HDV Rules'!Y$46,IF('CA Standards and Followers'!$F49=1,MAX('CA Standards and Followers'!AF$8,'EPA HDV Rules'!Y$46),0))</f>
        <v>0.27200000000000002</v>
      </c>
    </row>
    <row r="38" spans="1:32" x14ac:dyDescent="0.75">
      <c r="A38" t="s">
        <v>1392</v>
      </c>
      <c r="B38">
        <f>IF(INDEX('CA Standards and Followers'!$I$14:$I$73,MATCH($A38,'CA Standards and Followers'!$A$14:$A$73,0))&lt;=B$1,INDEX('CA Standards and Followers'!$F$14:$F$73,MATCH($A38,'CA Standards and Followers'!$A$14:$A$73,0))*'CA Standards and Followers'!B$8,0)</f>
        <v>0</v>
      </c>
      <c r="C38">
        <f>IF(INDEX('CA Standards and Followers'!$I$14:$I$73,MATCH($A38,'CA Standards and Followers'!$A$14:$A$73,0))&lt;=C$1,INDEX('CA Standards and Followers'!$F$14:$F$73,MATCH($A38,'CA Standards and Followers'!$A$14:$A$73,0))*'CA Standards and Followers'!C$8,0)</f>
        <v>0</v>
      </c>
      <c r="D38">
        <f>IF(INDEX('CA Standards and Followers'!$I$14:$I$73,MATCH($A38,'CA Standards and Followers'!$A$14:$A$73,0))&lt;=D$1,INDEX('CA Standards and Followers'!$F$14:$F$73,MATCH($A38,'CA Standards and Followers'!$A$14:$A$73,0))*'CA Standards and Followers'!D$8,0)</f>
        <v>0</v>
      </c>
      <c r="E38">
        <f>IF(INDEX('CA Standards and Followers'!$I$14:$I$73,MATCH($A38,'CA Standards and Followers'!$A$14:$A$73,0))&lt;=E$1,INDEX('CA Standards and Followers'!$F$14:$F$73,MATCH($A38,'CA Standards and Followers'!$A$14:$A$73,0))*'CA Standards and Followers'!E$8,0)</f>
        <v>0</v>
      </c>
      <c r="F38">
        <f>IF(INDEX('CA Standards and Followers'!$I$14:$I$73,MATCH($A38,'CA Standards and Followers'!$A$14:$A$73,0))&lt;=F$1,INDEX('CA Standards and Followers'!$F$14:$F$73,MATCH($A38,'CA Standards and Followers'!$A$14:$A$73,0))*'CA Standards and Followers'!F$8,0)</f>
        <v>0</v>
      </c>
      <c r="G38">
        <f>IF(INDEX('CA Standards and Followers'!$I$14:$I$73,MATCH($A38,'CA Standards and Followers'!$A$14:$A$73,0))&lt;=G$1,INDEX('CA Standards and Followers'!$F$14:$F$73,MATCH($A38,'CA Standards and Followers'!$A$14:$A$73,0))*'CA Standards and Followers'!G$8,0)</f>
        <v>0</v>
      </c>
      <c r="H38">
        <f>IF(INDEX('CA Standards and Followers'!$I$14:$I$73,MATCH($A38,'CA Standards and Followers'!$A$14:$A$73,0))&lt;=H$1,INDEX('CA Standards and Followers'!$F$14:$F$73,MATCH($A38,'CA Standards and Followers'!$A$14:$A$73,0))*'CA Standards and Followers'!H$8,0)</f>
        <v>0</v>
      </c>
      <c r="I38">
        <f>IF('CA Standards and Followers'!$C50=1,'EPA HDV Rules'!B$46,IF('CA Standards and Followers'!$F50=1,MAX('CA Standards and Followers'!I$8,'EPA HDV Rules'!B$46),0))</f>
        <v>0</v>
      </c>
      <c r="J38">
        <f>IF('CA Standards and Followers'!$C50=1,'EPA HDV Rules'!C$46,IF('CA Standards and Followers'!$F50=1,MAX('CA Standards and Followers'!J$8,'EPA HDV Rules'!C$46),0))</f>
        <v>0</v>
      </c>
      <c r="K38">
        <f>IF('CA Standards and Followers'!$C50=1,'EPA HDV Rules'!D$46,IF('CA Standards and Followers'!$F50=1,MAX('CA Standards and Followers'!K$8,'EPA HDV Rules'!D$46),0))</f>
        <v>0</v>
      </c>
      <c r="L38">
        <f>IF('CA Standards and Followers'!$C50=1,'EPA HDV Rules'!E$46,IF('CA Standards and Followers'!$F50=1,MAX('CA Standards and Followers'!L$8,'EPA HDV Rules'!E$46),0))</f>
        <v>3.3500000000000002E-2</v>
      </c>
      <c r="M38">
        <f>IF('CA Standards and Followers'!$C50=1,'EPA HDV Rules'!F$46,IF('CA Standards and Followers'!$F50=1,MAX('CA Standards and Followers'!M$8,'EPA HDV Rules'!F$46),0))</f>
        <v>0.125</v>
      </c>
      <c r="N38">
        <f>IF('CA Standards and Followers'!$C50=1,'EPA HDV Rules'!G$46,IF('CA Standards and Followers'!$F50=1,MAX('CA Standards and Followers'!N$8,'EPA HDV Rules'!G$46),0))</f>
        <v>0.27200000000000002</v>
      </c>
      <c r="O38">
        <f>IF('CA Standards and Followers'!$C50=1,'EPA HDV Rules'!H$46,IF('CA Standards and Followers'!$F50=1,MAX('CA Standards and Followers'!O$8,'EPA HDV Rules'!H$46),0))</f>
        <v>0.27200000000000002</v>
      </c>
      <c r="P38">
        <f>IF('CA Standards and Followers'!$C50=1,'EPA HDV Rules'!I$46,IF('CA Standards and Followers'!$F50=1,MAX('CA Standards and Followers'!P$8,'EPA HDV Rules'!I$46),0))</f>
        <v>0.27200000000000002</v>
      </c>
      <c r="Q38">
        <f>IF('CA Standards and Followers'!$C50=1,'EPA HDV Rules'!J$46,IF('CA Standards and Followers'!$F50=1,MAX('CA Standards and Followers'!Q$8,'EPA HDV Rules'!J$46),0))</f>
        <v>0.27200000000000002</v>
      </c>
      <c r="R38">
        <f>IF('CA Standards and Followers'!$C50=1,'EPA HDV Rules'!K$46,IF('CA Standards and Followers'!$F50=1,MAX('CA Standards and Followers'!R$8,'EPA HDV Rules'!K$46),0))</f>
        <v>0.27200000000000002</v>
      </c>
      <c r="S38">
        <f>IF('CA Standards and Followers'!$C50=1,'EPA HDV Rules'!L$46,IF('CA Standards and Followers'!$F50=1,MAX('CA Standards and Followers'!S$8,'EPA HDV Rules'!L$46),0))</f>
        <v>0.27200000000000002</v>
      </c>
      <c r="T38">
        <f>IF('CA Standards and Followers'!$C50=1,'EPA HDV Rules'!M$46,IF('CA Standards and Followers'!$F50=1,MAX('CA Standards and Followers'!T$8,'EPA HDV Rules'!M$46),0))</f>
        <v>0.27200000000000002</v>
      </c>
      <c r="U38">
        <f>IF('CA Standards and Followers'!$C50=1,'EPA HDV Rules'!N$46,IF('CA Standards and Followers'!$F50=1,MAX('CA Standards and Followers'!U$8,'EPA HDV Rules'!N$46),0))</f>
        <v>0.27200000000000002</v>
      </c>
      <c r="V38">
        <f>IF('CA Standards and Followers'!$C50=1,'EPA HDV Rules'!O$46,IF('CA Standards and Followers'!$F50=1,MAX('CA Standards and Followers'!V$8,'EPA HDV Rules'!O$46),0))</f>
        <v>0.27200000000000002</v>
      </c>
      <c r="W38">
        <f>IF('CA Standards and Followers'!$C50=1,'EPA HDV Rules'!P$46,IF('CA Standards and Followers'!$F50=1,MAX('CA Standards and Followers'!W$8,'EPA HDV Rules'!P$46),0))</f>
        <v>0.27200000000000002</v>
      </c>
      <c r="X38">
        <f>IF('CA Standards and Followers'!$C50=1,'EPA HDV Rules'!Q$46,IF('CA Standards and Followers'!$F50=1,MAX('CA Standards and Followers'!X$8,'EPA HDV Rules'!Q$46),0))</f>
        <v>0.27200000000000002</v>
      </c>
      <c r="Y38">
        <f>IF('CA Standards and Followers'!$C50=1,'EPA HDV Rules'!R$46,IF('CA Standards and Followers'!$F50=1,MAX('CA Standards and Followers'!Y$8,'EPA HDV Rules'!R$46),0))</f>
        <v>0.27200000000000002</v>
      </c>
      <c r="Z38">
        <f>IF('CA Standards and Followers'!$C50=1,'EPA HDV Rules'!S$46,IF('CA Standards and Followers'!$F50=1,MAX('CA Standards and Followers'!Z$8,'EPA HDV Rules'!S$46),0))</f>
        <v>0.27200000000000002</v>
      </c>
      <c r="AA38">
        <f>IF('CA Standards and Followers'!$C50=1,'EPA HDV Rules'!T$46,IF('CA Standards and Followers'!$F50=1,MAX('CA Standards and Followers'!AA$8,'EPA HDV Rules'!T$46),0))</f>
        <v>0.27200000000000002</v>
      </c>
      <c r="AB38">
        <f>IF('CA Standards and Followers'!$C50=1,'EPA HDV Rules'!U$46,IF('CA Standards and Followers'!$F50=1,MAX('CA Standards and Followers'!AB$8,'EPA HDV Rules'!U$46),0))</f>
        <v>0.27200000000000002</v>
      </c>
      <c r="AC38">
        <f>IF('CA Standards and Followers'!$C50=1,'EPA HDV Rules'!V$46,IF('CA Standards and Followers'!$F50=1,MAX('CA Standards and Followers'!AC$8,'EPA HDV Rules'!V$46),0))</f>
        <v>0.27200000000000002</v>
      </c>
      <c r="AD38">
        <f>IF('CA Standards and Followers'!$C50=1,'EPA HDV Rules'!W$46,IF('CA Standards and Followers'!$F50=1,MAX('CA Standards and Followers'!AD$8,'EPA HDV Rules'!W$46),0))</f>
        <v>0.27200000000000002</v>
      </c>
      <c r="AE38">
        <f>IF('CA Standards and Followers'!$C50=1,'EPA HDV Rules'!X$46,IF('CA Standards and Followers'!$F50=1,MAX('CA Standards and Followers'!AE$8,'EPA HDV Rules'!X$46),0))</f>
        <v>0.27200000000000002</v>
      </c>
      <c r="AF38">
        <f>IF('CA Standards and Followers'!$C50=1,'EPA HDV Rules'!Y$46,IF('CA Standards and Followers'!$F50=1,MAX('CA Standards and Followers'!AF$8,'EPA HDV Rules'!Y$46),0))</f>
        <v>0.27200000000000002</v>
      </c>
    </row>
    <row r="39" spans="1:32" x14ac:dyDescent="0.75">
      <c r="A39" t="s">
        <v>1394</v>
      </c>
      <c r="B39">
        <f>IF(INDEX('CA Standards and Followers'!$I$14:$I$73,MATCH($A39,'CA Standards and Followers'!$A$14:$A$73,0))&lt;=B$1,INDEX('CA Standards and Followers'!$F$14:$F$73,MATCH($A39,'CA Standards and Followers'!$A$14:$A$73,0))*'CA Standards and Followers'!B$8,0)</f>
        <v>0</v>
      </c>
      <c r="C39">
        <f>IF(INDEX('CA Standards and Followers'!$I$14:$I$73,MATCH($A39,'CA Standards and Followers'!$A$14:$A$73,0))&lt;=C$1,INDEX('CA Standards and Followers'!$F$14:$F$73,MATCH($A39,'CA Standards and Followers'!$A$14:$A$73,0))*'CA Standards and Followers'!C$8,0)</f>
        <v>0</v>
      </c>
      <c r="D39">
        <f>IF(INDEX('CA Standards and Followers'!$I$14:$I$73,MATCH($A39,'CA Standards and Followers'!$A$14:$A$73,0))&lt;=D$1,INDEX('CA Standards and Followers'!$F$14:$F$73,MATCH($A39,'CA Standards and Followers'!$A$14:$A$73,0))*'CA Standards and Followers'!D$8,0)</f>
        <v>0</v>
      </c>
      <c r="E39">
        <f>IF(INDEX('CA Standards and Followers'!$I$14:$I$73,MATCH($A39,'CA Standards and Followers'!$A$14:$A$73,0))&lt;=E$1,INDEX('CA Standards and Followers'!$F$14:$F$73,MATCH($A39,'CA Standards and Followers'!$A$14:$A$73,0))*'CA Standards and Followers'!E$8,0)</f>
        <v>0</v>
      </c>
      <c r="F39">
        <f>IF(INDEX('CA Standards and Followers'!$I$14:$I$73,MATCH($A39,'CA Standards and Followers'!$A$14:$A$73,0))&lt;=F$1,INDEX('CA Standards and Followers'!$F$14:$F$73,MATCH($A39,'CA Standards and Followers'!$A$14:$A$73,0))*'CA Standards and Followers'!F$8,0)</f>
        <v>5.0324585389953345E-2</v>
      </c>
      <c r="G39">
        <f>IF(INDEX('CA Standards and Followers'!$I$14:$I$73,MATCH($A39,'CA Standards and Followers'!$A$14:$A$73,0))&lt;=G$1,INDEX('CA Standards and Followers'!$F$14:$F$73,MATCH($A39,'CA Standards and Followers'!$A$14:$A$73,0))*'CA Standards and Followers'!G$8,0)</f>
        <v>7.0320874013171178E-2</v>
      </c>
      <c r="H39">
        <f>IF(INDEX('CA Standards and Followers'!$I$14:$I$73,MATCH($A39,'CA Standards and Followers'!$A$14:$A$73,0))&lt;=H$1,INDEX('CA Standards and Followers'!$F$14:$F$73,MATCH($A39,'CA Standards and Followers'!$A$14:$A$73,0))*'CA Standards and Followers'!H$8,0)</f>
        <v>0.10023841199827981</v>
      </c>
      <c r="I39">
        <f>IF('CA Standards and Followers'!$C51=1,'EPA HDV Rules'!B$46,IF('CA Standards and Followers'!$F51=1,MAX('CA Standards and Followers'!I$8,'EPA HDV Rules'!B$46),0))</f>
        <v>0.15039415219720934</v>
      </c>
      <c r="J39">
        <f>IF('CA Standards and Followers'!$C51=1,'EPA HDV Rules'!C$46,IF('CA Standards and Followers'!$F51=1,MAX('CA Standards and Followers'!J$8,'EPA HDV Rules'!C$46),0))</f>
        <v>0.20078269763173362</v>
      </c>
      <c r="K39">
        <f>IF('CA Standards and Followers'!$C51=1,'EPA HDV Rules'!D$46,IF('CA Standards and Followers'!$F51=1,MAX('CA Standards and Followers'!K$8,'EPA HDV Rules'!D$46),0))</f>
        <v>0.25116640642453203</v>
      </c>
      <c r="L39">
        <f>IF('CA Standards and Followers'!$C51=1,'EPA HDV Rules'!E$46,IF('CA Standards and Followers'!$F51=1,MAX('CA Standards and Followers'!L$8,'EPA HDV Rules'!E$46),0))</f>
        <v>0.30154673662148429</v>
      </c>
      <c r="M39">
        <f>IF('CA Standards and Followers'!$C51=1,'EPA HDV Rules'!F$46,IF('CA Standards and Followers'!$F51=1,MAX('CA Standards and Followers'!M$8,'EPA HDV Rules'!F$46),0))</f>
        <v>0.35154017073763533</v>
      </c>
      <c r="N39">
        <f>IF('CA Standards and Followers'!$C51=1,'EPA HDV Rules'!G$46,IF('CA Standards and Followers'!$F51=1,MAX('CA Standards and Followers'!N$8,'EPA HDV Rules'!G$46),0))</f>
        <v>0.40153478185130786</v>
      </c>
      <c r="O39">
        <f>IF('CA Standards and Followers'!$C51=1,'EPA HDV Rules'!H$46,IF('CA Standards and Followers'!$F51=1,MAX('CA Standards and Followers'!O$8,'EPA HDV Rules'!H$46),0))</f>
        <v>0.40191215883585885</v>
      </c>
      <c r="P39">
        <f>IF('CA Standards and Followers'!$C51=1,'EPA HDV Rules'!I$46,IF('CA Standards and Followers'!$F51=1,MAX('CA Standards and Followers'!P$8,'EPA HDV Rules'!I$46),0))</f>
        <v>0.40228783363087045</v>
      </c>
      <c r="Q39">
        <f>IF('CA Standards and Followers'!$C51=1,'EPA HDV Rules'!J$46,IF('CA Standards and Followers'!$F51=1,MAX('CA Standards and Followers'!Q$8,'EPA HDV Rules'!J$46),0))</f>
        <v>0.40266255578760335</v>
      </c>
      <c r="R39">
        <f>IF('CA Standards and Followers'!$C51=1,'EPA HDV Rules'!K$46,IF('CA Standards and Followers'!$F51=1,MAX('CA Standards and Followers'!R$8,'EPA HDV Rules'!K$46),0))</f>
        <v>0.40265708999618932</v>
      </c>
      <c r="S39">
        <f>IF('CA Standards and Followers'!$C51=1,'EPA HDV Rules'!L$46,IF('CA Standards and Followers'!$F51=1,MAX('CA Standards and Followers'!S$8,'EPA HDV Rules'!L$46),0))</f>
        <v>0.40265231563660031</v>
      </c>
      <c r="T39">
        <f>IF('CA Standards and Followers'!$C51=1,'EPA HDV Rules'!M$46,IF('CA Standards and Followers'!$F51=1,MAX('CA Standards and Followers'!T$8,'EPA HDV Rules'!M$46),0))</f>
        <v>0.40264788033224125</v>
      </c>
      <c r="U39">
        <f>IF('CA Standards and Followers'!$C51=1,'EPA HDV Rules'!N$46,IF('CA Standards and Followers'!$F51=1,MAX('CA Standards and Followers'!U$8,'EPA HDV Rules'!N$46),0))</f>
        <v>0.40264231400382128</v>
      </c>
      <c r="V39">
        <f>IF('CA Standards and Followers'!$C51=1,'EPA HDV Rules'!O$46,IF('CA Standards and Followers'!$F51=1,MAX('CA Standards and Followers'!V$8,'EPA HDV Rules'!O$46),0))</f>
        <v>0.40263675353806344</v>
      </c>
      <c r="W39">
        <f>IF('CA Standards and Followers'!$C51=1,'EPA HDV Rules'!P$46,IF('CA Standards and Followers'!$F51=1,MAX('CA Standards and Followers'!W$8,'EPA HDV Rules'!P$46),0))</f>
        <v>0.40263074466734672</v>
      </c>
      <c r="X39">
        <f>IF('CA Standards and Followers'!$C51=1,'EPA HDV Rules'!Q$46,IF('CA Standards and Followers'!$F51=1,MAX('CA Standards and Followers'!X$8,'EPA HDV Rules'!Q$46),0))</f>
        <v>0.40262607887975699</v>
      </c>
      <c r="Y39">
        <f>IF('CA Standards and Followers'!$C51=1,'EPA HDV Rules'!R$46,IF('CA Standards and Followers'!$F51=1,MAX('CA Standards and Followers'!Y$8,'EPA HDV Rules'!R$46),0))</f>
        <v>0.40262195913313187</v>
      </c>
      <c r="Z39">
        <f>IF('CA Standards and Followers'!$C51=1,'EPA HDV Rules'!S$46,IF('CA Standards and Followers'!$F51=1,MAX('CA Standards and Followers'!Z$8,'EPA HDV Rules'!S$46),0))</f>
        <v>0.40261845654978912</v>
      </c>
      <c r="AA39">
        <f>IF('CA Standards and Followers'!$C51=1,'EPA HDV Rules'!T$46,IF('CA Standards and Followers'!$F51=1,MAX('CA Standards and Followers'!AA$8,'EPA HDV Rules'!T$46),0))</f>
        <v>0.40261567998612185</v>
      </c>
      <c r="AB39">
        <f>IF('CA Standards and Followers'!$C51=1,'EPA HDV Rules'!U$46,IF('CA Standards and Followers'!$F51=1,MAX('CA Standards and Followers'!AB$8,'EPA HDV Rules'!U$46),0))</f>
        <v>0.40261281993963333</v>
      </c>
      <c r="AC39">
        <f>IF('CA Standards and Followers'!$C51=1,'EPA HDV Rules'!V$46,IF('CA Standards and Followers'!$F51=1,MAX('CA Standards and Followers'!AC$8,'EPA HDV Rules'!V$46),0))</f>
        <v>0.40260981140882179</v>
      </c>
      <c r="AD39">
        <f>IF('CA Standards and Followers'!$C51=1,'EPA HDV Rules'!W$46,IF('CA Standards and Followers'!$F51=1,MAX('CA Standards and Followers'!AD$8,'EPA HDV Rules'!W$46),0))</f>
        <v>0.4026073792992011</v>
      </c>
      <c r="AE39">
        <f>IF('CA Standards and Followers'!$C51=1,'EPA HDV Rules'!X$46,IF('CA Standards and Followers'!$F51=1,MAX('CA Standards and Followers'!AE$8,'EPA HDV Rules'!X$46),0))</f>
        <v>0.40260521056812626</v>
      </c>
      <c r="AF39">
        <f>IF('CA Standards and Followers'!$C51=1,'EPA HDV Rules'!Y$46,IF('CA Standards and Followers'!$F51=1,MAX('CA Standards and Followers'!AF$8,'EPA HDV Rules'!Y$46),0))</f>
        <v>0.40260342485445444</v>
      </c>
    </row>
    <row r="40" spans="1:32" x14ac:dyDescent="0.75">
      <c r="A40" t="s">
        <v>22</v>
      </c>
      <c r="B40">
        <f>IF(INDEX('CA Standards and Followers'!$I$14:$I$73,MATCH($A40,'CA Standards and Followers'!$A$14:$A$73,0))&lt;=B$1,INDEX('CA Standards and Followers'!$F$14:$F$73,MATCH($A40,'CA Standards and Followers'!$A$14:$A$73,0))*'CA Standards and Followers'!B$8,0)</f>
        <v>0</v>
      </c>
      <c r="C40">
        <f>IF(INDEX('CA Standards and Followers'!$I$14:$I$73,MATCH($A40,'CA Standards and Followers'!$A$14:$A$73,0))&lt;=C$1,INDEX('CA Standards and Followers'!$F$14:$F$73,MATCH($A40,'CA Standards and Followers'!$A$14:$A$73,0))*'CA Standards and Followers'!C$8,0)</f>
        <v>0</v>
      </c>
      <c r="D40">
        <f>IF(INDEX('CA Standards and Followers'!$I$14:$I$73,MATCH($A40,'CA Standards and Followers'!$A$14:$A$73,0))&lt;=D$1,INDEX('CA Standards and Followers'!$F$14:$F$73,MATCH($A40,'CA Standards and Followers'!$A$14:$A$73,0))*'CA Standards and Followers'!D$8,0)</f>
        <v>0</v>
      </c>
      <c r="E40">
        <f>IF(INDEX('CA Standards and Followers'!$I$14:$I$73,MATCH($A40,'CA Standards and Followers'!$A$14:$A$73,0))&lt;=E$1,INDEX('CA Standards and Followers'!$F$14:$F$73,MATCH($A40,'CA Standards and Followers'!$A$14:$A$73,0))*'CA Standards and Followers'!E$8,0)</f>
        <v>0</v>
      </c>
      <c r="F40">
        <f>IF(INDEX('CA Standards and Followers'!$I$14:$I$73,MATCH($A40,'CA Standards and Followers'!$A$14:$A$73,0))&lt;=F$1,INDEX('CA Standards and Followers'!$F$14:$F$73,MATCH($A40,'CA Standards and Followers'!$A$14:$A$73,0))*'CA Standards and Followers'!F$8,0)</f>
        <v>0</v>
      </c>
      <c r="G40">
        <f>IF(INDEX('CA Standards and Followers'!$I$14:$I$73,MATCH($A40,'CA Standards and Followers'!$A$14:$A$73,0))&lt;=G$1,INDEX('CA Standards and Followers'!$F$14:$F$73,MATCH($A40,'CA Standards and Followers'!$A$14:$A$73,0))*'CA Standards and Followers'!G$8,0)</f>
        <v>0</v>
      </c>
      <c r="H40">
        <f>IF(INDEX('CA Standards and Followers'!$I$14:$I$73,MATCH($A40,'CA Standards and Followers'!$A$14:$A$73,0))&lt;=H$1,INDEX('CA Standards and Followers'!$F$14:$F$73,MATCH($A40,'CA Standards and Followers'!$A$14:$A$73,0))*'CA Standards and Followers'!H$8,0)</f>
        <v>0</v>
      </c>
      <c r="I40">
        <f>IF('CA Standards and Followers'!$C52=1,'EPA HDV Rules'!B$46,IF('CA Standards and Followers'!$F52=1,MAX('CA Standards and Followers'!I$8,'EPA HDV Rules'!B$46),0))</f>
        <v>0</v>
      </c>
      <c r="J40">
        <f>IF('CA Standards and Followers'!$C52=1,'EPA HDV Rules'!C$46,IF('CA Standards and Followers'!$F52=1,MAX('CA Standards and Followers'!J$8,'EPA HDV Rules'!C$46),0))</f>
        <v>0</v>
      </c>
      <c r="K40">
        <f>IF('CA Standards and Followers'!$C52=1,'EPA HDV Rules'!D$46,IF('CA Standards and Followers'!$F52=1,MAX('CA Standards and Followers'!K$8,'EPA HDV Rules'!D$46),0))</f>
        <v>0</v>
      </c>
      <c r="L40">
        <f>IF('CA Standards and Followers'!$C52=1,'EPA HDV Rules'!E$46,IF('CA Standards and Followers'!$F52=1,MAX('CA Standards and Followers'!L$8,'EPA HDV Rules'!E$46),0))</f>
        <v>3.3500000000000002E-2</v>
      </c>
      <c r="M40">
        <f>IF('CA Standards and Followers'!$C52=1,'EPA HDV Rules'!F$46,IF('CA Standards and Followers'!$F52=1,MAX('CA Standards and Followers'!M$8,'EPA HDV Rules'!F$46),0))</f>
        <v>0.125</v>
      </c>
      <c r="N40">
        <f>IF('CA Standards and Followers'!$C52=1,'EPA HDV Rules'!G$46,IF('CA Standards and Followers'!$F52=1,MAX('CA Standards and Followers'!N$8,'EPA HDV Rules'!G$46),0))</f>
        <v>0.27200000000000002</v>
      </c>
      <c r="O40">
        <f>IF('CA Standards and Followers'!$C52=1,'EPA HDV Rules'!H$46,IF('CA Standards and Followers'!$F52=1,MAX('CA Standards and Followers'!O$8,'EPA HDV Rules'!H$46),0))</f>
        <v>0.27200000000000002</v>
      </c>
      <c r="P40">
        <f>IF('CA Standards and Followers'!$C52=1,'EPA HDV Rules'!I$46,IF('CA Standards and Followers'!$F52=1,MAX('CA Standards and Followers'!P$8,'EPA HDV Rules'!I$46),0))</f>
        <v>0.27200000000000002</v>
      </c>
      <c r="Q40">
        <f>IF('CA Standards and Followers'!$C52=1,'EPA HDV Rules'!J$46,IF('CA Standards and Followers'!$F52=1,MAX('CA Standards and Followers'!Q$8,'EPA HDV Rules'!J$46),0))</f>
        <v>0.27200000000000002</v>
      </c>
      <c r="R40">
        <f>IF('CA Standards and Followers'!$C52=1,'EPA HDV Rules'!K$46,IF('CA Standards and Followers'!$F52=1,MAX('CA Standards and Followers'!R$8,'EPA HDV Rules'!K$46),0))</f>
        <v>0.27200000000000002</v>
      </c>
      <c r="S40">
        <f>IF('CA Standards and Followers'!$C52=1,'EPA HDV Rules'!L$46,IF('CA Standards and Followers'!$F52=1,MAX('CA Standards and Followers'!S$8,'EPA HDV Rules'!L$46),0))</f>
        <v>0.27200000000000002</v>
      </c>
      <c r="T40">
        <f>IF('CA Standards and Followers'!$C52=1,'EPA HDV Rules'!M$46,IF('CA Standards and Followers'!$F52=1,MAX('CA Standards and Followers'!T$8,'EPA HDV Rules'!M$46),0))</f>
        <v>0.27200000000000002</v>
      </c>
      <c r="U40">
        <f>IF('CA Standards and Followers'!$C52=1,'EPA HDV Rules'!N$46,IF('CA Standards and Followers'!$F52=1,MAX('CA Standards and Followers'!U$8,'EPA HDV Rules'!N$46),0))</f>
        <v>0.27200000000000002</v>
      </c>
      <c r="V40">
        <f>IF('CA Standards and Followers'!$C52=1,'EPA HDV Rules'!O$46,IF('CA Standards and Followers'!$F52=1,MAX('CA Standards and Followers'!V$8,'EPA HDV Rules'!O$46),0))</f>
        <v>0.27200000000000002</v>
      </c>
      <c r="W40">
        <f>IF('CA Standards and Followers'!$C52=1,'EPA HDV Rules'!P$46,IF('CA Standards and Followers'!$F52=1,MAX('CA Standards and Followers'!W$8,'EPA HDV Rules'!P$46),0))</f>
        <v>0.27200000000000002</v>
      </c>
      <c r="X40">
        <f>IF('CA Standards and Followers'!$C52=1,'EPA HDV Rules'!Q$46,IF('CA Standards and Followers'!$F52=1,MAX('CA Standards and Followers'!X$8,'EPA HDV Rules'!Q$46),0))</f>
        <v>0.27200000000000002</v>
      </c>
      <c r="Y40">
        <f>IF('CA Standards and Followers'!$C52=1,'EPA HDV Rules'!R$46,IF('CA Standards and Followers'!$F52=1,MAX('CA Standards and Followers'!Y$8,'EPA HDV Rules'!R$46),0))</f>
        <v>0.27200000000000002</v>
      </c>
      <c r="Z40">
        <f>IF('CA Standards and Followers'!$C52=1,'EPA HDV Rules'!S$46,IF('CA Standards and Followers'!$F52=1,MAX('CA Standards and Followers'!Z$8,'EPA HDV Rules'!S$46),0))</f>
        <v>0.27200000000000002</v>
      </c>
      <c r="AA40">
        <f>IF('CA Standards and Followers'!$C52=1,'EPA HDV Rules'!T$46,IF('CA Standards and Followers'!$F52=1,MAX('CA Standards and Followers'!AA$8,'EPA HDV Rules'!T$46),0))</f>
        <v>0.27200000000000002</v>
      </c>
      <c r="AB40">
        <f>IF('CA Standards and Followers'!$C52=1,'EPA HDV Rules'!U$46,IF('CA Standards and Followers'!$F52=1,MAX('CA Standards and Followers'!AB$8,'EPA HDV Rules'!U$46),0))</f>
        <v>0.27200000000000002</v>
      </c>
      <c r="AC40">
        <f>IF('CA Standards and Followers'!$C52=1,'EPA HDV Rules'!V$46,IF('CA Standards and Followers'!$F52=1,MAX('CA Standards and Followers'!AC$8,'EPA HDV Rules'!V$46),0))</f>
        <v>0.27200000000000002</v>
      </c>
      <c r="AD40">
        <f>IF('CA Standards and Followers'!$C52=1,'EPA HDV Rules'!W$46,IF('CA Standards and Followers'!$F52=1,MAX('CA Standards and Followers'!AD$8,'EPA HDV Rules'!W$46),0))</f>
        <v>0.27200000000000002</v>
      </c>
      <c r="AE40">
        <f>IF('CA Standards and Followers'!$C52=1,'EPA HDV Rules'!X$46,IF('CA Standards and Followers'!$F52=1,MAX('CA Standards and Followers'!AE$8,'EPA HDV Rules'!X$46),0))</f>
        <v>0.27200000000000002</v>
      </c>
      <c r="AF40">
        <f>IF('CA Standards and Followers'!$C52=1,'EPA HDV Rules'!Y$46,IF('CA Standards and Followers'!$F52=1,MAX('CA Standards and Followers'!AF$8,'EPA HDV Rules'!Y$46),0))</f>
        <v>0.27200000000000002</v>
      </c>
    </row>
    <row r="41" spans="1:32" x14ac:dyDescent="0.75">
      <c r="A41" t="s">
        <v>1397</v>
      </c>
      <c r="B41">
        <f>IF(INDEX('CA Standards and Followers'!$I$14:$I$73,MATCH($A41,'CA Standards and Followers'!$A$14:$A$73,0))&lt;=B$1,INDEX('CA Standards and Followers'!$F$14:$F$73,MATCH($A41,'CA Standards and Followers'!$A$14:$A$73,0))*'CA Standards and Followers'!B$8,0)</f>
        <v>0</v>
      </c>
      <c r="C41">
        <f>IF(INDEX('CA Standards and Followers'!$I$14:$I$73,MATCH($A41,'CA Standards and Followers'!$A$14:$A$73,0))&lt;=C$1,INDEX('CA Standards and Followers'!$F$14:$F$73,MATCH($A41,'CA Standards and Followers'!$A$14:$A$73,0))*'CA Standards and Followers'!C$8,0)</f>
        <v>0</v>
      </c>
      <c r="D41">
        <f>IF(INDEX('CA Standards and Followers'!$I$14:$I$73,MATCH($A41,'CA Standards and Followers'!$A$14:$A$73,0))&lt;=D$1,INDEX('CA Standards and Followers'!$F$14:$F$73,MATCH($A41,'CA Standards and Followers'!$A$14:$A$73,0))*'CA Standards and Followers'!D$8,0)</f>
        <v>0</v>
      </c>
      <c r="E41">
        <f>IF(INDEX('CA Standards and Followers'!$I$14:$I$73,MATCH($A41,'CA Standards and Followers'!$A$14:$A$73,0))&lt;=E$1,INDEX('CA Standards and Followers'!$F$14:$F$73,MATCH($A41,'CA Standards and Followers'!$A$14:$A$73,0))*'CA Standards and Followers'!E$8,0)</f>
        <v>0</v>
      </c>
      <c r="F41">
        <f>IF(INDEX('CA Standards and Followers'!$I$14:$I$73,MATCH($A41,'CA Standards and Followers'!$A$14:$A$73,0))&lt;=F$1,INDEX('CA Standards and Followers'!$F$14:$F$73,MATCH($A41,'CA Standards and Followers'!$A$14:$A$73,0))*'CA Standards and Followers'!F$8,0)</f>
        <v>0</v>
      </c>
      <c r="G41">
        <f>IF(INDEX('CA Standards and Followers'!$I$14:$I$73,MATCH($A41,'CA Standards and Followers'!$A$14:$A$73,0))&lt;=G$1,INDEX('CA Standards and Followers'!$F$14:$F$73,MATCH($A41,'CA Standards and Followers'!$A$14:$A$73,0))*'CA Standards and Followers'!G$8,0)</f>
        <v>0</v>
      </c>
      <c r="H41">
        <f>IF(INDEX('CA Standards and Followers'!$I$14:$I$73,MATCH($A41,'CA Standards and Followers'!$A$14:$A$73,0))&lt;=H$1,INDEX('CA Standards and Followers'!$F$14:$F$73,MATCH($A41,'CA Standards and Followers'!$A$14:$A$73,0))*'CA Standards and Followers'!H$8,0)</f>
        <v>0</v>
      </c>
      <c r="I41">
        <f>IF('CA Standards and Followers'!$C53=1,'EPA HDV Rules'!B$46,IF('CA Standards and Followers'!$F53=1,MAX('CA Standards and Followers'!I$8,'EPA HDV Rules'!B$46),0))</f>
        <v>0.15039415219720934</v>
      </c>
      <c r="J41">
        <f>IF('CA Standards and Followers'!$C53=1,'EPA HDV Rules'!C$46,IF('CA Standards and Followers'!$F53=1,MAX('CA Standards and Followers'!J$8,'EPA HDV Rules'!C$46),0))</f>
        <v>0.20078269763173362</v>
      </c>
      <c r="K41">
        <f>IF('CA Standards and Followers'!$C53=1,'EPA HDV Rules'!D$46,IF('CA Standards and Followers'!$F53=1,MAX('CA Standards and Followers'!K$8,'EPA HDV Rules'!D$46),0))</f>
        <v>0.25116640642453203</v>
      </c>
      <c r="L41">
        <f>IF('CA Standards and Followers'!$C53=1,'EPA HDV Rules'!E$46,IF('CA Standards and Followers'!$F53=1,MAX('CA Standards and Followers'!L$8,'EPA HDV Rules'!E$46),0))</f>
        <v>0.30154673662148429</v>
      </c>
      <c r="M41">
        <f>IF('CA Standards and Followers'!$C53=1,'EPA HDV Rules'!F$46,IF('CA Standards and Followers'!$F53=1,MAX('CA Standards and Followers'!M$8,'EPA HDV Rules'!F$46),0))</f>
        <v>0.35154017073763533</v>
      </c>
      <c r="N41">
        <f>IF('CA Standards and Followers'!$C53=1,'EPA HDV Rules'!G$46,IF('CA Standards and Followers'!$F53=1,MAX('CA Standards and Followers'!N$8,'EPA HDV Rules'!G$46),0))</f>
        <v>0.40153478185130786</v>
      </c>
      <c r="O41">
        <f>IF('CA Standards and Followers'!$C53=1,'EPA HDV Rules'!H$46,IF('CA Standards and Followers'!$F53=1,MAX('CA Standards and Followers'!O$8,'EPA HDV Rules'!H$46),0))</f>
        <v>0.40191215883585885</v>
      </c>
      <c r="P41">
        <f>IF('CA Standards and Followers'!$C53=1,'EPA HDV Rules'!I$46,IF('CA Standards and Followers'!$F53=1,MAX('CA Standards and Followers'!P$8,'EPA HDV Rules'!I$46),0))</f>
        <v>0.40228783363087045</v>
      </c>
      <c r="Q41">
        <f>IF('CA Standards and Followers'!$C53=1,'EPA HDV Rules'!J$46,IF('CA Standards and Followers'!$F53=1,MAX('CA Standards and Followers'!Q$8,'EPA HDV Rules'!J$46),0))</f>
        <v>0.40266255578760335</v>
      </c>
      <c r="R41">
        <f>IF('CA Standards and Followers'!$C53=1,'EPA HDV Rules'!K$46,IF('CA Standards and Followers'!$F53=1,MAX('CA Standards and Followers'!R$8,'EPA HDV Rules'!K$46),0))</f>
        <v>0.40265708999618932</v>
      </c>
      <c r="S41">
        <f>IF('CA Standards and Followers'!$C53=1,'EPA HDV Rules'!L$46,IF('CA Standards and Followers'!$F53=1,MAX('CA Standards and Followers'!S$8,'EPA HDV Rules'!L$46),0))</f>
        <v>0.40265231563660031</v>
      </c>
      <c r="T41">
        <f>IF('CA Standards and Followers'!$C53=1,'EPA HDV Rules'!M$46,IF('CA Standards and Followers'!$F53=1,MAX('CA Standards and Followers'!T$8,'EPA HDV Rules'!M$46),0))</f>
        <v>0.40264788033224125</v>
      </c>
      <c r="U41">
        <f>IF('CA Standards and Followers'!$C53=1,'EPA HDV Rules'!N$46,IF('CA Standards and Followers'!$F53=1,MAX('CA Standards and Followers'!U$8,'EPA HDV Rules'!N$46),0))</f>
        <v>0.40264231400382128</v>
      </c>
      <c r="V41">
        <f>IF('CA Standards and Followers'!$C53=1,'EPA HDV Rules'!O$46,IF('CA Standards and Followers'!$F53=1,MAX('CA Standards and Followers'!V$8,'EPA HDV Rules'!O$46),0))</f>
        <v>0.40263675353806344</v>
      </c>
      <c r="W41">
        <f>IF('CA Standards and Followers'!$C53=1,'EPA HDV Rules'!P$46,IF('CA Standards and Followers'!$F53=1,MAX('CA Standards and Followers'!W$8,'EPA HDV Rules'!P$46),0))</f>
        <v>0.40263074466734672</v>
      </c>
      <c r="X41">
        <f>IF('CA Standards and Followers'!$C53=1,'EPA HDV Rules'!Q$46,IF('CA Standards and Followers'!$F53=1,MAX('CA Standards and Followers'!X$8,'EPA HDV Rules'!Q$46),0))</f>
        <v>0.40262607887975699</v>
      </c>
      <c r="Y41">
        <f>IF('CA Standards and Followers'!$C53=1,'EPA HDV Rules'!R$46,IF('CA Standards and Followers'!$F53=1,MAX('CA Standards and Followers'!Y$8,'EPA HDV Rules'!R$46),0))</f>
        <v>0.40262195913313187</v>
      </c>
      <c r="Z41">
        <f>IF('CA Standards and Followers'!$C53=1,'EPA HDV Rules'!S$46,IF('CA Standards and Followers'!$F53=1,MAX('CA Standards and Followers'!Z$8,'EPA HDV Rules'!S$46),0))</f>
        <v>0.40261845654978912</v>
      </c>
      <c r="AA41">
        <f>IF('CA Standards and Followers'!$C53=1,'EPA HDV Rules'!T$46,IF('CA Standards and Followers'!$F53=1,MAX('CA Standards and Followers'!AA$8,'EPA HDV Rules'!T$46),0))</f>
        <v>0.40261567998612185</v>
      </c>
      <c r="AB41">
        <f>IF('CA Standards and Followers'!$C53=1,'EPA HDV Rules'!U$46,IF('CA Standards and Followers'!$F53=1,MAX('CA Standards and Followers'!AB$8,'EPA HDV Rules'!U$46),0))</f>
        <v>0.40261281993963333</v>
      </c>
      <c r="AC41">
        <f>IF('CA Standards and Followers'!$C53=1,'EPA HDV Rules'!V$46,IF('CA Standards and Followers'!$F53=1,MAX('CA Standards and Followers'!AC$8,'EPA HDV Rules'!V$46),0))</f>
        <v>0.40260981140882179</v>
      </c>
      <c r="AD41">
        <f>IF('CA Standards and Followers'!$C53=1,'EPA HDV Rules'!W$46,IF('CA Standards and Followers'!$F53=1,MAX('CA Standards and Followers'!AD$8,'EPA HDV Rules'!W$46),0))</f>
        <v>0.4026073792992011</v>
      </c>
      <c r="AE41">
        <f>IF('CA Standards and Followers'!$C53=1,'EPA HDV Rules'!X$46,IF('CA Standards and Followers'!$F53=1,MAX('CA Standards and Followers'!AE$8,'EPA HDV Rules'!X$46),0))</f>
        <v>0.40260521056812626</v>
      </c>
      <c r="AF41">
        <f>IF('CA Standards and Followers'!$C53=1,'EPA HDV Rules'!Y$46,IF('CA Standards and Followers'!$F53=1,MAX('CA Standards and Followers'!AF$8,'EPA HDV Rules'!Y$46),0))</f>
        <v>0.40260342485445444</v>
      </c>
    </row>
    <row r="42" spans="1:32" x14ac:dyDescent="0.75">
      <c r="A42" t="s">
        <v>23</v>
      </c>
      <c r="B42">
        <f>IF(INDEX('CA Standards and Followers'!$I$14:$I$73,MATCH($A42,'CA Standards and Followers'!$A$14:$A$73,0))&lt;=B$1,INDEX('CA Standards and Followers'!$F$14:$F$73,MATCH($A42,'CA Standards and Followers'!$A$14:$A$73,0))*'CA Standards and Followers'!B$8,0)</f>
        <v>0</v>
      </c>
      <c r="C42">
        <f>IF(INDEX('CA Standards and Followers'!$I$14:$I$73,MATCH($A42,'CA Standards and Followers'!$A$14:$A$73,0))&lt;=C$1,INDEX('CA Standards and Followers'!$F$14:$F$73,MATCH($A42,'CA Standards and Followers'!$A$14:$A$73,0))*'CA Standards and Followers'!C$8,0)</f>
        <v>0</v>
      </c>
      <c r="D42">
        <f>IF(INDEX('CA Standards and Followers'!$I$14:$I$73,MATCH($A42,'CA Standards and Followers'!$A$14:$A$73,0))&lt;=D$1,INDEX('CA Standards and Followers'!$F$14:$F$73,MATCH($A42,'CA Standards and Followers'!$A$14:$A$73,0))*'CA Standards and Followers'!D$8,0)</f>
        <v>0</v>
      </c>
      <c r="E42">
        <f>IF(INDEX('CA Standards and Followers'!$I$14:$I$73,MATCH($A42,'CA Standards and Followers'!$A$14:$A$73,0))&lt;=E$1,INDEX('CA Standards and Followers'!$F$14:$F$73,MATCH($A42,'CA Standards and Followers'!$A$14:$A$73,0))*'CA Standards and Followers'!E$8,0)</f>
        <v>0</v>
      </c>
      <c r="F42">
        <f>IF(INDEX('CA Standards and Followers'!$I$14:$I$73,MATCH($A42,'CA Standards and Followers'!$A$14:$A$73,0))&lt;=F$1,INDEX('CA Standards and Followers'!$F$14:$F$73,MATCH($A42,'CA Standards and Followers'!$A$14:$A$73,0))*'CA Standards and Followers'!F$8,0)</f>
        <v>0</v>
      </c>
      <c r="G42">
        <f>IF(INDEX('CA Standards and Followers'!$I$14:$I$73,MATCH($A42,'CA Standards and Followers'!$A$14:$A$73,0))&lt;=G$1,INDEX('CA Standards and Followers'!$F$14:$F$73,MATCH($A42,'CA Standards and Followers'!$A$14:$A$73,0))*'CA Standards and Followers'!G$8,0)</f>
        <v>0</v>
      </c>
      <c r="H42">
        <f>IF(INDEX('CA Standards and Followers'!$I$14:$I$73,MATCH($A42,'CA Standards and Followers'!$A$14:$A$73,0))&lt;=H$1,INDEX('CA Standards and Followers'!$F$14:$F$73,MATCH($A42,'CA Standards and Followers'!$A$14:$A$73,0))*'CA Standards and Followers'!H$8,0)</f>
        <v>0</v>
      </c>
      <c r="I42">
        <f>IF('CA Standards and Followers'!$C54=1,'EPA HDV Rules'!B$46,IF('CA Standards and Followers'!$F54=1,MAX('CA Standards and Followers'!I$8,'EPA HDV Rules'!B$46),0))</f>
        <v>0</v>
      </c>
      <c r="J42">
        <f>IF('CA Standards and Followers'!$C54=1,'EPA HDV Rules'!C$46,IF('CA Standards and Followers'!$F54=1,MAX('CA Standards and Followers'!J$8,'EPA HDV Rules'!C$46),0))</f>
        <v>0</v>
      </c>
      <c r="K42">
        <f>IF('CA Standards and Followers'!$C54=1,'EPA HDV Rules'!D$46,IF('CA Standards and Followers'!$F54=1,MAX('CA Standards and Followers'!K$8,'EPA HDV Rules'!D$46),0))</f>
        <v>0</v>
      </c>
      <c r="L42">
        <f>IF('CA Standards and Followers'!$C54=1,'EPA HDV Rules'!E$46,IF('CA Standards and Followers'!$F54=1,MAX('CA Standards and Followers'!L$8,'EPA HDV Rules'!E$46),0))</f>
        <v>3.3500000000000002E-2</v>
      </c>
      <c r="M42">
        <f>IF('CA Standards and Followers'!$C54=1,'EPA HDV Rules'!F$46,IF('CA Standards and Followers'!$F54=1,MAX('CA Standards and Followers'!M$8,'EPA HDV Rules'!F$46),0))</f>
        <v>0.125</v>
      </c>
      <c r="N42">
        <f>IF('CA Standards and Followers'!$C54=1,'EPA HDV Rules'!G$46,IF('CA Standards and Followers'!$F54=1,MAX('CA Standards and Followers'!N$8,'EPA HDV Rules'!G$46),0))</f>
        <v>0.27200000000000002</v>
      </c>
      <c r="O42">
        <f>IF('CA Standards and Followers'!$C54=1,'EPA HDV Rules'!H$46,IF('CA Standards and Followers'!$F54=1,MAX('CA Standards and Followers'!O$8,'EPA HDV Rules'!H$46),0))</f>
        <v>0.27200000000000002</v>
      </c>
      <c r="P42">
        <f>IF('CA Standards and Followers'!$C54=1,'EPA HDV Rules'!I$46,IF('CA Standards and Followers'!$F54=1,MAX('CA Standards and Followers'!P$8,'EPA HDV Rules'!I$46),0))</f>
        <v>0.27200000000000002</v>
      </c>
      <c r="Q42">
        <f>IF('CA Standards and Followers'!$C54=1,'EPA HDV Rules'!J$46,IF('CA Standards and Followers'!$F54=1,MAX('CA Standards and Followers'!Q$8,'EPA HDV Rules'!J$46),0))</f>
        <v>0.27200000000000002</v>
      </c>
      <c r="R42">
        <f>IF('CA Standards and Followers'!$C54=1,'EPA HDV Rules'!K$46,IF('CA Standards and Followers'!$F54=1,MAX('CA Standards and Followers'!R$8,'EPA HDV Rules'!K$46),0))</f>
        <v>0.27200000000000002</v>
      </c>
      <c r="S42">
        <f>IF('CA Standards and Followers'!$C54=1,'EPA HDV Rules'!L$46,IF('CA Standards and Followers'!$F54=1,MAX('CA Standards and Followers'!S$8,'EPA HDV Rules'!L$46),0))</f>
        <v>0.27200000000000002</v>
      </c>
      <c r="T42">
        <f>IF('CA Standards and Followers'!$C54=1,'EPA HDV Rules'!M$46,IF('CA Standards and Followers'!$F54=1,MAX('CA Standards and Followers'!T$8,'EPA HDV Rules'!M$46),0))</f>
        <v>0.27200000000000002</v>
      </c>
      <c r="U42">
        <f>IF('CA Standards and Followers'!$C54=1,'EPA HDV Rules'!N$46,IF('CA Standards and Followers'!$F54=1,MAX('CA Standards and Followers'!U$8,'EPA HDV Rules'!N$46),0))</f>
        <v>0.27200000000000002</v>
      </c>
      <c r="V42">
        <f>IF('CA Standards and Followers'!$C54=1,'EPA HDV Rules'!O$46,IF('CA Standards and Followers'!$F54=1,MAX('CA Standards and Followers'!V$8,'EPA HDV Rules'!O$46),0))</f>
        <v>0.27200000000000002</v>
      </c>
      <c r="W42">
        <f>IF('CA Standards and Followers'!$C54=1,'EPA HDV Rules'!P$46,IF('CA Standards and Followers'!$F54=1,MAX('CA Standards and Followers'!W$8,'EPA HDV Rules'!P$46),0))</f>
        <v>0.27200000000000002</v>
      </c>
      <c r="X42">
        <f>IF('CA Standards and Followers'!$C54=1,'EPA HDV Rules'!Q$46,IF('CA Standards and Followers'!$F54=1,MAX('CA Standards and Followers'!X$8,'EPA HDV Rules'!Q$46),0))</f>
        <v>0.27200000000000002</v>
      </c>
      <c r="Y42">
        <f>IF('CA Standards and Followers'!$C54=1,'EPA HDV Rules'!R$46,IF('CA Standards and Followers'!$F54=1,MAX('CA Standards and Followers'!Y$8,'EPA HDV Rules'!R$46),0))</f>
        <v>0.27200000000000002</v>
      </c>
      <c r="Z42">
        <f>IF('CA Standards and Followers'!$C54=1,'EPA HDV Rules'!S$46,IF('CA Standards and Followers'!$F54=1,MAX('CA Standards and Followers'!Z$8,'EPA HDV Rules'!S$46),0))</f>
        <v>0.27200000000000002</v>
      </c>
      <c r="AA42">
        <f>IF('CA Standards and Followers'!$C54=1,'EPA HDV Rules'!T$46,IF('CA Standards and Followers'!$F54=1,MAX('CA Standards and Followers'!AA$8,'EPA HDV Rules'!T$46),0))</f>
        <v>0.27200000000000002</v>
      </c>
      <c r="AB42">
        <f>IF('CA Standards and Followers'!$C54=1,'EPA HDV Rules'!U$46,IF('CA Standards and Followers'!$F54=1,MAX('CA Standards and Followers'!AB$8,'EPA HDV Rules'!U$46),0))</f>
        <v>0.27200000000000002</v>
      </c>
      <c r="AC42">
        <f>IF('CA Standards and Followers'!$C54=1,'EPA HDV Rules'!V$46,IF('CA Standards and Followers'!$F54=1,MAX('CA Standards and Followers'!AC$8,'EPA HDV Rules'!V$46),0))</f>
        <v>0.27200000000000002</v>
      </c>
      <c r="AD42">
        <f>IF('CA Standards and Followers'!$C54=1,'EPA HDV Rules'!W$46,IF('CA Standards and Followers'!$F54=1,MAX('CA Standards and Followers'!AD$8,'EPA HDV Rules'!W$46),0))</f>
        <v>0.27200000000000002</v>
      </c>
      <c r="AE42">
        <f>IF('CA Standards and Followers'!$C54=1,'EPA HDV Rules'!X$46,IF('CA Standards and Followers'!$F54=1,MAX('CA Standards and Followers'!AE$8,'EPA HDV Rules'!X$46),0))</f>
        <v>0.27200000000000002</v>
      </c>
      <c r="AF42">
        <f>IF('CA Standards and Followers'!$C54=1,'EPA HDV Rules'!Y$46,IF('CA Standards and Followers'!$F54=1,MAX('CA Standards and Followers'!AF$8,'EPA HDV Rules'!Y$46),0))</f>
        <v>0.27200000000000002</v>
      </c>
    </row>
    <row r="43" spans="1:32" x14ac:dyDescent="0.75">
      <c r="A43" t="s">
        <v>1399</v>
      </c>
      <c r="B43">
        <f>IF(INDEX('CA Standards and Followers'!$I$14:$I$73,MATCH($A43,'CA Standards and Followers'!$A$14:$A$73,0))&lt;=B$1,INDEX('CA Standards and Followers'!$F$14:$F$73,MATCH($A43,'CA Standards and Followers'!$A$14:$A$73,0))*'CA Standards and Followers'!B$8,0)</f>
        <v>0</v>
      </c>
      <c r="C43">
        <f>IF(INDEX('CA Standards and Followers'!$I$14:$I$73,MATCH($A43,'CA Standards and Followers'!$A$14:$A$73,0))&lt;=C$1,INDEX('CA Standards and Followers'!$F$14:$F$73,MATCH($A43,'CA Standards and Followers'!$A$14:$A$73,0))*'CA Standards and Followers'!C$8,0)</f>
        <v>0</v>
      </c>
      <c r="D43">
        <f>IF(INDEX('CA Standards and Followers'!$I$14:$I$73,MATCH($A43,'CA Standards and Followers'!$A$14:$A$73,0))&lt;=D$1,INDEX('CA Standards and Followers'!$F$14:$F$73,MATCH($A43,'CA Standards and Followers'!$A$14:$A$73,0))*'CA Standards and Followers'!D$8,0)</f>
        <v>0</v>
      </c>
      <c r="E43">
        <f>IF(INDEX('CA Standards and Followers'!$I$14:$I$73,MATCH($A43,'CA Standards and Followers'!$A$14:$A$73,0))&lt;=E$1,INDEX('CA Standards and Followers'!$F$14:$F$73,MATCH($A43,'CA Standards and Followers'!$A$14:$A$73,0))*'CA Standards and Followers'!E$8,0)</f>
        <v>0</v>
      </c>
      <c r="F43">
        <f>IF(INDEX('CA Standards and Followers'!$I$14:$I$73,MATCH($A43,'CA Standards and Followers'!$A$14:$A$73,0))&lt;=F$1,INDEX('CA Standards and Followers'!$F$14:$F$73,MATCH($A43,'CA Standards and Followers'!$A$14:$A$73,0))*'CA Standards and Followers'!F$8,0)</f>
        <v>0</v>
      </c>
      <c r="G43">
        <f>IF(INDEX('CA Standards and Followers'!$I$14:$I$73,MATCH($A43,'CA Standards and Followers'!$A$14:$A$73,0))&lt;=G$1,INDEX('CA Standards and Followers'!$F$14:$F$73,MATCH($A43,'CA Standards and Followers'!$A$14:$A$73,0))*'CA Standards and Followers'!G$8,0)</f>
        <v>0</v>
      </c>
      <c r="H43">
        <f>IF(INDEX('CA Standards and Followers'!$I$14:$I$73,MATCH($A43,'CA Standards and Followers'!$A$14:$A$73,0))&lt;=H$1,INDEX('CA Standards and Followers'!$F$14:$F$73,MATCH($A43,'CA Standards and Followers'!$A$14:$A$73,0))*'CA Standards and Followers'!H$8,0)</f>
        <v>0</v>
      </c>
      <c r="I43">
        <f>IF('CA Standards and Followers'!$C55=1,'EPA HDV Rules'!B$46,IF('CA Standards and Followers'!$F55=1,MAX('CA Standards and Followers'!I$8,'EPA HDV Rules'!B$46),0))</f>
        <v>0</v>
      </c>
      <c r="J43">
        <f>IF('CA Standards and Followers'!$C55=1,'EPA HDV Rules'!C$46,IF('CA Standards and Followers'!$F55=1,MAX('CA Standards and Followers'!J$8,'EPA HDV Rules'!C$46),0))</f>
        <v>0</v>
      </c>
      <c r="K43">
        <f>IF('CA Standards and Followers'!$C55=1,'EPA HDV Rules'!D$46,IF('CA Standards and Followers'!$F55=1,MAX('CA Standards and Followers'!K$8,'EPA HDV Rules'!D$46),0))</f>
        <v>0</v>
      </c>
      <c r="L43">
        <f>IF('CA Standards and Followers'!$C55=1,'EPA HDV Rules'!E$46,IF('CA Standards and Followers'!$F55=1,MAX('CA Standards and Followers'!L$8,'EPA HDV Rules'!E$46),0))</f>
        <v>3.3500000000000002E-2</v>
      </c>
      <c r="M43">
        <f>IF('CA Standards and Followers'!$C55=1,'EPA HDV Rules'!F$46,IF('CA Standards and Followers'!$F55=1,MAX('CA Standards and Followers'!M$8,'EPA HDV Rules'!F$46),0))</f>
        <v>0.125</v>
      </c>
      <c r="N43">
        <f>IF('CA Standards and Followers'!$C55=1,'EPA HDV Rules'!G$46,IF('CA Standards and Followers'!$F55=1,MAX('CA Standards and Followers'!N$8,'EPA HDV Rules'!G$46),0))</f>
        <v>0.27200000000000002</v>
      </c>
      <c r="O43">
        <f>IF('CA Standards and Followers'!$C55=1,'EPA HDV Rules'!H$46,IF('CA Standards and Followers'!$F55=1,MAX('CA Standards and Followers'!O$8,'EPA HDV Rules'!H$46),0))</f>
        <v>0.27200000000000002</v>
      </c>
      <c r="P43">
        <f>IF('CA Standards and Followers'!$C55=1,'EPA HDV Rules'!I$46,IF('CA Standards and Followers'!$F55=1,MAX('CA Standards and Followers'!P$8,'EPA HDV Rules'!I$46),0))</f>
        <v>0.27200000000000002</v>
      </c>
      <c r="Q43">
        <f>IF('CA Standards and Followers'!$C55=1,'EPA HDV Rules'!J$46,IF('CA Standards and Followers'!$F55=1,MAX('CA Standards and Followers'!Q$8,'EPA HDV Rules'!J$46),0))</f>
        <v>0.27200000000000002</v>
      </c>
      <c r="R43">
        <f>IF('CA Standards and Followers'!$C55=1,'EPA HDV Rules'!K$46,IF('CA Standards and Followers'!$F55=1,MAX('CA Standards and Followers'!R$8,'EPA HDV Rules'!K$46),0))</f>
        <v>0.27200000000000002</v>
      </c>
      <c r="S43">
        <f>IF('CA Standards and Followers'!$C55=1,'EPA HDV Rules'!L$46,IF('CA Standards and Followers'!$F55=1,MAX('CA Standards and Followers'!S$8,'EPA HDV Rules'!L$46),0))</f>
        <v>0.27200000000000002</v>
      </c>
      <c r="T43">
        <f>IF('CA Standards and Followers'!$C55=1,'EPA HDV Rules'!M$46,IF('CA Standards and Followers'!$F55=1,MAX('CA Standards and Followers'!T$8,'EPA HDV Rules'!M$46),0))</f>
        <v>0.27200000000000002</v>
      </c>
      <c r="U43">
        <f>IF('CA Standards and Followers'!$C55=1,'EPA HDV Rules'!N$46,IF('CA Standards and Followers'!$F55=1,MAX('CA Standards and Followers'!U$8,'EPA HDV Rules'!N$46),0))</f>
        <v>0.27200000000000002</v>
      </c>
      <c r="V43">
        <f>IF('CA Standards and Followers'!$C55=1,'EPA HDV Rules'!O$46,IF('CA Standards and Followers'!$F55=1,MAX('CA Standards and Followers'!V$8,'EPA HDV Rules'!O$46),0))</f>
        <v>0.27200000000000002</v>
      </c>
      <c r="W43">
        <f>IF('CA Standards and Followers'!$C55=1,'EPA HDV Rules'!P$46,IF('CA Standards and Followers'!$F55=1,MAX('CA Standards and Followers'!W$8,'EPA HDV Rules'!P$46),0))</f>
        <v>0.27200000000000002</v>
      </c>
      <c r="X43">
        <f>IF('CA Standards and Followers'!$C55=1,'EPA HDV Rules'!Q$46,IF('CA Standards and Followers'!$F55=1,MAX('CA Standards and Followers'!X$8,'EPA HDV Rules'!Q$46),0))</f>
        <v>0.27200000000000002</v>
      </c>
      <c r="Y43">
        <f>IF('CA Standards and Followers'!$C55=1,'EPA HDV Rules'!R$46,IF('CA Standards and Followers'!$F55=1,MAX('CA Standards and Followers'!Y$8,'EPA HDV Rules'!R$46),0))</f>
        <v>0.27200000000000002</v>
      </c>
      <c r="Z43">
        <f>IF('CA Standards and Followers'!$C55=1,'EPA HDV Rules'!S$46,IF('CA Standards and Followers'!$F55=1,MAX('CA Standards and Followers'!Z$8,'EPA HDV Rules'!S$46),0))</f>
        <v>0.27200000000000002</v>
      </c>
      <c r="AA43">
        <f>IF('CA Standards and Followers'!$C55=1,'EPA HDV Rules'!T$46,IF('CA Standards and Followers'!$F55=1,MAX('CA Standards and Followers'!AA$8,'EPA HDV Rules'!T$46),0))</f>
        <v>0.27200000000000002</v>
      </c>
      <c r="AB43">
        <f>IF('CA Standards and Followers'!$C55=1,'EPA HDV Rules'!U$46,IF('CA Standards and Followers'!$F55=1,MAX('CA Standards and Followers'!AB$8,'EPA HDV Rules'!U$46),0))</f>
        <v>0.27200000000000002</v>
      </c>
      <c r="AC43">
        <f>IF('CA Standards and Followers'!$C55=1,'EPA HDV Rules'!V$46,IF('CA Standards and Followers'!$F55=1,MAX('CA Standards and Followers'!AC$8,'EPA HDV Rules'!V$46),0))</f>
        <v>0.27200000000000002</v>
      </c>
      <c r="AD43">
        <f>IF('CA Standards and Followers'!$C55=1,'EPA HDV Rules'!W$46,IF('CA Standards and Followers'!$F55=1,MAX('CA Standards and Followers'!AD$8,'EPA HDV Rules'!W$46),0))</f>
        <v>0.27200000000000002</v>
      </c>
      <c r="AE43">
        <f>IF('CA Standards and Followers'!$C55=1,'EPA HDV Rules'!X$46,IF('CA Standards and Followers'!$F55=1,MAX('CA Standards and Followers'!AE$8,'EPA HDV Rules'!X$46),0))</f>
        <v>0.27200000000000002</v>
      </c>
      <c r="AF43">
        <f>IF('CA Standards and Followers'!$C55=1,'EPA HDV Rules'!Y$46,IF('CA Standards and Followers'!$F55=1,MAX('CA Standards and Followers'!AF$8,'EPA HDV Rules'!Y$46),0))</f>
        <v>0.27200000000000002</v>
      </c>
    </row>
    <row r="44" spans="1:32" x14ac:dyDescent="0.75">
      <c r="A44" t="s">
        <v>1401</v>
      </c>
      <c r="B44">
        <f>IF(INDEX('CA Standards and Followers'!$I$14:$I$73,MATCH($A44,'CA Standards and Followers'!$A$14:$A$73,0))&lt;=B$1,INDEX('CA Standards and Followers'!$F$14:$F$73,MATCH($A44,'CA Standards and Followers'!$A$14:$A$73,0))*'CA Standards and Followers'!B$8,0)</f>
        <v>0</v>
      </c>
      <c r="C44">
        <f>IF(INDEX('CA Standards and Followers'!$I$14:$I$73,MATCH($A44,'CA Standards and Followers'!$A$14:$A$73,0))&lt;=C$1,INDEX('CA Standards and Followers'!$F$14:$F$73,MATCH($A44,'CA Standards and Followers'!$A$14:$A$73,0))*'CA Standards and Followers'!C$8,0)</f>
        <v>0</v>
      </c>
      <c r="D44">
        <f>IF(INDEX('CA Standards and Followers'!$I$14:$I$73,MATCH($A44,'CA Standards and Followers'!$A$14:$A$73,0))&lt;=D$1,INDEX('CA Standards and Followers'!$F$14:$F$73,MATCH($A44,'CA Standards and Followers'!$A$14:$A$73,0))*'CA Standards and Followers'!D$8,0)</f>
        <v>0</v>
      </c>
      <c r="E44">
        <f>IF(INDEX('CA Standards and Followers'!$I$14:$I$73,MATCH($A44,'CA Standards and Followers'!$A$14:$A$73,0))&lt;=E$1,INDEX('CA Standards and Followers'!$F$14:$F$73,MATCH($A44,'CA Standards and Followers'!$A$14:$A$73,0))*'CA Standards and Followers'!E$8,0)</f>
        <v>0</v>
      </c>
      <c r="F44">
        <f>IF(INDEX('CA Standards and Followers'!$I$14:$I$73,MATCH($A44,'CA Standards and Followers'!$A$14:$A$73,0))&lt;=F$1,INDEX('CA Standards and Followers'!$F$14:$F$73,MATCH($A44,'CA Standards and Followers'!$A$14:$A$73,0))*'CA Standards and Followers'!F$8,0)</f>
        <v>0</v>
      </c>
      <c r="G44">
        <f>IF(INDEX('CA Standards and Followers'!$I$14:$I$73,MATCH($A44,'CA Standards and Followers'!$A$14:$A$73,0))&lt;=G$1,INDEX('CA Standards and Followers'!$F$14:$F$73,MATCH($A44,'CA Standards and Followers'!$A$14:$A$73,0))*'CA Standards and Followers'!G$8,0)</f>
        <v>0</v>
      </c>
      <c r="H44">
        <f>IF(INDEX('CA Standards and Followers'!$I$14:$I$73,MATCH($A44,'CA Standards and Followers'!$A$14:$A$73,0))&lt;=H$1,INDEX('CA Standards and Followers'!$F$14:$F$73,MATCH($A44,'CA Standards and Followers'!$A$14:$A$73,0))*'CA Standards and Followers'!H$8,0)</f>
        <v>0</v>
      </c>
      <c r="I44">
        <f>IF('CA Standards and Followers'!$C56=1,'EPA HDV Rules'!B$46,IF('CA Standards and Followers'!$F56=1,MAX('CA Standards and Followers'!I$8,'EPA HDV Rules'!B$46),0))</f>
        <v>0</v>
      </c>
      <c r="J44">
        <f>IF('CA Standards and Followers'!$C56=1,'EPA HDV Rules'!C$46,IF('CA Standards and Followers'!$F56=1,MAX('CA Standards and Followers'!J$8,'EPA HDV Rules'!C$46),0))</f>
        <v>0</v>
      </c>
      <c r="K44">
        <f>IF('CA Standards and Followers'!$C56=1,'EPA HDV Rules'!D$46,IF('CA Standards and Followers'!$F56=1,MAX('CA Standards and Followers'!K$8,'EPA HDV Rules'!D$46),0))</f>
        <v>0</v>
      </c>
      <c r="L44">
        <f>IF('CA Standards and Followers'!$C56=1,'EPA HDV Rules'!E$46,IF('CA Standards and Followers'!$F56=1,MAX('CA Standards and Followers'!L$8,'EPA HDV Rules'!E$46),0))</f>
        <v>3.3500000000000002E-2</v>
      </c>
      <c r="M44">
        <f>IF('CA Standards and Followers'!$C56=1,'EPA HDV Rules'!F$46,IF('CA Standards and Followers'!$F56=1,MAX('CA Standards and Followers'!M$8,'EPA HDV Rules'!F$46),0))</f>
        <v>0.125</v>
      </c>
      <c r="N44">
        <f>IF('CA Standards and Followers'!$C56=1,'EPA HDV Rules'!G$46,IF('CA Standards and Followers'!$F56=1,MAX('CA Standards and Followers'!N$8,'EPA HDV Rules'!G$46),0))</f>
        <v>0.27200000000000002</v>
      </c>
      <c r="O44">
        <f>IF('CA Standards and Followers'!$C56=1,'EPA HDV Rules'!H$46,IF('CA Standards and Followers'!$F56=1,MAX('CA Standards and Followers'!O$8,'EPA HDV Rules'!H$46),0))</f>
        <v>0.27200000000000002</v>
      </c>
      <c r="P44">
        <f>IF('CA Standards and Followers'!$C56=1,'EPA HDV Rules'!I$46,IF('CA Standards and Followers'!$F56=1,MAX('CA Standards and Followers'!P$8,'EPA HDV Rules'!I$46),0))</f>
        <v>0.27200000000000002</v>
      </c>
      <c r="Q44">
        <f>IF('CA Standards and Followers'!$C56=1,'EPA HDV Rules'!J$46,IF('CA Standards and Followers'!$F56=1,MAX('CA Standards and Followers'!Q$8,'EPA HDV Rules'!J$46),0))</f>
        <v>0.27200000000000002</v>
      </c>
      <c r="R44">
        <f>IF('CA Standards and Followers'!$C56=1,'EPA HDV Rules'!K$46,IF('CA Standards and Followers'!$F56=1,MAX('CA Standards and Followers'!R$8,'EPA HDV Rules'!K$46),0))</f>
        <v>0.27200000000000002</v>
      </c>
      <c r="S44">
        <f>IF('CA Standards and Followers'!$C56=1,'EPA HDV Rules'!L$46,IF('CA Standards and Followers'!$F56=1,MAX('CA Standards and Followers'!S$8,'EPA HDV Rules'!L$46),0))</f>
        <v>0.27200000000000002</v>
      </c>
      <c r="T44">
        <f>IF('CA Standards and Followers'!$C56=1,'EPA HDV Rules'!M$46,IF('CA Standards and Followers'!$F56=1,MAX('CA Standards and Followers'!T$8,'EPA HDV Rules'!M$46),0))</f>
        <v>0.27200000000000002</v>
      </c>
      <c r="U44">
        <f>IF('CA Standards and Followers'!$C56=1,'EPA HDV Rules'!N$46,IF('CA Standards and Followers'!$F56=1,MAX('CA Standards and Followers'!U$8,'EPA HDV Rules'!N$46),0))</f>
        <v>0.27200000000000002</v>
      </c>
      <c r="V44">
        <f>IF('CA Standards and Followers'!$C56=1,'EPA HDV Rules'!O$46,IF('CA Standards and Followers'!$F56=1,MAX('CA Standards and Followers'!V$8,'EPA HDV Rules'!O$46),0))</f>
        <v>0.27200000000000002</v>
      </c>
      <c r="W44">
        <f>IF('CA Standards and Followers'!$C56=1,'EPA HDV Rules'!P$46,IF('CA Standards and Followers'!$F56=1,MAX('CA Standards and Followers'!W$8,'EPA HDV Rules'!P$46),0))</f>
        <v>0.27200000000000002</v>
      </c>
      <c r="X44">
        <f>IF('CA Standards and Followers'!$C56=1,'EPA HDV Rules'!Q$46,IF('CA Standards and Followers'!$F56=1,MAX('CA Standards and Followers'!X$8,'EPA HDV Rules'!Q$46),0))</f>
        <v>0.27200000000000002</v>
      </c>
      <c r="Y44">
        <f>IF('CA Standards and Followers'!$C56=1,'EPA HDV Rules'!R$46,IF('CA Standards and Followers'!$F56=1,MAX('CA Standards and Followers'!Y$8,'EPA HDV Rules'!R$46),0))</f>
        <v>0.27200000000000002</v>
      </c>
      <c r="Z44">
        <f>IF('CA Standards and Followers'!$C56=1,'EPA HDV Rules'!S$46,IF('CA Standards and Followers'!$F56=1,MAX('CA Standards and Followers'!Z$8,'EPA HDV Rules'!S$46),0))</f>
        <v>0.27200000000000002</v>
      </c>
      <c r="AA44">
        <f>IF('CA Standards and Followers'!$C56=1,'EPA HDV Rules'!T$46,IF('CA Standards and Followers'!$F56=1,MAX('CA Standards and Followers'!AA$8,'EPA HDV Rules'!T$46),0))</f>
        <v>0.27200000000000002</v>
      </c>
      <c r="AB44">
        <f>IF('CA Standards and Followers'!$C56=1,'EPA HDV Rules'!U$46,IF('CA Standards and Followers'!$F56=1,MAX('CA Standards and Followers'!AB$8,'EPA HDV Rules'!U$46),0))</f>
        <v>0.27200000000000002</v>
      </c>
      <c r="AC44">
        <f>IF('CA Standards and Followers'!$C56=1,'EPA HDV Rules'!V$46,IF('CA Standards and Followers'!$F56=1,MAX('CA Standards and Followers'!AC$8,'EPA HDV Rules'!V$46),0))</f>
        <v>0.27200000000000002</v>
      </c>
      <c r="AD44">
        <f>IF('CA Standards and Followers'!$C56=1,'EPA HDV Rules'!W$46,IF('CA Standards and Followers'!$F56=1,MAX('CA Standards and Followers'!AD$8,'EPA HDV Rules'!W$46),0))</f>
        <v>0.27200000000000002</v>
      </c>
      <c r="AE44">
        <f>IF('CA Standards and Followers'!$C56=1,'EPA HDV Rules'!X$46,IF('CA Standards and Followers'!$F56=1,MAX('CA Standards and Followers'!AE$8,'EPA HDV Rules'!X$46),0))</f>
        <v>0.27200000000000002</v>
      </c>
      <c r="AF44">
        <f>IF('CA Standards and Followers'!$C56=1,'EPA HDV Rules'!Y$46,IF('CA Standards and Followers'!$F56=1,MAX('CA Standards and Followers'!AF$8,'EPA HDV Rules'!Y$46),0))</f>
        <v>0.27200000000000002</v>
      </c>
    </row>
    <row r="45" spans="1:32" x14ac:dyDescent="0.75">
      <c r="A45" t="s">
        <v>1403</v>
      </c>
      <c r="B45">
        <f>IF(INDEX('CA Standards and Followers'!$I$14:$I$73,MATCH($A45,'CA Standards and Followers'!$A$14:$A$73,0))&lt;=B$1,INDEX('CA Standards and Followers'!$F$14:$F$73,MATCH($A45,'CA Standards and Followers'!$A$14:$A$73,0))*'CA Standards and Followers'!B$8,0)</f>
        <v>0</v>
      </c>
      <c r="C45">
        <f>IF(INDEX('CA Standards and Followers'!$I$14:$I$73,MATCH($A45,'CA Standards and Followers'!$A$14:$A$73,0))&lt;=C$1,INDEX('CA Standards and Followers'!$F$14:$F$73,MATCH($A45,'CA Standards and Followers'!$A$14:$A$73,0))*'CA Standards and Followers'!C$8,0)</f>
        <v>0</v>
      </c>
      <c r="D45">
        <f>IF(INDEX('CA Standards and Followers'!$I$14:$I$73,MATCH($A45,'CA Standards and Followers'!$A$14:$A$73,0))&lt;=D$1,INDEX('CA Standards and Followers'!$F$14:$F$73,MATCH($A45,'CA Standards and Followers'!$A$14:$A$73,0))*'CA Standards and Followers'!D$8,0)</f>
        <v>0</v>
      </c>
      <c r="E45">
        <f>IF(INDEX('CA Standards and Followers'!$I$14:$I$73,MATCH($A45,'CA Standards and Followers'!$A$14:$A$73,0))&lt;=E$1,INDEX('CA Standards and Followers'!$F$14:$F$73,MATCH($A45,'CA Standards and Followers'!$A$14:$A$73,0))*'CA Standards and Followers'!E$8,0)</f>
        <v>0</v>
      </c>
      <c r="F45">
        <f>IF(INDEX('CA Standards and Followers'!$I$14:$I$73,MATCH($A45,'CA Standards and Followers'!$A$14:$A$73,0))&lt;=F$1,INDEX('CA Standards and Followers'!$F$14:$F$73,MATCH($A45,'CA Standards and Followers'!$A$14:$A$73,0))*'CA Standards and Followers'!F$8,0)</f>
        <v>0</v>
      </c>
      <c r="G45">
        <f>IF(INDEX('CA Standards and Followers'!$I$14:$I$73,MATCH($A45,'CA Standards and Followers'!$A$14:$A$73,0))&lt;=G$1,INDEX('CA Standards and Followers'!$F$14:$F$73,MATCH($A45,'CA Standards and Followers'!$A$14:$A$73,0))*'CA Standards and Followers'!G$8,0)</f>
        <v>0</v>
      </c>
      <c r="H45">
        <f>IF(INDEX('CA Standards and Followers'!$I$14:$I$73,MATCH($A45,'CA Standards and Followers'!$A$14:$A$73,0))&lt;=H$1,INDEX('CA Standards and Followers'!$F$14:$F$73,MATCH($A45,'CA Standards and Followers'!$A$14:$A$73,0))*'CA Standards and Followers'!H$8,0)</f>
        <v>0</v>
      </c>
      <c r="I45">
        <f>IF('CA Standards and Followers'!$C57=1,'EPA HDV Rules'!B$46,IF('CA Standards and Followers'!$F57=1,MAX('CA Standards and Followers'!I$8,'EPA HDV Rules'!B$46),0))</f>
        <v>0</v>
      </c>
      <c r="J45">
        <f>IF('CA Standards and Followers'!$C57=1,'EPA HDV Rules'!C$46,IF('CA Standards and Followers'!$F57=1,MAX('CA Standards and Followers'!J$8,'EPA HDV Rules'!C$46),0))</f>
        <v>0</v>
      </c>
      <c r="K45">
        <f>IF('CA Standards and Followers'!$C57=1,'EPA HDV Rules'!D$46,IF('CA Standards and Followers'!$F57=1,MAX('CA Standards and Followers'!K$8,'EPA HDV Rules'!D$46),0))</f>
        <v>0</v>
      </c>
      <c r="L45">
        <f>IF('CA Standards and Followers'!$C57=1,'EPA HDV Rules'!E$46,IF('CA Standards and Followers'!$F57=1,MAX('CA Standards and Followers'!L$8,'EPA HDV Rules'!E$46),0))</f>
        <v>3.3500000000000002E-2</v>
      </c>
      <c r="M45">
        <f>IF('CA Standards and Followers'!$C57=1,'EPA HDV Rules'!F$46,IF('CA Standards and Followers'!$F57=1,MAX('CA Standards and Followers'!M$8,'EPA HDV Rules'!F$46),0))</f>
        <v>0.125</v>
      </c>
      <c r="N45">
        <f>IF('CA Standards and Followers'!$C57=1,'EPA HDV Rules'!G$46,IF('CA Standards and Followers'!$F57=1,MAX('CA Standards and Followers'!N$8,'EPA HDV Rules'!G$46),0))</f>
        <v>0.27200000000000002</v>
      </c>
      <c r="O45">
        <f>IF('CA Standards and Followers'!$C57=1,'EPA HDV Rules'!H$46,IF('CA Standards and Followers'!$F57=1,MAX('CA Standards and Followers'!O$8,'EPA HDV Rules'!H$46),0))</f>
        <v>0.27200000000000002</v>
      </c>
      <c r="P45">
        <f>IF('CA Standards and Followers'!$C57=1,'EPA HDV Rules'!I$46,IF('CA Standards and Followers'!$F57=1,MAX('CA Standards and Followers'!P$8,'EPA HDV Rules'!I$46),0))</f>
        <v>0.27200000000000002</v>
      </c>
      <c r="Q45">
        <f>IF('CA Standards and Followers'!$C57=1,'EPA HDV Rules'!J$46,IF('CA Standards and Followers'!$F57=1,MAX('CA Standards and Followers'!Q$8,'EPA HDV Rules'!J$46),0))</f>
        <v>0.27200000000000002</v>
      </c>
      <c r="R45">
        <f>IF('CA Standards and Followers'!$C57=1,'EPA HDV Rules'!K$46,IF('CA Standards and Followers'!$F57=1,MAX('CA Standards and Followers'!R$8,'EPA HDV Rules'!K$46),0))</f>
        <v>0.27200000000000002</v>
      </c>
      <c r="S45">
        <f>IF('CA Standards and Followers'!$C57=1,'EPA HDV Rules'!L$46,IF('CA Standards and Followers'!$F57=1,MAX('CA Standards and Followers'!S$8,'EPA HDV Rules'!L$46),0))</f>
        <v>0.27200000000000002</v>
      </c>
      <c r="T45">
        <f>IF('CA Standards and Followers'!$C57=1,'EPA HDV Rules'!M$46,IF('CA Standards and Followers'!$F57=1,MAX('CA Standards and Followers'!T$8,'EPA HDV Rules'!M$46),0))</f>
        <v>0.27200000000000002</v>
      </c>
      <c r="U45">
        <f>IF('CA Standards and Followers'!$C57=1,'EPA HDV Rules'!N$46,IF('CA Standards and Followers'!$F57=1,MAX('CA Standards and Followers'!U$8,'EPA HDV Rules'!N$46),0))</f>
        <v>0.27200000000000002</v>
      </c>
      <c r="V45">
        <f>IF('CA Standards and Followers'!$C57=1,'EPA HDV Rules'!O$46,IF('CA Standards and Followers'!$F57=1,MAX('CA Standards and Followers'!V$8,'EPA HDV Rules'!O$46),0))</f>
        <v>0.27200000000000002</v>
      </c>
      <c r="W45">
        <f>IF('CA Standards and Followers'!$C57=1,'EPA HDV Rules'!P$46,IF('CA Standards and Followers'!$F57=1,MAX('CA Standards and Followers'!W$8,'EPA HDV Rules'!P$46),0))</f>
        <v>0.27200000000000002</v>
      </c>
      <c r="X45">
        <f>IF('CA Standards and Followers'!$C57=1,'EPA HDV Rules'!Q$46,IF('CA Standards and Followers'!$F57=1,MAX('CA Standards and Followers'!X$8,'EPA HDV Rules'!Q$46),0))</f>
        <v>0.27200000000000002</v>
      </c>
      <c r="Y45">
        <f>IF('CA Standards and Followers'!$C57=1,'EPA HDV Rules'!R$46,IF('CA Standards and Followers'!$F57=1,MAX('CA Standards and Followers'!Y$8,'EPA HDV Rules'!R$46),0))</f>
        <v>0.27200000000000002</v>
      </c>
      <c r="Z45">
        <f>IF('CA Standards and Followers'!$C57=1,'EPA HDV Rules'!S$46,IF('CA Standards and Followers'!$F57=1,MAX('CA Standards and Followers'!Z$8,'EPA HDV Rules'!S$46),0))</f>
        <v>0.27200000000000002</v>
      </c>
      <c r="AA45">
        <f>IF('CA Standards and Followers'!$C57=1,'EPA HDV Rules'!T$46,IF('CA Standards and Followers'!$F57=1,MAX('CA Standards and Followers'!AA$8,'EPA HDV Rules'!T$46),0))</f>
        <v>0.27200000000000002</v>
      </c>
      <c r="AB45">
        <f>IF('CA Standards and Followers'!$C57=1,'EPA HDV Rules'!U$46,IF('CA Standards and Followers'!$F57=1,MAX('CA Standards and Followers'!AB$8,'EPA HDV Rules'!U$46),0))</f>
        <v>0.27200000000000002</v>
      </c>
      <c r="AC45">
        <f>IF('CA Standards and Followers'!$C57=1,'EPA HDV Rules'!V$46,IF('CA Standards and Followers'!$F57=1,MAX('CA Standards and Followers'!AC$8,'EPA HDV Rules'!V$46),0))</f>
        <v>0.27200000000000002</v>
      </c>
      <c r="AD45">
        <f>IF('CA Standards and Followers'!$C57=1,'EPA HDV Rules'!W$46,IF('CA Standards and Followers'!$F57=1,MAX('CA Standards and Followers'!AD$8,'EPA HDV Rules'!W$46),0))</f>
        <v>0.27200000000000002</v>
      </c>
      <c r="AE45">
        <f>IF('CA Standards and Followers'!$C57=1,'EPA HDV Rules'!X$46,IF('CA Standards and Followers'!$F57=1,MAX('CA Standards and Followers'!AE$8,'EPA HDV Rules'!X$46),0))</f>
        <v>0.27200000000000002</v>
      </c>
      <c r="AF45">
        <f>IF('CA Standards and Followers'!$C57=1,'EPA HDV Rules'!Y$46,IF('CA Standards and Followers'!$F57=1,MAX('CA Standards and Followers'!AF$8,'EPA HDV Rules'!Y$46),0))</f>
        <v>0.27200000000000002</v>
      </c>
    </row>
    <row r="46" spans="1:32" x14ac:dyDescent="0.75">
      <c r="A46" t="s">
        <v>24</v>
      </c>
      <c r="B46">
        <f>IF(INDEX('CA Standards and Followers'!$I$14:$I$73,MATCH($A46,'CA Standards and Followers'!$A$14:$A$73,0))&lt;=B$1,INDEX('CA Standards and Followers'!$F$14:$F$73,MATCH($A46,'CA Standards and Followers'!$A$14:$A$73,0))*'CA Standards and Followers'!B$8,0)</f>
        <v>0</v>
      </c>
      <c r="C46">
        <f>IF(INDEX('CA Standards and Followers'!$I$14:$I$73,MATCH($A46,'CA Standards and Followers'!$A$14:$A$73,0))&lt;=C$1,INDEX('CA Standards and Followers'!$F$14:$F$73,MATCH($A46,'CA Standards and Followers'!$A$14:$A$73,0))*'CA Standards and Followers'!C$8,0)</f>
        <v>0</v>
      </c>
      <c r="D46">
        <f>IF(INDEX('CA Standards and Followers'!$I$14:$I$73,MATCH($A46,'CA Standards and Followers'!$A$14:$A$73,0))&lt;=D$1,INDEX('CA Standards and Followers'!$F$14:$F$73,MATCH($A46,'CA Standards and Followers'!$A$14:$A$73,0))*'CA Standards and Followers'!D$8,0)</f>
        <v>0</v>
      </c>
      <c r="E46">
        <f>IF(INDEX('CA Standards and Followers'!$I$14:$I$73,MATCH($A46,'CA Standards and Followers'!$A$14:$A$73,0))&lt;=E$1,INDEX('CA Standards and Followers'!$F$14:$F$73,MATCH($A46,'CA Standards and Followers'!$A$14:$A$73,0))*'CA Standards and Followers'!E$8,0)</f>
        <v>0</v>
      </c>
      <c r="F46">
        <f>IF(INDEX('CA Standards and Followers'!$I$14:$I$73,MATCH($A46,'CA Standards and Followers'!$A$14:$A$73,0))&lt;=F$1,INDEX('CA Standards and Followers'!$F$14:$F$73,MATCH($A46,'CA Standards and Followers'!$A$14:$A$73,0))*'CA Standards and Followers'!F$8,0)</f>
        <v>0</v>
      </c>
      <c r="G46">
        <f>IF(INDEX('CA Standards and Followers'!$I$14:$I$73,MATCH($A46,'CA Standards and Followers'!$A$14:$A$73,0))&lt;=G$1,INDEX('CA Standards and Followers'!$F$14:$F$73,MATCH($A46,'CA Standards and Followers'!$A$14:$A$73,0))*'CA Standards and Followers'!G$8,0)</f>
        <v>0</v>
      </c>
      <c r="H46">
        <f>IF(INDEX('CA Standards and Followers'!$I$14:$I$73,MATCH($A46,'CA Standards and Followers'!$A$14:$A$73,0))&lt;=H$1,INDEX('CA Standards and Followers'!$F$14:$F$73,MATCH($A46,'CA Standards and Followers'!$A$14:$A$73,0))*'CA Standards and Followers'!H$8,0)</f>
        <v>0</v>
      </c>
      <c r="I46">
        <f>IF('CA Standards and Followers'!$C58=1,'EPA HDV Rules'!B$46,IF('CA Standards and Followers'!$F58=1,MAX('CA Standards and Followers'!I$8,'EPA HDV Rules'!B$46),0))</f>
        <v>0</v>
      </c>
      <c r="J46">
        <f>IF('CA Standards and Followers'!$C58=1,'EPA HDV Rules'!C$46,IF('CA Standards and Followers'!$F58=1,MAX('CA Standards and Followers'!J$8,'EPA HDV Rules'!C$46),0))</f>
        <v>0</v>
      </c>
      <c r="K46">
        <f>IF('CA Standards and Followers'!$C58=1,'EPA HDV Rules'!D$46,IF('CA Standards and Followers'!$F58=1,MAX('CA Standards and Followers'!K$8,'EPA HDV Rules'!D$46),0))</f>
        <v>0</v>
      </c>
      <c r="L46">
        <f>IF('CA Standards and Followers'!$C58=1,'EPA HDV Rules'!E$46,IF('CA Standards and Followers'!$F58=1,MAX('CA Standards and Followers'!L$8,'EPA HDV Rules'!E$46),0))</f>
        <v>3.3500000000000002E-2</v>
      </c>
      <c r="M46">
        <f>IF('CA Standards and Followers'!$C58=1,'EPA HDV Rules'!F$46,IF('CA Standards and Followers'!$F58=1,MAX('CA Standards and Followers'!M$8,'EPA HDV Rules'!F$46),0))</f>
        <v>0.125</v>
      </c>
      <c r="N46">
        <f>IF('CA Standards and Followers'!$C58=1,'EPA HDV Rules'!G$46,IF('CA Standards and Followers'!$F58=1,MAX('CA Standards and Followers'!N$8,'EPA HDV Rules'!G$46),0))</f>
        <v>0.27200000000000002</v>
      </c>
      <c r="O46">
        <f>IF('CA Standards and Followers'!$C58=1,'EPA HDV Rules'!H$46,IF('CA Standards and Followers'!$F58=1,MAX('CA Standards and Followers'!O$8,'EPA HDV Rules'!H$46),0))</f>
        <v>0.27200000000000002</v>
      </c>
      <c r="P46">
        <f>IF('CA Standards and Followers'!$C58=1,'EPA HDV Rules'!I$46,IF('CA Standards and Followers'!$F58=1,MAX('CA Standards and Followers'!P$8,'EPA HDV Rules'!I$46),0))</f>
        <v>0.27200000000000002</v>
      </c>
      <c r="Q46">
        <f>IF('CA Standards and Followers'!$C58=1,'EPA HDV Rules'!J$46,IF('CA Standards and Followers'!$F58=1,MAX('CA Standards and Followers'!Q$8,'EPA HDV Rules'!J$46),0))</f>
        <v>0.27200000000000002</v>
      </c>
      <c r="R46">
        <f>IF('CA Standards and Followers'!$C58=1,'EPA HDV Rules'!K$46,IF('CA Standards and Followers'!$F58=1,MAX('CA Standards and Followers'!R$8,'EPA HDV Rules'!K$46),0))</f>
        <v>0.27200000000000002</v>
      </c>
      <c r="S46">
        <f>IF('CA Standards and Followers'!$C58=1,'EPA HDV Rules'!L$46,IF('CA Standards and Followers'!$F58=1,MAX('CA Standards and Followers'!S$8,'EPA HDV Rules'!L$46),0))</f>
        <v>0.27200000000000002</v>
      </c>
      <c r="T46">
        <f>IF('CA Standards and Followers'!$C58=1,'EPA HDV Rules'!M$46,IF('CA Standards and Followers'!$F58=1,MAX('CA Standards and Followers'!T$8,'EPA HDV Rules'!M$46),0))</f>
        <v>0.27200000000000002</v>
      </c>
      <c r="U46">
        <f>IF('CA Standards and Followers'!$C58=1,'EPA HDV Rules'!N$46,IF('CA Standards and Followers'!$F58=1,MAX('CA Standards and Followers'!U$8,'EPA HDV Rules'!N$46),0))</f>
        <v>0.27200000000000002</v>
      </c>
      <c r="V46">
        <f>IF('CA Standards and Followers'!$C58=1,'EPA HDV Rules'!O$46,IF('CA Standards and Followers'!$F58=1,MAX('CA Standards and Followers'!V$8,'EPA HDV Rules'!O$46),0))</f>
        <v>0.27200000000000002</v>
      </c>
      <c r="W46">
        <f>IF('CA Standards and Followers'!$C58=1,'EPA HDV Rules'!P$46,IF('CA Standards and Followers'!$F58=1,MAX('CA Standards and Followers'!W$8,'EPA HDV Rules'!P$46),0))</f>
        <v>0.27200000000000002</v>
      </c>
      <c r="X46">
        <f>IF('CA Standards and Followers'!$C58=1,'EPA HDV Rules'!Q$46,IF('CA Standards and Followers'!$F58=1,MAX('CA Standards and Followers'!X$8,'EPA HDV Rules'!Q$46),0))</f>
        <v>0.27200000000000002</v>
      </c>
      <c r="Y46">
        <f>IF('CA Standards and Followers'!$C58=1,'EPA HDV Rules'!R$46,IF('CA Standards and Followers'!$F58=1,MAX('CA Standards and Followers'!Y$8,'EPA HDV Rules'!R$46),0))</f>
        <v>0.27200000000000002</v>
      </c>
      <c r="Z46">
        <f>IF('CA Standards and Followers'!$C58=1,'EPA HDV Rules'!S$46,IF('CA Standards and Followers'!$F58=1,MAX('CA Standards and Followers'!Z$8,'EPA HDV Rules'!S$46),0))</f>
        <v>0.27200000000000002</v>
      </c>
      <c r="AA46">
        <f>IF('CA Standards and Followers'!$C58=1,'EPA HDV Rules'!T$46,IF('CA Standards and Followers'!$F58=1,MAX('CA Standards and Followers'!AA$8,'EPA HDV Rules'!T$46),0))</f>
        <v>0.27200000000000002</v>
      </c>
      <c r="AB46">
        <f>IF('CA Standards and Followers'!$C58=1,'EPA HDV Rules'!U$46,IF('CA Standards and Followers'!$F58=1,MAX('CA Standards and Followers'!AB$8,'EPA HDV Rules'!U$46),0))</f>
        <v>0.27200000000000002</v>
      </c>
      <c r="AC46">
        <f>IF('CA Standards and Followers'!$C58=1,'EPA HDV Rules'!V$46,IF('CA Standards and Followers'!$F58=1,MAX('CA Standards and Followers'!AC$8,'EPA HDV Rules'!V$46),0))</f>
        <v>0.27200000000000002</v>
      </c>
      <c r="AD46">
        <f>IF('CA Standards and Followers'!$C58=1,'EPA HDV Rules'!W$46,IF('CA Standards and Followers'!$F58=1,MAX('CA Standards and Followers'!AD$8,'EPA HDV Rules'!W$46),0))</f>
        <v>0.27200000000000002</v>
      </c>
      <c r="AE46">
        <f>IF('CA Standards and Followers'!$C58=1,'EPA HDV Rules'!X$46,IF('CA Standards and Followers'!$F58=1,MAX('CA Standards and Followers'!AE$8,'EPA HDV Rules'!X$46),0))</f>
        <v>0.27200000000000002</v>
      </c>
      <c r="AF46">
        <f>IF('CA Standards and Followers'!$C58=1,'EPA HDV Rules'!Y$46,IF('CA Standards and Followers'!$F58=1,MAX('CA Standards and Followers'!AF$8,'EPA HDV Rules'!Y$46),0))</f>
        <v>0.27200000000000002</v>
      </c>
    </row>
    <row r="47" spans="1:32" x14ac:dyDescent="0.75">
      <c r="A47" t="s">
        <v>25</v>
      </c>
      <c r="B47">
        <f>IF(INDEX('CA Standards and Followers'!$I$14:$I$73,MATCH($A47,'CA Standards and Followers'!$A$14:$A$73,0))&lt;=B$1,INDEX('CA Standards and Followers'!$F$14:$F$73,MATCH($A47,'CA Standards and Followers'!$A$14:$A$73,0))*'CA Standards and Followers'!B$8,0)</f>
        <v>0</v>
      </c>
      <c r="C47">
        <f>IF(INDEX('CA Standards and Followers'!$I$14:$I$73,MATCH($A47,'CA Standards and Followers'!$A$14:$A$73,0))&lt;=C$1,INDEX('CA Standards and Followers'!$F$14:$F$73,MATCH($A47,'CA Standards and Followers'!$A$14:$A$73,0))*'CA Standards and Followers'!C$8,0)</f>
        <v>0</v>
      </c>
      <c r="D47">
        <f>IF(INDEX('CA Standards and Followers'!$I$14:$I$73,MATCH($A47,'CA Standards and Followers'!$A$14:$A$73,0))&lt;=D$1,INDEX('CA Standards and Followers'!$F$14:$F$73,MATCH($A47,'CA Standards and Followers'!$A$14:$A$73,0))*'CA Standards and Followers'!D$8,0)</f>
        <v>0</v>
      </c>
      <c r="E47">
        <f>IF(INDEX('CA Standards and Followers'!$I$14:$I$73,MATCH($A47,'CA Standards and Followers'!$A$14:$A$73,0))&lt;=E$1,INDEX('CA Standards and Followers'!$F$14:$F$73,MATCH($A47,'CA Standards and Followers'!$A$14:$A$73,0))*'CA Standards and Followers'!E$8,0)</f>
        <v>0</v>
      </c>
      <c r="F47">
        <f>IF(INDEX('CA Standards and Followers'!$I$14:$I$73,MATCH($A47,'CA Standards and Followers'!$A$14:$A$73,0))&lt;=F$1,INDEX('CA Standards and Followers'!$F$14:$F$73,MATCH($A47,'CA Standards and Followers'!$A$14:$A$73,0))*'CA Standards and Followers'!F$8,0)</f>
        <v>0</v>
      </c>
      <c r="G47">
        <f>IF(INDEX('CA Standards and Followers'!$I$14:$I$73,MATCH($A47,'CA Standards and Followers'!$A$14:$A$73,0))&lt;=G$1,INDEX('CA Standards and Followers'!$F$14:$F$73,MATCH($A47,'CA Standards and Followers'!$A$14:$A$73,0))*'CA Standards and Followers'!G$8,0)</f>
        <v>7.0320874013171178E-2</v>
      </c>
      <c r="H47">
        <f>IF(INDEX('CA Standards and Followers'!$I$14:$I$73,MATCH($A47,'CA Standards and Followers'!$A$14:$A$73,0))&lt;=H$1,INDEX('CA Standards and Followers'!$F$14:$F$73,MATCH($A47,'CA Standards and Followers'!$A$14:$A$73,0))*'CA Standards and Followers'!H$8,0)</f>
        <v>0.10023841199827981</v>
      </c>
      <c r="I47">
        <f>IF('CA Standards and Followers'!$C59=1,'EPA HDV Rules'!B$46,IF('CA Standards and Followers'!$F59=1,MAX('CA Standards and Followers'!I$8,'EPA HDV Rules'!B$46),0))</f>
        <v>0.15039415219720934</v>
      </c>
      <c r="J47">
        <f>IF('CA Standards and Followers'!$C59=1,'EPA HDV Rules'!C$46,IF('CA Standards and Followers'!$F59=1,MAX('CA Standards and Followers'!J$8,'EPA HDV Rules'!C$46),0))</f>
        <v>0.20078269763173362</v>
      </c>
      <c r="K47">
        <f>IF('CA Standards and Followers'!$C59=1,'EPA HDV Rules'!D$46,IF('CA Standards and Followers'!$F59=1,MAX('CA Standards and Followers'!K$8,'EPA HDV Rules'!D$46),0))</f>
        <v>0.25116640642453203</v>
      </c>
      <c r="L47">
        <f>IF('CA Standards and Followers'!$C59=1,'EPA HDV Rules'!E$46,IF('CA Standards and Followers'!$F59=1,MAX('CA Standards and Followers'!L$8,'EPA HDV Rules'!E$46),0))</f>
        <v>0.30154673662148429</v>
      </c>
      <c r="M47">
        <f>IF('CA Standards and Followers'!$C59=1,'EPA HDV Rules'!F$46,IF('CA Standards and Followers'!$F59=1,MAX('CA Standards and Followers'!M$8,'EPA HDV Rules'!F$46),0))</f>
        <v>0.35154017073763533</v>
      </c>
      <c r="N47">
        <f>IF('CA Standards and Followers'!$C59=1,'EPA HDV Rules'!G$46,IF('CA Standards and Followers'!$F59=1,MAX('CA Standards and Followers'!N$8,'EPA HDV Rules'!G$46),0))</f>
        <v>0.40153478185130786</v>
      </c>
      <c r="O47">
        <f>IF('CA Standards and Followers'!$C59=1,'EPA HDV Rules'!H$46,IF('CA Standards and Followers'!$F59=1,MAX('CA Standards and Followers'!O$8,'EPA HDV Rules'!H$46),0))</f>
        <v>0.40191215883585885</v>
      </c>
      <c r="P47">
        <f>IF('CA Standards and Followers'!$C59=1,'EPA HDV Rules'!I$46,IF('CA Standards and Followers'!$F59=1,MAX('CA Standards and Followers'!P$8,'EPA HDV Rules'!I$46),0))</f>
        <v>0.40228783363087045</v>
      </c>
      <c r="Q47">
        <f>IF('CA Standards and Followers'!$C59=1,'EPA HDV Rules'!J$46,IF('CA Standards and Followers'!$F59=1,MAX('CA Standards and Followers'!Q$8,'EPA HDV Rules'!J$46),0))</f>
        <v>0.40266255578760335</v>
      </c>
      <c r="R47">
        <f>IF('CA Standards and Followers'!$C59=1,'EPA HDV Rules'!K$46,IF('CA Standards and Followers'!$F59=1,MAX('CA Standards and Followers'!R$8,'EPA HDV Rules'!K$46),0))</f>
        <v>0.40265708999618932</v>
      </c>
      <c r="S47">
        <f>IF('CA Standards and Followers'!$C59=1,'EPA HDV Rules'!L$46,IF('CA Standards and Followers'!$F59=1,MAX('CA Standards and Followers'!S$8,'EPA HDV Rules'!L$46),0))</f>
        <v>0.40265231563660031</v>
      </c>
      <c r="T47">
        <f>IF('CA Standards and Followers'!$C59=1,'EPA HDV Rules'!M$46,IF('CA Standards and Followers'!$F59=1,MAX('CA Standards and Followers'!T$8,'EPA HDV Rules'!M$46),0))</f>
        <v>0.40264788033224125</v>
      </c>
      <c r="U47">
        <f>IF('CA Standards and Followers'!$C59=1,'EPA HDV Rules'!N$46,IF('CA Standards and Followers'!$F59=1,MAX('CA Standards and Followers'!U$8,'EPA HDV Rules'!N$46),0))</f>
        <v>0.40264231400382128</v>
      </c>
      <c r="V47">
        <f>IF('CA Standards and Followers'!$C59=1,'EPA HDV Rules'!O$46,IF('CA Standards and Followers'!$F59=1,MAX('CA Standards and Followers'!V$8,'EPA HDV Rules'!O$46),0))</f>
        <v>0.40263675353806344</v>
      </c>
      <c r="W47">
        <f>IF('CA Standards and Followers'!$C59=1,'EPA HDV Rules'!P$46,IF('CA Standards and Followers'!$F59=1,MAX('CA Standards and Followers'!W$8,'EPA HDV Rules'!P$46),0))</f>
        <v>0.40263074466734672</v>
      </c>
      <c r="X47">
        <f>IF('CA Standards and Followers'!$C59=1,'EPA HDV Rules'!Q$46,IF('CA Standards and Followers'!$F59=1,MAX('CA Standards and Followers'!X$8,'EPA HDV Rules'!Q$46),0))</f>
        <v>0.40262607887975699</v>
      </c>
      <c r="Y47">
        <f>IF('CA Standards and Followers'!$C59=1,'EPA HDV Rules'!R$46,IF('CA Standards and Followers'!$F59=1,MAX('CA Standards and Followers'!Y$8,'EPA HDV Rules'!R$46),0))</f>
        <v>0.40262195913313187</v>
      </c>
      <c r="Z47">
        <f>IF('CA Standards and Followers'!$C59=1,'EPA HDV Rules'!S$46,IF('CA Standards and Followers'!$F59=1,MAX('CA Standards and Followers'!Z$8,'EPA HDV Rules'!S$46),0))</f>
        <v>0.40261845654978912</v>
      </c>
      <c r="AA47">
        <f>IF('CA Standards and Followers'!$C59=1,'EPA HDV Rules'!T$46,IF('CA Standards and Followers'!$F59=1,MAX('CA Standards and Followers'!AA$8,'EPA HDV Rules'!T$46),0))</f>
        <v>0.40261567998612185</v>
      </c>
      <c r="AB47">
        <f>IF('CA Standards and Followers'!$C59=1,'EPA HDV Rules'!U$46,IF('CA Standards and Followers'!$F59=1,MAX('CA Standards and Followers'!AB$8,'EPA HDV Rules'!U$46),0))</f>
        <v>0.40261281993963333</v>
      </c>
      <c r="AC47">
        <f>IF('CA Standards and Followers'!$C59=1,'EPA HDV Rules'!V$46,IF('CA Standards and Followers'!$F59=1,MAX('CA Standards and Followers'!AC$8,'EPA HDV Rules'!V$46),0))</f>
        <v>0.40260981140882179</v>
      </c>
      <c r="AD47">
        <f>IF('CA Standards and Followers'!$C59=1,'EPA HDV Rules'!W$46,IF('CA Standards and Followers'!$F59=1,MAX('CA Standards and Followers'!AD$8,'EPA HDV Rules'!W$46),0))</f>
        <v>0.4026073792992011</v>
      </c>
      <c r="AE47">
        <f>IF('CA Standards and Followers'!$C59=1,'EPA HDV Rules'!X$46,IF('CA Standards and Followers'!$F59=1,MAX('CA Standards and Followers'!AE$8,'EPA HDV Rules'!X$46),0))</f>
        <v>0.40260521056812626</v>
      </c>
      <c r="AF47">
        <f>IF('CA Standards and Followers'!$C59=1,'EPA HDV Rules'!Y$46,IF('CA Standards and Followers'!$F59=1,MAX('CA Standards and Followers'!AF$8,'EPA HDV Rules'!Y$46),0))</f>
        <v>0.40260342485445444</v>
      </c>
    </row>
    <row r="48" spans="1:32" x14ac:dyDescent="0.75">
      <c r="A48" t="s">
        <v>26</v>
      </c>
      <c r="B48">
        <f>IF(INDEX('CA Standards and Followers'!$I$14:$I$73,MATCH($A48,'CA Standards and Followers'!$A$14:$A$73,0))&lt;=B$1,INDEX('CA Standards and Followers'!$F$14:$F$73,MATCH($A48,'CA Standards and Followers'!$A$14:$A$73,0))*'CA Standards and Followers'!B$8,0)</f>
        <v>0</v>
      </c>
      <c r="C48">
        <f>IF(INDEX('CA Standards and Followers'!$I$14:$I$73,MATCH($A48,'CA Standards and Followers'!$A$14:$A$73,0))&lt;=C$1,INDEX('CA Standards and Followers'!$F$14:$F$73,MATCH($A48,'CA Standards and Followers'!$A$14:$A$73,0))*'CA Standards and Followers'!C$8,0)</f>
        <v>0</v>
      </c>
      <c r="D48">
        <f>IF(INDEX('CA Standards and Followers'!$I$14:$I$73,MATCH($A48,'CA Standards and Followers'!$A$14:$A$73,0))&lt;=D$1,INDEX('CA Standards and Followers'!$F$14:$F$73,MATCH($A48,'CA Standards and Followers'!$A$14:$A$73,0))*'CA Standards and Followers'!D$8,0)</f>
        <v>0</v>
      </c>
      <c r="E48">
        <f>IF(INDEX('CA Standards and Followers'!$I$14:$I$73,MATCH($A48,'CA Standards and Followers'!$A$14:$A$73,0))&lt;=E$1,INDEX('CA Standards and Followers'!$F$14:$F$73,MATCH($A48,'CA Standards and Followers'!$A$14:$A$73,0))*'CA Standards and Followers'!E$8,0)</f>
        <v>0</v>
      </c>
      <c r="F48">
        <f>IF(INDEX('CA Standards and Followers'!$I$14:$I$73,MATCH($A48,'CA Standards and Followers'!$A$14:$A$73,0))&lt;=F$1,INDEX('CA Standards and Followers'!$F$14:$F$73,MATCH($A48,'CA Standards and Followers'!$A$14:$A$73,0))*'CA Standards and Followers'!F$8,0)</f>
        <v>0</v>
      </c>
      <c r="G48">
        <f>IF(INDEX('CA Standards and Followers'!$I$14:$I$73,MATCH($A48,'CA Standards and Followers'!$A$14:$A$73,0))&lt;=G$1,INDEX('CA Standards and Followers'!$F$14:$F$73,MATCH($A48,'CA Standards and Followers'!$A$14:$A$73,0))*'CA Standards and Followers'!G$8,0)</f>
        <v>0</v>
      </c>
      <c r="H48">
        <f>IF(INDEX('CA Standards and Followers'!$I$14:$I$73,MATCH($A48,'CA Standards and Followers'!$A$14:$A$73,0))&lt;=H$1,INDEX('CA Standards and Followers'!$F$14:$F$73,MATCH($A48,'CA Standards and Followers'!$A$14:$A$73,0))*'CA Standards and Followers'!H$8,0)</f>
        <v>0</v>
      </c>
      <c r="I48">
        <f>IF('CA Standards and Followers'!$C60=1,'EPA HDV Rules'!B$46,IF('CA Standards and Followers'!$F60=1,MAX('CA Standards and Followers'!I$8,'EPA HDV Rules'!B$46),0))</f>
        <v>0</v>
      </c>
      <c r="J48">
        <f>IF('CA Standards and Followers'!$C60=1,'EPA HDV Rules'!C$46,IF('CA Standards and Followers'!$F60=1,MAX('CA Standards and Followers'!J$8,'EPA HDV Rules'!C$46),0))</f>
        <v>0</v>
      </c>
      <c r="K48">
        <f>IF('CA Standards and Followers'!$C60=1,'EPA HDV Rules'!D$46,IF('CA Standards and Followers'!$F60=1,MAX('CA Standards and Followers'!K$8,'EPA HDV Rules'!D$46),0))</f>
        <v>0</v>
      </c>
      <c r="L48">
        <f>IF('CA Standards and Followers'!$C60=1,'EPA HDV Rules'!E$46,IF('CA Standards and Followers'!$F60=1,MAX('CA Standards and Followers'!L$8,'EPA HDV Rules'!E$46),0))</f>
        <v>3.3500000000000002E-2</v>
      </c>
      <c r="M48">
        <f>IF('CA Standards and Followers'!$C60=1,'EPA HDV Rules'!F$46,IF('CA Standards and Followers'!$F60=1,MAX('CA Standards and Followers'!M$8,'EPA HDV Rules'!F$46),0))</f>
        <v>0.125</v>
      </c>
      <c r="N48">
        <f>IF('CA Standards and Followers'!$C60=1,'EPA HDV Rules'!G$46,IF('CA Standards and Followers'!$F60=1,MAX('CA Standards and Followers'!N$8,'EPA HDV Rules'!G$46),0))</f>
        <v>0.27200000000000002</v>
      </c>
      <c r="O48">
        <f>IF('CA Standards and Followers'!$C60=1,'EPA HDV Rules'!H$46,IF('CA Standards and Followers'!$F60=1,MAX('CA Standards and Followers'!O$8,'EPA HDV Rules'!H$46),0))</f>
        <v>0.27200000000000002</v>
      </c>
      <c r="P48">
        <f>IF('CA Standards and Followers'!$C60=1,'EPA HDV Rules'!I$46,IF('CA Standards and Followers'!$F60=1,MAX('CA Standards and Followers'!P$8,'EPA HDV Rules'!I$46),0))</f>
        <v>0.27200000000000002</v>
      </c>
      <c r="Q48">
        <f>IF('CA Standards and Followers'!$C60=1,'EPA HDV Rules'!J$46,IF('CA Standards and Followers'!$F60=1,MAX('CA Standards and Followers'!Q$8,'EPA HDV Rules'!J$46),0))</f>
        <v>0.27200000000000002</v>
      </c>
      <c r="R48">
        <f>IF('CA Standards and Followers'!$C60=1,'EPA HDV Rules'!K$46,IF('CA Standards and Followers'!$F60=1,MAX('CA Standards and Followers'!R$8,'EPA HDV Rules'!K$46),0))</f>
        <v>0.27200000000000002</v>
      </c>
      <c r="S48">
        <f>IF('CA Standards and Followers'!$C60=1,'EPA HDV Rules'!L$46,IF('CA Standards and Followers'!$F60=1,MAX('CA Standards and Followers'!S$8,'EPA HDV Rules'!L$46),0))</f>
        <v>0.27200000000000002</v>
      </c>
      <c r="T48">
        <f>IF('CA Standards and Followers'!$C60=1,'EPA HDV Rules'!M$46,IF('CA Standards and Followers'!$F60=1,MAX('CA Standards and Followers'!T$8,'EPA HDV Rules'!M$46),0))</f>
        <v>0.27200000000000002</v>
      </c>
      <c r="U48">
        <f>IF('CA Standards and Followers'!$C60=1,'EPA HDV Rules'!N$46,IF('CA Standards and Followers'!$F60=1,MAX('CA Standards and Followers'!U$8,'EPA HDV Rules'!N$46),0))</f>
        <v>0.27200000000000002</v>
      </c>
      <c r="V48">
        <f>IF('CA Standards and Followers'!$C60=1,'EPA HDV Rules'!O$46,IF('CA Standards and Followers'!$F60=1,MAX('CA Standards and Followers'!V$8,'EPA HDV Rules'!O$46),0))</f>
        <v>0.27200000000000002</v>
      </c>
      <c r="W48">
        <f>IF('CA Standards and Followers'!$C60=1,'EPA HDV Rules'!P$46,IF('CA Standards and Followers'!$F60=1,MAX('CA Standards and Followers'!W$8,'EPA HDV Rules'!P$46),0))</f>
        <v>0.27200000000000002</v>
      </c>
      <c r="X48">
        <f>IF('CA Standards and Followers'!$C60=1,'EPA HDV Rules'!Q$46,IF('CA Standards and Followers'!$F60=1,MAX('CA Standards and Followers'!X$8,'EPA HDV Rules'!Q$46),0))</f>
        <v>0.27200000000000002</v>
      </c>
      <c r="Y48">
        <f>IF('CA Standards and Followers'!$C60=1,'EPA HDV Rules'!R$46,IF('CA Standards and Followers'!$F60=1,MAX('CA Standards and Followers'!Y$8,'EPA HDV Rules'!R$46),0))</f>
        <v>0.27200000000000002</v>
      </c>
      <c r="Z48">
        <f>IF('CA Standards and Followers'!$C60=1,'EPA HDV Rules'!S$46,IF('CA Standards and Followers'!$F60=1,MAX('CA Standards and Followers'!Z$8,'EPA HDV Rules'!S$46),0))</f>
        <v>0.27200000000000002</v>
      </c>
      <c r="AA48">
        <f>IF('CA Standards and Followers'!$C60=1,'EPA HDV Rules'!T$46,IF('CA Standards and Followers'!$F60=1,MAX('CA Standards and Followers'!AA$8,'EPA HDV Rules'!T$46),0))</f>
        <v>0.27200000000000002</v>
      </c>
      <c r="AB48">
        <f>IF('CA Standards and Followers'!$C60=1,'EPA HDV Rules'!U$46,IF('CA Standards and Followers'!$F60=1,MAX('CA Standards and Followers'!AB$8,'EPA HDV Rules'!U$46),0))</f>
        <v>0.27200000000000002</v>
      </c>
      <c r="AC48">
        <f>IF('CA Standards and Followers'!$C60=1,'EPA HDV Rules'!V$46,IF('CA Standards and Followers'!$F60=1,MAX('CA Standards and Followers'!AC$8,'EPA HDV Rules'!V$46),0))</f>
        <v>0.27200000000000002</v>
      </c>
      <c r="AD48">
        <f>IF('CA Standards and Followers'!$C60=1,'EPA HDV Rules'!W$46,IF('CA Standards and Followers'!$F60=1,MAX('CA Standards and Followers'!AD$8,'EPA HDV Rules'!W$46),0))</f>
        <v>0.27200000000000002</v>
      </c>
      <c r="AE48">
        <f>IF('CA Standards and Followers'!$C60=1,'EPA HDV Rules'!X$46,IF('CA Standards and Followers'!$F60=1,MAX('CA Standards and Followers'!AE$8,'EPA HDV Rules'!X$46),0))</f>
        <v>0.27200000000000002</v>
      </c>
      <c r="AF48">
        <f>IF('CA Standards and Followers'!$C60=1,'EPA HDV Rules'!Y$46,IF('CA Standards and Followers'!$F60=1,MAX('CA Standards and Followers'!AF$8,'EPA HDV Rules'!Y$46),0))</f>
        <v>0.27200000000000002</v>
      </c>
    </row>
    <row r="49" spans="1:32" x14ac:dyDescent="0.75">
      <c r="A49" t="s">
        <v>1408</v>
      </c>
      <c r="B49">
        <f>IF(INDEX('CA Standards and Followers'!$I$14:$I$73,MATCH($A49,'CA Standards and Followers'!$A$14:$A$73,0))&lt;=B$1,INDEX('CA Standards and Followers'!$F$14:$F$73,MATCH($A49,'CA Standards and Followers'!$A$14:$A$73,0))*'CA Standards and Followers'!B$8,0)</f>
        <v>0</v>
      </c>
      <c r="C49">
        <f>IF(INDEX('CA Standards and Followers'!$I$14:$I$73,MATCH($A49,'CA Standards and Followers'!$A$14:$A$73,0))&lt;=C$1,INDEX('CA Standards and Followers'!$F$14:$F$73,MATCH($A49,'CA Standards and Followers'!$A$14:$A$73,0))*'CA Standards and Followers'!C$8,0)</f>
        <v>0</v>
      </c>
      <c r="D49">
        <f>IF(INDEX('CA Standards and Followers'!$I$14:$I$73,MATCH($A49,'CA Standards and Followers'!$A$14:$A$73,0))&lt;=D$1,INDEX('CA Standards and Followers'!$F$14:$F$73,MATCH($A49,'CA Standards and Followers'!$A$14:$A$73,0))*'CA Standards and Followers'!D$8,0)</f>
        <v>0</v>
      </c>
      <c r="E49">
        <f>IF(INDEX('CA Standards and Followers'!$I$14:$I$73,MATCH($A49,'CA Standards and Followers'!$A$14:$A$73,0))&lt;=E$1,INDEX('CA Standards and Followers'!$F$14:$F$73,MATCH($A49,'CA Standards and Followers'!$A$14:$A$73,0))*'CA Standards and Followers'!E$8,0)</f>
        <v>0</v>
      </c>
      <c r="F49">
        <f>IF(INDEX('CA Standards and Followers'!$I$14:$I$73,MATCH($A49,'CA Standards and Followers'!$A$14:$A$73,0))&lt;=F$1,INDEX('CA Standards and Followers'!$F$14:$F$73,MATCH($A49,'CA Standards and Followers'!$A$14:$A$73,0))*'CA Standards and Followers'!F$8,0)</f>
        <v>0</v>
      </c>
      <c r="G49">
        <f>IF(INDEX('CA Standards and Followers'!$I$14:$I$73,MATCH($A49,'CA Standards and Followers'!$A$14:$A$73,0))&lt;=G$1,INDEX('CA Standards and Followers'!$F$14:$F$73,MATCH($A49,'CA Standards and Followers'!$A$14:$A$73,0))*'CA Standards and Followers'!G$8,0)</f>
        <v>7.0320874013171178E-2</v>
      </c>
      <c r="H49">
        <f>IF(INDEX('CA Standards and Followers'!$I$14:$I$73,MATCH($A49,'CA Standards and Followers'!$A$14:$A$73,0))&lt;=H$1,INDEX('CA Standards and Followers'!$F$14:$F$73,MATCH($A49,'CA Standards and Followers'!$A$14:$A$73,0))*'CA Standards and Followers'!H$8,0)</f>
        <v>0.10023841199827981</v>
      </c>
      <c r="I49">
        <f>IF('CA Standards and Followers'!$C61=1,'EPA HDV Rules'!B$46,IF('CA Standards and Followers'!$F61=1,MAX('CA Standards and Followers'!I$8,'EPA HDV Rules'!B$46),0))</f>
        <v>0.15039415219720934</v>
      </c>
      <c r="J49">
        <f>IF('CA Standards and Followers'!$C61=1,'EPA HDV Rules'!C$46,IF('CA Standards and Followers'!$F61=1,MAX('CA Standards and Followers'!J$8,'EPA HDV Rules'!C$46),0))</f>
        <v>0.20078269763173362</v>
      </c>
      <c r="K49">
        <f>IF('CA Standards and Followers'!$C61=1,'EPA HDV Rules'!D$46,IF('CA Standards and Followers'!$F61=1,MAX('CA Standards and Followers'!K$8,'EPA HDV Rules'!D$46),0))</f>
        <v>0.25116640642453203</v>
      </c>
      <c r="L49">
        <f>IF('CA Standards and Followers'!$C61=1,'EPA HDV Rules'!E$46,IF('CA Standards and Followers'!$F61=1,MAX('CA Standards and Followers'!L$8,'EPA HDV Rules'!E$46),0))</f>
        <v>0.30154673662148429</v>
      </c>
      <c r="M49">
        <f>IF('CA Standards and Followers'!$C61=1,'EPA HDV Rules'!F$46,IF('CA Standards and Followers'!$F61=1,MAX('CA Standards and Followers'!M$8,'EPA HDV Rules'!F$46),0))</f>
        <v>0.35154017073763533</v>
      </c>
      <c r="N49">
        <f>IF('CA Standards and Followers'!$C61=1,'EPA HDV Rules'!G$46,IF('CA Standards and Followers'!$F61=1,MAX('CA Standards and Followers'!N$8,'EPA HDV Rules'!G$46),0))</f>
        <v>0.40153478185130786</v>
      </c>
      <c r="O49">
        <f>IF('CA Standards and Followers'!$C61=1,'EPA HDV Rules'!H$46,IF('CA Standards and Followers'!$F61=1,MAX('CA Standards and Followers'!O$8,'EPA HDV Rules'!H$46),0))</f>
        <v>0.40191215883585885</v>
      </c>
      <c r="P49">
        <f>IF('CA Standards and Followers'!$C61=1,'EPA HDV Rules'!I$46,IF('CA Standards and Followers'!$F61=1,MAX('CA Standards and Followers'!P$8,'EPA HDV Rules'!I$46),0))</f>
        <v>0.40228783363087045</v>
      </c>
      <c r="Q49">
        <f>IF('CA Standards and Followers'!$C61=1,'EPA HDV Rules'!J$46,IF('CA Standards and Followers'!$F61=1,MAX('CA Standards and Followers'!Q$8,'EPA HDV Rules'!J$46),0))</f>
        <v>0.40266255578760335</v>
      </c>
      <c r="R49">
        <f>IF('CA Standards and Followers'!$C61=1,'EPA HDV Rules'!K$46,IF('CA Standards and Followers'!$F61=1,MAX('CA Standards and Followers'!R$8,'EPA HDV Rules'!K$46),0))</f>
        <v>0.40265708999618932</v>
      </c>
      <c r="S49">
        <f>IF('CA Standards and Followers'!$C61=1,'EPA HDV Rules'!L$46,IF('CA Standards and Followers'!$F61=1,MAX('CA Standards and Followers'!S$8,'EPA HDV Rules'!L$46),0))</f>
        <v>0.40265231563660031</v>
      </c>
      <c r="T49">
        <f>IF('CA Standards and Followers'!$C61=1,'EPA HDV Rules'!M$46,IF('CA Standards and Followers'!$F61=1,MAX('CA Standards and Followers'!T$8,'EPA HDV Rules'!M$46),0))</f>
        <v>0.40264788033224125</v>
      </c>
      <c r="U49">
        <f>IF('CA Standards and Followers'!$C61=1,'EPA HDV Rules'!N$46,IF('CA Standards and Followers'!$F61=1,MAX('CA Standards and Followers'!U$8,'EPA HDV Rules'!N$46),0))</f>
        <v>0.40264231400382128</v>
      </c>
      <c r="V49">
        <f>IF('CA Standards and Followers'!$C61=1,'EPA HDV Rules'!O$46,IF('CA Standards and Followers'!$F61=1,MAX('CA Standards and Followers'!V$8,'EPA HDV Rules'!O$46),0))</f>
        <v>0.40263675353806344</v>
      </c>
      <c r="W49">
        <f>IF('CA Standards and Followers'!$C61=1,'EPA HDV Rules'!P$46,IF('CA Standards and Followers'!$F61=1,MAX('CA Standards and Followers'!W$8,'EPA HDV Rules'!P$46),0))</f>
        <v>0.40263074466734672</v>
      </c>
      <c r="X49">
        <f>IF('CA Standards and Followers'!$C61=1,'EPA HDV Rules'!Q$46,IF('CA Standards and Followers'!$F61=1,MAX('CA Standards and Followers'!X$8,'EPA HDV Rules'!Q$46),0))</f>
        <v>0.40262607887975699</v>
      </c>
      <c r="Y49">
        <f>IF('CA Standards and Followers'!$C61=1,'EPA HDV Rules'!R$46,IF('CA Standards and Followers'!$F61=1,MAX('CA Standards and Followers'!Y$8,'EPA HDV Rules'!R$46),0))</f>
        <v>0.40262195913313187</v>
      </c>
      <c r="Z49">
        <f>IF('CA Standards and Followers'!$C61=1,'EPA HDV Rules'!S$46,IF('CA Standards and Followers'!$F61=1,MAX('CA Standards and Followers'!Z$8,'EPA HDV Rules'!S$46),0))</f>
        <v>0.40261845654978912</v>
      </c>
      <c r="AA49">
        <f>IF('CA Standards and Followers'!$C61=1,'EPA HDV Rules'!T$46,IF('CA Standards and Followers'!$F61=1,MAX('CA Standards and Followers'!AA$8,'EPA HDV Rules'!T$46),0))</f>
        <v>0.40261567998612185</v>
      </c>
      <c r="AB49">
        <f>IF('CA Standards and Followers'!$C61=1,'EPA HDV Rules'!U$46,IF('CA Standards and Followers'!$F61=1,MAX('CA Standards and Followers'!AB$8,'EPA HDV Rules'!U$46),0))</f>
        <v>0.40261281993963333</v>
      </c>
      <c r="AC49">
        <f>IF('CA Standards and Followers'!$C61=1,'EPA HDV Rules'!V$46,IF('CA Standards and Followers'!$F61=1,MAX('CA Standards and Followers'!AC$8,'EPA HDV Rules'!V$46),0))</f>
        <v>0.40260981140882179</v>
      </c>
      <c r="AD49">
        <f>IF('CA Standards and Followers'!$C61=1,'EPA HDV Rules'!W$46,IF('CA Standards and Followers'!$F61=1,MAX('CA Standards and Followers'!AD$8,'EPA HDV Rules'!W$46),0))</f>
        <v>0.4026073792992011</v>
      </c>
      <c r="AE49">
        <f>IF('CA Standards and Followers'!$C61=1,'EPA HDV Rules'!X$46,IF('CA Standards and Followers'!$F61=1,MAX('CA Standards and Followers'!AE$8,'EPA HDV Rules'!X$46),0))</f>
        <v>0.40260521056812626</v>
      </c>
      <c r="AF49">
        <f>IF('CA Standards and Followers'!$C61=1,'EPA HDV Rules'!Y$46,IF('CA Standards and Followers'!$F61=1,MAX('CA Standards and Followers'!AF$8,'EPA HDV Rules'!Y$46),0))</f>
        <v>0.40260342485445444</v>
      </c>
    </row>
    <row r="50" spans="1:32" x14ac:dyDescent="0.75">
      <c r="A50" t="s">
        <v>27</v>
      </c>
      <c r="B50">
        <f>IF(INDEX('CA Standards and Followers'!$I$14:$I$73,MATCH($A50,'CA Standards and Followers'!$A$14:$A$73,0))&lt;=B$1,INDEX('CA Standards and Followers'!$F$14:$F$73,MATCH($A50,'CA Standards and Followers'!$A$14:$A$73,0))*'CA Standards and Followers'!B$8,0)</f>
        <v>0</v>
      </c>
      <c r="C50">
        <f>IF(INDEX('CA Standards and Followers'!$I$14:$I$73,MATCH($A50,'CA Standards and Followers'!$A$14:$A$73,0))&lt;=C$1,INDEX('CA Standards and Followers'!$F$14:$F$73,MATCH($A50,'CA Standards and Followers'!$A$14:$A$73,0))*'CA Standards and Followers'!C$8,0)</f>
        <v>0</v>
      </c>
      <c r="D50">
        <f>IF(INDEX('CA Standards and Followers'!$I$14:$I$73,MATCH($A50,'CA Standards and Followers'!$A$14:$A$73,0))&lt;=D$1,INDEX('CA Standards and Followers'!$F$14:$F$73,MATCH($A50,'CA Standards and Followers'!$A$14:$A$73,0))*'CA Standards and Followers'!D$8,0)</f>
        <v>0</v>
      </c>
      <c r="E50">
        <f>IF(INDEX('CA Standards and Followers'!$I$14:$I$73,MATCH($A50,'CA Standards and Followers'!$A$14:$A$73,0))&lt;=E$1,INDEX('CA Standards and Followers'!$F$14:$F$73,MATCH($A50,'CA Standards and Followers'!$A$14:$A$73,0))*'CA Standards and Followers'!E$8,0)</f>
        <v>0</v>
      </c>
      <c r="F50">
        <f>IF(INDEX('CA Standards and Followers'!$I$14:$I$73,MATCH($A50,'CA Standards and Followers'!$A$14:$A$73,0))&lt;=F$1,INDEX('CA Standards and Followers'!$F$14:$F$73,MATCH($A50,'CA Standards and Followers'!$A$14:$A$73,0))*'CA Standards and Followers'!F$8,0)</f>
        <v>0</v>
      </c>
      <c r="G50">
        <f>IF(INDEX('CA Standards and Followers'!$I$14:$I$73,MATCH($A50,'CA Standards and Followers'!$A$14:$A$73,0))&lt;=G$1,INDEX('CA Standards and Followers'!$F$14:$F$73,MATCH($A50,'CA Standards and Followers'!$A$14:$A$73,0))*'CA Standards and Followers'!G$8,0)</f>
        <v>0</v>
      </c>
      <c r="H50">
        <f>IF(INDEX('CA Standards and Followers'!$I$14:$I$73,MATCH($A50,'CA Standards and Followers'!$A$14:$A$73,0))&lt;=H$1,INDEX('CA Standards and Followers'!$F$14:$F$73,MATCH($A50,'CA Standards and Followers'!$A$14:$A$73,0))*'CA Standards and Followers'!H$8,0)</f>
        <v>0</v>
      </c>
      <c r="I50">
        <f>IF('CA Standards and Followers'!$C62=1,'EPA HDV Rules'!B$46,IF('CA Standards and Followers'!$F62=1,MAX('CA Standards and Followers'!I$8,'EPA HDV Rules'!B$46),0))</f>
        <v>0</v>
      </c>
      <c r="J50">
        <f>IF('CA Standards and Followers'!$C62=1,'EPA HDV Rules'!C$46,IF('CA Standards and Followers'!$F62=1,MAX('CA Standards and Followers'!J$8,'EPA HDV Rules'!C$46),0))</f>
        <v>0</v>
      </c>
      <c r="K50">
        <f>IF('CA Standards and Followers'!$C62=1,'EPA HDV Rules'!D$46,IF('CA Standards and Followers'!$F62=1,MAX('CA Standards and Followers'!K$8,'EPA HDV Rules'!D$46),0))</f>
        <v>0</v>
      </c>
      <c r="L50">
        <f>IF('CA Standards and Followers'!$C62=1,'EPA HDV Rules'!E$46,IF('CA Standards and Followers'!$F62=1,MAX('CA Standards and Followers'!L$8,'EPA HDV Rules'!E$46),0))</f>
        <v>3.3500000000000002E-2</v>
      </c>
      <c r="M50">
        <f>IF('CA Standards and Followers'!$C62=1,'EPA HDV Rules'!F$46,IF('CA Standards and Followers'!$F62=1,MAX('CA Standards and Followers'!M$8,'EPA HDV Rules'!F$46),0))</f>
        <v>0.125</v>
      </c>
      <c r="N50">
        <f>IF('CA Standards and Followers'!$C62=1,'EPA HDV Rules'!G$46,IF('CA Standards and Followers'!$F62=1,MAX('CA Standards and Followers'!N$8,'EPA HDV Rules'!G$46),0))</f>
        <v>0.27200000000000002</v>
      </c>
      <c r="O50">
        <f>IF('CA Standards and Followers'!$C62=1,'EPA HDV Rules'!H$46,IF('CA Standards and Followers'!$F62=1,MAX('CA Standards and Followers'!O$8,'EPA HDV Rules'!H$46),0))</f>
        <v>0.27200000000000002</v>
      </c>
      <c r="P50">
        <f>IF('CA Standards and Followers'!$C62=1,'EPA HDV Rules'!I$46,IF('CA Standards and Followers'!$F62=1,MAX('CA Standards and Followers'!P$8,'EPA HDV Rules'!I$46),0))</f>
        <v>0.27200000000000002</v>
      </c>
      <c r="Q50">
        <f>IF('CA Standards and Followers'!$C62=1,'EPA HDV Rules'!J$46,IF('CA Standards and Followers'!$F62=1,MAX('CA Standards and Followers'!Q$8,'EPA HDV Rules'!J$46),0))</f>
        <v>0.27200000000000002</v>
      </c>
      <c r="R50">
        <f>IF('CA Standards and Followers'!$C62=1,'EPA HDV Rules'!K$46,IF('CA Standards and Followers'!$F62=1,MAX('CA Standards and Followers'!R$8,'EPA HDV Rules'!K$46),0))</f>
        <v>0.27200000000000002</v>
      </c>
      <c r="S50">
        <f>IF('CA Standards and Followers'!$C62=1,'EPA HDV Rules'!L$46,IF('CA Standards and Followers'!$F62=1,MAX('CA Standards and Followers'!S$8,'EPA HDV Rules'!L$46),0))</f>
        <v>0.27200000000000002</v>
      </c>
      <c r="T50">
        <f>IF('CA Standards and Followers'!$C62=1,'EPA HDV Rules'!M$46,IF('CA Standards and Followers'!$F62=1,MAX('CA Standards and Followers'!T$8,'EPA HDV Rules'!M$46),0))</f>
        <v>0.27200000000000002</v>
      </c>
      <c r="U50">
        <f>IF('CA Standards and Followers'!$C62=1,'EPA HDV Rules'!N$46,IF('CA Standards and Followers'!$F62=1,MAX('CA Standards and Followers'!U$8,'EPA HDV Rules'!N$46),0))</f>
        <v>0.27200000000000002</v>
      </c>
      <c r="V50">
        <f>IF('CA Standards and Followers'!$C62=1,'EPA HDV Rules'!O$46,IF('CA Standards and Followers'!$F62=1,MAX('CA Standards and Followers'!V$8,'EPA HDV Rules'!O$46),0))</f>
        <v>0.27200000000000002</v>
      </c>
      <c r="W50">
        <f>IF('CA Standards and Followers'!$C62=1,'EPA HDV Rules'!P$46,IF('CA Standards and Followers'!$F62=1,MAX('CA Standards and Followers'!W$8,'EPA HDV Rules'!P$46),0))</f>
        <v>0.27200000000000002</v>
      </c>
      <c r="X50">
        <f>IF('CA Standards and Followers'!$C62=1,'EPA HDV Rules'!Q$46,IF('CA Standards and Followers'!$F62=1,MAX('CA Standards and Followers'!X$8,'EPA HDV Rules'!Q$46),0))</f>
        <v>0.27200000000000002</v>
      </c>
      <c r="Y50">
        <f>IF('CA Standards and Followers'!$C62=1,'EPA HDV Rules'!R$46,IF('CA Standards and Followers'!$F62=1,MAX('CA Standards and Followers'!Y$8,'EPA HDV Rules'!R$46),0))</f>
        <v>0.27200000000000002</v>
      </c>
      <c r="Z50">
        <f>IF('CA Standards and Followers'!$C62=1,'EPA HDV Rules'!S$46,IF('CA Standards and Followers'!$F62=1,MAX('CA Standards and Followers'!Z$8,'EPA HDV Rules'!S$46),0))</f>
        <v>0.27200000000000002</v>
      </c>
      <c r="AA50">
        <f>IF('CA Standards and Followers'!$C62=1,'EPA HDV Rules'!T$46,IF('CA Standards and Followers'!$F62=1,MAX('CA Standards and Followers'!AA$8,'EPA HDV Rules'!T$46),0))</f>
        <v>0.27200000000000002</v>
      </c>
      <c r="AB50">
        <f>IF('CA Standards and Followers'!$C62=1,'EPA HDV Rules'!U$46,IF('CA Standards and Followers'!$F62=1,MAX('CA Standards and Followers'!AB$8,'EPA HDV Rules'!U$46),0))</f>
        <v>0.27200000000000002</v>
      </c>
      <c r="AC50">
        <f>IF('CA Standards and Followers'!$C62=1,'EPA HDV Rules'!V$46,IF('CA Standards and Followers'!$F62=1,MAX('CA Standards and Followers'!AC$8,'EPA HDV Rules'!V$46),0))</f>
        <v>0.27200000000000002</v>
      </c>
      <c r="AD50">
        <f>IF('CA Standards and Followers'!$C62=1,'EPA HDV Rules'!W$46,IF('CA Standards and Followers'!$F62=1,MAX('CA Standards and Followers'!AD$8,'EPA HDV Rules'!W$46),0))</f>
        <v>0.27200000000000002</v>
      </c>
      <c r="AE50">
        <f>IF('CA Standards and Followers'!$C62=1,'EPA HDV Rules'!X$46,IF('CA Standards and Followers'!$F62=1,MAX('CA Standards and Followers'!AE$8,'EPA HDV Rules'!X$46),0))</f>
        <v>0.27200000000000002</v>
      </c>
      <c r="AF50">
        <f>IF('CA Standards and Followers'!$C62=1,'EPA HDV Rules'!Y$46,IF('CA Standards and Followers'!$F62=1,MAX('CA Standards and Followers'!AF$8,'EPA HDV Rules'!Y$46),0))</f>
        <v>0.27200000000000002</v>
      </c>
    </row>
    <row r="51" spans="1:32" x14ac:dyDescent="0.75">
      <c r="A51" t="s">
        <v>1411</v>
      </c>
      <c r="B51">
        <f>IF(INDEX('CA Standards and Followers'!$I$14:$I$73,MATCH($A51,'CA Standards and Followers'!$A$14:$A$73,0))&lt;=B$1,INDEX('CA Standards and Followers'!$F$14:$F$73,MATCH($A51,'CA Standards and Followers'!$A$14:$A$73,0))*'CA Standards and Followers'!B$8,0)</f>
        <v>0</v>
      </c>
      <c r="C51">
        <f>IF(INDEX('CA Standards and Followers'!$I$14:$I$73,MATCH($A51,'CA Standards and Followers'!$A$14:$A$73,0))&lt;=C$1,INDEX('CA Standards and Followers'!$F$14:$F$73,MATCH($A51,'CA Standards and Followers'!$A$14:$A$73,0))*'CA Standards and Followers'!C$8,0)</f>
        <v>0</v>
      </c>
      <c r="D51">
        <f>IF(INDEX('CA Standards and Followers'!$I$14:$I$73,MATCH($A51,'CA Standards and Followers'!$A$14:$A$73,0))&lt;=D$1,INDEX('CA Standards and Followers'!$F$14:$F$73,MATCH($A51,'CA Standards and Followers'!$A$14:$A$73,0))*'CA Standards and Followers'!D$8,0)</f>
        <v>0</v>
      </c>
      <c r="E51">
        <f>IF(INDEX('CA Standards and Followers'!$I$14:$I$73,MATCH($A51,'CA Standards and Followers'!$A$14:$A$73,0))&lt;=E$1,INDEX('CA Standards and Followers'!$F$14:$F$73,MATCH($A51,'CA Standards and Followers'!$A$14:$A$73,0))*'CA Standards and Followers'!E$8,0)</f>
        <v>0</v>
      </c>
      <c r="F51">
        <f>IF(INDEX('CA Standards and Followers'!$I$14:$I$73,MATCH($A51,'CA Standards and Followers'!$A$14:$A$73,0))&lt;=F$1,INDEX('CA Standards and Followers'!$F$14:$F$73,MATCH($A51,'CA Standards and Followers'!$A$14:$A$73,0))*'CA Standards and Followers'!F$8,0)</f>
        <v>0</v>
      </c>
      <c r="G51">
        <f>IF(INDEX('CA Standards and Followers'!$I$14:$I$73,MATCH($A51,'CA Standards and Followers'!$A$14:$A$73,0))&lt;=G$1,INDEX('CA Standards and Followers'!$F$14:$F$73,MATCH($A51,'CA Standards and Followers'!$A$14:$A$73,0))*'CA Standards and Followers'!G$8,0)</f>
        <v>0</v>
      </c>
      <c r="H51">
        <f>IF(INDEX('CA Standards and Followers'!$I$14:$I$73,MATCH($A51,'CA Standards and Followers'!$A$14:$A$73,0))&lt;=H$1,INDEX('CA Standards and Followers'!$F$14:$F$73,MATCH($A51,'CA Standards and Followers'!$A$14:$A$73,0))*'CA Standards and Followers'!H$8,0)</f>
        <v>0</v>
      </c>
      <c r="I51">
        <f>IF('CA Standards and Followers'!$C63=1,'EPA HDV Rules'!B$46,IF('CA Standards and Followers'!$F63=1,MAX('CA Standards and Followers'!I$8,'EPA HDV Rules'!B$46),0))</f>
        <v>0</v>
      </c>
      <c r="J51">
        <f>IF('CA Standards and Followers'!$C63=1,'EPA HDV Rules'!C$46,IF('CA Standards and Followers'!$F63=1,MAX('CA Standards and Followers'!J$8,'EPA HDV Rules'!C$46),0))</f>
        <v>0</v>
      </c>
      <c r="K51">
        <f>IF('CA Standards and Followers'!$C63=1,'EPA HDV Rules'!D$46,IF('CA Standards and Followers'!$F63=1,MAX('CA Standards and Followers'!K$8,'EPA HDV Rules'!D$46),0))</f>
        <v>0</v>
      </c>
      <c r="L51">
        <f>IF('CA Standards and Followers'!$C63=1,'EPA HDV Rules'!E$46,IF('CA Standards and Followers'!$F63=1,MAX('CA Standards and Followers'!L$8,'EPA HDV Rules'!E$46),0))</f>
        <v>3.3500000000000002E-2</v>
      </c>
      <c r="M51">
        <f>IF('CA Standards and Followers'!$C63=1,'EPA HDV Rules'!F$46,IF('CA Standards and Followers'!$F63=1,MAX('CA Standards and Followers'!M$8,'EPA HDV Rules'!F$46),0))</f>
        <v>0.125</v>
      </c>
      <c r="N51">
        <f>IF('CA Standards and Followers'!$C63=1,'EPA HDV Rules'!G$46,IF('CA Standards and Followers'!$F63=1,MAX('CA Standards and Followers'!N$8,'EPA HDV Rules'!G$46),0))</f>
        <v>0.27200000000000002</v>
      </c>
      <c r="O51">
        <f>IF('CA Standards and Followers'!$C63=1,'EPA HDV Rules'!H$46,IF('CA Standards and Followers'!$F63=1,MAX('CA Standards and Followers'!O$8,'EPA HDV Rules'!H$46),0))</f>
        <v>0.27200000000000002</v>
      </c>
      <c r="P51">
        <f>IF('CA Standards and Followers'!$C63=1,'EPA HDV Rules'!I$46,IF('CA Standards and Followers'!$F63=1,MAX('CA Standards and Followers'!P$8,'EPA HDV Rules'!I$46),0))</f>
        <v>0.27200000000000002</v>
      </c>
      <c r="Q51">
        <f>IF('CA Standards and Followers'!$C63=1,'EPA HDV Rules'!J$46,IF('CA Standards and Followers'!$F63=1,MAX('CA Standards and Followers'!Q$8,'EPA HDV Rules'!J$46),0))</f>
        <v>0.27200000000000002</v>
      </c>
      <c r="R51">
        <f>IF('CA Standards and Followers'!$C63=1,'EPA HDV Rules'!K$46,IF('CA Standards and Followers'!$F63=1,MAX('CA Standards and Followers'!R$8,'EPA HDV Rules'!K$46),0))</f>
        <v>0.27200000000000002</v>
      </c>
      <c r="S51">
        <f>IF('CA Standards and Followers'!$C63=1,'EPA HDV Rules'!L$46,IF('CA Standards and Followers'!$F63=1,MAX('CA Standards and Followers'!S$8,'EPA HDV Rules'!L$46),0))</f>
        <v>0.27200000000000002</v>
      </c>
      <c r="T51">
        <f>IF('CA Standards and Followers'!$C63=1,'EPA HDV Rules'!M$46,IF('CA Standards and Followers'!$F63=1,MAX('CA Standards and Followers'!T$8,'EPA HDV Rules'!M$46),0))</f>
        <v>0.27200000000000002</v>
      </c>
      <c r="U51">
        <f>IF('CA Standards and Followers'!$C63=1,'EPA HDV Rules'!N$46,IF('CA Standards and Followers'!$F63=1,MAX('CA Standards and Followers'!U$8,'EPA HDV Rules'!N$46),0))</f>
        <v>0.27200000000000002</v>
      </c>
      <c r="V51">
        <f>IF('CA Standards and Followers'!$C63=1,'EPA HDV Rules'!O$46,IF('CA Standards and Followers'!$F63=1,MAX('CA Standards and Followers'!V$8,'EPA HDV Rules'!O$46),0))</f>
        <v>0.27200000000000002</v>
      </c>
      <c r="W51">
        <f>IF('CA Standards and Followers'!$C63=1,'EPA HDV Rules'!P$46,IF('CA Standards and Followers'!$F63=1,MAX('CA Standards and Followers'!W$8,'EPA HDV Rules'!P$46),0))</f>
        <v>0.27200000000000002</v>
      </c>
      <c r="X51">
        <f>IF('CA Standards and Followers'!$C63=1,'EPA HDV Rules'!Q$46,IF('CA Standards and Followers'!$F63=1,MAX('CA Standards and Followers'!X$8,'EPA HDV Rules'!Q$46),0))</f>
        <v>0.27200000000000002</v>
      </c>
      <c r="Y51">
        <f>IF('CA Standards and Followers'!$C63=1,'EPA HDV Rules'!R$46,IF('CA Standards and Followers'!$F63=1,MAX('CA Standards and Followers'!Y$8,'EPA HDV Rules'!R$46),0))</f>
        <v>0.27200000000000002</v>
      </c>
      <c r="Z51">
        <f>IF('CA Standards and Followers'!$C63=1,'EPA HDV Rules'!S$46,IF('CA Standards and Followers'!$F63=1,MAX('CA Standards and Followers'!Z$8,'EPA HDV Rules'!S$46),0))</f>
        <v>0.27200000000000002</v>
      </c>
      <c r="AA51">
        <f>IF('CA Standards and Followers'!$C63=1,'EPA HDV Rules'!T$46,IF('CA Standards and Followers'!$F63=1,MAX('CA Standards and Followers'!AA$8,'EPA HDV Rules'!T$46),0))</f>
        <v>0.27200000000000002</v>
      </c>
      <c r="AB51">
        <f>IF('CA Standards and Followers'!$C63=1,'EPA HDV Rules'!U$46,IF('CA Standards and Followers'!$F63=1,MAX('CA Standards and Followers'!AB$8,'EPA HDV Rules'!U$46),0))</f>
        <v>0.27200000000000002</v>
      </c>
      <c r="AC51">
        <f>IF('CA Standards and Followers'!$C63=1,'EPA HDV Rules'!V$46,IF('CA Standards and Followers'!$F63=1,MAX('CA Standards and Followers'!AC$8,'EPA HDV Rules'!V$46),0))</f>
        <v>0.27200000000000002</v>
      </c>
      <c r="AD51">
        <f>IF('CA Standards and Followers'!$C63=1,'EPA HDV Rules'!W$46,IF('CA Standards and Followers'!$F63=1,MAX('CA Standards and Followers'!AD$8,'EPA HDV Rules'!W$46),0))</f>
        <v>0.27200000000000002</v>
      </c>
      <c r="AE51">
        <f>IF('CA Standards and Followers'!$C63=1,'EPA HDV Rules'!X$46,IF('CA Standards and Followers'!$F63=1,MAX('CA Standards and Followers'!AE$8,'EPA HDV Rules'!X$46),0))</f>
        <v>0.27200000000000002</v>
      </c>
      <c r="AF51">
        <f>IF('CA Standards and Followers'!$C63=1,'EPA HDV Rules'!Y$46,IF('CA Standards and Followers'!$F63=1,MAX('CA Standards and Followers'!AF$8,'EPA HDV Rules'!Y$46),0))</f>
        <v>0.27200000000000002</v>
      </c>
    </row>
    <row r="52" spans="1:32" x14ac:dyDescent="0.75">
      <c r="A52" t="s">
        <v>1413</v>
      </c>
      <c r="B52">
        <f>IF(INDEX('CA Standards and Followers'!$I$14:$I$73,MATCH($A52,'CA Standards and Followers'!$A$14:$A$73,0))&lt;=B$1,INDEX('CA Standards and Followers'!$F$14:$F$73,MATCH($A52,'CA Standards and Followers'!$A$14:$A$73,0))*'CA Standards and Followers'!B$8,0)</f>
        <v>0</v>
      </c>
      <c r="C52">
        <f>IF(INDEX('CA Standards and Followers'!$I$14:$I$73,MATCH($A52,'CA Standards and Followers'!$A$14:$A$73,0))&lt;=C$1,INDEX('CA Standards and Followers'!$F$14:$F$73,MATCH($A52,'CA Standards and Followers'!$A$14:$A$73,0))*'CA Standards and Followers'!C$8,0)</f>
        <v>0</v>
      </c>
      <c r="D52">
        <f>IF(INDEX('CA Standards and Followers'!$I$14:$I$73,MATCH($A52,'CA Standards and Followers'!$A$14:$A$73,0))&lt;=D$1,INDEX('CA Standards and Followers'!$F$14:$F$73,MATCH($A52,'CA Standards and Followers'!$A$14:$A$73,0))*'CA Standards and Followers'!D$8,0)</f>
        <v>0</v>
      </c>
      <c r="E52">
        <f>IF(INDEX('CA Standards and Followers'!$I$14:$I$73,MATCH($A52,'CA Standards and Followers'!$A$14:$A$73,0))&lt;=E$1,INDEX('CA Standards and Followers'!$F$14:$F$73,MATCH($A52,'CA Standards and Followers'!$A$14:$A$73,0))*'CA Standards and Followers'!E$8,0)</f>
        <v>0</v>
      </c>
      <c r="F52">
        <f>IF(INDEX('CA Standards and Followers'!$I$14:$I$73,MATCH($A52,'CA Standards and Followers'!$A$14:$A$73,0))&lt;=F$1,INDEX('CA Standards and Followers'!$F$14:$F$73,MATCH($A52,'CA Standards and Followers'!$A$14:$A$73,0))*'CA Standards and Followers'!F$8,0)</f>
        <v>0</v>
      </c>
      <c r="G52">
        <f>IF(INDEX('CA Standards and Followers'!$I$14:$I$73,MATCH($A52,'CA Standards and Followers'!$A$14:$A$73,0))&lt;=G$1,INDEX('CA Standards and Followers'!$F$14:$F$73,MATCH($A52,'CA Standards and Followers'!$A$14:$A$73,0))*'CA Standards and Followers'!G$8,0)</f>
        <v>0</v>
      </c>
      <c r="H52">
        <f>IF(INDEX('CA Standards and Followers'!$I$14:$I$73,MATCH($A52,'CA Standards and Followers'!$A$14:$A$73,0))&lt;=H$1,INDEX('CA Standards and Followers'!$F$14:$F$73,MATCH($A52,'CA Standards and Followers'!$A$14:$A$73,0))*'CA Standards and Followers'!H$8,0)</f>
        <v>0</v>
      </c>
      <c r="I52">
        <f>IF('CA Standards and Followers'!$C64=1,'EPA HDV Rules'!B$46,IF('CA Standards and Followers'!$F64=1,MAX('CA Standards and Followers'!I$8,'EPA HDV Rules'!B$46),0))</f>
        <v>0</v>
      </c>
      <c r="J52">
        <f>IF('CA Standards and Followers'!$C64=1,'EPA HDV Rules'!C$46,IF('CA Standards and Followers'!$F64=1,MAX('CA Standards and Followers'!J$8,'EPA HDV Rules'!C$46),0))</f>
        <v>0</v>
      </c>
      <c r="K52">
        <f>IF('CA Standards and Followers'!$C64=1,'EPA HDV Rules'!D$46,IF('CA Standards and Followers'!$F64=1,MAX('CA Standards and Followers'!K$8,'EPA HDV Rules'!D$46),0))</f>
        <v>0</v>
      </c>
      <c r="L52">
        <f>IF('CA Standards and Followers'!$C64=1,'EPA HDV Rules'!E$46,IF('CA Standards and Followers'!$F64=1,MAX('CA Standards and Followers'!L$8,'EPA HDV Rules'!E$46),0))</f>
        <v>3.3500000000000002E-2</v>
      </c>
      <c r="M52">
        <f>IF('CA Standards and Followers'!$C64=1,'EPA HDV Rules'!F$46,IF('CA Standards and Followers'!$F64=1,MAX('CA Standards and Followers'!M$8,'EPA HDV Rules'!F$46),0))</f>
        <v>0.125</v>
      </c>
      <c r="N52">
        <f>IF('CA Standards and Followers'!$C64=1,'EPA HDV Rules'!G$46,IF('CA Standards and Followers'!$F64=1,MAX('CA Standards and Followers'!N$8,'EPA HDV Rules'!G$46),0))</f>
        <v>0.27200000000000002</v>
      </c>
      <c r="O52">
        <f>IF('CA Standards and Followers'!$C64=1,'EPA HDV Rules'!H$46,IF('CA Standards and Followers'!$F64=1,MAX('CA Standards and Followers'!O$8,'EPA HDV Rules'!H$46),0))</f>
        <v>0.27200000000000002</v>
      </c>
      <c r="P52">
        <f>IF('CA Standards and Followers'!$C64=1,'EPA HDV Rules'!I$46,IF('CA Standards and Followers'!$F64=1,MAX('CA Standards and Followers'!P$8,'EPA HDV Rules'!I$46),0))</f>
        <v>0.27200000000000002</v>
      </c>
      <c r="Q52">
        <f>IF('CA Standards and Followers'!$C64=1,'EPA HDV Rules'!J$46,IF('CA Standards and Followers'!$F64=1,MAX('CA Standards and Followers'!Q$8,'EPA HDV Rules'!J$46),0))</f>
        <v>0.27200000000000002</v>
      </c>
      <c r="R52">
        <f>IF('CA Standards and Followers'!$C64=1,'EPA HDV Rules'!K$46,IF('CA Standards and Followers'!$F64=1,MAX('CA Standards and Followers'!R$8,'EPA HDV Rules'!K$46),0))</f>
        <v>0.27200000000000002</v>
      </c>
      <c r="S52">
        <f>IF('CA Standards and Followers'!$C64=1,'EPA HDV Rules'!L$46,IF('CA Standards and Followers'!$F64=1,MAX('CA Standards and Followers'!S$8,'EPA HDV Rules'!L$46),0))</f>
        <v>0.27200000000000002</v>
      </c>
      <c r="T52">
        <f>IF('CA Standards and Followers'!$C64=1,'EPA HDV Rules'!M$46,IF('CA Standards and Followers'!$F64=1,MAX('CA Standards and Followers'!T$8,'EPA HDV Rules'!M$46),0))</f>
        <v>0.27200000000000002</v>
      </c>
      <c r="U52">
        <f>IF('CA Standards and Followers'!$C64=1,'EPA HDV Rules'!N$46,IF('CA Standards and Followers'!$F64=1,MAX('CA Standards and Followers'!U$8,'EPA HDV Rules'!N$46),0))</f>
        <v>0.27200000000000002</v>
      </c>
      <c r="V52">
        <f>IF('CA Standards and Followers'!$C64=1,'EPA HDV Rules'!O$46,IF('CA Standards and Followers'!$F64=1,MAX('CA Standards and Followers'!V$8,'EPA HDV Rules'!O$46),0))</f>
        <v>0.27200000000000002</v>
      </c>
      <c r="W52">
        <f>IF('CA Standards and Followers'!$C64=1,'EPA HDV Rules'!P$46,IF('CA Standards and Followers'!$F64=1,MAX('CA Standards and Followers'!W$8,'EPA HDV Rules'!P$46),0))</f>
        <v>0.27200000000000002</v>
      </c>
      <c r="X52">
        <f>IF('CA Standards and Followers'!$C64=1,'EPA HDV Rules'!Q$46,IF('CA Standards and Followers'!$F64=1,MAX('CA Standards and Followers'!X$8,'EPA HDV Rules'!Q$46),0))</f>
        <v>0.27200000000000002</v>
      </c>
      <c r="Y52">
        <f>IF('CA Standards and Followers'!$C64=1,'EPA HDV Rules'!R$46,IF('CA Standards and Followers'!$F64=1,MAX('CA Standards and Followers'!Y$8,'EPA HDV Rules'!R$46),0))</f>
        <v>0.27200000000000002</v>
      </c>
      <c r="Z52">
        <f>IF('CA Standards and Followers'!$C64=1,'EPA HDV Rules'!S$46,IF('CA Standards and Followers'!$F64=1,MAX('CA Standards and Followers'!Z$8,'EPA HDV Rules'!S$46),0))</f>
        <v>0.27200000000000002</v>
      </c>
      <c r="AA52">
        <f>IF('CA Standards and Followers'!$C64=1,'EPA HDV Rules'!T$46,IF('CA Standards and Followers'!$F64=1,MAX('CA Standards and Followers'!AA$8,'EPA HDV Rules'!T$46),0))</f>
        <v>0.27200000000000002</v>
      </c>
      <c r="AB52">
        <f>IF('CA Standards and Followers'!$C64=1,'EPA HDV Rules'!U$46,IF('CA Standards and Followers'!$F64=1,MAX('CA Standards and Followers'!AB$8,'EPA HDV Rules'!U$46),0))</f>
        <v>0.27200000000000002</v>
      </c>
      <c r="AC52">
        <f>IF('CA Standards and Followers'!$C64=1,'EPA HDV Rules'!V$46,IF('CA Standards and Followers'!$F64=1,MAX('CA Standards and Followers'!AC$8,'EPA HDV Rules'!V$46),0))</f>
        <v>0.27200000000000002</v>
      </c>
      <c r="AD52">
        <f>IF('CA Standards and Followers'!$C64=1,'EPA HDV Rules'!W$46,IF('CA Standards and Followers'!$F64=1,MAX('CA Standards and Followers'!AD$8,'EPA HDV Rules'!W$46),0))</f>
        <v>0.27200000000000002</v>
      </c>
      <c r="AE52">
        <f>IF('CA Standards and Followers'!$C64=1,'EPA HDV Rules'!X$46,IF('CA Standards and Followers'!$F64=1,MAX('CA Standards and Followers'!AE$8,'EPA HDV Rules'!X$46),0))</f>
        <v>0.27200000000000002</v>
      </c>
      <c r="AF52">
        <f>IF('CA Standards and Followers'!$C64=1,'EPA HDV Rules'!Y$46,IF('CA Standards and Followers'!$F64=1,MAX('CA Standards and Followers'!AF$8,'EPA HDV Rules'!Y$46),0))</f>
        <v>0.27200000000000002</v>
      </c>
    </row>
    <row r="53" spans="1:32" x14ac:dyDescent="0.75">
      <c r="A53" t="s">
        <v>28</v>
      </c>
      <c r="B53">
        <f>IF(INDEX('CA Standards and Followers'!$I$14:$I$73,MATCH($A53,'CA Standards and Followers'!$A$14:$A$73,0))&lt;=B$1,INDEX('CA Standards and Followers'!$F$14:$F$73,MATCH($A53,'CA Standards and Followers'!$A$14:$A$73,0))*'CA Standards and Followers'!B$8,0)</f>
        <v>0</v>
      </c>
      <c r="C53">
        <f>IF(INDEX('CA Standards and Followers'!$I$14:$I$73,MATCH($A53,'CA Standards and Followers'!$A$14:$A$73,0))&lt;=C$1,INDEX('CA Standards and Followers'!$F$14:$F$73,MATCH($A53,'CA Standards and Followers'!$A$14:$A$73,0))*'CA Standards and Followers'!C$8,0)</f>
        <v>0</v>
      </c>
      <c r="D53">
        <f>IF(INDEX('CA Standards and Followers'!$I$14:$I$73,MATCH($A53,'CA Standards and Followers'!$A$14:$A$73,0))&lt;=D$1,INDEX('CA Standards and Followers'!$F$14:$F$73,MATCH($A53,'CA Standards and Followers'!$A$14:$A$73,0))*'CA Standards and Followers'!D$8,0)</f>
        <v>0</v>
      </c>
      <c r="E53">
        <f>IF(INDEX('CA Standards and Followers'!$I$14:$I$73,MATCH($A53,'CA Standards and Followers'!$A$14:$A$73,0))&lt;=E$1,INDEX('CA Standards and Followers'!$F$14:$F$73,MATCH($A53,'CA Standards and Followers'!$A$14:$A$73,0))*'CA Standards and Followers'!E$8,0)</f>
        <v>0</v>
      </c>
      <c r="F53">
        <f>IF(INDEX('CA Standards and Followers'!$I$14:$I$73,MATCH($A53,'CA Standards and Followers'!$A$14:$A$73,0))&lt;=F$1,INDEX('CA Standards and Followers'!$F$14:$F$73,MATCH($A53,'CA Standards and Followers'!$A$14:$A$73,0))*'CA Standards and Followers'!F$8,0)</f>
        <v>0</v>
      </c>
      <c r="G53">
        <f>IF(INDEX('CA Standards and Followers'!$I$14:$I$73,MATCH($A53,'CA Standards and Followers'!$A$14:$A$73,0))&lt;=G$1,INDEX('CA Standards and Followers'!$F$14:$F$73,MATCH($A53,'CA Standards and Followers'!$A$14:$A$73,0))*'CA Standards and Followers'!G$8,0)</f>
        <v>0</v>
      </c>
      <c r="H53">
        <f>IF(INDEX('CA Standards and Followers'!$I$14:$I$73,MATCH($A53,'CA Standards and Followers'!$A$14:$A$73,0))&lt;=H$1,INDEX('CA Standards and Followers'!$F$14:$F$73,MATCH($A53,'CA Standards and Followers'!$A$14:$A$73,0))*'CA Standards and Followers'!H$8,0)</f>
        <v>0</v>
      </c>
      <c r="I53">
        <f>IF('CA Standards and Followers'!$C65=1,'EPA HDV Rules'!B$46,IF('CA Standards and Followers'!$F65=1,MAX('CA Standards and Followers'!I$8,'EPA HDV Rules'!B$46),0))</f>
        <v>0</v>
      </c>
      <c r="J53">
        <f>IF('CA Standards and Followers'!$C65=1,'EPA HDV Rules'!C$46,IF('CA Standards and Followers'!$F65=1,MAX('CA Standards and Followers'!J$8,'EPA HDV Rules'!C$46),0))</f>
        <v>0</v>
      </c>
      <c r="K53">
        <f>IF('CA Standards and Followers'!$C65=1,'EPA HDV Rules'!D$46,IF('CA Standards and Followers'!$F65=1,MAX('CA Standards and Followers'!K$8,'EPA HDV Rules'!D$46),0))</f>
        <v>0</v>
      </c>
      <c r="L53">
        <f>IF('CA Standards and Followers'!$C65=1,'EPA HDV Rules'!E$46,IF('CA Standards and Followers'!$F65=1,MAX('CA Standards and Followers'!L$8,'EPA HDV Rules'!E$46),0))</f>
        <v>3.3500000000000002E-2</v>
      </c>
      <c r="M53">
        <f>IF('CA Standards and Followers'!$C65=1,'EPA HDV Rules'!F$46,IF('CA Standards and Followers'!$F65=1,MAX('CA Standards and Followers'!M$8,'EPA HDV Rules'!F$46),0))</f>
        <v>0.125</v>
      </c>
      <c r="N53">
        <f>IF('CA Standards and Followers'!$C65=1,'EPA HDV Rules'!G$46,IF('CA Standards and Followers'!$F65=1,MAX('CA Standards and Followers'!N$8,'EPA HDV Rules'!G$46),0))</f>
        <v>0.27200000000000002</v>
      </c>
      <c r="O53">
        <f>IF('CA Standards and Followers'!$C65=1,'EPA HDV Rules'!H$46,IF('CA Standards and Followers'!$F65=1,MAX('CA Standards and Followers'!O$8,'EPA HDV Rules'!H$46),0))</f>
        <v>0.27200000000000002</v>
      </c>
      <c r="P53">
        <f>IF('CA Standards and Followers'!$C65=1,'EPA HDV Rules'!I$46,IF('CA Standards and Followers'!$F65=1,MAX('CA Standards and Followers'!P$8,'EPA HDV Rules'!I$46),0))</f>
        <v>0.27200000000000002</v>
      </c>
      <c r="Q53">
        <f>IF('CA Standards and Followers'!$C65=1,'EPA HDV Rules'!J$46,IF('CA Standards and Followers'!$F65=1,MAX('CA Standards and Followers'!Q$8,'EPA HDV Rules'!J$46),0))</f>
        <v>0.27200000000000002</v>
      </c>
      <c r="R53">
        <f>IF('CA Standards and Followers'!$C65=1,'EPA HDV Rules'!K$46,IF('CA Standards and Followers'!$F65=1,MAX('CA Standards and Followers'!R$8,'EPA HDV Rules'!K$46),0))</f>
        <v>0.27200000000000002</v>
      </c>
      <c r="S53">
        <f>IF('CA Standards and Followers'!$C65=1,'EPA HDV Rules'!L$46,IF('CA Standards and Followers'!$F65=1,MAX('CA Standards and Followers'!S$8,'EPA HDV Rules'!L$46),0))</f>
        <v>0.27200000000000002</v>
      </c>
      <c r="T53">
        <f>IF('CA Standards and Followers'!$C65=1,'EPA HDV Rules'!M$46,IF('CA Standards and Followers'!$F65=1,MAX('CA Standards and Followers'!T$8,'EPA HDV Rules'!M$46),0))</f>
        <v>0.27200000000000002</v>
      </c>
      <c r="U53">
        <f>IF('CA Standards and Followers'!$C65=1,'EPA HDV Rules'!N$46,IF('CA Standards and Followers'!$F65=1,MAX('CA Standards and Followers'!U$8,'EPA HDV Rules'!N$46),0))</f>
        <v>0.27200000000000002</v>
      </c>
      <c r="V53">
        <f>IF('CA Standards and Followers'!$C65=1,'EPA HDV Rules'!O$46,IF('CA Standards and Followers'!$F65=1,MAX('CA Standards and Followers'!V$8,'EPA HDV Rules'!O$46),0))</f>
        <v>0.27200000000000002</v>
      </c>
      <c r="W53">
        <f>IF('CA Standards and Followers'!$C65=1,'EPA HDV Rules'!P$46,IF('CA Standards and Followers'!$F65=1,MAX('CA Standards and Followers'!W$8,'EPA HDV Rules'!P$46),0))</f>
        <v>0.27200000000000002</v>
      </c>
      <c r="X53">
        <f>IF('CA Standards and Followers'!$C65=1,'EPA HDV Rules'!Q$46,IF('CA Standards and Followers'!$F65=1,MAX('CA Standards and Followers'!X$8,'EPA HDV Rules'!Q$46),0))</f>
        <v>0.27200000000000002</v>
      </c>
      <c r="Y53">
        <f>IF('CA Standards and Followers'!$C65=1,'EPA HDV Rules'!R$46,IF('CA Standards and Followers'!$F65=1,MAX('CA Standards and Followers'!Y$8,'EPA HDV Rules'!R$46),0))</f>
        <v>0.27200000000000002</v>
      </c>
      <c r="Z53">
        <f>IF('CA Standards and Followers'!$C65=1,'EPA HDV Rules'!S$46,IF('CA Standards and Followers'!$F65=1,MAX('CA Standards and Followers'!Z$8,'EPA HDV Rules'!S$46),0))</f>
        <v>0.27200000000000002</v>
      </c>
      <c r="AA53">
        <f>IF('CA Standards and Followers'!$C65=1,'EPA HDV Rules'!T$46,IF('CA Standards and Followers'!$F65=1,MAX('CA Standards and Followers'!AA$8,'EPA HDV Rules'!T$46),0))</f>
        <v>0.27200000000000002</v>
      </c>
      <c r="AB53">
        <f>IF('CA Standards and Followers'!$C65=1,'EPA HDV Rules'!U$46,IF('CA Standards and Followers'!$F65=1,MAX('CA Standards and Followers'!AB$8,'EPA HDV Rules'!U$46),0))</f>
        <v>0.27200000000000002</v>
      </c>
      <c r="AC53">
        <f>IF('CA Standards and Followers'!$C65=1,'EPA HDV Rules'!V$46,IF('CA Standards and Followers'!$F65=1,MAX('CA Standards and Followers'!AC$8,'EPA HDV Rules'!V$46),0))</f>
        <v>0.27200000000000002</v>
      </c>
      <c r="AD53">
        <f>IF('CA Standards and Followers'!$C65=1,'EPA HDV Rules'!W$46,IF('CA Standards and Followers'!$F65=1,MAX('CA Standards and Followers'!AD$8,'EPA HDV Rules'!W$46),0))</f>
        <v>0.27200000000000002</v>
      </c>
      <c r="AE53">
        <f>IF('CA Standards and Followers'!$C65=1,'EPA HDV Rules'!X$46,IF('CA Standards and Followers'!$F65=1,MAX('CA Standards and Followers'!AE$8,'EPA HDV Rules'!X$46),0))</f>
        <v>0.27200000000000002</v>
      </c>
      <c r="AF53">
        <f>IF('CA Standards and Followers'!$C65=1,'EPA HDV Rules'!Y$46,IF('CA Standards and Followers'!$F65=1,MAX('CA Standards and Followers'!AF$8,'EPA HDV Rules'!Y$46),0))</f>
        <v>0.27200000000000002</v>
      </c>
    </row>
    <row r="54" spans="1:32" x14ac:dyDescent="0.75">
      <c r="A54" t="s">
        <v>29</v>
      </c>
      <c r="B54">
        <f>IF(INDEX('CA Standards and Followers'!$I$14:$I$73,MATCH($A54,'CA Standards and Followers'!$A$14:$A$73,0))&lt;=B$1,INDEX('CA Standards and Followers'!$F$14:$F$73,MATCH($A54,'CA Standards and Followers'!$A$14:$A$73,0))*'CA Standards and Followers'!B$8,0)</f>
        <v>0</v>
      </c>
      <c r="C54">
        <f>IF(INDEX('CA Standards and Followers'!$I$14:$I$73,MATCH($A54,'CA Standards and Followers'!$A$14:$A$73,0))&lt;=C$1,INDEX('CA Standards and Followers'!$F$14:$F$73,MATCH($A54,'CA Standards and Followers'!$A$14:$A$73,0))*'CA Standards and Followers'!C$8,0)</f>
        <v>0</v>
      </c>
      <c r="D54">
        <f>IF(INDEX('CA Standards and Followers'!$I$14:$I$73,MATCH($A54,'CA Standards and Followers'!$A$14:$A$73,0))&lt;=D$1,INDEX('CA Standards and Followers'!$F$14:$F$73,MATCH($A54,'CA Standards and Followers'!$A$14:$A$73,0))*'CA Standards and Followers'!D$8,0)</f>
        <v>0</v>
      </c>
      <c r="E54">
        <f>IF(INDEX('CA Standards and Followers'!$I$14:$I$73,MATCH($A54,'CA Standards and Followers'!$A$14:$A$73,0))&lt;=E$1,INDEX('CA Standards and Followers'!$F$14:$F$73,MATCH($A54,'CA Standards and Followers'!$A$14:$A$73,0))*'CA Standards and Followers'!E$8,0)</f>
        <v>0</v>
      </c>
      <c r="F54">
        <f>IF(INDEX('CA Standards and Followers'!$I$14:$I$73,MATCH($A54,'CA Standards and Followers'!$A$14:$A$73,0))&lt;=F$1,INDEX('CA Standards and Followers'!$F$14:$F$73,MATCH($A54,'CA Standards and Followers'!$A$14:$A$73,0))*'CA Standards and Followers'!F$8,0)</f>
        <v>0</v>
      </c>
      <c r="G54">
        <f>IF(INDEX('CA Standards and Followers'!$I$14:$I$73,MATCH($A54,'CA Standards and Followers'!$A$14:$A$73,0))&lt;=G$1,INDEX('CA Standards and Followers'!$F$14:$F$73,MATCH($A54,'CA Standards and Followers'!$A$14:$A$73,0))*'CA Standards and Followers'!G$8,0)</f>
        <v>0</v>
      </c>
      <c r="H54">
        <f>IF(INDEX('CA Standards and Followers'!$I$14:$I$73,MATCH($A54,'CA Standards and Followers'!$A$14:$A$73,0))&lt;=H$1,INDEX('CA Standards and Followers'!$F$14:$F$73,MATCH($A54,'CA Standards and Followers'!$A$14:$A$73,0))*'CA Standards and Followers'!H$8,0)</f>
        <v>0</v>
      </c>
      <c r="I54">
        <f>IF('CA Standards and Followers'!$C66=1,'EPA HDV Rules'!B$46,IF('CA Standards and Followers'!$F66=1,MAX('CA Standards and Followers'!I$8,'EPA HDV Rules'!B$46),0))</f>
        <v>0</v>
      </c>
      <c r="J54">
        <f>IF('CA Standards and Followers'!$C66=1,'EPA HDV Rules'!C$46,IF('CA Standards and Followers'!$F66=1,MAX('CA Standards and Followers'!J$8,'EPA HDV Rules'!C$46),0))</f>
        <v>0</v>
      </c>
      <c r="K54">
        <f>IF('CA Standards and Followers'!$C66=1,'EPA HDV Rules'!D$46,IF('CA Standards and Followers'!$F66=1,MAX('CA Standards and Followers'!K$8,'EPA HDV Rules'!D$46),0))</f>
        <v>0</v>
      </c>
      <c r="L54">
        <f>IF('CA Standards and Followers'!$C66=1,'EPA HDV Rules'!E$46,IF('CA Standards and Followers'!$F66=1,MAX('CA Standards and Followers'!L$8,'EPA HDV Rules'!E$46),0))</f>
        <v>3.3500000000000002E-2</v>
      </c>
      <c r="M54">
        <f>IF('CA Standards and Followers'!$C66=1,'EPA HDV Rules'!F$46,IF('CA Standards and Followers'!$F66=1,MAX('CA Standards and Followers'!M$8,'EPA HDV Rules'!F$46),0))</f>
        <v>0.125</v>
      </c>
      <c r="N54">
        <f>IF('CA Standards and Followers'!$C66=1,'EPA HDV Rules'!G$46,IF('CA Standards and Followers'!$F66=1,MAX('CA Standards and Followers'!N$8,'EPA HDV Rules'!G$46),0))</f>
        <v>0.27200000000000002</v>
      </c>
      <c r="O54">
        <f>IF('CA Standards and Followers'!$C66=1,'EPA HDV Rules'!H$46,IF('CA Standards and Followers'!$F66=1,MAX('CA Standards and Followers'!O$8,'EPA HDV Rules'!H$46),0))</f>
        <v>0.27200000000000002</v>
      </c>
      <c r="P54">
        <f>IF('CA Standards and Followers'!$C66=1,'EPA HDV Rules'!I$46,IF('CA Standards and Followers'!$F66=1,MAX('CA Standards and Followers'!P$8,'EPA HDV Rules'!I$46),0))</f>
        <v>0.27200000000000002</v>
      </c>
      <c r="Q54">
        <f>IF('CA Standards and Followers'!$C66=1,'EPA HDV Rules'!J$46,IF('CA Standards and Followers'!$F66=1,MAX('CA Standards and Followers'!Q$8,'EPA HDV Rules'!J$46),0))</f>
        <v>0.27200000000000002</v>
      </c>
      <c r="R54">
        <f>IF('CA Standards and Followers'!$C66=1,'EPA HDV Rules'!K$46,IF('CA Standards and Followers'!$F66=1,MAX('CA Standards and Followers'!R$8,'EPA HDV Rules'!K$46),0))</f>
        <v>0.27200000000000002</v>
      </c>
      <c r="S54">
        <f>IF('CA Standards and Followers'!$C66=1,'EPA HDV Rules'!L$46,IF('CA Standards and Followers'!$F66=1,MAX('CA Standards and Followers'!S$8,'EPA HDV Rules'!L$46),0))</f>
        <v>0.27200000000000002</v>
      </c>
      <c r="T54">
        <f>IF('CA Standards and Followers'!$C66=1,'EPA HDV Rules'!M$46,IF('CA Standards and Followers'!$F66=1,MAX('CA Standards and Followers'!T$8,'EPA HDV Rules'!M$46),0))</f>
        <v>0.27200000000000002</v>
      </c>
      <c r="U54">
        <f>IF('CA Standards and Followers'!$C66=1,'EPA HDV Rules'!N$46,IF('CA Standards and Followers'!$F66=1,MAX('CA Standards and Followers'!U$8,'EPA HDV Rules'!N$46),0))</f>
        <v>0.27200000000000002</v>
      </c>
      <c r="V54">
        <f>IF('CA Standards and Followers'!$C66=1,'EPA HDV Rules'!O$46,IF('CA Standards and Followers'!$F66=1,MAX('CA Standards and Followers'!V$8,'EPA HDV Rules'!O$46),0))</f>
        <v>0.27200000000000002</v>
      </c>
      <c r="W54">
        <f>IF('CA Standards and Followers'!$C66=1,'EPA HDV Rules'!P$46,IF('CA Standards and Followers'!$F66=1,MAX('CA Standards and Followers'!W$8,'EPA HDV Rules'!P$46),0))</f>
        <v>0.27200000000000002</v>
      </c>
      <c r="X54">
        <f>IF('CA Standards and Followers'!$C66=1,'EPA HDV Rules'!Q$46,IF('CA Standards and Followers'!$F66=1,MAX('CA Standards and Followers'!X$8,'EPA HDV Rules'!Q$46),0))</f>
        <v>0.27200000000000002</v>
      </c>
      <c r="Y54">
        <f>IF('CA Standards and Followers'!$C66=1,'EPA HDV Rules'!R$46,IF('CA Standards and Followers'!$F66=1,MAX('CA Standards and Followers'!Y$8,'EPA HDV Rules'!R$46),0))</f>
        <v>0.27200000000000002</v>
      </c>
      <c r="Z54">
        <f>IF('CA Standards and Followers'!$C66=1,'EPA HDV Rules'!S$46,IF('CA Standards and Followers'!$F66=1,MAX('CA Standards and Followers'!Z$8,'EPA HDV Rules'!S$46),0))</f>
        <v>0.27200000000000002</v>
      </c>
      <c r="AA54">
        <f>IF('CA Standards and Followers'!$C66=1,'EPA HDV Rules'!T$46,IF('CA Standards and Followers'!$F66=1,MAX('CA Standards and Followers'!AA$8,'EPA HDV Rules'!T$46),0))</f>
        <v>0.27200000000000002</v>
      </c>
      <c r="AB54">
        <f>IF('CA Standards and Followers'!$C66=1,'EPA HDV Rules'!U$46,IF('CA Standards and Followers'!$F66=1,MAX('CA Standards and Followers'!AB$8,'EPA HDV Rules'!U$46),0))</f>
        <v>0.27200000000000002</v>
      </c>
      <c r="AC54">
        <f>IF('CA Standards and Followers'!$C66=1,'EPA HDV Rules'!V$46,IF('CA Standards and Followers'!$F66=1,MAX('CA Standards and Followers'!AC$8,'EPA HDV Rules'!V$46),0))</f>
        <v>0.27200000000000002</v>
      </c>
      <c r="AD54">
        <f>IF('CA Standards and Followers'!$C66=1,'EPA HDV Rules'!W$46,IF('CA Standards and Followers'!$F66=1,MAX('CA Standards and Followers'!AD$8,'EPA HDV Rules'!W$46),0))</f>
        <v>0.27200000000000002</v>
      </c>
      <c r="AE54">
        <f>IF('CA Standards and Followers'!$C66=1,'EPA HDV Rules'!X$46,IF('CA Standards and Followers'!$F66=1,MAX('CA Standards and Followers'!AE$8,'EPA HDV Rules'!X$46),0))</f>
        <v>0.27200000000000002</v>
      </c>
      <c r="AF54">
        <f>IF('CA Standards and Followers'!$C66=1,'EPA HDV Rules'!Y$46,IF('CA Standards and Followers'!$F66=1,MAX('CA Standards and Followers'!AF$8,'EPA HDV Rules'!Y$46),0))</f>
        <v>0.27200000000000002</v>
      </c>
    </row>
    <row r="55" spans="1:32" x14ac:dyDescent="0.75">
      <c r="A55" t="s">
        <v>30</v>
      </c>
      <c r="B55">
        <f>IF(INDEX('CA Standards and Followers'!$I$14:$I$73,MATCH($A55,'CA Standards and Followers'!$A$14:$A$73,0))&lt;=B$1,INDEX('CA Standards and Followers'!$F$14:$F$73,MATCH($A55,'CA Standards and Followers'!$A$14:$A$73,0))*'CA Standards and Followers'!B$8,0)</f>
        <v>0</v>
      </c>
      <c r="C55">
        <f>IF(INDEX('CA Standards and Followers'!$I$14:$I$73,MATCH($A55,'CA Standards and Followers'!$A$14:$A$73,0))&lt;=C$1,INDEX('CA Standards and Followers'!$F$14:$F$73,MATCH($A55,'CA Standards and Followers'!$A$14:$A$73,0))*'CA Standards and Followers'!C$8,0)</f>
        <v>0</v>
      </c>
      <c r="D55">
        <f>IF(INDEX('CA Standards and Followers'!$I$14:$I$73,MATCH($A55,'CA Standards and Followers'!$A$14:$A$73,0))&lt;=D$1,INDEX('CA Standards and Followers'!$F$14:$F$73,MATCH($A55,'CA Standards and Followers'!$A$14:$A$73,0))*'CA Standards and Followers'!D$8,0)</f>
        <v>0</v>
      </c>
      <c r="E55">
        <f>IF(INDEX('CA Standards and Followers'!$I$14:$I$73,MATCH($A55,'CA Standards and Followers'!$A$14:$A$73,0))&lt;=E$1,INDEX('CA Standards and Followers'!$F$14:$F$73,MATCH($A55,'CA Standards and Followers'!$A$14:$A$73,0))*'CA Standards and Followers'!E$8,0)</f>
        <v>0</v>
      </c>
      <c r="F55">
        <f>IF(INDEX('CA Standards and Followers'!$I$14:$I$73,MATCH($A55,'CA Standards and Followers'!$A$14:$A$73,0))&lt;=F$1,INDEX('CA Standards and Followers'!$F$14:$F$73,MATCH($A55,'CA Standards and Followers'!$A$14:$A$73,0))*'CA Standards and Followers'!F$8,0)</f>
        <v>0</v>
      </c>
      <c r="G55">
        <f>IF(INDEX('CA Standards and Followers'!$I$14:$I$73,MATCH($A55,'CA Standards and Followers'!$A$14:$A$73,0))&lt;=G$1,INDEX('CA Standards and Followers'!$F$14:$F$73,MATCH($A55,'CA Standards and Followers'!$A$14:$A$73,0))*'CA Standards and Followers'!G$8,0)</f>
        <v>0</v>
      </c>
      <c r="H55">
        <f>IF(INDEX('CA Standards and Followers'!$I$14:$I$73,MATCH($A55,'CA Standards and Followers'!$A$14:$A$73,0))&lt;=H$1,INDEX('CA Standards and Followers'!$F$14:$F$73,MATCH($A55,'CA Standards and Followers'!$A$14:$A$73,0))*'CA Standards and Followers'!H$8,0)</f>
        <v>0</v>
      </c>
      <c r="I55">
        <f>IF('CA Standards and Followers'!$C67=1,'EPA HDV Rules'!B$46,IF('CA Standards and Followers'!$F67=1,MAX('CA Standards and Followers'!I$8,'EPA HDV Rules'!B$46),0))</f>
        <v>0</v>
      </c>
      <c r="J55">
        <f>IF('CA Standards and Followers'!$C67=1,'EPA HDV Rules'!C$46,IF('CA Standards and Followers'!$F67=1,MAX('CA Standards and Followers'!J$8,'EPA HDV Rules'!C$46),0))</f>
        <v>0</v>
      </c>
      <c r="K55">
        <f>IF('CA Standards and Followers'!$C67=1,'EPA HDV Rules'!D$46,IF('CA Standards and Followers'!$F67=1,MAX('CA Standards and Followers'!K$8,'EPA HDV Rules'!D$46),0))</f>
        <v>0</v>
      </c>
      <c r="L55">
        <f>IF('CA Standards and Followers'!$C67=1,'EPA HDV Rules'!E$46,IF('CA Standards and Followers'!$F67=1,MAX('CA Standards and Followers'!L$8,'EPA HDV Rules'!E$46),0))</f>
        <v>3.3500000000000002E-2</v>
      </c>
      <c r="M55">
        <f>IF('CA Standards and Followers'!$C67=1,'EPA HDV Rules'!F$46,IF('CA Standards and Followers'!$F67=1,MAX('CA Standards and Followers'!M$8,'EPA HDV Rules'!F$46),0))</f>
        <v>0.125</v>
      </c>
      <c r="N55">
        <f>IF('CA Standards and Followers'!$C67=1,'EPA HDV Rules'!G$46,IF('CA Standards and Followers'!$F67=1,MAX('CA Standards and Followers'!N$8,'EPA HDV Rules'!G$46),0))</f>
        <v>0.27200000000000002</v>
      </c>
      <c r="O55">
        <f>IF('CA Standards and Followers'!$C67=1,'EPA HDV Rules'!H$46,IF('CA Standards and Followers'!$F67=1,MAX('CA Standards and Followers'!O$8,'EPA HDV Rules'!H$46),0))</f>
        <v>0.27200000000000002</v>
      </c>
      <c r="P55">
        <f>IF('CA Standards and Followers'!$C67=1,'EPA HDV Rules'!I$46,IF('CA Standards and Followers'!$F67=1,MAX('CA Standards and Followers'!P$8,'EPA HDV Rules'!I$46),0))</f>
        <v>0.27200000000000002</v>
      </c>
      <c r="Q55">
        <f>IF('CA Standards and Followers'!$C67=1,'EPA HDV Rules'!J$46,IF('CA Standards and Followers'!$F67=1,MAX('CA Standards and Followers'!Q$8,'EPA HDV Rules'!J$46),0))</f>
        <v>0.27200000000000002</v>
      </c>
      <c r="R55">
        <f>IF('CA Standards and Followers'!$C67=1,'EPA HDV Rules'!K$46,IF('CA Standards and Followers'!$F67=1,MAX('CA Standards and Followers'!R$8,'EPA HDV Rules'!K$46),0))</f>
        <v>0.27200000000000002</v>
      </c>
      <c r="S55">
        <f>IF('CA Standards and Followers'!$C67=1,'EPA HDV Rules'!L$46,IF('CA Standards and Followers'!$F67=1,MAX('CA Standards and Followers'!S$8,'EPA HDV Rules'!L$46),0))</f>
        <v>0.27200000000000002</v>
      </c>
      <c r="T55">
        <f>IF('CA Standards and Followers'!$C67=1,'EPA HDV Rules'!M$46,IF('CA Standards and Followers'!$F67=1,MAX('CA Standards and Followers'!T$8,'EPA HDV Rules'!M$46),0))</f>
        <v>0.27200000000000002</v>
      </c>
      <c r="U55">
        <f>IF('CA Standards and Followers'!$C67=1,'EPA HDV Rules'!N$46,IF('CA Standards and Followers'!$F67=1,MAX('CA Standards and Followers'!U$8,'EPA HDV Rules'!N$46),0))</f>
        <v>0.27200000000000002</v>
      </c>
      <c r="V55">
        <f>IF('CA Standards and Followers'!$C67=1,'EPA HDV Rules'!O$46,IF('CA Standards and Followers'!$F67=1,MAX('CA Standards and Followers'!V$8,'EPA HDV Rules'!O$46),0))</f>
        <v>0.27200000000000002</v>
      </c>
      <c r="W55">
        <f>IF('CA Standards and Followers'!$C67=1,'EPA HDV Rules'!P$46,IF('CA Standards and Followers'!$F67=1,MAX('CA Standards and Followers'!W$8,'EPA HDV Rules'!P$46),0))</f>
        <v>0.27200000000000002</v>
      </c>
      <c r="X55">
        <f>IF('CA Standards and Followers'!$C67=1,'EPA HDV Rules'!Q$46,IF('CA Standards and Followers'!$F67=1,MAX('CA Standards and Followers'!X$8,'EPA HDV Rules'!Q$46),0))</f>
        <v>0.27200000000000002</v>
      </c>
      <c r="Y55">
        <f>IF('CA Standards and Followers'!$C67=1,'EPA HDV Rules'!R$46,IF('CA Standards and Followers'!$F67=1,MAX('CA Standards and Followers'!Y$8,'EPA HDV Rules'!R$46),0))</f>
        <v>0.27200000000000002</v>
      </c>
      <c r="Z55">
        <f>IF('CA Standards and Followers'!$C67=1,'EPA HDV Rules'!S$46,IF('CA Standards and Followers'!$F67=1,MAX('CA Standards and Followers'!Z$8,'EPA HDV Rules'!S$46),0))</f>
        <v>0.27200000000000002</v>
      </c>
      <c r="AA55">
        <f>IF('CA Standards and Followers'!$C67=1,'EPA HDV Rules'!T$46,IF('CA Standards and Followers'!$F67=1,MAX('CA Standards and Followers'!AA$8,'EPA HDV Rules'!T$46),0))</f>
        <v>0.27200000000000002</v>
      </c>
      <c r="AB55">
        <f>IF('CA Standards and Followers'!$C67=1,'EPA HDV Rules'!U$46,IF('CA Standards and Followers'!$F67=1,MAX('CA Standards and Followers'!AB$8,'EPA HDV Rules'!U$46),0))</f>
        <v>0.27200000000000002</v>
      </c>
      <c r="AC55">
        <f>IF('CA Standards and Followers'!$C67=1,'EPA HDV Rules'!V$46,IF('CA Standards and Followers'!$F67=1,MAX('CA Standards and Followers'!AC$8,'EPA HDV Rules'!V$46),0))</f>
        <v>0.27200000000000002</v>
      </c>
      <c r="AD55">
        <f>IF('CA Standards and Followers'!$C67=1,'EPA HDV Rules'!W$46,IF('CA Standards and Followers'!$F67=1,MAX('CA Standards and Followers'!AD$8,'EPA HDV Rules'!W$46),0))</f>
        <v>0.27200000000000002</v>
      </c>
      <c r="AE55">
        <f>IF('CA Standards and Followers'!$C67=1,'EPA HDV Rules'!X$46,IF('CA Standards and Followers'!$F67=1,MAX('CA Standards and Followers'!AE$8,'EPA HDV Rules'!X$46),0))</f>
        <v>0.27200000000000002</v>
      </c>
      <c r="AF55">
        <f>IF('CA Standards and Followers'!$C67=1,'EPA HDV Rules'!Y$46,IF('CA Standards and Followers'!$F67=1,MAX('CA Standards and Followers'!AF$8,'EPA HDV Rules'!Y$46),0))</f>
        <v>0.27200000000000002</v>
      </c>
    </row>
    <row r="56" spans="1:32" x14ac:dyDescent="0.75">
      <c r="A56" t="s">
        <v>31</v>
      </c>
      <c r="B56">
        <f>IF(INDEX('CA Standards and Followers'!$I$14:$I$73,MATCH($A56,'CA Standards and Followers'!$A$14:$A$73,0))&lt;=B$1,INDEX('CA Standards and Followers'!$F$14:$F$73,MATCH($A56,'CA Standards and Followers'!$A$14:$A$73,0))*'CA Standards and Followers'!B$8,0)</f>
        <v>0</v>
      </c>
      <c r="C56">
        <f>IF(INDEX('CA Standards and Followers'!$I$14:$I$73,MATCH($A56,'CA Standards and Followers'!$A$14:$A$73,0))&lt;=C$1,INDEX('CA Standards and Followers'!$F$14:$F$73,MATCH($A56,'CA Standards and Followers'!$A$14:$A$73,0))*'CA Standards and Followers'!C$8,0)</f>
        <v>0</v>
      </c>
      <c r="D56">
        <f>IF(INDEX('CA Standards and Followers'!$I$14:$I$73,MATCH($A56,'CA Standards and Followers'!$A$14:$A$73,0))&lt;=D$1,INDEX('CA Standards and Followers'!$F$14:$F$73,MATCH($A56,'CA Standards and Followers'!$A$14:$A$73,0))*'CA Standards and Followers'!D$8,0)</f>
        <v>0</v>
      </c>
      <c r="E56">
        <f>IF(INDEX('CA Standards and Followers'!$I$14:$I$73,MATCH($A56,'CA Standards and Followers'!$A$14:$A$73,0))&lt;=E$1,INDEX('CA Standards and Followers'!$F$14:$F$73,MATCH($A56,'CA Standards and Followers'!$A$14:$A$73,0))*'CA Standards and Followers'!E$8,0)</f>
        <v>0</v>
      </c>
      <c r="F56">
        <f>IF(INDEX('CA Standards and Followers'!$I$14:$I$73,MATCH($A56,'CA Standards and Followers'!$A$14:$A$73,0))&lt;=F$1,INDEX('CA Standards and Followers'!$F$14:$F$73,MATCH($A56,'CA Standards and Followers'!$A$14:$A$73,0))*'CA Standards and Followers'!F$8,0)</f>
        <v>0</v>
      </c>
      <c r="G56">
        <f>IF(INDEX('CA Standards and Followers'!$I$14:$I$73,MATCH($A56,'CA Standards and Followers'!$A$14:$A$73,0))&lt;=G$1,INDEX('CA Standards and Followers'!$F$14:$F$73,MATCH($A56,'CA Standards and Followers'!$A$14:$A$73,0))*'CA Standards and Followers'!G$8,0)</f>
        <v>0</v>
      </c>
      <c r="H56">
        <f>IF(INDEX('CA Standards and Followers'!$I$14:$I$73,MATCH($A56,'CA Standards and Followers'!$A$14:$A$73,0))&lt;=H$1,INDEX('CA Standards and Followers'!$F$14:$F$73,MATCH($A56,'CA Standards and Followers'!$A$14:$A$73,0))*'CA Standards and Followers'!H$8,0)</f>
        <v>0</v>
      </c>
      <c r="I56">
        <f>IF('CA Standards and Followers'!$C68=1,'EPA HDV Rules'!B$46,IF('CA Standards and Followers'!$F68=1,MAX('CA Standards and Followers'!I$8,'EPA HDV Rules'!B$46),0))</f>
        <v>0</v>
      </c>
      <c r="J56">
        <f>IF('CA Standards and Followers'!$C68=1,'EPA HDV Rules'!C$46,IF('CA Standards and Followers'!$F68=1,MAX('CA Standards and Followers'!J$8,'EPA HDV Rules'!C$46),0))</f>
        <v>0</v>
      </c>
      <c r="K56">
        <f>IF('CA Standards and Followers'!$C68=1,'EPA HDV Rules'!D$46,IF('CA Standards and Followers'!$F68=1,MAX('CA Standards and Followers'!K$8,'EPA HDV Rules'!D$46),0))</f>
        <v>0</v>
      </c>
      <c r="L56">
        <f>IF('CA Standards and Followers'!$C68=1,'EPA HDV Rules'!E$46,IF('CA Standards and Followers'!$F68=1,MAX('CA Standards and Followers'!L$8,'EPA HDV Rules'!E$46),0))</f>
        <v>3.3500000000000002E-2</v>
      </c>
      <c r="M56">
        <f>IF('CA Standards and Followers'!$C68=1,'EPA HDV Rules'!F$46,IF('CA Standards and Followers'!$F68=1,MAX('CA Standards and Followers'!M$8,'EPA HDV Rules'!F$46),0))</f>
        <v>0.125</v>
      </c>
      <c r="N56">
        <f>IF('CA Standards and Followers'!$C68=1,'EPA HDV Rules'!G$46,IF('CA Standards and Followers'!$F68=1,MAX('CA Standards and Followers'!N$8,'EPA HDV Rules'!G$46),0))</f>
        <v>0.27200000000000002</v>
      </c>
      <c r="O56">
        <f>IF('CA Standards and Followers'!$C68=1,'EPA HDV Rules'!H$46,IF('CA Standards and Followers'!$F68=1,MAX('CA Standards and Followers'!O$8,'EPA HDV Rules'!H$46),0))</f>
        <v>0.27200000000000002</v>
      </c>
      <c r="P56">
        <f>IF('CA Standards and Followers'!$C68=1,'EPA HDV Rules'!I$46,IF('CA Standards and Followers'!$F68=1,MAX('CA Standards and Followers'!P$8,'EPA HDV Rules'!I$46),0))</f>
        <v>0.27200000000000002</v>
      </c>
      <c r="Q56">
        <f>IF('CA Standards and Followers'!$C68=1,'EPA HDV Rules'!J$46,IF('CA Standards and Followers'!$F68=1,MAX('CA Standards and Followers'!Q$8,'EPA HDV Rules'!J$46),0))</f>
        <v>0.27200000000000002</v>
      </c>
      <c r="R56">
        <f>IF('CA Standards and Followers'!$C68=1,'EPA HDV Rules'!K$46,IF('CA Standards and Followers'!$F68=1,MAX('CA Standards and Followers'!R$8,'EPA HDV Rules'!K$46),0))</f>
        <v>0.27200000000000002</v>
      </c>
      <c r="S56">
        <f>IF('CA Standards and Followers'!$C68=1,'EPA HDV Rules'!L$46,IF('CA Standards and Followers'!$F68=1,MAX('CA Standards and Followers'!S$8,'EPA HDV Rules'!L$46),0))</f>
        <v>0.27200000000000002</v>
      </c>
      <c r="T56">
        <f>IF('CA Standards and Followers'!$C68=1,'EPA HDV Rules'!M$46,IF('CA Standards and Followers'!$F68=1,MAX('CA Standards and Followers'!T$8,'EPA HDV Rules'!M$46),0))</f>
        <v>0.27200000000000002</v>
      </c>
      <c r="U56">
        <f>IF('CA Standards and Followers'!$C68=1,'EPA HDV Rules'!N$46,IF('CA Standards and Followers'!$F68=1,MAX('CA Standards and Followers'!U$8,'EPA HDV Rules'!N$46),0))</f>
        <v>0.27200000000000002</v>
      </c>
      <c r="V56">
        <f>IF('CA Standards and Followers'!$C68=1,'EPA HDV Rules'!O$46,IF('CA Standards and Followers'!$F68=1,MAX('CA Standards and Followers'!V$8,'EPA HDV Rules'!O$46),0))</f>
        <v>0.27200000000000002</v>
      </c>
      <c r="W56">
        <f>IF('CA Standards and Followers'!$C68=1,'EPA HDV Rules'!P$46,IF('CA Standards and Followers'!$F68=1,MAX('CA Standards and Followers'!W$8,'EPA HDV Rules'!P$46),0))</f>
        <v>0.27200000000000002</v>
      </c>
      <c r="X56">
        <f>IF('CA Standards and Followers'!$C68=1,'EPA HDV Rules'!Q$46,IF('CA Standards and Followers'!$F68=1,MAX('CA Standards and Followers'!X$8,'EPA HDV Rules'!Q$46),0))</f>
        <v>0.27200000000000002</v>
      </c>
      <c r="Y56">
        <f>IF('CA Standards and Followers'!$C68=1,'EPA HDV Rules'!R$46,IF('CA Standards and Followers'!$F68=1,MAX('CA Standards and Followers'!Y$8,'EPA HDV Rules'!R$46),0))</f>
        <v>0.27200000000000002</v>
      </c>
      <c r="Z56">
        <f>IF('CA Standards and Followers'!$C68=1,'EPA HDV Rules'!S$46,IF('CA Standards and Followers'!$F68=1,MAX('CA Standards and Followers'!Z$8,'EPA HDV Rules'!S$46),0))</f>
        <v>0.27200000000000002</v>
      </c>
      <c r="AA56">
        <f>IF('CA Standards and Followers'!$C68=1,'EPA HDV Rules'!T$46,IF('CA Standards and Followers'!$F68=1,MAX('CA Standards and Followers'!AA$8,'EPA HDV Rules'!T$46),0))</f>
        <v>0.27200000000000002</v>
      </c>
      <c r="AB56">
        <f>IF('CA Standards and Followers'!$C68=1,'EPA HDV Rules'!U$46,IF('CA Standards and Followers'!$F68=1,MAX('CA Standards and Followers'!AB$8,'EPA HDV Rules'!U$46),0))</f>
        <v>0.27200000000000002</v>
      </c>
      <c r="AC56">
        <f>IF('CA Standards and Followers'!$C68=1,'EPA HDV Rules'!V$46,IF('CA Standards and Followers'!$F68=1,MAX('CA Standards and Followers'!AC$8,'EPA HDV Rules'!V$46),0))</f>
        <v>0.27200000000000002</v>
      </c>
      <c r="AD56">
        <f>IF('CA Standards and Followers'!$C68=1,'EPA HDV Rules'!W$46,IF('CA Standards and Followers'!$F68=1,MAX('CA Standards and Followers'!AD$8,'EPA HDV Rules'!W$46),0))</f>
        <v>0.27200000000000002</v>
      </c>
      <c r="AE56">
        <f>IF('CA Standards and Followers'!$C68=1,'EPA HDV Rules'!X$46,IF('CA Standards and Followers'!$F68=1,MAX('CA Standards and Followers'!AE$8,'EPA HDV Rules'!X$46),0))</f>
        <v>0.27200000000000002</v>
      </c>
      <c r="AF56">
        <f>IF('CA Standards and Followers'!$C68=1,'EPA HDV Rules'!Y$46,IF('CA Standards and Followers'!$F68=1,MAX('CA Standards and Followers'!AF$8,'EPA HDV Rules'!Y$46),0))</f>
        <v>0.27200000000000002</v>
      </c>
    </row>
    <row r="57" spans="1:32" x14ac:dyDescent="0.75">
      <c r="A57" t="s">
        <v>32</v>
      </c>
      <c r="B57">
        <f>IF(INDEX('CA Standards and Followers'!$I$14:$I$73,MATCH($A57,'CA Standards and Followers'!$A$14:$A$73,0))&lt;=B$1,INDEX('CA Standards and Followers'!$F$14:$F$73,MATCH($A57,'CA Standards and Followers'!$A$14:$A$73,0))*'CA Standards and Followers'!B$8,0)</f>
        <v>0</v>
      </c>
      <c r="C57">
        <f>IF(INDEX('CA Standards and Followers'!$I$14:$I$73,MATCH($A57,'CA Standards and Followers'!$A$14:$A$73,0))&lt;=C$1,INDEX('CA Standards and Followers'!$F$14:$F$73,MATCH($A57,'CA Standards and Followers'!$A$14:$A$73,0))*'CA Standards and Followers'!C$8,0)</f>
        <v>0</v>
      </c>
      <c r="D57">
        <f>IF(INDEX('CA Standards and Followers'!$I$14:$I$73,MATCH($A57,'CA Standards and Followers'!$A$14:$A$73,0))&lt;=D$1,INDEX('CA Standards and Followers'!$F$14:$F$73,MATCH($A57,'CA Standards and Followers'!$A$14:$A$73,0))*'CA Standards and Followers'!D$8,0)</f>
        <v>0</v>
      </c>
      <c r="E57">
        <f>IF(INDEX('CA Standards and Followers'!$I$14:$I$73,MATCH($A57,'CA Standards and Followers'!$A$14:$A$73,0))&lt;=E$1,INDEX('CA Standards and Followers'!$F$14:$F$73,MATCH($A57,'CA Standards and Followers'!$A$14:$A$73,0))*'CA Standards and Followers'!E$8,0)</f>
        <v>0</v>
      </c>
      <c r="F57">
        <f>IF(INDEX('CA Standards and Followers'!$I$14:$I$73,MATCH($A57,'CA Standards and Followers'!$A$14:$A$73,0))&lt;=F$1,INDEX('CA Standards and Followers'!$F$14:$F$73,MATCH($A57,'CA Standards and Followers'!$A$14:$A$73,0))*'CA Standards and Followers'!F$8,0)</f>
        <v>0</v>
      </c>
      <c r="G57">
        <f>IF(INDEX('CA Standards and Followers'!$I$14:$I$73,MATCH($A57,'CA Standards and Followers'!$A$14:$A$73,0))&lt;=G$1,INDEX('CA Standards and Followers'!$F$14:$F$73,MATCH($A57,'CA Standards and Followers'!$A$14:$A$73,0))*'CA Standards and Followers'!G$8,0)</f>
        <v>0</v>
      </c>
      <c r="H57">
        <f>IF(INDEX('CA Standards and Followers'!$I$14:$I$73,MATCH($A57,'CA Standards and Followers'!$A$14:$A$73,0))&lt;=H$1,INDEX('CA Standards and Followers'!$F$14:$F$73,MATCH($A57,'CA Standards and Followers'!$A$14:$A$73,0))*'CA Standards and Followers'!H$8,0)</f>
        <v>0</v>
      </c>
      <c r="I57">
        <f>IF('CA Standards and Followers'!$C69=1,'EPA HDV Rules'!B$46,IF('CA Standards and Followers'!$F69=1,MAX('CA Standards and Followers'!I$8,'EPA HDV Rules'!B$46),0))</f>
        <v>0</v>
      </c>
      <c r="J57">
        <f>IF('CA Standards and Followers'!$C69=1,'EPA HDV Rules'!C$46,IF('CA Standards and Followers'!$F69=1,MAX('CA Standards and Followers'!J$8,'EPA HDV Rules'!C$46),0))</f>
        <v>0</v>
      </c>
      <c r="K57">
        <f>IF('CA Standards and Followers'!$C69=1,'EPA HDV Rules'!D$46,IF('CA Standards and Followers'!$F69=1,MAX('CA Standards and Followers'!K$8,'EPA HDV Rules'!D$46),0))</f>
        <v>0</v>
      </c>
      <c r="L57">
        <f>IF('CA Standards and Followers'!$C69=1,'EPA HDV Rules'!E$46,IF('CA Standards and Followers'!$F69=1,MAX('CA Standards and Followers'!L$8,'EPA HDV Rules'!E$46),0))</f>
        <v>3.3500000000000002E-2</v>
      </c>
      <c r="M57">
        <f>IF('CA Standards and Followers'!$C69=1,'EPA HDV Rules'!F$46,IF('CA Standards and Followers'!$F69=1,MAX('CA Standards and Followers'!M$8,'EPA HDV Rules'!F$46),0))</f>
        <v>0.125</v>
      </c>
      <c r="N57">
        <f>IF('CA Standards and Followers'!$C69=1,'EPA HDV Rules'!G$46,IF('CA Standards and Followers'!$F69=1,MAX('CA Standards and Followers'!N$8,'EPA HDV Rules'!G$46),0))</f>
        <v>0.27200000000000002</v>
      </c>
      <c r="O57">
        <f>IF('CA Standards and Followers'!$C69=1,'EPA HDV Rules'!H$46,IF('CA Standards and Followers'!$F69=1,MAX('CA Standards and Followers'!O$8,'EPA HDV Rules'!H$46),0))</f>
        <v>0.27200000000000002</v>
      </c>
      <c r="P57">
        <f>IF('CA Standards and Followers'!$C69=1,'EPA HDV Rules'!I$46,IF('CA Standards and Followers'!$F69=1,MAX('CA Standards and Followers'!P$8,'EPA HDV Rules'!I$46),0))</f>
        <v>0.27200000000000002</v>
      </c>
      <c r="Q57">
        <f>IF('CA Standards and Followers'!$C69=1,'EPA HDV Rules'!J$46,IF('CA Standards and Followers'!$F69=1,MAX('CA Standards and Followers'!Q$8,'EPA HDV Rules'!J$46),0))</f>
        <v>0.27200000000000002</v>
      </c>
      <c r="R57">
        <f>IF('CA Standards and Followers'!$C69=1,'EPA HDV Rules'!K$46,IF('CA Standards and Followers'!$F69=1,MAX('CA Standards and Followers'!R$8,'EPA HDV Rules'!K$46),0))</f>
        <v>0.27200000000000002</v>
      </c>
      <c r="S57">
        <f>IF('CA Standards and Followers'!$C69=1,'EPA HDV Rules'!L$46,IF('CA Standards and Followers'!$F69=1,MAX('CA Standards and Followers'!S$8,'EPA HDV Rules'!L$46),0))</f>
        <v>0.27200000000000002</v>
      </c>
      <c r="T57">
        <f>IF('CA Standards and Followers'!$C69=1,'EPA HDV Rules'!M$46,IF('CA Standards and Followers'!$F69=1,MAX('CA Standards and Followers'!T$8,'EPA HDV Rules'!M$46),0))</f>
        <v>0.27200000000000002</v>
      </c>
      <c r="U57">
        <f>IF('CA Standards and Followers'!$C69=1,'EPA HDV Rules'!N$46,IF('CA Standards and Followers'!$F69=1,MAX('CA Standards and Followers'!U$8,'EPA HDV Rules'!N$46),0))</f>
        <v>0.27200000000000002</v>
      </c>
      <c r="V57">
        <f>IF('CA Standards and Followers'!$C69=1,'EPA HDV Rules'!O$46,IF('CA Standards and Followers'!$F69=1,MAX('CA Standards and Followers'!V$8,'EPA HDV Rules'!O$46),0))</f>
        <v>0.27200000000000002</v>
      </c>
      <c r="W57">
        <f>IF('CA Standards and Followers'!$C69=1,'EPA HDV Rules'!P$46,IF('CA Standards and Followers'!$F69=1,MAX('CA Standards and Followers'!W$8,'EPA HDV Rules'!P$46),0))</f>
        <v>0.27200000000000002</v>
      </c>
      <c r="X57">
        <f>IF('CA Standards and Followers'!$C69=1,'EPA HDV Rules'!Q$46,IF('CA Standards and Followers'!$F69=1,MAX('CA Standards and Followers'!X$8,'EPA HDV Rules'!Q$46),0))</f>
        <v>0.27200000000000002</v>
      </c>
      <c r="Y57">
        <f>IF('CA Standards and Followers'!$C69=1,'EPA HDV Rules'!R$46,IF('CA Standards and Followers'!$F69=1,MAX('CA Standards and Followers'!Y$8,'EPA HDV Rules'!R$46),0))</f>
        <v>0.27200000000000002</v>
      </c>
      <c r="Z57">
        <f>IF('CA Standards and Followers'!$C69=1,'EPA HDV Rules'!S$46,IF('CA Standards and Followers'!$F69=1,MAX('CA Standards and Followers'!Z$8,'EPA HDV Rules'!S$46),0))</f>
        <v>0.27200000000000002</v>
      </c>
      <c r="AA57">
        <f>IF('CA Standards and Followers'!$C69=1,'EPA HDV Rules'!T$46,IF('CA Standards and Followers'!$F69=1,MAX('CA Standards and Followers'!AA$8,'EPA HDV Rules'!T$46),0))</f>
        <v>0.27200000000000002</v>
      </c>
      <c r="AB57">
        <f>IF('CA Standards and Followers'!$C69=1,'EPA HDV Rules'!U$46,IF('CA Standards and Followers'!$F69=1,MAX('CA Standards and Followers'!AB$8,'EPA HDV Rules'!U$46),0))</f>
        <v>0.27200000000000002</v>
      </c>
      <c r="AC57">
        <f>IF('CA Standards and Followers'!$C69=1,'EPA HDV Rules'!V$46,IF('CA Standards and Followers'!$F69=1,MAX('CA Standards and Followers'!AC$8,'EPA HDV Rules'!V$46),0))</f>
        <v>0.27200000000000002</v>
      </c>
      <c r="AD57">
        <f>IF('CA Standards and Followers'!$C69=1,'EPA HDV Rules'!W$46,IF('CA Standards and Followers'!$F69=1,MAX('CA Standards and Followers'!AD$8,'EPA HDV Rules'!W$46),0))</f>
        <v>0.27200000000000002</v>
      </c>
      <c r="AE57">
        <f>IF('CA Standards and Followers'!$C69=1,'EPA HDV Rules'!X$46,IF('CA Standards and Followers'!$F69=1,MAX('CA Standards and Followers'!AE$8,'EPA HDV Rules'!X$46),0))</f>
        <v>0.27200000000000002</v>
      </c>
      <c r="AF57">
        <f>IF('CA Standards and Followers'!$C69=1,'EPA HDV Rules'!Y$46,IF('CA Standards and Followers'!$F69=1,MAX('CA Standards and Followers'!AF$8,'EPA HDV Rules'!Y$46),0))</f>
        <v>0.27200000000000002</v>
      </c>
    </row>
    <row r="58" spans="1:32" x14ac:dyDescent="0.75">
      <c r="A58" t="s">
        <v>33</v>
      </c>
      <c r="B58">
        <f>IF(INDEX('CA Standards and Followers'!$I$14:$I$73,MATCH($A58,'CA Standards and Followers'!$A$14:$A$73,0))&lt;=B$1,INDEX('CA Standards and Followers'!$F$14:$F$73,MATCH($A58,'CA Standards and Followers'!$A$14:$A$73,0))*'CA Standards and Followers'!B$8,0)</f>
        <v>0</v>
      </c>
      <c r="C58">
        <f>IF(INDEX('CA Standards and Followers'!$I$14:$I$73,MATCH($A58,'CA Standards and Followers'!$A$14:$A$73,0))&lt;=C$1,INDEX('CA Standards and Followers'!$F$14:$F$73,MATCH($A58,'CA Standards and Followers'!$A$14:$A$73,0))*'CA Standards and Followers'!C$8,0)</f>
        <v>0</v>
      </c>
      <c r="D58">
        <f>IF(INDEX('CA Standards and Followers'!$I$14:$I$73,MATCH($A58,'CA Standards and Followers'!$A$14:$A$73,0))&lt;=D$1,INDEX('CA Standards and Followers'!$F$14:$F$73,MATCH($A58,'CA Standards and Followers'!$A$14:$A$73,0))*'CA Standards and Followers'!D$8,0)</f>
        <v>0</v>
      </c>
      <c r="E58">
        <f>IF(INDEX('CA Standards and Followers'!$I$14:$I$73,MATCH($A58,'CA Standards and Followers'!$A$14:$A$73,0))&lt;=E$1,INDEX('CA Standards and Followers'!$F$14:$F$73,MATCH($A58,'CA Standards and Followers'!$A$14:$A$73,0))*'CA Standards and Followers'!E$8,0)</f>
        <v>0</v>
      </c>
      <c r="F58">
        <f>IF(INDEX('CA Standards and Followers'!$I$14:$I$73,MATCH($A58,'CA Standards and Followers'!$A$14:$A$73,0))&lt;=F$1,INDEX('CA Standards and Followers'!$F$14:$F$73,MATCH($A58,'CA Standards and Followers'!$A$14:$A$73,0))*'CA Standards and Followers'!F$8,0)</f>
        <v>0</v>
      </c>
      <c r="G58">
        <f>IF(INDEX('CA Standards and Followers'!$I$14:$I$73,MATCH($A58,'CA Standards and Followers'!$A$14:$A$73,0))&lt;=G$1,INDEX('CA Standards and Followers'!$F$14:$F$73,MATCH($A58,'CA Standards and Followers'!$A$14:$A$73,0))*'CA Standards and Followers'!G$8,0)</f>
        <v>0</v>
      </c>
      <c r="H58">
        <f>IF(INDEX('CA Standards and Followers'!$I$14:$I$73,MATCH($A58,'CA Standards and Followers'!$A$14:$A$73,0))&lt;=H$1,INDEX('CA Standards and Followers'!$F$14:$F$73,MATCH($A58,'CA Standards and Followers'!$A$14:$A$73,0))*'CA Standards and Followers'!H$8,0)</f>
        <v>0</v>
      </c>
      <c r="I58">
        <f>IF('CA Standards and Followers'!$C70=1,'EPA HDV Rules'!B$46,IF('CA Standards and Followers'!$F70=1,MAX('CA Standards and Followers'!I$8,'EPA HDV Rules'!B$46),0))</f>
        <v>0</v>
      </c>
      <c r="J58">
        <f>IF('CA Standards and Followers'!$C70=1,'EPA HDV Rules'!C$46,IF('CA Standards and Followers'!$F70=1,MAX('CA Standards and Followers'!J$8,'EPA HDV Rules'!C$46),0))</f>
        <v>0</v>
      </c>
      <c r="K58">
        <f>IF('CA Standards and Followers'!$C70=1,'EPA HDV Rules'!D$46,IF('CA Standards and Followers'!$F70=1,MAX('CA Standards and Followers'!K$8,'EPA HDV Rules'!D$46),0))</f>
        <v>0</v>
      </c>
      <c r="L58">
        <f>IF('CA Standards and Followers'!$C70=1,'EPA HDV Rules'!E$46,IF('CA Standards and Followers'!$F70=1,MAX('CA Standards and Followers'!L$8,'EPA HDV Rules'!E$46),0))</f>
        <v>3.3500000000000002E-2</v>
      </c>
      <c r="M58">
        <f>IF('CA Standards and Followers'!$C70=1,'EPA HDV Rules'!F$46,IF('CA Standards and Followers'!$F70=1,MAX('CA Standards and Followers'!M$8,'EPA HDV Rules'!F$46),0))</f>
        <v>0.125</v>
      </c>
      <c r="N58">
        <f>IF('CA Standards and Followers'!$C70=1,'EPA HDV Rules'!G$46,IF('CA Standards and Followers'!$F70=1,MAX('CA Standards and Followers'!N$8,'EPA HDV Rules'!G$46),0))</f>
        <v>0.27200000000000002</v>
      </c>
      <c r="O58">
        <f>IF('CA Standards and Followers'!$C70=1,'EPA HDV Rules'!H$46,IF('CA Standards and Followers'!$F70=1,MAX('CA Standards and Followers'!O$8,'EPA HDV Rules'!H$46),0))</f>
        <v>0.27200000000000002</v>
      </c>
      <c r="P58">
        <f>IF('CA Standards and Followers'!$C70=1,'EPA HDV Rules'!I$46,IF('CA Standards and Followers'!$F70=1,MAX('CA Standards and Followers'!P$8,'EPA HDV Rules'!I$46),0))</f>
        <v>0.27200000000000002</v>
      </c>
      <c r="Q58">
        <f>IF('CA Standards and Followers'!$C70=1,'EPA HDV Rules'!J$46,IF('CA Standards and Followers'!$F70=1,MAX('CA Standards and Followers'!Q$8,'EPA HDV Rules'!J$46),0))</f>
        <v>0.27200000000000002</v>
      </c>
      <c r="R58">
        <f>IF('CA Standards and Followers'!$C70=1,'EPA HDV Rules'!K$46,IF('CA Standards and Followers'!$F70=1,MAX('CA Standards and Followers'!R$8,'EPA HDV Rules'!K$46),0))</f>
        <v>0.27200000000000002</v>
      </c>
      <c r="S58">
        <f>IF('CA Standards and Followers'!$C70=1,'EPA HDV Rules'!L$46,IF('CA Standards and Followers'!$F70=1,MAX('CA Standards and Followers'!S$8,'EPA HDV Rules'!L$46),0))</f>
        <v>0.27200000000000002</v>
      </c>
      <c r="T58">
        <f>IF('CA Standards and Followers'!$C70=1,'EPA HDV Rules'!M$46,IF('CA Standards and Followers'!$F70=1,MAX('CA Standards and Followers'!T$8,'EPA HDV Rules'!M$46),0))</f>
        <v>0.27200000000000002</v>
      </c>
      <c r="U58">
        <f>IF('CA Standards and Followers'!$C70=1,'EPA HDV Rules'!N$46,IF('CA Standards and Followers'!$F70=1,MAX('CA Standards and Followers'!U$8,'EPA HDV Rules'!N$46),0))</f>
        <v>0.27200000000000002</v>
      </c>
      <c r="V58">
        <f>IF('CA Standards and Followers'!$C70=1,'EPA HDV Rules'!O$46,IF('CA Standards and Followers'!$F70=1,MAX('CA Standards and Followers'!V$8,'EPA HDV Rules'!O$46),0))</f>
        <v>0.27200000000000002</v>
      </c>
      <c r="W58">
        <f>IF('CA Standards and Followers'!$C70=1,'EPA HDV Rules'!P$46,IF('CA Standards and Followers'!$F70=1,MAX('CA Standards and Followers'!W$8,'EPA HDV Rules'!P$46),0))</f>
        <v>0.27200000000000002</v>
      </c>
      <c r="X58">
        <f>IF('CA Standards and Followers'!$C70=1,'EPA HDV Rules'!Q$46,IF('CA Standards and Followers'!$F70=1,MAX('CA Standards and Followers'!X$8,'EPA HDV Rules'!Q$46),0))</f>
        <v>0.27200000000000002</v>
      </c>
      <c r="Y58">
        <f>IF('CA Standards and Followers'!$C70=1,'EPA HDV Rules'!R$46,IF('CA Standards and Followers'!$F70=1,MAX('CA Standards and Followers'!Y$8,'EPA HDV Rules'!R$46),0))</f>
        <v>0.27200000000000002</v>
      </c>
      <c r="Z58">
        <f>IF('CA Standards and Followers'!$C70=1,'EPA HDV Rules'!S$46,IF('CA Standards and Followers'!$F70=1,MAX('CA Standards and Followers'!Z$8,'EPA HDV Rules'!S$46),0))</f>
        <v>0.27200000000000002</v>
      </c>
      <c r="AA58">
        <f>IF('CA Standards and Followers'!$C70=1,'EPA HDV Rules'!T$46,IF('CA Standards and Followers'!$F70=1,MAX('CA Standards and Followers'!AA$8,'EPA HDV Rules'!T$46),0))</f>
        <v>0.27200000000000002</v>
      </c>
      <c r="AB58">
        <f>IF('CA Standards and Followers'!$C70=1,'EPA HDV Rules'!U$46,IF('CA Standards and Followers'!$F70=1,MAX('CA Standards and Followers'!AB$8,'EPA HDV Rules'!U$46),0))</f>
        <v>0.27200000000000002</v>
      </c>
      <c r="AC58">
        <f>IF('CA Standards and Followers'!$C70=1,'EPA HDV Rules'!V$46,IF('CA Standards and Followers'!$F70=1,MAX('CA Standards and Followers'!AC$8,'EPA HDV Rules'!V$46),0))</f>
        <v>0.27200000000000002</v>
      </c>
      <c r="AD58">
        <f>IF('CA Standards and Followers'!$C70=1,'EPA HDV Rules'!W$46,IF('CA Standards and Followers'!$F70=1,MAX('CA Standards and Followers'!AD$8,'EPA HDV Rules'!W$46),0))</f>
        <v>0.27200000000000002</v>
      </c>
      <c r="AE58">
        <f>IF('CA Standards and Followers'!$C70=1,'EPA HDV Rules'!X$46,IF('CA Standards and Followers'!$F70=1,MAX('CA Standards and Followers'!AE$8,'EPA HDV Rules'!X$46),0))</f>
        <v>0.27200000000000002</v>
      </c>
      <c r="AF58">
        <f>IF('CA Standards and Followers'!$C70=1,'EPA HDV Rules'!Y$46,IF('CA Standards and Followers'!$F70=1,MAX('CA Standards and Followers'!AF$8,'EPA HDV Rules'!Y$46),0))</f>
        <v>0.27200000000000002</v>
      </c>
    </row>
    <row r="59" spans="1:32" x14ac:dyDescent="0.75">
      <c r="A59" t="s">
        <v>34</v>
      </c>
      <c r="B59">
        <f>IF(INDEX('CA Standards and Followers'!$I$14:$I$73,MATCH($A59,'CA Standards and Followers'!$A$14:$A$73,0))&lt;=B$1,INDEX('CA Standards and Followers'!$F$14:$F$73,MATCH($A59,'CA Standards and Followers'!$A$14:$A$73,0))*'CA Standards and Followers'!B$8,0)</f>
        <v>0</v>
      </c>
      <c r="C59">
        <f>IF(INDEX('CA Standards and Followers'!$I$14:$I$73,MATCH($A59,'CA Standards and Followers'!$A$14:$A$73,0))&lt;=C$1,INDEX('CA Standards and Followers'!$F$14:$F$73,MATCH($A59,'CA Standards and Followers'!$A$14:$A$73,0))*'CA Standards and Followers'!C$8,0)</f>
        <v>0</v>
      </c>
      <c r="D59">
        <f>IF(INDEX('CA Standards and Followers'!$I$14:$I$73,MATCH($A59,'CA Standards and Followers'!$A$14:$A$73,0))&lt;=D$1,INDEX('CA Standards and Followers'!$F$14:$F$73,MATCH($A59,'CA Standards and Followers'!$A$14:$A$73,0))*'CA Standards and Followers'!D$8,0)</f>
        <v>0</v>
      </c>
      <c r="E59">
        <f>IF(INDEX('CA Standards and Followers'!$I$14:$I$73,MATCH($A59,'CA Standards and Followers'!$A$14:$A$73,0))&lt;=E$1,INDEX('CA Standards and Followers'!$F$14:$F$73,MATCH($A59,'CA Standards and Followers'!$A$14:$A$73,0))*'CA Standards and Followers'!E$8,0)</f>
        <v>0</v>
      </c>
      <c r="F59">
        <f>IF(INDEX('CA Standards and Followers'!$I$14:$I$73,MATCH($A59,'CA Standards and Followers'!$A$14:$A$73,0))&lt;=F$1,INDEX('CA Standards and Followers'!$F$14:$F$73,MATCH($A59,'CA Standards and Followers'!$A$14:$A$73,0))*'CA Standards and Followers'!F$8,0)</f>
        <v>0</v>
      </c>
      <c r="G59">
        <f>IF(INDEX('CA Standards and Followers'!$I$14:$I$73,MATCH($A59,'CA Standards and Followers'!$A$14:$A$73,0))&lt;=G$1,INDEX('CA Standards and Followers'!$F$14:$F$73,MATCH($A59,'CA Standards and Followers'!$A$14:$A$73,0))*'CA Standards and Followers'!G$8,0)</f>
        <v>0</v>
      </c>
      <c r="H59">
        <f>IF(INDEX('CA Standards and Followers'!$I$14:$I$73,MATCH($A59,'CA Standards and Followers'!$A$14:$A$73,0))&lt;=H$1,INDEX('CA Standards and Followers'!$F$14:$F$73,MATCH($A59,'CA Standards and Followers'!$A$14:$A$73,0))*'CA Standards and Followers'!H$8,0)</f>
        <v>0</v>
      </c>
      <c r="I59">
        <f>IF('CA Standards and Followers'!$C71=1,'EPA HDV Rules'!B$46,IF('CA Standards and Followers'!$F71=1,MAX('CA Standards and Followers'!I$8,'EPA HDV Rules'!B$46),0))</f>
        <v>0</v>
      </c>
      <c r="J59">
        <f>IF('CA Standards and Followers'!$C71=1,'EPA HDV Rules'!C$46,IF('CA Standards and Followers'!$F71=1,MAX('CA Standards and Followers'!J$8,'EPA HDV Rules'!C$46),0))</f>
        <v>0</v>
      </c>
      <c r="K59">
        <f>IF('CA Standards and Followers'!$C71=1,'EPA HDV Rules'!D$46,IF('CA Standards and Followers'!$F71=1,MAX('CA Standards and Followers'!K$8,'EPA HDV Rules'!D$46),0))</f>
        <v>0</v>
      </c>
      <c r="L59">
        <f>IF('CA Standards and Followers'!$C71=1,'EPA HDV Rules'!E$46,IF('CA Standards and Followers'!$F71=1,MAX('CA Standards and Followers'!L$8,'EPA HDV Rules'!E$46),0))</f>
        <v>3.3500000000000002E-2</v>
      </c>
      <c r="M59">
        <f>IF('CA Standards and Followers'!$C71=1,'EPA HDV Rules'!F$46,IF('CA Standards and Followers'!$F71=1,MAX('CA Standards and Followers'!M$8,'EPA HDV Rules'!F$46),0))</f>
        <v>0.125</v>
      </c>
      <c r="N59">
        <f>IF('CA Standards and Followers'!$C71=1,'EPA HDV Rules'!G$46,IF('CA Standards and Followers'!$F71=1,MAX('CA Standards and Followers'!N$8,'EPA HDV Rules'!G$46),0))</f>
        <v>0.27200000000000002</v>
      </c>
      <c r="O59">
        <f>IF('CA Standards and Followers'!$C71=1,'EPA HDV Rules'!H$46,IF('CA Standards and Followers'!$F71=1,MAX('CA Standards and Followers'!O$8,'EPA HDV Rules'!H$46),0))</f>
        <v>0.27200000000000002</v>
      </c>
      <c r="P59">
        <f>IF('CA Standards and Followers'!$C71=1,'EPA HDV Rules'!I$46,IF('CA Standards and Followers'!$F71=1,MAX('CA Standards and Followers'!P$8,'EPA HDV Rules'!I$46),0))</f>
        <v>0.27200000000000002</v>
      </c>
      <c r="Q59">
        <f>IF('CA Standards and Followers'!$C71=1,'EPA HDV Rules'!J$46,IF('CA Standards and Followers'!$F71=1,MAX('CA Standards and Followers'!Q$8,'EPA HDV Rules'!J$46),0))</f>
        <v>0.27200000000000002</v>
      </c>
      <c r="R59">
        <f>IF('CA Standards and Followers'!$C71=1,'EPA HDV Rules'!K$46,IF('CA Standards and Followers'!$F71=1,MAX('CA Standards and Followers'!R$8,'EPA HDV Rules'!K$46),0))</f>
        <v>0.27200000000000002</v>
      </c>
      <c r="S59">
        <f>IF('CA Standards and Followers'!$C71=1,'EPA HDV Rules'!L$46,IF('CA Standards and Followers'!$F71=1,MAX('CA Standards and Followers'!S$8,'EPA HDV Rules'!L$46),0))</f>
        <v>0.27200000000000002</v>
      </c>
      <c r="T59">
        <f>IF('CA Standards and Followers'!$C71=1,'EPA HDV Rules'!M$46,IF('CA Standards and Followers'!$F71=1,MAX('CA Standards and Followers'!T$8,'EPA HDV Rules'!M$46),0))</f>
        <v>0.27200000000000002</v>
      </c>
      <c r="U59">
        <f>IF('CA Standards and Followers'!$C71=1,'EPA HDV Rules'!N$46,IF('CA Standards and Followers'!$F71=1,MAX('CA Standards and Followers'!U$8,'EPA HDV Rules'!N$46),0))</f>
        <v>0.27200000000000002</v>
      </c>
      <c r="V59">
        <f>IF('CA Standards and Followers'!$C71=1,'EPA HDV Rules'!O$46,IF('CA Standards and Followers'!$F71=1,MAX('CA Standards and Followers'!V$8,'EPA HDV Rules'!O$46),0))</f>
        <v>0.27200000000000002</v>
      </c>
      <c r="W59">
        <f>IF('CA Standards and Followers'!$C71=1,'EPA HDV Rules'!P$46,IF('CA Standards and Followers'!$F71=1,MAX('CA Standards and Followers'!W$8,'EPA HDV Rules'!P$46),0))</f>
        <v>0.27200000000000002</v>
      </c>
      <c r="X59">
        <f>IF('CA Standards and Followers'!$C71=1,'EPA HDV Rules'!Q$46,IF('CA Standards and Followers'!$F71=1,MAX('CA Standards and Followers'!X$8,'EPA HDV Rules'!Q$46),0))</f>
        <v>0.27200000000000002</v>
      </c>
      <c r="Y59">
        <f>IF('CA Standards and Followers'!$C71=1,'EPA HDV Rules'!R$46,IF('CA Standards and Followers'!$F71=1,MAX('CA Standards and Followers'!Y$8,'EPA HDV Rules'!R$46),0))</f>
        <v>0.27200000000000002</v>
      </c>
      <c r="Z59">
        <f>IF('CA Standards and Followers'!$C71=1,'EPA HDV Rules'!S$46,IF('CA Standards and Followers'!$F71=1,MAX('CA Standards and Followers'!Z$8,'EPA HDV Rules'!S$46),0))</f>
        <v>0.27200000000000002</v>
      </c>
      <c r="AA59">
        <f>IF('CA Standards and Followers'!$C71=1,'EPA HDV Rules'!T$46,IF('CA Standards and Followers'!$F71=1,MAX('CA Standards and Followers'!AA$8,'EPA HDV Rules'!T$46),0))</f>
        <v>0.27200000000000002</v>
      </c>
      <c r="AB59">
        <f>IF('CA Standards and Followers'!$C71=1,'EPA HDV Rules'!U$46,IF('CA Standards and Followers'!$F71=1,MAX('CA Standards and Followers'!AB$8,'EPA HDV Rules'!U$46),0))</f>
        <v>0.27200000000000002</v>
      </c>
      <c r="AC59">
        <f>IF('CA Standards and Followers'!$C71=1,'EPA HDV Rules'!V$46,IF('CA Standards and Followers'!$F71=1,MAX('CA Standards and Followers'!AC$8,'EPA HDV Rules'!V$46),0))</f>
        <v>0.27200000000000002</v>
      </c>
      <c r="AD59">
        <f>IF('CA Standards and Followers'!$C71=1,'EPA HDV Rules'!W$46,IF('CA Standards and Followers'!$F71=1,MAX('CA Standards and Followers'!AD$8,'EPA HDV Rules'!W$46),0))</f>
        <v>0.27200000000000002</v>
      </c>
      <c r="AE59">
        <f>IF('CA Standards and Followers'!$C71=1,'EPA HDV Rules'!X$46,IF('CA Standards and Followers'!$F71=1,MAX('CA Standards and Followers'!AE$8,'EPA HDV Rules'!X$46),0))</f>
        <v>0.27200000000000002</v>
      </c>
      <c r="AF59">
        <f>IF('CA Standards and Followers'!$C71=1,'EPA HDV Rules'!Y$46,IF('CA Standards and Followers'!$F71=1,MAX('CA Standards and Followers'!AF$8,'EPA HDV Rules'!Y$46),0))</f>
        <v>0.27200000000000002</v>
      </c>
    </row>
    <row r="60" spans="1:32" x14ac:dyDescent="0.75">
      <c r="A60" t="s">
        <v>35</v>
      </c>
      <c r="B60">
        <f>IF(INDEX('CA Standards and Followers'!$I$14:$I$73,MATCH($A60,'CA Standards and Followers'!$A$14:$A$73,0))&lt;=B$1,INDEX('CA Standards and Followers'!$F$14:$F$73,MATCH($A60,'CA Standards and Followers'!$A$14:$A$73,0))*'CA Standards and Followers'!B$8,0)</f>
        <v>0</v>
      </c>
      <c r="C60">
        <f>IF(INDEX('CA Standards and Followers'!$I$14:$I$73,MATCH($A60,'CA Standards and Followers'!$A$14:$A$73,0))&lt;=C$1,INDEX('CA Standards and Followers'!$F$14:$F$73,MATCH($A60,'CA Standards and Followers'!$A$14:$A$73,0))*'CA Standards and Followers'!C$8,0)</f>
        <v>0</v>
      </c>
      <c r="D60">
        <f>IF(INDEX('CA Standards and Followers'!$I$14:$I$73,MATCH($A60,'CA Standards and Followers'!$A$14:$A$73,0))&lt;=D$1,INDEX('CA Standards and Followers'!$F$14:$F$73,MATCH($A60,'CA Standards and Followers'!$A$14:$A$73,0))*'CA Standards and Followers'!D$8,0)</f>
        <v>0</v>
      </c>
      <c r="E60">
        <f>IF(INDEX('CA Standards and Followers'!$I$14:$I$73,MATCH($A60,'CA Standards and Followers'!$A$14:$A$73,0))&lt;=E$1,INDEX('CA Standards and Followers'!$F$14:$F$73,MATCH($A60,'CA Standards and Followers'!$A$14:$A$73,0))*'CA Standards and Followers'!E$8,0)</f>
        <v>0</v>
      </c>
      <c r="F60">
        <f>IF(INDEX('CA Standards and Followers'!$I$14:$I$73,MATCH($A60,'CA Standards and Followers'!$A$14:$A$73,0))&lt;=F$1,INDEX('CA Standards and Followers'!$F$14:$F$73,MATCH($A60,'CA Standards and Followers'!$A$14:$A$73,0))*'CA Standards and Followers'!F$8,0)</f>
        <v>0</v>
      </c>
      <c r="G60">
        <f>IF(INDEX('CA Standards and Followers'!$I$14:$I$73,MATCH($A60,'CA Standards and Followers'!$A$14:$A$73,0))&lt;=G$1,INDEX('CA Standards and Followers'!$F$14:$F$73,MATCH($A60,'CA Standards and Followers'!$A$14:$A$73,0))*'CA Standards and Followers'!G$8,0)</f>
        <v>0</v>
      </c>
      <c r="H60">
        <f>IF(INDEX('CA Standards and Followers'!$I$14:$I$73,MATCH($A60,'CA Standards and Followers'!$A$14:$A$73,0))&lt;=H$1,INDEX('CA Standards and Followers'!$F$14:$F$73,MATCH($A60,'CA Standards and Followers'!$A$14:$A$73,0))*'CA Standards and Followers'!H$8,0)</f>
        <v>0</v>
      </c>
      <c r="I60">
        <f>IF('CA Standards and Followers'!$C72=1,'EPA HDV Rules'!B$46,IF('CA Standards and Followers'!$F72=1,MAX('CA Standards and Followers'!I$8,'EPA HDV Rules'!B$46),0))</f>
        <v>0</v>
      </c>
      <c r="J60">
        <f>IF('CA Standards and Followers'!$C72=1,'EPA HDV Rules'!C$46,IF('CA Standards and Followers'!$F72=1,MAX('CA Standards and Followers'!J$8,'EPA HDV Rules'!C$46),0))</f>
        <v>0</v>
      </c>
      <c r="K60">
        <f>IF('CA Standards and Followers'!$C72=1,'EPA HDV Rules'!D$46,IF('CA Standards and Followers'!$F72=1,MAX('CA Standards and Followers'!K$8,'EPA HDV Rules'!D$46),0))</f>
        <v>0</v>
      </c>
      <c r="L60">
        <f>IF('CA Standards and Followers'!$C72=1,'EPA HDV Rules'!E$46,IF('CA Standards and Followers'!$F72=1,MAX('CA Standards and Followers'!L$8,'EPA HDV Rules'!E$46),0))</f>
        <v>3.3500000000000002E-2</v>
      </c>
      <c r="M60">
        <f>IF('CA Standards and Followers'!$C72=1,'EPA HDV Rules'!F$46,IF('CA Standards and Followers'!$F72=1,MAX('CA Standards and Followers'!M$8,'EPA HDV Rules'!F$46),0))</f>
        <v>0.125</v>
      </c>
      <c r="N60">
        <f>IF('CA Standards and Followers'!$C72=1,'EPA HDV Rules'!G$46,IF('CA Standards and Followers'!$F72=1,MAX('CA Standards and Followers'!N$8,'EPA HDV Rules'!G$46),0))</f>
        <v>0.27200000000000002</v>
      </c>
      <c r="O60">
        <f>IF('CA Standards and Followers'!$C72=1,'EPA HDV Rules'!H$46,IF('CA Standards and Followers'!$F72=1,MAX('CA Standards and Followers'!O$8,'EPA HDV Rules'!H$46),0))</f>
        <v>0.27200000000000002</v>
      </c>
      <c r="P60">
        <f>IF('CA Standards and Followers'!$C72=1,'EPA HDV Rules'!I$46,IF('CA Standards and Followers'!$F72=1,MAX('CA Standards and Followers'!P$8,'EPA HDV Rules'!I$46),0))</f>
        <v>0.27200000000000002</v>
      </c>
      <c r="Q60">
        <f>IF('CA Standards and Followers'!$C72=1,'EPA HDV Rules'!J$46,IF('CA Standards and Followers'!$F72=1,MAX('CA Standards and Followers'!Q$8,'EPA HDV Rules'!J$46),0))</f>
        <v>0.27200000000000002</v>
      </c>
      <c r="R60">
        <f>IF('CA Standards and Followers'!$C72=1,'EPA HDV Rules'!K$46,IF('CA Standards and Followers'!$F72=1,MAX('CA Standards and Followers'!R$8,'EPA HDV Rules'!K$46),0))</f>
        <v>0.27200000000000002</v>
      </c>
      <c r="S60">
        <f>IF('CA Standards and Followers'!$C72=1,'EPA HDV Rules'!L$46,IF('CA Standards and Followers'!$F72=1,MAX('CA Standards and Followers'!S$8,'EPA HDV Rules'!L$46),0))</f>
        <v>0.27200000000000002</v>
      </c>
      <c r="T60">
        <f>IF('CA Standards and Followers'!$C72=1,'EPA HDV Rules'!M$46,IF('CA Standards and Followers'!$F72=1,MAX('CA Standards and Followers'!T$8,'EPA HDV Rules'!M$46),0))</f>
        <v>0.27200000000000002</v>
      </c>
      <c r="U60">
        <f>IF('CA Standards and Followers'!$C72=1,'EPA HDV Rules'!N$46,IF('CA Standards and Followers'!$F72=1,MAX('CA Standards and Followers'!U$8,'EPA HDV Rules'!N$46),0))</f>
        <v>0.27200000000000002</v>
      </c>
      <c r="V60">
        <f>IF('CA Standards and Followers'!$C72=1,'EPA HDV Rules'!O$46,IF('CA Standards and Followers'!$F72=1,MAX('CA Standards and Followers'!V$8,'EPA HDV Rules'!O$46),0))</f>
        <v>0.27200000000000002</v>
      </c>
      <c r="W60">
        <f>IF('CA Standards and Followers'!$C72=1,'EPA HDV Rules'!P$46,IF('CA Standards and Followers'!$F72=1,MAX('CA Standards and Followers'!W$8,'EPA HDV Rules'!P$46),0))</f>
        <v>0.27200000000000002</v>
      </c>
      <c r="X60">
        <f>IF('CA Standards and Followers'!$C72=1,'EPA HDV Rules'!Q$46,IF('CA Standards and Followers'!$F72=1,MAX('CA Standards and Followers'!X$8,'EPA HDV Rules'!Q$46),0))</f>
        <v>0.27200000000000002</v>
      </c>
      <c r="Y60">
        <f>IF('CA Standards and Followers'!$C72=1,'EPA HDV Rules'!R$46,IF('CA Standards and Followers'!$F72=1,MAX('CA Standards and Followers'!Y$8,'EPA HDV Rules'!R$46),0))</f>
        <v>0.27200000000000002</v>
      </c>
      <c r="Z60">
        <f>IF('CA Standards and Followers'!$C72=1,'EPA HDV Rules'!S$46,IF('CA Standards and Followers'!$F72=1,MAX('CA Standards and Followers'!Z$8,'EPA HDV Rules'!S$46),0))</f>
        <v>0.27200000000000002</v>
      </c>
      <c r="AA60">
        <f>IF('CA Standards and Followers'!$C72=1,'EPA HDV Rules'!T$46,IF('CA Standards and Followers'!$F72=1,MAX('CA Standards and Followers'!AA$8,'EPA HDV Rules'!T$46),0))</f>
        <v>0.27200000000000002</v>
      </c>
      <c r="AB60">
        <f>IF('CA Standards and Followers'!$C72=1,'EPA HDV Rules'!U$46,IF('CA Standards and Followers'!$F72=1,MAX('CA Standards and Followers'!AB$8,'EPA HDV Rules'!U$46),0))</f>
        <v>0.27200000000000002</v>
      </c>
      <c r="AC60">
        <f>IF('CA Standards and Followers'!$C72=1,'EPA HDV Rules'!V$46,IF('CA Standards and Followers'!$F72=1,MAX('CA Standards and Followers'!AC$8,'EPA HDV Rules'!V$46),0))</f>
        <v>0.27200000000000002</v>
      </c>
      <c r="AD60">
        <f>IF('CA Standards and Followers'!$C72=1,'EPA HDV Rules'!W$46,IF('CA Standards and Followers'!$F72=1,MAX('CA Standards and Followers'!AD$8,'EPA HDV Rules'!W$46),0))</f>
        <v>0.27200000000000002</v>
      </c>
      <c r="AE60">
        <f>IF('CA Standards and Followers'!$C72=1,'EPA HDV Rules'!X$46,IF('CA Standards and Followers'!$F72=1,MAX('CA Standards and Followers'!AE$8,'EPA HDV Rules'!X$46),0))</f>
        <v>0.27200000000000002</v>
      </c>
      <c r="AF60">
        <f>IF('CA Standards and Followers'!$C72=1,'EPA HDV Rules'!Y$46,IF('CA Standards and Followers'!$F72=1,MAX('CA Standards and Followers'!AF$8,'EPA HDV Rules'!Y$46),0))</f>
        <v>0.27200000000000002</v>
      </c>
    </row>
    <row r="61" spans="1:32" x14ac:dyDescent="0.75">
      <c r="A61" t="s">
        <v>36</v>
      </c>
      <c r="B61">
        <f>IF(INDEX('CA Standards and Followers'!$I$14:$I$73,MATCH($A61,'CA Standards and Followers'!$A$14:$A$73,0))&lt;=B$1,INDEX('CA Standards and Followers'!$F$14:$F$73,MATCH($A61,'CA Standards and Followers'!$A$14:$A$73,0))*'CA Standards and Followers'!B$8,0)</f>
        <v>0</v>
      </c>
      <c r="C61">
        <f>IF(INDEX('CA Standards and Followers'!$I$14:$I$73,MATCH($A61,'CA Standards and Followers'!$A$14:$A$73,0))&lt;=C$1,INDEX('CA Standards and Followers'!$F$14:$F$73,MATCH($A61,'CA Standards and Followers'!$A$14:$A$73,0))*'CA Standards and Followers'!C$8,0)</f>
        <v>0</v>
      </c>
      <c r="D61">
        <f>IF(INDEX('CA Standards and Followers'!$I$14:$I$73,MATCH($A61,'CA Standards and Followers'!$A$14:$A$73,0))&lt;=D$1,INDEX('CA Standards and Followers'!$F$14:$F$73,MATCH($A61,'CA Standards and Followers'!$A$14:$A$73,0))*'CA Standards and Followers'!D$8,0)</f>
        <v>0</v>
      </c>
      <c r="E61">
        <f>IF(INDEX('CA Standards and Followers'!$I$14:$I$73,MATCH($A61,'CA Standards and Followers'!$A$14:$A$73,0))&lt;=E$1,INDEX('CA Standards and Followers'!$F$14:$F$73,MATCH($A61,'CA Standards and Followers'!$A$14:$A$73,0))*'CA Standards and Followers'!E$8,0)</f>
        <v>0</v>
      </c>
      <c r="F61">
        <f>IF(INDEX('CA Standards and Followers'!$I$14:$I$73,MATCH($A61,'CA Standards and Followers'!$A$14:$A$73,0))&lt;=F$1,INDEX('CA Standards and Followers'!$F$14:$F$73,MATCH($A61,'CA Standards and Followers'!$A$14:$A$73,0))*'CA Standards and Followers'!F$8,0)</f>
        <v>0</v>
      </c>
      <c r="G61">
        <f>IF(INDEX('CA Standards and Followers'!$I$14:$I$73,MATCH($A61,'CA Standards and Followers'!$A$14:$A$73,0))&lt;=G$1,INDEX('CA Standards and Followers'!$F$14:$F$73,MATCH($A61,'CA Standards and Followers'!$A$14:$A$73,0))*'CA Standards and Followers'!G$8,0)</f>
        <v>0</v>
      </c>
      <c r="H61">
        <f>IF(INDEX('CA Standards and Followers'!$I$14:$I$73,MATCH($A61,'CA Standards and Followers'!$A$14:$A$73,0))&lt;=H$1,INDEX('CA Standards and Followers'!$F$14:$F$73,MATCH($A61,'CA Standards and Followers'!$A$14:$A$73,0))*'CA Standards and Followers'!H$8,0)</f>
        <v>0</v>
      </c>
      <c r="I61">
        <f>IF('CA Standards and Followers'!$C73=1,'EPA HDV Rules'!B$46,IF('CA Standards and Followers'!$F73=1,MAX('CA Standards and Followers'!I$8,'EPA HDV Rules'!B$46),0))</f>
        <v>0</v>
      </c>
      <c r="J61">
        <f>IF('CA Standards and Followers'!$C73=1,'EPA HDV Rules'!C$46,IF('CA Standards and Followers'!$F73=1,MAX('CA Standards and Followers'!J$8,'EPA HDV Rules'!C$46),0))</f>
        <v>0</v>
      </c>
      <c r="K61">
        <f>IF('CA Standards and Followers'!$C73=1,'EPA HDV Rules'!D$46,IF('CA Standards and Followers'!$F73=1,MAX('CA Standards and Followers'!K$8,'EPA HDV Rules'!D$46),0))</f>
        <v>0</v>
      </c>
      <c r="L61">
        <f>IF('CA Standards and Followers'!$C73=1,'EPA HDV Rules'!E$46,IF('CA Standards and Followers'!$F73=1,MAX('CA Standards and Followers'!L$8,'EPA HDV Rules'!E$46),0))</f>
        <v>3.3500000000000002E-2</v>
      </c>
      <c r="M61">
        <f>IF('CA Standards and Followers'!$C73=1,'EPA HDV Rules'!F$46,IF('CA Standards and Followers'!$F73=1,MAX('CA Standards and Followers'!M$8,'EPA HDV Rules'!F$46),0))</f>
        <v>0.125</v>
      </c>
      <c r="N61">
        <f>IF('CA Standards and Followers'!$C73=1,'EPA HDV Rules'!G$46,IF('CA Standards and Followers'!$F73=1,MAX('CA Standards and Followers'!N$8,'EPA HDV Rules'!G$46),0))</f>
        <v>0.27200000000000002</v>
      </c>
      <c r="O61">
        <f>IF('CA Standards and Followers'!$C73=1,'EPA HDV Rules'!H$46,IF('CA Standards and Followers'!$F73=1,MAX('CA Standards and Followers'!O$8,'EPA HDV Rules'!H$46),0))</f>
        <v>0.27200000000000002</v>
      </c>
      <c r="P61">
        <f>IF('CA Standards and Followers'!$C73=1,'EPA HDV Rules'!I$46,IF('CA Standards and Followers'!$F73=1,MAX('CA Standards and Followers'!P$8,'EPA HDV Rules'!I$46),0))</f>
        <v>0.27200000000000002</v>
      </c>
      <c r="Q61">
        <f>IF('CA Standards and Followers'!$C73=1,'EPA HDV Rules'!J$46,IF('CA Standards and Followers'!$F73=1,MAX('CA Standards and Followers'!Q$8,'EPA HDV Rules'!J$46),0))</f>
        <v>0.27200000000000002</v>
      </c>
      <c r="R61">
        <f>IF('CA Standards and Followers'!$C73=1,'EPA HDV Rules'!K$46,IF('CA Standards and Followers'!$F73=1,MAX('CA Standards and Followers'!R$8,'EPA HDV Rules'!K$46),0))</f>
        <v>0.27200000000000002</v>
      </c>
      <c r="S61">
        <f>IF('CA Standards and Followers'!$C73=1,'EPA HDV Rules'!L$46,IF('CA Standards and Followers'!$F73=1,MAX('CA Standards and Followers'!S$8,'EPA HDV Rules'!L$46),0))</f>
        <v>0.27200000000000002</v>
      </c>
      <c r="T61">
        <f>IF('CA Standards and Followers'!$C73=1,'EPA HDV Rules'!M$46,IF('CA Standards and Followers'!$F73=1,MAX('CA Standards and Followers'!T$8,'EPA HDV Rules'!M$46),0))</f>
        <v>0.27200000000000002</v>
      </c>
      <c r="U61">
        <f>IF('CA Standards and Followers'!$C73=1,'EPA HDV Rules'!N$46,IF('CA Standards and Followers'!$F73=1,MAX('CA Standards and Followers'!U$8,'EPA HDV Rules'!N$46),0))</f>
        <v>0.27200000000000002</v>
      </c>
      <c r="V61">
        <f>IF('CA Standards and Followers'!$C73=1,'EPA HDV Rules'!O$46,IF('CA Standards and Followers'!$F73=1,MAX('CA Standards and Followers'!V$8,'EPA HDV Rules'!O$46),0))</f>
        <v>0.27200000000000002</v>
      </c>
      <c r="W61">
        <f>IF('CA Standards and Followers'!$C73=1,'EPA HDV Rules'!P$46,IF('CA Standards and Followers'!$F73=1,MAX('CA Standards and Followers'!W$8,'EPA HDV Rules'!P$46),0))</f>
        <v>0.27200000000000002</v>
      </c>
      <c r="X61">
        <f>IF('CA Standards and Followers'!$C73=1,'EPA HDV Rules'!Q$46,IF('CA Standards and Followers'!$F73=1,MAX('CA Standards and Followers'!X$8,'EPA HDV Rules'!Q$46),0))</f>
        <v>0.27200000000000002</v>
      </c>
      <c r="Y61">
        <f>IF('CA Standards and Followers'!$C73=1,'EPA HDV Rules'!R$46,IF('CA Standards and Followers'!$F73=1,MAX('CA Standards and Followers'!Y$8,'EPA HDV Rules'!R$46),0))</f>
        <v>0.27200000000000002</v>
      </c>
      <c r="Z61">
        <f>IF('CA Standards and Followers'!$C73=1,'EPA HDV Rules'!S$46,IF('CA Standards and Followers'!$F73=1,MAX('CA Standards and Followers'!Z$8,'EPA HDV Rules'!S$46),0))</f>
        <v>0.27200000000000002</v>
      </c>
      <c r="AA61">
        <f>IF('CA Standards and Followers'!$C73=1,'EPA HDV Rules'!T$46,IF('CA Standards and Followers'!$F73=1,MAX('CA Standards and Followers'!AA$8,'EPA HDV Rules'!T$46),0))</f>
        <v>0.27200000000000002</v>
      </c>
      <c r="AB61">
        <f>IF('CA Standards and Followers'!$C73=1,'EPA HDV Rules'!U$46,IF('CA Standards and Followers'!$F73=1,MAX('CA Standards and Followers'!AB$8,'EPA HDV Rules'!U$46),0))</f>
        <v>0.27200000000000002</v>
      </c>
      <c r="AC61">
        <f>IF('CA Standards and Followers'!$C73=1,'EPA HDV Rules'!V$46,IF('CA Standards and Followers'!$F73=1,MAX('CA Standards and Followers'!AC$8,'EPA HDV Rules'!V$46),0))</f>
        <v>0.27200000000000002</v>
      </c>
      <c r="AD61">
        <f>IF('CA Standards and Followers'!$C73=1,'EPA HDV Rules'!W$46,IF('CA Standards and Followers'!$F73=1,MAX('CA Standards and Followers'!AD$8,'EPA HDV Rules'!W$46),0))</f>
        <v>0.27200000000000002</v>
      </c>
      <c r="AE61">
        <f>IF('CA Standards and Followers'!$C73=1,'EPA HDV Rules'!X$46,IF('CA Standards and Followers'!$F73=1,MAX('CA Standards and Followers'!AE$8,'EPA HDV Rules'!X$46),0))</f>
        <v>0.27200000000000002</v>
      </c>
      <c r="AF61">
        <f>IF('CA Standards and Followers'!$C73=1,'EPA HDV Rules'!Y$46,IF('CA Standards and Followers'!$F73=1,MAX('CA Standards and Followers'!AF$8,'EPA HDV Rules'!Y$46),0))</f>
        <v>0.27200000000000002</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25379-2CF1-4A3C-B07D-60AD3A24E9C0}">
  <sheetPr>
    <tabColor theme="4" tint="-0.249977111117893"/>
  </sheetPr>
  <dimension ref="A1:AF61"/>
  <sheetViews>
    <sheetView workbookViewId="0">
      <selection activeCell="A2" sqref="A2"/>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188</v>
      </c>
      <c r="B2">
        <f>SUMIFS('BRZSPbS-frgt-hdv-all'!B:B,'BRZSPbS-frgt-hdv-all'!$A:$A,About!$B$1)</f>
        <v>0</v>
      </c>
      <c r="C2">
        <f>SUMIFS('BRZSPbS-frgt-hdv-all'!C:C,'BRZSPbS-frgt-hdv-all'!$A:$A,About!$B$1)</f>
        <v>0</v>
      </c>
      <c r="D2">
        <f>SUMIFS('BRZSPbS-frgt-hdv-all'!D:D,'BRZSPbS-frgt-hdv-all'!$A:$A,About!$B$1)</f>
        <v>0</v>
      </c>
      <c r="E2">
        <f>SUMIFS('BRZSPbS-frgt-hdv-all'!E:E,'BRZSPbS-frgt-hdv-all'!$A:$A,About!$B$1)</f>
        <v>0</v>
      </c>
      <c r="F2">
        <f>SUMIFS('BRZSPbS-frgt-hdv-all'!F:F,'BRZSPbS-frgt-hdv-all'!$A:$A,About!$B$1)</f>
        <v>0</v>
      </c>
      <c r="G2">
        <f>SUMIFS('BRZSPbS-frgt-hdv-all'!G:G,'BRZSPbS-frgt-hdv-all'!$A:$A,About!$B$1)</f>
        <v>0</v>
      </c>
      <c r="H2">
        <f>SUMIFS('BRZSPbS-frgt-hdv-all'!H:H,'BRZSPbS-frgt-hdv-all'!$A:$A,About!$B$1)</f>
        <v>0</v>
      </c>
      <c r="I2">
        <f>SUMIFS('BRZSPbS-frgt-hdv-all'!I:I,'BRZSPbS-frgt-hdv-all'!$A:$A,About!$B$1)</f>
        <v>0.15039415219720934</v>
      </c>
      <c r="J2">
        <f>SUMIFS('BRZSPbS-frgt-hdv-all'!J:J,'BRZSPbS-frgt-hdv-all'!$A:$A,About!$B$1)</f>
        <v>0.20078269763173362</v>
      </c>
      <c r="K2">
        <f>SUMIFS('BRZSPbS-frgt-hdv-all'!K:K,'BRZSPbS-frgt-hdv-all'!$A:$A,About!$B$1)</f>
        <v>0.25116640642453203</v>
      </c>
      <c r="L2">
        <f>SUMIFS('BRZSPbS-frgt-hdv-all'!L:L,'BRZSPbS-frgt-hdv-all'!$A:$A,About!$B$1)</f>
        <v>0.30154673662148429</v>
      </c>
      <c r="M2">
        <f>SUMIFS('BRZSPbS-frgt-hdv-all'!M:M,'BRZSPbS-frgt-hdv-all'!$A:$A,About!$B$1)</f>
        <v>0.35154017073763533</v>
      </c>
      <c r="N2">
        <f>SUMIFS('BRZSPbS-frgt-hdv-all'!N:N,'BRZSPbS-frgt-hdv-all'!$A:$A,About!$B$1)</f>
        <v>0.40153478185130786</v>
      </c>
      <c r="O2">
        <f>SUMIFS('BRZSPbS-frgt-hdv-all'!O:O,'BRZSPbS-frgt-hdv-all'!$A:$A,About!$B$1)</f>
        <v>0.40191215883585885</v>
      </c>
      <c r="P2">
        <f>SUMIFS('BRZSPbS-frgt-hdv-all'!P:P,'BRZSPbS-frgt-hdv-all'!$A:$A,About!$B$1)</f>
        <v>0.40228783363087045</v>
      </c>
      <c r="Q2">
        <f>SUMIFS('BRZSPbS-frgt-hdv-all'!Q:Q,'BRZSPbS-frgt-hdv-all'!$A:$A,About!$B$1)</f>
        <v>0.40266255578760335</v>
      </c>
      <c r="R2">
        <f>SUMIFS('BRZSPbS-frgt-hdv-all'!R:R,'BRZSPbS-frgt-hdv-all'!$A:$A,About!$B$1)</f>
        <v>0.40265708999618932</v>
      </c>
      <c r="S2">
        <f>SUMIFS('BRZSPbS-frgt-hdv-all'!S:S,'BRZSPbS-frgt-hdv-all'!$A:$A,About!$B$1)</f>
        <v>0.40265231563660031</v>
      </c>
      <c r="T2">
        <f>SUMIFS('BRZSPbS-frgt-hdv-all'!T:T,'BRZSPbS-frgt-hdv-all'!$A:$A,About!$B$1)</f>
        <v>0.40264788033224125</v>
      </c>
      <c r="U2">
        <f>SUMIFS('BRZSPbS-frgt-hdv-all'!U:U,'BRZSPbS-frgt-hdv-all'!$A:$A,About!$B$1)</f>
        <v>0.40264231400382128</v>
      </c>
      <c r="V2">
        <f>SUMIFS('BRZSPbS-frgt-hdv-all'!V:V,'BRZSPbS-frgt-hdv-all'!$A:$A,About!$B$1)</f>
        <v>0.40263675353806344</v>
      </c>
      <c r="W2">
        <f>SUMIFS('BRZSPbS-frgt-hdv-all'!W:W,'BRZSPbS-frgt-hdv-all'!$A:$A,About!$B$1)</f>
        <v>0.40263074466734672</v>
      </c>
      <c r="X2">
        <f>SUMIFS('BRZSPbS-frgt-hdv-all'!X:X,'BRZSPbS-frgt-hdv-all'!$A:$A,About!$B$1)</f>
        <v>0.40262607887975699</v>
      </c>
      <c r="Y2">
        <f>SUMIFS('BRZSPbS-frgt-hdv-all'!Y:Y,'BRZSPbS-frgt-hdv-all'!$A:$A,About!$B$1)</f>
        <v>0.40262195913313187</v>
      </c>
      <c r="Z2">
        <f>SUMIFS('BRZSPbS-frgt-hdv-all'!Z:Z,'BRZSPbS-frgt-hdv-all'!$A:$A,About!$B$1)</f>
        <v>0.40261845654978912</v>
      </c>
      <c r="AA2">
        <f>SUMIFS('BRZSPbS-frgt-hdv-all'!AA:AA,'BRZSPbS-frgt-hdv-all'!$A:$A,About!$B$1)</f>
        <v>0.40261567998612185</v>
      </c>
      <c r="AB2">
        <f>SUMIFS('BRZSPbS-frgt-hdv-all'!AB:AB,'BRZSPbS-frgt-hdv-all'!$A:$A,About!$B$1)</f>
        <v>0.40261281993963333</v>
      </c>
      <c r="AC2">
        <f>SUMIFS('BRZSPbS-frgt-hdv-all'!AC:AC,'BRZSPbS-frgt-hdv-all'!$A:$A,About!$B$1)</f>
        <v>0.40260981140882179</v>
      </c>
      <c r="AD2">
        <f>SUMIFS('BRZSPbS-frgt-hdv-all'!AD:AD,'BRZSPbS-frgt-hdv-all'!$A:$A,About!$B$1)</f>
        <v>0.4026073792992011</v>
      </c>
      <c r="AE2">
        <f>SUMIFS('BRZSPbS-frgt-hdv-all'!AE:AE,'BRZSPbS-frgt-hdv-all'!$A:$A,About!$B$1)</f>
        <v>0.40260521056812626</v>
      </c>
      <c r="AF2">
        <f>SUMIFS('BRZSPbS-frgt-hdv-all'!AF:AF,'BRZSPbS-frgt-hdv-all'!$A:$A,About!$B$1)</f>
        <v>0.40260342485445444</v>
      </c>
    </row>
    <row r="3" spans="1:3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row>
    <row r="4" spans="1:3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row>
    <row r="5" spans="1:3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row>
    <row r="6" spans="1:3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row>
    <row r="7" spans="1:3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row>
    <row r="8" spans="1:3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row>
    <row r="9" spans="1:3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row>
    <row r="10" spans="1:3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row>
    <row r="11" spans="1:3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row>
    <row r="12" spans="1:3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row>
    <row r="13" spans="1:3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row>
    <row r="14" spans="1:3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row>
    <row r="15" spans="1:3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row>
    <row r="16" spans="1:3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row>
    <row r="17" spans="1:3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row>
    <row r="18" spans="1:3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row>
    <row r="19" spans="1:3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row>
    <row r="20" spans="1:3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row>
    <row r="21" spans="1:3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row>
    <row r="22" spans="1:3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row>
    <row r="23" spans="1:3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row>
    <row r="24" spans="1:3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row>
    <row r="25" spans="1:3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row>
    <row r="26" spans="1:3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row>
    <row r="27" spans="1:3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row>
    <row r="28" spans="1:3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row>
    <row r="29" spans="1:3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row>
    <row r="30" spans="1:3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row>
    <row r="31" spans="1:3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row>
    <row r="32" spans="1:3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row>
    <row r="33" spans="1:3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row>
    <row r="34" spans="1:3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row>
    <row r="35" spans="1:3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row>
    <row r="36" spans="1:3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row>
    <row r="37" spans="1:3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row>
    <row r="38" spans="1:3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row>
    <row r="39" spans="1:3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row>
    <row r="40" spans="1:3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row>
    <row r="41" spans="1:3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row>
    <row r="42" spans="1:3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row>
    <row r="43" spans="1:3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row>
    <row r="44" spans="1:3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row>
    <row r="45" spans="1:3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row>
    <row r="46" spans="1:3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row>
    <row r="47" spans="1:3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row>
    <row r="48" spans="1:3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row>
    <row r="49" spans="1:3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row>
    <row r="50" spans="1:3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row>
    <row r="51" spans="1:3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row>
    <row r="52" spans="1:3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row>
    <row r="53" spans="1:3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row>
    <row r="54" spans="1:3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row>
    <row r="55" spans="1:3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row>
    <row r="56" spans="1:3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row>
    <row r="57" spans="1:3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row>
    <row r="58" spans="1:3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row>
    <row r="59" spans="1:3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row>
    <row r="60" spans="1:3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row>
    <row r="61" spans="1:3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8DA0F3-F00E-4D68-B81B-C64E47849F57}">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E05A90-67ED-4D7C-B830-D6D38876CE56}">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7C8D0-CC97-4238-9ABA-ADA2DAC97FD2}">
  <sheetPr>
    <tabColor theme="4" tint="-0.249977111117893"/>
  </sheetPr>
  <dimension ref="A1:AP61"/>
  <sheetViews>
    <sheetView workbookViewId="0"/>
  </sheetViews>
  <sheetFormatPr defaultRowHeight="14.75" x14ac:dyDescent="0.75"/>
  <cols>
    <col min="1" max="1" width="20" customWidth="1"/>
  </cols>
  <sheetData>
    <row r="1" spans="1:4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c r="AG1">
        <v>2051</v>
      </c>
      <c r="AH1">
        <v>2052</v>
      </c>
      <c r="AI1">
        <v>2053</v>
      </c>
      <c r="AJ1">
        <v>2054</v>
      </c>
      <c r="AK1">
        <v>2055</v>
      </c>
      <c r="AL1">
        <v>2056</v>
      </c>
      <c r="AM1">
        <v>2057</v>
      </c>
      <c r="AN1">
        <v>2058</v>
      </c>
      <c r="AO1">
        <v>2059</v>
      </c>
      <c r="AP1">
        <v>2060</v>
      </c>
    </row>
    <row r="2" spans="1:42" x14ac:dyDescent="0.75">
      <c r="A2" t="s">
        <v>188</v>
      </c>
      <c r="B2">
        <v>0</v>
      </c>
      <c r="C2">
        <v>0</v>
      </c>
      <c r="D2">
        <v>0</v>
      </c>
      <c r="E2">
        <v>0</v>
      </c>
      <c r="F2">
        <v>0</v>
      </c>
      <c r="G2">
        <v>0</v>
      </c>
      <c r="H2">
        <v>0</v>
      </c>
      <c r="I2">
        <v>0</v>
      </c>
      <c r="J2">
        <v>0</v>
      </c>
      <c r="K2">
        <v>0</v>
      </c>
      <c r="L2">
        <v>0</v>
      </c>
      <c r="M2">
        <v>0</v>
      </c>
      <c r="N2">
        <v>0</v>
      </c>
      <c r="O2">
        <v>0</v>
      </c>
      <c r="P2">
        <v>0</v>
      </c>
      <c r="Q2">
        <v>0</v>
      </c>
      <c r="R2">
        <v>0</v>
      </c>
      <c r="S2">
        <v>0</v>
      </c>
      <c r="T2">
        <v>0</v>
      </c>
      <c r="U2">
        <v>0</v>
      </c>
      <c r="V2">
        <v>0</v>
      </c>
      <c r="W2">
        <v>0</v>
      </c>
      <c r="X2">
        <v>0</v>
      </c>
      <c r="Y2">
        <v>0</v>
      </c>
      <c r="Z2">
        <v>0</v>
      </c>
      <c r="AA2">
        <v>0</v>
      </c>
      <c r="AB2">
        <v>0</v>
      </c>
      <c r="AC2">
        <v>0</v>
      </c>
      <c r="AD2">
        <v>0</v>
      </c>
      <c r="AE2">
        <v>0</v>
      </c>
      <c r="AF2">
        <v>0</v>
      </c>
      <c r="AG2">
        <v>0</v>
      </c>
      <c r="AH2">
        <v>0</v>
      </c>
      <c r="AI2">
        <v>0</v>
      </c>
      <c r="AJ2">
        <v>0</v>
      </c>
      <c r="AK2">
        <v>0</v>
      </c>
      <c r="AL2">
        <v>0</v>
      </c>
      <c r="AM2">
        <v>0</v>
      </c>
      <c r="AN2">
        <v>0</v>
      </c>
      <c r="AO2">
        <v>0</v>
      </c>
      <c r="AP2">
        <v>0</v>
      </c>
    </row>
    <row r="3" spans="1:42" x14ac:dyDescent="0.75">
      <c r="A3" t="s">
        <v>138</v>
      </c>
      <c r="B3">
        <v>0</v>
      </c>
      <c r="C3">
        <v>0</v>
      </c>
      <c r="D3">
        <v>0</v>
      </c>
      <c r="E3">
        <v>0</v>
      </c>
      <c r="F3">
        <v>0</v>
      </c>
      <c r="G3">
        <v>0</v>
      </c>
      <c r="H3">
        <v>0</v>
      </c>
      <c r="I3">
        <v>0</v>
      </c>
      <c r="J3">
        <v>0</v>
      </c>
      <c r="K3">
        <v>0</v>
      </c>
      <c r="L3">
        <v>0</v>
      </c>
      <c r="M3">
        <v>0</v>
      </c>
      <c r="N3">
        <v>0</v>
      </c>
      <c r="O3">
        <v>0</v>
      </c>
      <c r="P3">
        <v>0</v>
      </c>
      <c r="Q3">
        <v>0</v>
      </c>
      <c r="R3">
        <v>0</v>
      </c>
      <c r="S3">
        <v>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row>
    <row r="4" spans="1:42" x14ac:dyDescent="0.75">
      <c r="A4" t="s">
        <v>139</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row>
    <row r="5" spans="1:42" x14ac:dyDescent="0.75">
      <c r="A5" t="s">
        <v>140</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row>
    <row r="6" spans="1:42" x14ac:dyDescent="0.75">
      <c r="A6" t="s">
        <v>141</v>
      </c>
      <c r="B6">
        <v>0</v>
      </c>
      <c r="C6">
        <v>0</v>
      </c>
      <c r="D6">
        <v>0</v>
      </c>
      <c r="E6">
        <v>0</v>
      </c>
      <c r="F6">
        <v>0</v>
      </c>
      <c r="G6">
        <v>0</v>
      </c>
      <c r="H6">
        <v>0</v>
      </c>
      <c r="I6">
        <v>0</v>
      </c>
      <c r="J6">
        <v>0</v>
      </c>
      <c r="K6">
        <v>0</v>
      </c>
      <c r="L6">
        <v>0</v>
      </c>
      <c r="M6">
        <v>0</v>
      </c>
      <c r="N6">
        <v>0</v>
      </c>
      <c r="O6">
        <v>0</v>
      </c>
      <c r="P6">
        <v>0</v>
      </c>
      <c r="Q6">
        <v>0</v>
      </c>
      <c r="R6">
        <v>0</v>
      </c>
      <c r="S6">
        <v>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row>
    <row r="7" spans="1:42" x14ac:dyDescent="0.75">
      <c r="A7" t="s">
        <v>142</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row>
    <row r="8" spans="1:42" x14ac:dyDescent="0.75">
      <c r="A8" t="s">
        <v>143</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c r="AH8">
        <v>0</v>
      </c>
      <c r="AI8">
        <v>0</v>
      </c>
      <c r="AJ8">
        <v>0</v>
      </c>
      <c r="AK8">
        <v>0</v>
      </c>
      <c r="AL8">
        <v>0</v>
      </c>
      <c r="AM8">
        <v>0</v>
      </c>
      <c r="AN8">
        <v>0</v>
      </c>
      <c r="AO8">
        <v>0</v>
      </c>
      <c r="AP8">
        <v>0</v>
      </c>
    </row>
    <row r="9" spans="1:42" x14ac:dyDescent="0.75">
      <c r="A9" t="s">
        <v>144</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row>
    <row r="10" spans="1:42" x14ac:dyDescent="0.75">
      <c r="A10" t="s">
        <v>145</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row>
    <row r="11" spans="1:42" x14ac:dyDescent="0.75">
      <c r="A11" t="s">
        <v>146</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row>
    <row r="12" spans="1:42" x14ac:dyDescent="0.75">
      <c r="A12" t="s">
        <v>147</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c r="AH12">
        <v>0</v>
      </c>
      <c r="AI12">
        <v>0</v>
      </c>
      <c r="AJ12">
        <v>0</v>
      </c>
      <c r="AK12">
        <v>0</v>
      </c>
      <c r="AL12">
        <v>0</v>
      </c>
      <c r="AM12">
        <v>0</v>
      </c>
      <c r="AN12">
        <v>0</v>
      </c>
      <c r="AO12">
        <v>0</v>
      </c>
      <c r="AP12">
        <v>0</v>
      </c>
    </row>
    <row r="13" spans="1:42" x14ac:dyDescent="0.75">
      <c r="A13" t="s">
        <v>148</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row>
    <row r="14" spans="1:42" x14ac:dyDescent="0.75">
      <c r="A14" t="s">
        <v>149</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row>
    <row r="15" spans="1:42" x14ac:dyDescent="0.75">
      <c r="A15" t="s">
        <v>150</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row>
    <row r="16" spans="1:42" x14ac:dyDescent="0.75">
      <c r="A16" t="s">
        <v>151</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row>
    <row r="17" spans="1:42" x14ac:dyDescent="0.75">
      <c r="A17" t="s">
        <v>152</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row>
    <row r="18" spans="1:42" x14ac:dyDescent="0.75">
      <c r="A18" t="s">
        <v>153</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row>
    <row r="19" spans="1:42" x14ac:dyDescent="0.75">
      <c r="A19" t="s">
        <v>154</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row>
    <row r="20" spans="1:42" x14ac:dyDescent="0.75">
      <c r="A20" t="s">
        <v>155</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row>
    <row r="21" spans="1:42" x14ac:dyDescent="0.75">
      <c r="A21" t="s">
        <v>156</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row>
    <row r="22" spans="1:42" x14ac:dyDescent="0.75">
      <c r="A22" t="s">
        <v>157</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row>
    <row r="23" spans="1:42" x14ac:dyDescent="0.75">
      <c r="A23" t="s">
        <v>158</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c r="AH23">
        <v>0</v>
      </c>
      <c r="AI23">
        <v>0</v>
      </c>
      <c r="AJ23">
        <v>0</v>
      </c>
      <c r="AK23">
        <v>0</v>
      </c>
      <c r="AL23">
        <v>0</v>
      </c>
      <c r="AM23">
        <v>0</v>
      </c>
      <c r="AN23">
        <v>0</v>
      </c>
      <c r="AO23">
        <v>0</v>
      </c>
      <c r="AP23">
        <v>0</v>
      </c>
    </row>
    <row r="24" spans="1:42" x14ac:dyDescent="0.75">
      <c r="A24" t="s">
        <v>159</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row>
    <row r="25" spans="1:42" x14ac:dyDescent="0.75">
      <c r="A25" t="s">
        <v>160</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row>
    <row r="26" spans="1:42" x14ac:dyDescent="0.75">
      <c r="A26" t="s">
        <v>161</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c r="AH26">
        <v>0</v>
      </c>
      <c r="AI26">
        <v>0</v>
      </c>
      <c r="AJ26">
        <v>0</v>
      </c>
      <c r="AK26">
        <v>0</v>
      </c>
      <c r="AL26">
        <v>0</v>
      </c>
      <c r="AM26">
        <v>0</v>
      </c>
      <c r="AN26">
        <v>0</v>
      </c>
      <c r="AO26">
        <v>0</v>
      </c>
      <c r="AP26">
        <v>0</v>
      </c>
    </row>
    <row r="27" spans="1:42" x14ac:dyDescent="0.75">
      <c r="A27" t="s">
        <v>162</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c r="AH27">
        <v>0</v>
      </c>
      <c r="AI27">
        <v>0</v>
      </c>
      <c r="AJ27">
        <v>0</v>
      </c>
      <c r="AK27">
        <v>0</v>
      </c>
      <c r="AL27">
        <v>0</v>
      </c>
      <c r="AM27">
        <v>0</v>
      </c>
      <c r="AN27">
        <v>0</v>
      </c>
      <c r="AO27">
        <v>0</v>
      </c>
      <c r="AP27">
        <v>0</v>
      </c>
    </row>
    <row r="28" spans="1:42" x14ac:dyDescent="0.75">
      <c r="A28" t="s">
        <v>163</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c r="AH28">
        <v>0</v>
      </c>
      <c r="AI28">
        <v>0</v>
      </c>
      <c r="AJ28">
        <v>0</v>
      </c>
      <c r="AK28">
        <v>0</v>
      </c>
      <c r="AL28">
        <v>0</v>
      </c>
      <c r="AM28">
        <v>0</v>
      </c>
      <c r="AN28">
        <v>0</v>
      </c>
      <c r="AO28">
        <v>0</v>
      </c>
      <c r="AP28">
        <v>0</v>
      </c>
    </row>
    <row r="29" spans="1:42" x14ac:dyDescent="0.75">
      <c r="A29" t="s">
        <v>164</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c r="AH29">
        <v>0</v>
      </c>
      <c r="AI29">
        <v>0</v>
      </c>
      <c r="AJ29">
        <v>0</v>
      </c>
      <c r="AK29">
        <v>0</v>
      </c>
      <c r="AL29">
        <v>0</v>
      </c>
      <c r="AM29">
        <v>0</v>
      </c>
      <c r="AN29">
        <v>0</v>
      </c>
      <c r="AO29">
        <v>0</v>
      </c>
      <c r="AP29">
        <v>0</v>
      </c>
    </row>
    <row r="30" spans="1:42" x14ac:dyDescent="0.75">
      <c r="A30" t="s">
        <v>165</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c r="AH30">
        <v>0</v>
      </c>
      <c r="AI30">
        <v>0</v>
      </c>
      <c r="AJ30">
        <v>0</v>
      </c>
      <c r="AK30">
        <v>0</v>
      </c>
      <c r="AL30">
        <v>0</v>
      </c>
      <c r="AM30">
        <v>0</v>
      </c>
      <c r="AN30">
        <v>0</v>
      </c>
      <c r="AO30">
        <v>0</v>
      </c>
      <c r="AP30">
        <v>0</v>
      </c>
    </row>
    <row r="31" spans="1:42" x14ac:dyDescent="0.75">
      <c r="A31" t="s">
        <v>166</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c r="AH31">
        <v>0</v>
      </c>
      <c r="AI31">
        <v>0</v>
      </c>
      <c r="AJ31">
        <v>0</v>
      </c>
      <c r="AK31">
        <v>0</v>
      </c>
      <c r="AL31">
        <v>0</v>
      </c>
      <c r="AM31">
        <v>0</v>
      </c>
      <c r="AN31">
        <v>0</v>
      </c>
      <c r="AO31">
        <v>0</v>
      </c>
      <c r="AP31">
        <v>0</v>
      </c>
    </row>
    <row r="32" spans="1:42" x14ac:dyDescent="0.75">
      <c r="A32" t="s">
        <v>167</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v>0</v>
      </c>
      <c r="X32">
        <v>0</v>
      </c>
      <c r="Y32">
        <v>0</v>
      </c>
      <c r="Z32">
        <v>0</v>
      </c>
      <c r="AA32">
        <v>0</v>
      </c>
      <c r="AB32">
        <v>0</v>
      </c>
      <c r="AC32">
        <v>0</v>
      </c>
      <c r="AD32">
        <v>0</v>
      </c>
      <c r="AE32">
        <v>0</v>
      </c>
      <c r="AF32">
        <v>0</v>
      </c>
      <c r="AG32">
        <v>0</v>
      </c>
      <c r="AH32">
        <v>0</v>
      </c>
      <c r="AI32">
        <v>0</v>
      </c>
      <c r="AJ32">
        <v>0</v>
      </c>
      <c r="AK32">
        <v>0</v>
      </c>
      <c r="AL32">
        <v>0</v>
      </c>
      <c r="AM32">
        <v>0</v>
      </c>
      <c r="AN32">
        <v>0</v>
      </c>
      <c r="AO32">
        <v>0</v>
      </c>
      <c r="AP32">
        <v>0</v>
      </c>
    </row>
    <row r="33" spans="1:42" x14ac:dyDescent="0.75">
      <c r="A33" t="s">
        <v>168</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c r="AH33">
        <v>0</v>
      </c>
      <c r="AI33">
        <v>0</v>
      </c>
      <c r="AJ33">
        <v>0</v>
      </c>
      <c r="AK33">
        <v>0</v>
      </c>
      <c r="AL33">
        <v>0</v>
      </c>
      <c r="AM33">
        <v>0</v>
      </c>
      <c r="AN33">
        <v>0</v>
      </c>
      <c r="AO33">
        <v>0</v>
      </c>
      <c r="AP33">
        <v>0</v>
      </c>
    </row>
    <row r="34" spans="1:42" x14ac:dyDescent="0.75">
      <c r="A34" t="s">
        <v>169</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row>
    <row r="35" spans="1:42" x14ac:dyDescent="0.75">
      <c r="A35" t="s">
        <v>170</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row>
    <row r="36" spans="1:42" x14ac:dyDescent="0.75">
      <c r="A36" t="s">
        <v>171</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c r="AH36">
        <v>0</v>
      </c>
      <c r="AI36">
        <v>0</v>
      </c>
      <c r="AJ36">
        <v>0</v>
      </c>
      <c r="AK36">
        <v>0</v>
      </c>
      <c r="AL36">
        <v>0</v>
      </c>
      <c r="AM36">
        <v>0</v>
      </c>
      <c r="AN36">
        <v>0</v>
      </c>
      <c r="AO36">
        <v>0</v>
      </c>
      <c r="AP36">
        <v>0</v>
      </c>
    </row>
    <row r="37" spans="1:42" x14ac:dyDescent="0.75">
      <c r="A37" t="s">
        <v>172</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c r="AH37">
        <v>0</v>
      </c>
      <c r="AI37">
        <v>0</v>
      </c>
      <c r="AJ37">
        <v>0</v>
      </c>
      <c r="AK37">
        <v>0</v>
      </c>
      <c r="AL37">
        <v>0</v>
      </c>
      <c r="AM37">
        <v>0</v>
      </c>
      <c r="AN37">
        <v>0</v>
      </c>
      <c r="AO37">
        <v>0</v>
      </c>
      <c r="AP37">
        <v>0</v>
      </c>
    </row>
    <row r="38" spans="1:42" x14ac:dyDescent="0.75">
      <c r="A38" t="s">
        <v>173</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c r="AH38">
        <v>0</v>
      </c>
      <c r="AI38">
        <v>0</v>
      </c>
      <c r="AJ38">
        <v>0</v>
      </c>
      <c r="AK38">
        <v>0</v>
      </c>
      <c r="AL38">
        <v>0</v>
      </c>
      <c r="AM38">
        <v>0</v>
      </c>
      <c r="AN38">
        <v>0</v>
      </c>
      <c r="AO38">
        <v>0</v>
      </c>
      <c r="AP38">
        <v>0</v>
      </c>
    </row>
    <row r="39" spans="1:42" x14ac:dyDescent="0.75">
      <c r="A39" t="s">
        <v>174</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c r="AH39">
        <v>0</v>
      </c>
      <c r="AI39">
        <v>0</v>
      </c>
      <c r="AJ39">
        <v>0</v>
      </c>
      <c r="AK39">
        <v>0</v>
      </c>
      <c r="AL39">
        <v>0</v>
      </c>
      <c r="AM39">
        <v>0</v>
      </c>
      <c r="AN39">
        <v>0</v>
      </c>
      <c r="AO39">
        <v>0</v>
      </c>
      <c r="AP39">
        <v>0</v>
      </c>
    </row>
    <row r="40" spans="1:42" x14ac:dyDescent="0.75">
      <c r="A40" t="s">
        <v>175</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row>
    <row r="41" spans="1:42" x14ac:dyDescent="0.75">
      <c r="A41" t="s">
        <v>176</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row>
    <row r="42" spans="1:42" x14ac:dyDescent="0.75">
      <c r="A42" t="s">
        <v>177</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c r="AH42">
        <v>0</v>
      </c>
      <c r="AI42">
        <v>0</v>
      </c>
      <c r="AJ42">
        <v>0</v>
      </c>
      <c r="AK42">
        <v>0</v>
      </c>
      <c r="AL42">
        <v>0</v>
      </c>
      <c r="AM42">
        <v>0</v>
      </c>
      <c r="AN42">
        <v>0</v>
      </c>
      <c r="AO42">
        <v>0</v>
      </c>
      <c r="AP42">
        <v>0</v>
      </c>
    </row>
    <row r="43" spans="1:42" x14ac:dyDescent="0.75">
      <c r="A43" t="s">
        <v>178</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row>
    <row r="44" spans="1:42" x14ac:dyDescent="0.75">
      <c r="A44" t="s">
        <v>179</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c r="AH44">
        <v>0</v>
      </c>
      <c r="AI44">
        <v>0</v>
      </c>
      <c r="AJ44">
        <v>0</v>
      </c>
      <c r="AK44">
        <v>0</v>
      </c>
      <c r="AL44">
        <v>0</v>
      </c>
      <c r="AM44">
        <v>0</v>
      </c>
      <c r="AN44">
        <v>0</v>
      </c>
      <c r="AO44">
        <v>0</v>
      </c>
      <c r="AP44">
        <v>0</v>
      </c>
    </row>
    <row r="45" spans="1:42" x14ac:dyDescent="0.75">
      <c r="A45" t="s">
        <v>180</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c r="AH45">
        <v>0</v>
      </c>
      <c r="AI45">
        <v>0</v>
      </c>
      <c r="AJ45">
        <v>0</v>
      </c>
      <c r="AK45">
        <v>0</v>
      </c>
      <c r="AL45">
        <v>0</v>
      </c>
      <c r="AM45">
        <v>0</v>
      </c>
      <c r="AN45">
        <v>0</v>
      </c>
      <c r="AO45">
        <v>0</v>
      </c>
      <c r="AP45">
        <v>0</v>
      </c>
    </row>
    <row r="46" spans="1:42" x14ac:dyDescent="0.75">
      <c r="A46" t="s">
        <v>181</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c r="AH46">
        <v>0</v>
      </c>
      <c r="AI46">
        <v>0</v>
      </c>
      <c r="AJ46">
        <v>0</v>
      </c>
      <c r="AK46">
        <v>0</v>
      </c>
      <c r="AL46">
        <v>0</v>
      </c>
      <c r="AM46">
        <v>0</v>
      </c>
      <c r="AN46">
        <v>0</v>
      </c>
      <c r="AO46">
        <v>0</v>
      </c>
      <c r="AP46">
        <v>0</v>
      </c>
    </row>
    <row r="47" spans="1:42" x14ac:dyDescent="0.75">
      <c r="A47" t="s">
        <v>182</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row>
    <row r="48" spans="1:42" x14ac:dyDescent="0.75">
      <c r="A48" t="s">
        <v>183</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row>
    <row r="49" spans="1:42" x14ac:dyDescent="0.75">
      <c r="A49" t="s">
        <v>184</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row>
    <row r="50" spans="1:42" x14ac:dyDescent="0.75">
      <c r="A50" t="s">
        <v>185</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row>
    <row r="51" spans="1:42" x14ac:dyDescent="0.75">
      <c r="A51" t="s">
        <v>186</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row>
    <row r="52" spans="1:42" x14ac:dyDescent="0.75">
      <c r="A52" t="s">
        <v>187</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0</v>
      </c>
      <c r="AP52">
        <v>0</v>
      </c>
    </row>
    <row r="53" spans="1:42" x14ac:dyDescent="0.75">
      <c r="A53" t="s">
        <v>28</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c r="AH53">
        <v>0</v>
      </c>
      <c r="AI53">
        <v>0</v>
      </c>
      <c r="AJ53">
        <v>0</v>
      </c>
      <c r="AK53">
        <v>0</v>
      </c>
      <c r="AL53">
        <v>0</v>
      </c>
      <c r="AM53">
        <v>0</v>
      </c>
      <c r="AN53">
        <v>0</v>
      </c>
      <c r="AO53">
        <v>0</v>
      </c>
      <c r="AP53">
        <v>0</v>
      </c>
    </row>
    <row r="54" spans="1:42" x14ac:dyDescent="0.75">
      <c r="A54" t="s">
        <v>29</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c r="AH54">
        <v>0</v>
      </c>
      <c r="AI54">
        <v>0</v>
      </c>
      <c r="AJ54">
        <v>0</v>
      </c>
      <c r="AK54">
        <v>0</v>
      </c>
      <c r="AL54">
        <v>0</v>
      </c>
      <c r="AM54">
        <v>0</v>
      </c>
      <c r="AN54">
        <v>0</v>
      </c>
      <c r="AO54">
        <v>0</v>
      </c>
      <c r="AP54">
        <v>0</v>
      </c>
    </row>
    <row r="55" spans="1:42" x14ac:dyDescent="0.75">
      <c r="A55" t="s">
        <v>30</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c r="AH55">
        <v>0</v>
      </c>
      <c r="AI55">
        <v>0</v>
      </c>
      <c r="AJ55">
        <v>0</v>
      </c>
      <c r="AK55">
        <v>0</v>
      </c>
      <c r="AL55">
        <v>0</v>
      </c>
      <c r="AM55">
        <v>0</v>
      </c>
      <c r="AN55">
        <v>0</v>
      </c>
      <c r="AO55">
        <v>0</v>
      </c>
      <c r="AP55">
        <v>0</v>
      </c>
    </row>
    <row r="56" spans="1:42" x14ac:dyDescent="0.75">
      <c r="A56" t="s">
        <v>31</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c r="AH56">
        <v>0</v>
      </c>
      <c r="AI56">
        <v>0</v>
      </c>
      <c r="AJ56">
        <v>0</v>
      </c>
      <c r="AK56">
        <v>0</v>
      </c>
      <c r="AL56">
        <v>0</v>
      </c>
      <c r="AM56">
        <v>0</v>
      </c>
      <c r="AN56">
        <v>0</v>
      </c>
      <c r="AO56">
        <v>0</v>
      </c>
      <c r="AP56">
        <v>0</v>
      </c>
    </row>
    <row r="57" spans="1:42" x14ac:dyDescent="0.75">
      <c r="A57" t="s">
        <v>32</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c r="AH57">
        <v>0</v>
      </c>
      <c r="AI57">
        <v>0</v>
      </c>
      <c r="AJ57">
        <v>0</v>
      </c>
      <c r="AK57">
        <v>0</v>
      </c>
      <c r="AL57">
        <v>0</v>
      </c>
      <c r="AM57">
        <v>0</v>
      </c>
      <c r="AN57">
        <v>0</v>
      </c>
      <c r="AO57">
        <v>0</v>
      </c>
      <c r="AP57">
        <v>0</v>
      </c>
    </row>
    <row r="58" spans="1:42" x14ac:dyDescent="0.75">
      <c r="A58" t="s">
        <v>33</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c r="AH58">
        <v>0</v>
      </c>
      <c r="AI58">
        <v>0</v>
      </c>
      <c r="AJ58">
        <v>0</v>
      </c>
      <c r="AK58">
        <v>0</v>
      </c>
      <c r="AL58">
        <v>0</v>
      </c>
      <c r="AM58">
        <v>0</v>
      </c>
      <c r="AN58">
        <v>0</v>
      </c>
      <c r="AO58">
        <v>0</v>
      </c>
      <c r="AP58">
        <v>0</v>
      </c>
    </row>
    <row r="59" spans="1:42" x14ac:dyDescent="0.75">
      <c r="A59" t="s">
        <v>34</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c r="AH59">
        <v>0</v>
      </c>
      <c r="AI59">
        <v>0</v>
      </c>
      <c r="AJ59">
        <v>0</v>
      </c>
      <c r="AK59">
        <v>0</v>
      </c>
      <c r="AL59">
        <v>0</v>
      </c>
      <c r="AM59">
        <v>0</v>
      </c>
      <c r="AN59">
        <v>0</v>
      </c>
      <c r="AO59">
        <v>0</v>
      </c>
      <c r="AP59">
        <v>0</v>
      </c>
    </row>
    <row r="60" spans="1:42" x14ac:dyDescent="0.75">
      <c r="A60" t="s">
        <v>35</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c r="AH60">
        <v>0</v>
      </c>
      <c r="AI60">
        <v>0</v>
      </c>
      <c r="AJ60">
        <v>0</v>
      </c>
      <c r="AK60">
        <v>0</v>
      </c>
      <c r="AL60">
        <v>0</v>
      </c>
      <c r="AM60">
        <v>0</v>
      </c>
      <c r="AN60">
        <v>0</v>
      </c>
      <c r="AO60">
        <v>0</v>
      </c>
      <c r="AP60">
        <v>0</v>
      </c>
    </row>
    <row r="61" spans="1:42" x14ac:dyDescent="0.75">
      <c r="A61" t="s">
        <v>36</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c r="AH61">
        <v>0</v>
      </c>
      <c r="AI61">
        <v>0</v>
      </c>
      <c r="AJ61">
        <v>0</v>
      </c>
      <c r="AK61">
        <v>0</v>
      </c>
      <c r="AL61">
        <v>0</v>
      </c>
      <c r="AM61">
        <v>0</v>
      </c>
      <c r="AN61">
        <v>0</v>
      </c>
      <c r="AO61">
        <v>0</v>
      </c>
      <c r="AP61">
        <v>0</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0FBFF3-944C-41E8-AB83-60613D2F4DE1}">
  <sheetPr>
    <tabColor theme="4" tint="-0.249977111117893"/>
  </sheetPr>
  <dimension ref="A1:AF61"/>
  <sheetViews>
    <sheetView tabSelected="1" workbookViewId="0">
      <selection activeCell="A2" sqref="A2:A61"/>
    </sheetView>
  </sheetViews>
  <sheetFormatPr defaultRowHeight="14.75" x14ac:dyDescent="0.75"/>
  <cols>
    <col min="1" max="1" width="20" customWidth="1"/>
  </cols>
  <sheetData>
    <row r="1" spans="1:32" x14ac:dyDescent="0.75">
      <c r="A1" s="2" t="s">
        <v>37</v>
      </c>
      <c r="B1">
        <v>2020</v>
      </c>
      <c r="C1">
        <v>2021</v>
      </c>
      <c r="D1">
        <v>2022</v>
      </c>
      <c r="E1">
        <v>2023</v>
      </c>
      <c r="F1">
        <v>2024</v>
      </c>
      <c r="G1">
        <v>2025</v>
      </c>
      <c r="H1">
        <v>2026</v>
      </c>
      <c r="I1">
        <v>2027</v>
      </c>
      <c r="J1">
        <v>2028</v>
      </c>
      <c r="K1">
        <v>2029</v>
      </c>
      <c r="L1">
        <v>2030</v>
      </c>
      <c r="M1">
        <v>2031</v>
      </c>
      <c r="N1">
        <v>2032</v>
      </c>
      <c r="O1">
        <v>2033</v>
      </c>
      <c r="P1">
        <v>2034</v>
      </c>
      <c r="Q1">
        <v>2035</v>
      </c>
      <c r="R1">
        <v>2036</v>
      </c>
      <c r="S1">
        <v>2037</v>
      </c>
      <c r="T1">
        <v>2038</v>
      </c>
      <c r="U1">
        <v>2039</v>
      </c>
      <c r="V1">
        <v>2040</v>
      </c>
      <c r="W1">
        <v>2041</v>
      </c>
      <c r="X1">
        <v>2042</v>
      </c>
      <c r="Y1">
        <v>2043</v>
      </c>
      <c r="Z1">
        <v>2044</v>
      </c>
      <c r="AA1">
        <v>2045</v>
      </c>
      <c r="AB1">
        <v>2046</v>
      </c>
      <c r="AC1">
        <v>2047</v>
      </c>
      <c r="AD1">
        <v>2048</v>
      </c>
      <c r="AE1">
        <v>2049</v>
      </c>
      <c r="AF1">
        <v>2050</v>
      </c>
    </row>
    <row r="2" spans="1:32" x14ac:dyDescent="0.75">
      <c r="A2" t="s">
        <v>2</v>
      </c>
      <c r="B2">
        <f>INDEX('CA Standards and Followers'!$D$14:$D$73,MATCH($A2,'CA Standards and Followers'!$A$14:$A$73,0))*'CA Standards and Followers'!B$9</f>
        <v>0</v>
      </c>
      <c r="C2">
        <f>INDEX('CA Standards and Followers'!$D$14:$D$73,MATCH($A2,'CA Standards and Followers'!$A$14:$A$73,0))*'CA Standards and Followers'!C$9</f>
        <v>0</v>
      </c>
      <c r="D2">
        <f>INDEX('CA Standards and Followers'!$D$14:$D$73,MATCH($A2,'CA Standards and Followers'!$A$14:$A$73,0))*'CA Standards and Followers'!D$9</f>
        <v>0</v>
      </c>
      <c r="E2">
        <f>INDEX('CA Standards and Followers'!$D$14:$D$73,MATCH($A2,'CA Standards and Followers'!$A$14:$A$73,0))*'CA Standards and Followers'!E$9</f>
        <v>0</v>
      </c>
      <c r="F2">
        <f>INDEX('CA Standards and Followers'!$D$14:$D$73,MATCH($A2,'CA Standards and Followers'!$A$14:$A$73,0))*'CA Standards and Followers'!F$9</f>
        <v>0</v>
      </c>
      <c r="G2">
        <f>INDEX('CA Standards and Followers'!$D$14:$D$73,MATCH($A2,'CA Standards and Followers'!$A$14:$A$73,0))*'CA Standards and Followers'!G$9</f>
        <v>0</v>
      </c>
      <c r="H2">
        <f>INDEX('CA Standards and Followers'!$D$14:$D$73,MATCH($A2,'CA Standards and Followers'!$A$14:$A$73,0))*'CA Standards and Followers'!H$9</f>
        <v>0</v>
      </c>
      <c r="I2">
        <f>INDEX('CA Standards and Followers'!$D$14:$D$73,MATCH($A2,'CA Standards and Followers'!$A$14:$A$73,0))*'CA Standards and Followers'!I$9</f>
        <v>0</v>
      </c>
      <c r="J2">
        <f>INDEX('CA Standards and Followers'!$D$14:$D$73,MATCH($A2,'CA Standards and Followers'!$A$14:$A$73,0))*'CA Standards and Followers'!J$9</f>
        <v>0</v>
      </c>
      <c r="K2">
        <f>INDEX('CA Standards and Followers'!$D$14:$D$73,MATCH($A2,'CA Standards and Followers'!$A$14:$A$73,0))*'CA Standards and Followers'!K$9</f>
        <v>0</v>
      </c>
      <c r="L2">
        <f>INDEX('CA Standards and Followers'!$D$14:$D$73,MATCH($A2,'CA Standards and Followers'!$A$14:$A$73,0))*'CA Standards and Followers'!L$9</f>
        <v>0</v>
      </c>
      <c r="M2">
        <f>INDEX('CA Standards and Followers'!$D$14:$D$73,MATCH($A2,'CA Standards and Followers'!$A$14:$A$73,0))*'CA Standards and Followers'!M$9</f>
        <v>0</v>
      </c>
      <c r="N2">
        <f>INDEX('CA Standards and Followers'!$D$14:$D$73,MATCH($A2,'CA Standards and Followers'!$A$14:$A$73,0))*'CA Standards and Followers'!N$9</f>
        <v>0</v>
      </c>
      <c r="O2">
        <f>INDEX('CA Standards and Followers'!$D$14:$D$73,MATCH($A2,'CA Standards and Followers'!$A$14:$A$73,0))*'CA Standards and Followers'!O$9</f>
        <v>0</v>
      </c>
      <c r="P2">
        <f>INDEX('CA Standards and Followers'!$D$14:$D$73,MATCH($A2,'CA Standards and Followers'!$A$14:$A$73,0))*'CA Standards and Followers'!P$9</f>
        <v>0</v>
      </c>
      <c r="Q2">
        <f>INDEX('CA Standards and Followers'!$D$14:$D$73,MATCH($A2,'CA Standards and Followers'!$A$14:$A$73,0))*'CA Standards and Followers'!Q$9</f>
        <v>0</v>
      </c>
      <c r="R2">
        <f>INDEX('CA Standards and Followers'!$D$14:$D$73,MATCH($A2,'CA Standards and Followers'!$A$14:$A$73,0))*'CA Standards and Followers'!R$9</f>
        <v>0</v>
      </c>
      <c r="S2">
        <f>INDEX('CA Standards and Followers'!$D$14:$D$73,MATCH($A2,'CA Standards and Followers'!$A$14:$A$73,0))*'CA Standards and Followers'!S$9</f>
        <v>0</v>
      </c>
      <c r="T2">
        <f>INDEX('CA Standards and Followers'!$D$14:$D$73,MATCH($A2,'CA Standards and Followers'!$A$14:$A$73,0))*'CA Standards and Followers'!T$9</f>
        <v>0</v>
      </c>
      <c r="U2">
        <f>INDEX('CA Standards and Followers'!$D$14:$D$73,MATCH($A2,'CA Standards and Followers'!$A$14:$A$73,0))*'CA Standards and Followers'!U$9</f>
        <v>0</v>
      </c>
      <c r="V2">
        <f>INDEX('CA Standards and Followers'!$D$14:$D$73,MATCH($A2,'CA Standards and Followers'!$A$14:$A$73,0))*'CA Standards and Followers'!V$9</f>
        <v>0</v>
      </c>
      <c r="W2">
        <f>INDEX('CA Standards and Followers'!$D$14:$D$73,MATCH($A2,'CA Standards and Followers'!$A$14:$A$73,0))*'CA Standards and Followers'!W$9</f>
        <v>0</v>
      </c>
      <c r="X2">
        <f>INDEX('CA Standards and Followers'!$D$14:$D$73,MATCH($A2,'CA Standards and Followers'!$A$14:$A$73,0))*'CA Standards and Followers'!X$9</f>
        <v>0</v>
      </c>
      <c r="Y2">
        <f>INDEX('CA Standards and Followers'!$D$14:$D$73,MATCH($A2,'CA Standards and Followers'!$A$14:$A$73,0))*'CA Standards and Followers'!Y$9</f>
        <v>0</v>
      </c>
      <c r="Z2">
        <f>INDEX('CA Standards and Followers'!$D$14:$D$73,MATCH($A2,'CA Standards and Followers'!$A$14:$A$73,0))*'CA Standards and Followers'!Z$9</f>
        <v>0</v>
      </c>
      <c r="AA2">
        <f>INDEX('CA Standards and Followers'!$D$14:$D$73,MATCH($A2,'CA Standards and Followers'!$A$14:$A$73,0))*'CA Standards and Followers'!AA$9</f>
        <v>0</v>
      </c>
      <c r="AB2">
        <f>INDEX('CA Standards and Followers'!$D$14:$D$73,MATCH($A2,'CA Standards and Followers'!$A$14:$A$73,0))*'CA Standards and Followers'!AB$9</f>
        <v>0</v>
      </c>
      <c r="AC2">
        <f>INDEX('CA Standards and Followers'!$D$14:$D$73,MATCH($A2,'CA Standards and Followers'!$A$14:$A$73,0))*'CA Standards and Followers'!AC$9</f>
        <v>0</v>
      </c>
      <c r="AD2">
        <f>INDEX('CA Standards and Followers'!$D$14:$D$73,MATCH($A2,'CA Standards and Followers'!$A$14:$A$73,0))*'CA Standards and Followers'!AD$9</f>
        <v>0</v>
      </c>
      <c r="AE2">
        <f>INDEX('CA Standards and Followers'!$D$14:$D$73,MATCH($A2,'CA Standards and Followers'!$A$14:$A$73,0))*'CA Standards and Followers'!AE$9</f>
        <v>0</v>
      </c>
      <c r="AF2">
        <f>INDEX('CA Standards and Followers'!$D$14:$D$73,MATCH($A2,'CA Standards and Followers'!$A$14:$A$73,0))*'CA Standards and Followers'!AF$9</f>
        <v>0</v>
      </c>
    </row>
    <row r="3" spans="1:32" x14ac:dyDescent="0.75">
      <c r="A3" t="s">
        <v>1342</v>
      </c>
      <c r="B3">
        <f>INDEX('CA Standards and Followers'!$D$14:$D$73,MATCH($A3,'CA Standards and Followers'!$A$14:$A$73,0))*'CA Standards and Followers'!B$9</f>
        <v>0</v>
      </c>
      <c r="C3">
        <f>INDEX('CA Standards and Followers'!$D$14:$D$73,MATCH($A3,'CA Standards and Followers'!$A$14:$A$73,0))*'CA Standards and Followers'!C$9</f>
        <v>0</v>
      </c>
      <c r="D3">
        <f>INDEX('CA Standards and Followers'!$D$14:$D$73,MATCH($A3,'CA Standards and Followers'!$A$14:$A$73,0))*'CA Standards and Followers'!D$9</f>
        <v>0</v>
      </c>
      <c r="E3">
        <f>INDEX('CA Standards and Followers'!$D$14:$D$73,MATCH($A3,'CA Standards and Followers'!$A$14:$A$73,0))*'CA Standards and Followers'!E$9</f>
        <v>0</v>
      </c>
      <c r="F3">
        <f>INDEX('CA Standards and Followers'!$D$14:$D$73,MATCH($A3,'CA Standards and Followers'!$A$14:$A$73,0))*'CA Standards and Followers'!F$9</f>
        <v>0</v>
      </c>
      <c r="G3">
        <f>INDEX('CA Standards and Followers'!$D$14:$D$73,MATCH($A3,'CA Standards and Followers'!$A$14:$A$73,0))*'CA Standards and Followers'!G$9</f>
        <v>0</v>
      </c>
      <c r="H3">
        <f>INDEX('CA Standards and Followers'!$D$14:$D$73,MATCH($A3,'CA Standards and Followers'!$A$14:$A$73,0))*'CA Standards and Followers'!H$9</f>
        <v>0</v>
      </c>
      <c r="I3">
        <f>INDEX('CA Standards and Followers'!$D$14:$D$73,MATCH($A3,'CA Standards and Followers'!$A$14:$A$73,0))*'CA Standards and Followers'!I$9</f>
        <v>0</v>
      </c>
      <c r="J3">
        <f>INDEX('CA Standards and Followers'!$D$14:$D$73,MATCH($A3,'CA Standards and Followers'!$A$14:$A$73,0))*'CA Standards and Followers'!J$9</f>
        <v>0</v>
      </c>
      <c r="K3">
        <f>INDEX('CA Standards and Followers'!$D$14:$D$73,MATCH($A3,'CA Standards and Followers'!$A$14:$A$73,0))*'CA Standards and Followers'!K$9</f>
        <v>0</v>
      </c>
      <c r="L3">
        <f>INDEX('CA Standards and Followers'!$D$14:$D$73,MATCH($A3,'CA Standards and Followers'!$A$14:$A$73,0))*'CA Standards and Followers'!L$9</f>
        <v>0</v>
      </c>
      <c r="M3">
        <f>INDEX('CA Standards and Followers'!$D$14:$D$73,MATCH($A3,'CA Standards and Followers'!$A$14:$A$73,0))*'CA Standards and Followers'!M$9</f>
        <v>0</v>
      </c>
      <c r="N3">
        <f>INDEX('CA Standards and Followers'!$D$14:$D$73,MATCH($A3,'CA Standards and Followers'!$A$14:$A$73,0))*'CA Standards and Followers'!N$9</f>
        <v>0</v>
      </c>
      <c r="O3">
        <f>INDEX('CA Standards and Followers'!$D$14:$D$73,MATCH($A3,'CA Standards and Followers'!$A$14:$A$73,0))*'CA Standards and Followers'!O$9</f>
        <v>0</v>
      </c>
      <c r="P3">
        <f>INDEX('CA Standards and Followers'!$D$14:$D$73,MATCH($A3,'CA Standards and Followers'!$A$14:$A$73,0))*'CA Standards and Followers'!P$9</f>
        <v>0</v>
      </c>
      <c r="Q3">
        <f>INDEX('CA Standards and Followers'!$D$14:$D$73,MATCH($A3,'CA Standards and Followers'!$A$14:$A$73,0))*'CA Standards and Followers'!Q$9</f>
        <v>0</v>
      </c>
      <c r="R3">
        <f>INDEX('CA Standards and Followers'!$D$14:$D$73,MATCH($A3,'CA Standards and Followers'!$A$14:$A$73,0))*'CA Standards and Followers'!R$9</f>
        <v>0</v>
      </c>
      <c r="S3">
        <f>INDEX('CA Standards and Followers'!$D$14:$D$73,MATCH($A3,'CA Standards and Followers'!$A$14:$A$73,0))*'CA Standards and Followers'!S$9</f>
        <v>0</v>
      </c>
      <c r="T3">
        <f>INDEX('CA Standards and Followers'!$D$14:$D$73,MATCH($A3,'CA Standards and Followers'!$A$14:$A$73,0))*'CA Standards and Followers'!T$9</f>
        <v>0</v>
      </c>
      <c r="U3">
        <f>INDEX('CA Standards and Followers'!$D$14:$D$73,MATCH($A3,'CA Standards and Followers'!$A$14:$A$73,0))*'CA Standards and Followers'!U$9</f>
        <v>0</v>
      </c>
      <c r="V3">
        <f>INDEX('CA Standards and Followers'!$D$14:$D$73,MATCH($A3,'CA Standards and Followers'!$A$14:$A$73,0))*'CA Standards and Followers'!V$9</f>
        <v>0</v>
      </c>
      <c r="W3">
        <f>INDEX('CA Standards and Followers'!$D$14:$D$73,MATCH($A3,'CA Standards and Followers'!$A$14:$A$73,0))*'CA Standards and Followers'!W$9</f>
        <v>0</v>
      </c>
      <c r="X3">
        <f>INDEX('CA Standards and Followers'!$D$14:$D$73,MATCH($A3,'CA Standards and Followers'!$A$14:$A$73,0))*'CA Standards and Followers'!X$9</f>
        <v>0</v>
      </c>
      <c r="Y3">
        <f>INDEX('CA Standards and Followers'!$D$14:$D$73,MATCH($A3,'CA Standards and Followers'!$A$14:$A$73,0))*'CA Standards and Followers'!Y$9</f>
        <v>0</v>
      </c>
      <c r="Z3">
        <f>INDEX('CA Standards and Followers'!$D$14:$D$73,MATCH($A3,'CA Standards and Followers'!$A$14:$A$73,0))*'CA Standards and Followers'!Z$9</f>
        <v>0</v>
      </c>
      <c r="AA3">
        <f>INDEX('CA Standards and Followers'!$D$14:$D$73,MATCH($A3,'CA Standards and Followers'!$A$14:$A$73,0))*'CA Standards and Followers'!AA$9</f>
        <v>0</v>
      </c>
      <c r="AB3">
        <f>INDEX('CA Standards and Followers'!$D$14:$D$73,MATCH($A3,'CA Standards and Followers'!$A$14:$A$73,0))*'CA Standards and Followers'!AB$9</f>
        <v>0</v>
      </c>
      <c r="AC3">
        <f>INDEX('CA Standards and Followers'!$D$14:$D$73,MATCH($A3,'CA Standards and Followers'!$A$14:$A$73,0))*'CA Standards and Followers'!AC$9</f>
        <v>0</v>
      </c>
      <c r="AD3">
        <f>INDEX('CA Standards and Followers'!$D$14:$D$73,MATCH($A3,'CA Standards and Followers'!$A$14:$A$73,0))*'CA Standards and Followers'!AD$9</f>
        <v>0</v>
      </c>
      <c r="AE3">
        <f>INDEX('CA Standards and Followers'!$D$14:$D$73,MATCH($A3,'CA Standards and Followers'!$A$14:$A$73,0))*'CA Standards and Followers'!AE$9</f>
        <v>0</v>
      </c>
      <c r="AF3">
        <f>INDEX('CA Standards and Followers'!$D$14:$D$73,MATCH($A3,'CA Standards and Followers'!$A$14:$A$73,0))*'CA Standards and Followers'!AF$9</f>
        <v>0</v>
      </c>
    </row>
    <row r="4" spans="1:32" x14ac:dyDescent="0.75">
      <c r="A4" t="s">
        <v>3</v>
      </c>
      <c r="B4">
        <f>INDEX('CA Standards and Followers'!$D$14:$D$73,MATCH($A4,'CA Standards and Followers'!$A$14:$A$73,0))*'CA Standards and Followers'!B$9</f>
        <v>0</v>
      </c>
      <c r="C4">
        <f>INDEX('CA Standards and Followers'!$D$14:$D$73,MATCH($A4,'CA Standards and Followers'!$A$14:$A$73,0))*'CA Standards and Followers'!C$9</f>
        <v>0</v>
      </c>
      <c r="D4">
        <f>INDEX('CA Standards and Followers'!$D$14:$D$73,MATCH($A4,'CA Standards and Followers'!$A$14:$A$73,0))*'CA Standards and Followers'!D$9</f>
        <v>0</v>
      </c>
      <c r="E4">
        <f>INDEX('CA Standards and Followers'!$D$14:$D$73,MATCH($A4,'CA Standards and Followers'!$A$14:$A$73,0))*'CA Standards and Followers'!E$9</f>
        <v>0</v>
      </c>
      <c r="F4">
        <f>INDEX('CA Standards and Followers'!$D$14:$D$73,MATCH($A4,'CA Standards and Followers'!$A$14:$A$73,0))*'CA Standards and Followers'!F$9</f>
        <v>0</v>
      </c>
      <c r="G4">
        <f>INDEX('CA Standards and Followers'!$D$14:$D$73,MATCH($A4,'CA Standards and Followers'!$A$14:$A$73,0))*'CA Standards and Followers'!G$9</f>
        <v>0</v>
      </c>
      <c r="H4">
        <f>INDEX('CA Standards and Followers'!$D$14:$D$73,MATCH($A4,'CA Standards and Followers'!$A$14:$A$73,0))*'CA Standards and Followers'!H$9</f>
        <v>0</v>
      </c>
      <c r="I4">
        <f>INDEX('CA Standards and Followers'!$D$14:$D$73,MATCH($A4,'CA Standards and Followers'!$A$14:$A$73,0))*'CA Standards and Followers'!I$9</f>
        <v>0</v>
      </c>
      <c r="J4">
        <f>INDEX('CA Standards and Followers'!$D$14:$D$73,MATCH($A4,'CA Standards and Followers'!$A$14:$A$73,0))*'CA Standards and Followers'!J$9</f>
        <v>0</v>
      </c>
      <c r="K4">
        <f>INDEX('CA Standards and Followers'!$D$14:$D$73,MATCH($A4,'CA Standards and Followers'!$A$14:$A$73,0))*'CA Standards and Followers'!K$9</f>
        <v>0</v>
      </c>
      <c r="L4">
        <f>INDEX('CA Standards and Followers'!$D$14:$D$73,MATCH($A4,'CA Standards and Followers'!$A$14:$A$73,0))*'CA Standards and Followers'!L$9</f>
        <v>0</v>
      </c>
      <c r="M4">
        <f>INDEX('CA Standards and Followers'!$D$14:$D$73,MATCH($A4,'CA Standards and Followers'!$A$14:$A$73,0))*'CA Standards and Followers'!M$9</f>
        <v>0</v>
      </c>
      <c r="N4">
        <f>INDEX('CA Standards and Followers'!$D$14:$D$73,MATCH($A4,'CA Standards and Followers'!$A$14:$A$73,0))*'CA Standards and Followers'!N$9</f>
        <v>0</v>
      </c>
      <c r="O4">
        <f>INDEX('CA Standards and Followers'!$D$14:$D$73,MATCH($A4,'CA Standards and Followers'!$A$14:$A$73,0))*'CA Standards and Followers'!O$9</f>
        <v>0</v>
      </c>
      <c r="P4">
        <f>INDEX('CA Standards and Followers'!$D$14:$D$73,MATCH($A4,'CA Standards and Followers'!$A$14:$A$73,0))*'CA Standards and Followers'!P$9</f>
        <v>0</v>
      </c>
      <c r="Q4">
        <f>INDEX('CA Standards and Followers'!$D$14:$D$73,MATCH($A4,'CA Standards and Followers'!$A$14:$A$73,0))*'CA Standards and Followers'!Q$9</f>
        <v>0</v>
      </c>
      <c r="R4">
        <f>INDEX('CA Standards and Followers'!$D$14:$D$73,MATCH($A4,'CA Standards and Followers'!$A$14:$A$73,0))*'CA Standards and Followers'!R$9</f>
        <v>0</v>
      </c>
      <c r="S4">
        <f>INDEX('CA Standards and Followers'!$D$14:$D$73,MATCH($A4,'CA Standards and Followers'!$A$14:$A$73,0))*'CA Standards and Followers'!S$9</f>
        <v>0</v>
      </c>
      <c r="T4">
        <f>INDEX('CA Standards and Followers'!$D$14:$D$73,MATCH($A4,'CA Standards and Followers'!$A$14:$A$73,0))*'CA Standards and Followers'!T$9</f>
        <v>0</v>
      </c>
      <c r="U4">
        <f>INDEX('CA Standards and Followers'!$D$14:$D$73,MATCH($A4,'CA Standards and Followers'!$A$14:$A$73,0))*'CA Standards and Followers'!U$9</f>
        <v>0</v>
      </c>
      <c r="V4">
        <f>INDEX('CA Standards and Followers'!$D$14:$D$73,MATCH($A4,'CA Standards and Followers'!$A$14:$A$73,0))*'CA Standards and Followers'!V$9</f>
        <v>0</v>
      </c>
      <c r="W4">
        <f>INDEX('CA Standards and Followers'!$D$14:$D$73,MATCH($A4,'CA Standards and Followers'!$A$14:$A$73,0))*'CA Standards and Followers'!W$9</f>
        <v>0</v>
      </c>
      <c r="X4">
        <f>INDEX('CA Standards and Followers'!$D$14:$D$73,MATCH($A4,'CA Standards and Followers'!$A$14:$A$73,0))*'CA Standards and Followers'!X$9</f>
        <v>0</v>
      </c>
      <c r="Y4">
        <f>INDEX('CA Standards and Followers'!$D$14:$D$73,MATCH($A4,'CA Standards and Followers'!$A$14:$A$73,0))*'CA Standards and Followers'!Y$9</f>
        <v>0</v>
      </c>
      <c r="Z4">
        <f>INDEX('CA Standards and Followers'!$D$14:$D$73,MATCH($A4,'CA Standards and Followers'!$A$14:$A$73,0))*'CA Standards and Followers'!Z$9</f>
        <v>0</v>
      </c>
      <c r="AA4">
        <f>INDEX('CA Standards and Followers'!$D$14:$D$73,MATCH($A4,'CA Standards and Followers'!$A$14:$A$73,0))*'CA Standards and Followers'!AA$9</f>
        <v>0</v>
      </c>
      <c r="AB4">
        <f>INDEX('CA Standards and Followers'!$D$14:$D$73,MATCH($A4,'CA Standards and Followers'!$A$14:$A$73,0))*'CA Standards and Followers'!AB$9</f>
        <v>0</v>
      </c>
      <c r="AC4">
        <f>INDEX('CA Standards and Followers'!$D$14:$D$73,MATCH($A4,'CA Standards and Followers'!$A$14:$A$73,0))*'CA Standards and Followers'!AC$9</f>
        <v>0</v>
      </c>
      <c r="AD4">
        <f>INDEX('CA Standards and Followers'!$D$14:$D$73,MATCH($A4,'CA Standards and Followers'!$A$14:$A$73,0))*'CA Standards and Followers'!AD$9</f>
        <v>0</v>
      </c>
      <c r="AE4">
        <f>INDEX('CA Standards and Followers'!$D$14:$D$73,MATCH($A4,'CA Standards and Followers'!$A$14:$A$73,0))*'CA Standards and Followers'!AE$9</f>
        <v>0</v>
      </c>
      <c r="AF4">
        <f>INDEX('CA Standards and Followers'!$D$14:$D$73,MATCH($A4,'CA Standards and Followers'!$A$14:$A$73,0))*'CA Standards and Followers'!AF$9</f>
        <v>0</v>
      </c>
    </row>
    <row r="5" spans="1:32" x14ac:dyDescent="0.75">
      <c r="A5" t="s">
        <v>4</v>
      </c>
      <c r="B5">
        <f>INDEX('CA Standards and Followers'!$D$14:$D$73,MATCH($A5,'CA Standards and Followers'!$A$14:$A$73,0))*'CA Standards and Followers'!B$9</f>
        <v>0</v>
      </c>
      <c r="C5">
        <f>INDEX('CA Standards and Followers'!$D$14:$D$73,MATCH($A5,'CA Standards and Followers'!$A$14:$A$73,0))*'CA Standards and Followers'!C$9</f>
        <v>0</v>
      </c>
      <c r="D5">
        <f>INDEX('CA Standards and Followers'!$D$14:$D$73,MATCH($A5,'CA Standards and Followers'!$A$14:$A$73,0))*'CA Standards and Followers'!D$9</f>
        <v>0</v>
      </c>
      <c r="E5">
        <f>INDEX('CA Standards and Followers'!$D$14:$D$73,MATCH($A5,'CA Standards and Followers'!$A$14:$A$73,0))*'CA Standards and Followers'!E$9</f>
        <v>0</v>
      </c>
      <c r="F5">
        <f>INDEX('CA Standards and Followers'!$D$14:$D$73,MATCH($A5,'CA Standards and Followers'!$A$14:$A$73,0))*'CA Standards and Followers'!F$9</f>
        <v>0</v>
      </c>
      <c r="G5">
        <f>INDEX('CA Standards and Followers'!$D$14:$D$73,MATCH($A5,'CA Standards and Followers'!$A$14:$A$73,0))*'CA Standards and Followers'!G$9</f>
        <v>0</v>
      </c>
      <c r="H5">
        <f>INDEX('CA Standards and Followers'!$D$14:$D$73,MATCH($A5,'CA Standards and Followers'!$A$14:$A$73,0))*'CA Standards and Followers'!H$9</f>
        <v>0</v>
      </c>
      <c r="I5">
        <f>INDEX('CA Standards and Followers'!$D$14:$D$73,MATCH($A5,'CA Standards and Followers'!$A$14:$A$73,0))*'CA Standards and Followers'!I$9</f>
        <v>0</v>
      </c>
      <c r="J5">
        <f>INDEX('CA Standards and Followers'!$D$14:$D$73,MATCH($A5,'CA Standards and Followers'!$A$14:$A$73,0))*'CA Standards and Followers'!J$9</f>
        <v>0</v>
      </c>
      <c r="K5">
        <f>INDEX('CA Standards and Followers'!$D$14:$D$73,MATCH($A5,'CA Standards and Followers'!$A$14:$A$73,0))*'CA Standards and Followers'!K$9</f>
        <v>0</v>
      </c>
      <c r="L5">
        <f>INDEX('CA Standards and Followers'!$D$14:$D$73,MATCH($A5,'CA Standards and Followers'!$A$14:$A$73,0))*'CA Standards and Followers'!L$9</f>
        <v>0</v>
      </c>
      <c r="M5">
        <f>INDEX('CA Standards and Followers'!$D$14:$D$73,MATCH($A5,'CA Standards and Followers'!$A$14:$A$73,0))*'CA Standards and Followers'!M$9</f>
        <v>0</v>
      </c>
      <c r="N5">
        <f>INDEX('CA Standards and Followers'!$D$14:$D$73,MATCH($A5,'CA Standards and Followers'!$A$14:$A$73,0))*'CA Standards and Followers'!N$9</f>
        <v>0</v>
      </c>
      <c r="O5">
        <f>INDEX('CA Standards and Followers'!$D$14:$D$73,MATCH($A5,'CA Standards and Followers'!$A$14:$A$73,0))*'CA Standards and Followers'!O$9</f>
        <v>0</v>
      </c>
      <c r="P5">
        <f>INDEX('CA Standards and Followers'!$D$14:$D$73,MATCH($A5,'CA Standards and Followers'!$A$14:$A$73,0))*'CA Standards and Followers'!P$9</f>
        <v>0</v>
      </c>
      <c r="Q5">
        <f>INDEX('CA Standards and Followers'!$D$14:$D$73,MATCH($A5,'CA Standards and Followers'!$A$14:$A$73,0))*'CA Standards and Followers'!Q$9</f>
        <v>0</v>
      </c>
      <c r="R5">
        <f>INDEX('CA Standards and Followers'!$D$14:$D$73,MATCH($A5,'CA Standards and Followers'!$A$14:$A$73,0))*'CA Standards and Followers'!R$9</f>
        <v>0</v>
      </c>
      <c r="S5">
        <f>INDEX('CA Standards and Followers'!$D$14:$D$73,MATCH($A5,'CA Standards and Followers'!$A$14:$A$73,0))*'CA Standards and Followers'!S$9</f>
        <v>0</v>
      </c>
      <c r="T5">
        <f>INDEX('CA Standards and Followers'!$D$14:$D$73,MATCH($A5,'CA Standards and Followers'!$A$14:$A$73,0))*'CA Standards and Followers'!T$9</f>
        <v>0</v>
      </c>
      <c r="U5">
        <f>INDEX('CA Standards and Followers'!$D$14:$D$73,MATCH($A5,'CA Standards and Followers'!$A$14:$A$73,0))*'CA Standards and Followers'!U$9</f>
        <v>0</v>
      </c>
      <c r="V5">
        <f>INDEX('CA Standards and Followers'!$D$14:$D$73,MATCH($A5,'CA Standards and Followers'!$A$14:$A$73,0))*'CA Standards and Followers'!V$9</f>
        <v>0</v>
      </c>
      <c r="W5">
        <f>INDEX('CA Standards and Followers'!$D$14:$D$73,MATCH($A5,'CA Standards and Followers'!$A$14:$A$73,0))*'CA Standards and Followers'!W$9</f>
        <v>0</v>
      </c>
      <c r="X5">
        <f>INDEX('CA Standards and Followers'!$D$14:$D$73,MATCH($A5,'CA Standards and Followers'!$A$14:$A$73,0))*'CA Standards and Followers'!X$9</f>
        <v>0</v>
      </c>
      <c r="Y5">
        <f>INDEX('CA Standards and Followers'!$D$14:$D$73,MATCH($A5,'CA Standards and Followers'!$A$14:$A$73,0))*'CA Standards and Followers'!Y$9</f>
        <v>0</v>
      </c>
      <c r="Z5">
        <f>INDEX('CA Standards and Followers'!$D$14:$D$73,MATCH($A5,'CA Standards and Followers'!$A$14:$A$73,0))*'CA Standards and Followers'!Z$9</f>
        <v>0</v>
      </c>
      <c r="AA5">
        <f>INDEX('CA Standards and Followers'!$D$14:$D$73,MATCH($A5,'CA Standards and Followers'!$A$14:$A$73,0))*'CA Standards and Followers'!AA$9</f>
        <v>0</v>
      </c>
      <c r="AB5">
        <f>INDEX('CA Standards and Followers'!$D$14:$D$73,MATCH($A5,'CA Standards and Followers'!$A$14:$A$73,0))*'CA Standards and Followers'!AB$9</f>
        <v>0</v>
      </c>
      <c r="AC5">
        <f>INDEX('CA Standards and Followers'!$D$14:$D$73,MATCH($A5,'CA Standards and Followers'!$A$14:$A$73,0))*'CA Standards and Followers'!AC$9</f>
        <v>0</v>
      </c>
      <c r="AD5">
        <f>INDEX('CA Standards and Followers'!$D$14:$D$73,MATCH($A5,'CA Standards and Followers'!$A$14:$A$73,0))*'CA Standards and Followers'!AD$9</f>
        <v>0</v>
      </c>
      <c r="AE5">
        <f>INDEX('CA Standards and Followers'!$D$14:$D$73,MATCH($A5,'CA Standards and Followers'!$A$14:$A$73,0))*'CA Standards and Followers'!AE$9</f>
        <v>0</v>
      </c>
      <c r="AF5">
        <f>INDEX('CA Standards and Followers'!$D$14:$D$73,MATCH($A5,'CA Standards and Followers'!$A$14:$A$73,0))*'CA Standards and Followers'!AF$9</f>
        <v>0</v>
      </c>
    </row>
    <row r="6" spans="1:32" x14ac:dyDescent="0.75">
      <c r="A6" t="s">
        <v>1346</v>
      </c>
      <c r="B6">
        <f>INDEX('CA Standards and Followers'!$D$14:$D$73,MATCH($A6,'CA Standards and Followers'!$A$14:$A$73,0))*'CA Standards and Followers'!B$9</f>
        <v>0</v>
      </c>
      <c r="C6">
        <f>INDEX('CA Standards and Followers'!$D$14:$D$73,MATCH($A6,'CA Standards and Followers'!$A$14:$A$73,0))*'CA Standards and Followers'!C$9</f>
        <v>0</v>
      </c>
      <c r="D6">
        <f>INDEX('CA Standards and Followers'!$D$14:$D$73,MATCH($A6,'CA Standards and Followers'!$A$14:$A$73,0))*'CA Standards and Followers'!D$9</f>
        <v>0</v>
      </c>
      <c r="E6">
        <f>INDEX('CA Standards and Followers'!$D$14:$D$73,MATCH($A6,'CA Standards and Followers'!$A$14:$A$73,0))*'CA Standards and Followers'!E$9</f>
        <v>0</v>
      </c>
      <c r="F6">
        <f>INDEX('CA Standards and Followers'!$D$14:$D$73,MATCH($A6,'CA Standards and Followers'!$A$14:$A$73,0))*'CA Standards and Followers'!F$9</f>
        <v>0</v>
      </c>
      <c r="G6">
        <f>INDEX('CA Standards and Followers'!$D$14:$D$73,MATCH($A6,'CA Standards and Followers'!$A$14:$A$73,0))*'CA Standards and Followers'!G$9</f>
        <v>0</v>
      </c>
      <c r="H6">
        <f>INDEX('CA Standards and Followers'!$D$14:$D$73,MATCH($A6,'CA Standards and Followers'!$A$14:$A$73,0))*'CA Standards and Followers'!H$9</f>
        <v>0</v>
      </c>
      <c r="I6">
        <f>INDEX('CA Standards and Followers'!$D$14:$D$73,MATCH($A6,'CA Standards and Followers'!$A$14:$A$73,0))*'CA Standards and Followers'!I$9</f>
        <v>0</v>
      </c>
      <c r="J6">
        <f>INDEX('CA Standards and Followers'!$D$14:$D$73,MATCH($A6,'CA Standards and Followers'!$A$14:$A$73,0))*'CA Standards and Followers'!J$9</f>
        <v>0</v>
      </c>
      <c r="K6">
        <f>INDEX('CA Standards and Followers'!$D$14:$D$73,MATCH($A6,'CA Standards and Followers'!$A$14:$A$73,0))*'CA Standards and Followers'!K$9</f>
        <v>0</v>
      </c>
      <c r="L6">
        <f>INDEX('CA Standards and Followers'!$D$14:$D$73,MATCH($A6,'CA Standards and Followers'!$A$14:$A$73,0))*'CA Standards and Followers'!L$9</f>
        <v>0</v>
      </c>
      <c r="M6">
        <f>INDEX('CA Standards and Followers'!$D$14:$D$73,MATCH($A6,'CA Standards and Followers'!$A$14:$A$73,0))*'CA Standards and Followers'!M$9</f>
        <v>0</v>
      </c>
      <c r="N6">
        <f>INDEX('CA Standards and Followers'!$D$14:$D$73,MATCH($A6,'CA Standards and Followers'!$A$14:$A$73,0))*'CA Standards and Followers'!N$9</f>
        <v>0</v>
      </c>
      <c r="O6">
        <f>INDEX('CA Standards and Followers'!$D$14:$D$73,MATCH($A6,'CA Standards and Followers'!$A$14:$A$73,0))*'CA Standards and Followers'!O$9</f>
        <v>0</v>
      </c>
      <c r="P6">
        <f>INDEX('CA Standards and Followers'!$D$14:$D$73,MATCH($A6,'CA Standards and Followers'!$A$14:$A$73,0))*'CA Standards and Followers'!P$9</f>
        <v>0</v>
      </c>
      <c r="Q6">
        <f>INDEX('CA Standards and Followers'!$D$14:$D$73,MATCH($A6,'CA Standards and Followers'!$A$14:$A$73,0))*'CA Standards and Followers'!Q$9</f>
        <v>0</v>
      </c>
      <c r="R6">
        <f>INDEX('CA Standards and Followers'!$D$14:$D$73,MATCH($A6,'CA Standards and Followers'!$A$14:$A$73,0))*'CA Standards and Followers'!R$9</f>
        <v>0</v>
      </c>
      <c r="S6">
        <f>INDEX('CA Standards and Followers'!$D$14:$D$73,MATCH($A6,'CA Standards and Followers'!$A$14:$A$73,0))*'CA Standards and Followers'!S$9</f>
        <v>0</v>
      </c>
      <c r="T6">
        <f>INDEX('CA Standards and Followers'!$D$14:$D$73,MATCH($A6,'CA Standards and Followers'!$A$14:$A$73,0))*'CA Standards and Followers'!T$9</f>
        <v>0</v>
      </c>
      <c r="U6">
        <f>INDEX('CA Standards and Followers'!$D$14:$D$73,MATCH($A6,'CA Standards and Followers'!$A$14:$A$73,0))*'CA Standards and Followers'!U$9</f>
        <v>0</v>
      </c>
      <c r="V6">
        <f>INDEX('CA Standards and Followers'!$D$14:$D$73,MATCH($A6,'CA Standards and Followers'!$A$14:$A$73,0))*'CA Standards and Followers'!V$9</f>
        <v>0</v>
      </c>
      <c r="W6">
        <f>INDEX('CA Standards and Followers'!$D$14:$D$73,MATCH($A6,'CA Standards and Followers'!$A$14:$A$73,0))*'CA Standards and Followers'!W$9</f>
        <v>0</v>
      </c>
      <c r="X6">
        <f>INDEX('CA Standards and Followers'!$D$14:$D$73,MATCH($A6,'CA Standards and Followers'!$A$14:$A$73,0))*'CA Standards and Followers'!X$9</f>
        <v>0</v>
      </c>
      <c r="Y6">
        <f>INDEX('CA Standards and Followers'!$D$14:$D$73,MATCH($A6,'CA Standards and Followers'!$A$14:$A$73,0))*'CA Standards and Followers'!Y$9</f>
        <v>0</v>
      </c>
      <c r="Z6">
        <f>INDEX('CA Standards and Followers'!$D$14:$D$73,MATCH($A6,'CA Standards and Followers'!$A$14:$A$73,0))*'CA Standards and Followers'!Z$9</f>
        <v>0</v>
      </c>
      <c r="AA6">
        <f>INDEX('CA Standards and Followers'!$D$14:$D$73,MATCH($A6,'CA Standards and Followers'!$A$14:$A$73,0))*'CA Standards and Followers'!AA$9</f>
        <v>0</v>
      </c>
      <c r="AB6">
        <f>INDEX('CA Standards and Followers'!$D$14:$D$73,MATCH($A6,'CA Standards and Followers'!$A$14:$A$73,0))*'CA Standards and Followers'!AB$9</f>
        <v>0</v>
      </c>
      <c r="AC6">
        <f>INDEX('CA Standards and Followers'!$D$14:$D$73,MATCH($A6,'CA Standards and Followers'!$A$14:$A$73,0))*'CA Standards and Followers'!AC$9</f>
        <v>0</v>
      </c>
      <c r="AD6">
        <f>INDEX('CA Standards and Followers'!$D$14:$D$73,MATCH($A6,'CA Standards and Followers'!$A$14:$A$73,0))*'CA Standards and Followers'!AD$9</f>
        <v>0</v>
      </c>
      <c r="AE6">
        <f>INDEX('CA Standards and Followers'!$D$14:$D$73,MATCH($A6,'CA Standards and Followers'!$A$14:$A$73,0))*'CA Standards and Followers'!AE$9</f>
        <v>0</v>
      </c>
      <c r="AF6">
        <f>INDEX('CA Standards and Followers'!$D$14:$D$73,MATCH($A6,'CA Standards and Followers'!$A$14:$A$73,0))*'CA Standards and Followers'!AF$9</f>
        <v>0</v>
      </c>
    </row>
    <row r="7" spans="1:32" x14ac:dyDescent="0.75">
      <c r="A7" t="s">
        <v>1348</v>
      </c>
      <c r="B7">
        <f>INDEX('CA Standards and Followers'!$D$14:$D$73,MATCH($A7,'CA Standards and Followers'!$A$14:$A$73,0))*'CA Standards and Followers'!B$9</f>
        <v>0</v>
      </c>
      <c r="C7">
        <f>INDEX('CA Standards and Followers'!$D$14:$D$73,MATCH($A7,'CA Standards and Followers'!$A$14:$A$73,0))*'CA Standards and Followers'!C$9</f>
        <v>0</v>
      </c>
      <c r="D7">
        <f>INDEX('CA Standards and Followers'!$D$14:$D$73,MATCH($A7,'CA Standards and Followers'!$A$14:$A$73,0))*'CA Standards and Followers'!D$9</f>
        <v>0</v>
      </c>
      <c r="E7">
        <f>INDEX('CA Standards and Followers'!$D$14:$D$73,MATCH($A7,'CA Standards and Followers'!$A$14:$A$73,0))*'CA Standards and Followers'!E$9</f>
        <v>0</v>
      </c>
      <c r="F7">
        <f>INDEX('CA Standards and Followers'!$D$14:$D$73,MATCH($A7,'CA Standards and Followers'!$A$14:$A$73,0))*'CA Standards and Followers'!F$9</f>
        <v>0</v>
      </c>
      <c r="G7">
        <f>INDEX('CA Standards and Followers'!$D$14:$D$73,MATCH($A7,'CA Standards and Followers'!$A$14:$A$73,0))*'CA Standards and Followers'!G$9</f>
        <v>0</v>
      </c>
      <c r="H7">
        <f>INDEX('CA Standards and Followers'!$D$14:$D$73,MATCH($A7,'CA Standards and Followers'!$A$14:$A$73,0))*'CA Standards and Followers'!H$9</f>
        <v>0</v>
      </c>
      <c r="I7">
        <f>INDEX('CA Standards and Followers'!$D$14:$D$73,MATCH($A7,'CA Standards and Followers'!$A$14:$A$73,0))*'CA Standards and Followers'!I$9</f>
        <v>0</v>
      </c>
      <c r="J7">
        <f>INDEX('CA Standards and Followers'!$D$14:$D$73,MATCH($A7,'CA Standards and Followers'!$A$14:$A$73,0))*'CA Standards and Followers'!J$9</f>
        <v>0</v>
      </c>
      <c r="K7">
        <f>INDEX('CA Standards and Followers'!$D$14:$D$73,MATCH($A7,'CA Standards and Followers'!$A$14:$A$73,0))*'CA Standards and Followers'!K$9</f>
        <v>0</v>
      </c>
      <c r="L7">
        <f>INDEX('CA Standards and Followers'!$D$14:$D$73,MATCH($A7,'CA Standards and Followers'!$A$14:$A$73,0))*'CA Standards and Followers'!L$9</f>
        <v>0</v>
      </c>
      <c r="M7">
        <f>INDEX('CA Standards and Followers'!$D$14:$D$73,MATCH($A7,'CA Standards and Followers'!$A$14:$A$73,0))*'CA Standards and Followers'!M$9</f>
        <v>0</v>
      </c>
      <c r="N7">
        <f>INDEX('CA Standards and Followers'!$D$14:$D$73,MATCH($A7,'CA Standards and Followers'!$A$14:$A$73,0))*'CA Standards and Followers'!N$9</f>
        <v>0</v>
      </c>
      <c r="O7">
        <f>INDEX('CA Standards and Followers'!$D$14:$D$73,MATCH($A7,'CA Standards and Followers'!$A$14:$A$73,0))*'CA Standards and Followers'!O$9</f>
        <v>0</v>
      </c>
      <c r="P7">
        <f>INDEX('CA Standards and Followers'!$D$14:$D$73,MATCH($A7,'CA Standards and Followers'!$A$14:$A$73,0))*'CA Standards and Followers'!P$9</f>
        <v>0</v>
      </c>
      <c r="Q7">
        <f>INDEX('CA Standards and Followers'!$D$14:$D$73,MATCH($A7,'CA Standards and Followers'!$A$14:$A$73,0))*'CA Standards and Followers'!Q$9</f>
        <v>0</v>
      </c>
      <c r="R7">
        <f>INDEX('CA Standards and Followers'!$D$14:$D$73,MATCH($A7,'CA Standards and Followers'!$A$14:$A$73,0))*'CA Standards and Followers'!R$9</f>
        <v>0</v>
      </c>
      <c r="S7">
        <f>INDEX('CA Standards and Followers'!$D$14:$D$73,MATCH($A7,'CA Standards and Followers'!$A$14:$A$73,0))*'CA Standards and Followers'!S$9</f>
        <v>0</v>
      </c>
      <c r="T7">
        <f>INDEX('CA Standards and Followers'!$D$14:$D$73,MATCH($A7,'CA Standards and Followers'!$A$14:$A$73,0))*'CA Standards and Followers'!T$9</f>
        <v>0</v>
      </c>
      <c r="U7">
        <f>INDEX('CA Standards and Followers'!$D$14:$D$73,MATCH($A7,'CA Standards and Followers'!$A$14:$A$73,0))*'CA Standards and Followers'!U$9</f>
        <v>0</v>
      </c>
      <c r="V7">
        <f>INDEX('CA Standards and Followers'!$D$14:$D$73,MATCH($A7,'CA Standards and Followers'!$A$14:$A$73,0))*'CA Standards and Followers'!V$9</f>
        <v>0</v>
      </c>
      <c r="W7">
        <f>INDEX('CA Standards and Followers'!$D$14:$D$73,MATCH($A7,'CA Standards and Followers'!$A$14:$A$73,0))*'CA Standards and Followers'!W$9</f>
        <v>0</v>
      </c>
      <c r="X7">
        <f>INDEX('CA Standards and Followers'!$D$14:$D$73,MATCH($A7,'CA Standards and Followers'!$A$14:$A$73,0))*'CA Standards and Followers'!X$9</f>
        <v>0</v>
      </c>
      <c r="Y7">
        <f>INDEX('CA Standards and Followers'!$D$14:$D$73,MATCH($A7,'CA Standards and Followers'!$A$14:$A$73,0))*'CA Standards and Followers'!Y$9</f>
        <v>0</v>
      </c>
      <c r="Z7">
        <f>INDEX('CA Standards and Followers'!$D$14:$D$73,MATCH($A7,'CA Standards and Followers'!$A$14:$A$73,0))*'CA Standards and Followers'!Z$9</f>
        <v>0</v>
      </c>
      <c r="AA7">
        <f>INDEX('CA Standards and Followers'!$D$14:$D$73,MATCH($A7,'CA Standards and Followers'!$A$14:$A$73,0))*'CA Standards and Followers'!AA$9</f>
        <v>0</v>
      </c>
      <c r="AB7">
        <f>INDEX('CA Standards and Followers'!$D$14:$D$73,MATCH($A7,'CA Standards and Followers'!$A$14:$A$73,0))*'CA Standards and Followers'!AB$9</f>
        <v>0</v>
      </c>
      <c r="AC7">
        <f>INDEX('CA Standards and Followers'!$D$14:$D$73,MATCH($A7,'CA Standards and Followers'!$A$14:$A$73,0))*'CA Standards and Followers'!AC$9</f>
        <v>0</v>
      </c>
      <c r="AD7">
        <f>INDEX('CA Standards and Followers'!$D$14:$D$73,MATCH($A7,'CA Standards and Followers'!$A$14:$A$73,0))*'CA Standards and Followers'!AD$9</f>
        <v>0</v>
      </c>
      <c r="AE7">
        <f>INDEX('CA Standards and Followers'!$D$14:$D$73,MATCH($A7,'CA Standards and Followers'!$A$14:$A$73,0))*'CA Standards and Followers'!AE$9</f>
        <v>0</v>
      </c>
      <c r="AF7">
        <f>INDEX('CA Standards and Followers'!$D$14:$D$73,MATCH($A7,'CA Standards and Followers'!$A$14:$A$73,0))*'CA Standards and Followers'!AF$9</f>
        <v>0</v>
      </c>
    </row>
    <row r="8" spans="1:32" x14ac:dyDescent="0.75">
      <c r="A8" t="s">
        <v>5</v>
      </c>
      <c r="B8">
        <f>INDEX('CA Standards and Followers'!$D$14:$D$73,MATCH($A8,'CA Standards and Followers'!$A$14:$A$73,0))*'CA Standards and Followers'!B$9</f>
        <v>0</v>
      </c>
      <c r="C8">
        <f>INDEX('CA Standards and Followers'!$D$14:$D$73,MATCH($A8,'CA Standards and Followers'!$A$14:$A$73,0))*'CA Standards and Followers'!C$9</f>
        <v>0</v>
      </c>
      <c r="D8">
        <f>INDEX('CA Standards and Followers'!$D$14:$D$73,MATCH($A8,'CA Standards and Followers'!$A$14:$A$73,0))*'CA Standards and Followers'!D$9</f>
        <v>0</v>
      </c>
      <c r="E8">
        <f>INDEX('CA Standards and Followers'!$D$14:$D$73,MATCH($A8,'CA Standards and Followers'!$A$14:$A$73,0))*'CA Standards and Followers'!E$9</f>
        <v>0</v>
      </c>
      <c r="F8">
        <f>INDEX('CA Standards and Followers'!$D$14:$D$73,MATCH($A8,'CA Standards and Followers'!$A$14:$A$73,0))*'CA Standards and Followers'!F$9</f>
        <v>0</v>
      </c>
      <c r="G8">
        <f>INDEX('CA Standards and Followers'!$D$14:$D$73,MATCH($A8,'CA Standards and Followers'!$A$14:$A$73,0))*'CA Standards and Followers'!G$9</f>
        <v>0</v>
      </c>
      <c r="H8">
        <f>INDEX('CA Standards and Followers'!$D$14:$D$73,MATCH($A8,'CA Standards and Followers'!$A$14:$A$73,0))*'CA Standards and Followers'!H$9</f>
        <v>0</v>
      </c>
      <c r="I8">
        <f>INDEX('CA Standards and Followers'!$D$14:$D$73,MATCH($A8,'CA Standards and Followers'!$A$14:$A$73,0))*'CA Standards and Followers'!I$9</f>
        <v>0</v>
      </c>
      <c r="J8">
        <f>INDEX('CA Standards and Followers'!$D$14:$D$73,MATCH($A8,'CA Standards and Followers'!$A$14:$A$73,0))*'CA Standards and Followers'!J$9</f>
        <v>0</v>
      </c>
      <c r="K8">
        <f>INDEX('CA Standards and Followers'!$D$14:$D$73,MATCH($A8,'CA Standards and Followers'!$A$14:$A$73,0))*'CA Standards and Followers'!K$9</f>
        <v>0</v>
      </c>
      <c r="L8">
        <f>INDEX('CA Standards and Followers'!$D$14:$D$73,MATCH($A8,'CA Standards and Followers'!$A$14:$A$73,0))*'CA Standards and Followers'!L$9</f>
        <v>0</v>
      </c>
      <c r="M8">
        <f>INDEX('CA Standards and Followers'!$D$14:$D$73,MATCH($A8,'CA Standards and Followers'!$A$14:$A$73,0))*'CA Standards and Followers'!M$9</f>
        <v>0</v>
      </c>
      <c r="N8">
        <f>INDEX('CA Standards and Followers'!$D$14:$D$73,MATCH($A8,'CA Standards and Followers'!$A$14:$A$73,0))*'CA Standards and Followers'!N$9</f>
        <v>0</v>
      </c>
      <c r="O8">
        <f>INDEX('CA Standards and Followers'!$D$14:$D$73,MATCH($A8,'CA Standards and Followers'!$A$14:$A$73,0))*'CA Standards and Followers'!O$9</f>
        <v>0</v>
      </c>
      <c r="P8">
        <f>INDEX('CA Standards and Followers'!$D$14:$D$73,MATCH($A8,'CA Standards and Followers'!$A$14:$A$73,0))*'CA Standards and Followers'!P$9</f>
        <v>0</v>
      </c>
      <c r="Q8">
        <f>INDEX('CA Standards and Followers'!$D$14:$D$73,MATCH($A8,'CA Standards and Followers'!$A$14:$A$73,0))*'CA Standards and Followers'!Q$9</f>
        <v>0</v>
      </c>
      <c r="R8">
        <f>INDEX('CA Standards and Followers'!$D$14:$D$73,MATCH($A8,'CA Standards and Followers'!$A$14:$A$73,0))*'CA Standards and Followers'!R$9</f>
        <v>0</v>
      </c>
      <c r="S8">
        <f>INDEX('CA Standards and Followers'!$D$14:$D$73,MATCH($A8,'CA Standards and Followers'!$A$14:$A$73,0))*'CA Standards and Followers'!S$9</f>
        <v>0</v>
      </c>
      <c r="T8">
        <f>INDEX('CA Standards and Followers'!$D$14:$D$73,MATCH($A8,'CA Standards and Followers'!$A$14:$A$73,0))*'CA Standards and Followers'!T$9</f>
        <v>0</v>
      </c>
      <c r="U8">
        <f>INDEX('CA Standards and Followers'!$D$14:$D$73,MATCH($A8,'CA Standards and Followers'!$A$14:$A$73,0))*'CA Standards and Followers'!U$9</f>
        <v>0</v>
      </c>
      <c r="V8">
        <f>INDEX('CA Standards and Followers'!$D$14:$D$73,MATCH($A8,'CA Standards and Followers'!$A$14:$A$73,0))*'CA Standards and Followers'!V$9</f>
        <v>0</v>
      </c>
      <c r="W8">
        <f>INDEX('CA Standards and Followers'!$D$14:$D$73,MATCH($A8,'CA Standards and Followers'!$A$14:$A$73,0))*'CA Standards and Followers'!W$9</f>
        <v>0</v>
      </c>
      <c r="X8">
        <f>INDEX('CA Standards and Followers'!$D$14:$D$73,MATCH($A8,'CA Standards and Followers'!$A$14:$A$73,0))*'CA Standards and Followers'!X$9</f>
        <v>0</v>
      </c>
      <c r="Y8">
        <f>INDEX('CA Standards and Followers'!$D$14:$D$73,MATCH($A8,'CA Standards and Followers'!$A$14:$A$73,0))*'CA Standards and Followers'!Y$9</f>
        <v>0</v>
      </c>
      <c r="Z8">
        <f>INDEX('CA Standards and Followers'!$D$14:$D$73,MATCH($A8,'CA Standards and Followers'!$A$14:$A$73,0))*'CA Standards and Followers'!Z$9</f>
        <v>0</v>
      </c>
      <c r="AA8">
        <f>INDEX('CA Standards and Followers'!$D$14:$D$73,MATCH($A8,'CA Standards and Followers'!$A$14:$A$73,0))*'CA Standards and Followers'!AA$9</f>
        <v>0</v>
      </c>
      <c r="AB8">
        <f>INDEX('CA Standards and Followers'!$D$14:$D$73,MATCH($A8,'CA Standards and Followers'!$A$14:$A$73,0))*'CA Standards and Followers'!AB$9</f>
        <v>0</v>
      </c>
      <c r="AC8">
        <f>INDEX('CA Standards and Followers'!$D$14:$D$73,MATCH($A8,'CA Standards and Followers'!$A$14:$A$73,0))*'CA Standards and Followers'!AC$9</f>
        <v>0</v>
      </c>
      <c r="AD8">
        <f>INDEX('CA Standards and Followers'!$D$14:$D$73,MATCH($A8,'CA Standards and Followers'!$A$14:$A$73,0))*'CA Standards and Followers'!AD$9</f>
        <v>0</v>
      </c>
      <c r="AE8">
        <f>INDEX('CA Standards and Followers'!$D$14:$D$73,MATCH($A8,'CA Standards and Followers'!$A$14:$A$73,0))*'CA Standards and Followers'!AE$9</f>
        <v>0</v>
      </c>
      <c r="AF8">
        <f>INDEX('CA Standards and Followers'!$D$14:$D$73,MATCH($A8,'CA Standards and Followers'!$A$14:$A$73,0))*'CA Standards and Followers'!AF$9</f>
        <v>0</v>
      </c>
    </row>
    <row r="9" spans="1:32" x14ac:dyDescent="0.75">
      <c r="A9" t="s">
        <v>1351</v>
      </c>
      <c r="B9">
        <f>INDEX('CA Standards and Followers'!$D$14:$D$73,MATCH($A9,'CA Standards and Followers'!$A$14:$A$73,0))*'CA Standards and Followers'!B$9</f>
        <v>0</v>
      </c>
      <c r="C9">
        <f>INDEX('CA Standards and Followers'!$D$14:$D$73,MATCH($A9,'CA Standards and Followers'!$A$14:$A$73,0))*'CA Standards and Followers'!C$9</f>
        <v>0</v>
      </c>
      <c r="D9">
        <f>INDEX('CA Standards and Followers'!$D$14:$D$73,MATCH($A9,'CA Standards and Followers'!$A$14:$A$73,0))*'CA Standards and Followers'!D$9</f>
        <v>0</v>
      </c>
      <c r="E9">
        <f>INDEX('CA Standards and Followers'!$D$14:$D$73,MATCH($A9,'CA Standards and Followers'!$A$14:$A$73,0))*'CA Standards and Followers'!E$9</f>
        <v>0</v>
      </c>
      <c r="F9">
        <f>INDEX('CA Standards and Followers'!$D$14:$D$73,MATCH($A9,'CA Standards and Followers'!$A$14:$A$73,0))*'CA Standards and Followers'!F$9</f>
        <v>0</v>
      </c>
      <c r="G9">
        <f>INDEX('CA Standards and Followers'!$D$14:$D$73,MATCH($A9,'CA Standards and Followers'!$A$14:$A$73,0))*'CA Standards and Followers'!G$9</f>
        <v>0</v>
      </c>
      <c r="H9">
        <f>INDEX('CA Standards and Followers'!$D$14:$D$73,MATCH($A9,'CA Standards and Followers'!$A$14:$A$73,0))*'CA Standards and Followers'!H$9</f>
        <v>0</v>
      </c>
      <c r="I9">
        <f>INDEX('CA Standards and Followers'!$D$14:$D$73,MATCH($A9,'CA Standards and Followers'!$A$14:$A$73,0))*'CA Standards and Followers'!I$9</f>
        <v>0</v>
      </c>
      <c r="J9">
        <f>INDEX('CA Standards and Followers'!$D$14:$D$73,MATCH($A9,'CA Standards and Followers'!$A$14:$A$73,0))*'CA Standards and Followers'!J$9</f>
        <v>0</v>
      </c>
      <c r="K9">
        <f>INDEX('CA Standards and Followers'!$D$14:$D$73,MATCH($A9,'CA Standards and Followers'!$A$14:$A$73,0))*'CA Standards and Followers'!K$9</f>
        <v>0</v>
      </c>
      <c r="L9">
        <f>INDEX('CA Standards and Followers'!$D$14:$D$73,MATCH($A9,'CA Standards and Followers'!$A$14:$A$73,0))*'CA Standards and Followers'!L$9</f>
        <v>0</v>
      </c>
      <c r="M9">
        <f>INDEX('CA Standards and Followers'!$D$14:$D$73,MATCH($A9,'CA Standards and Followers'!$A$14:$A$73,0))*'CA Standards and Followers'!M$9</f>
        <v>0</v>
      </c>
      <c r="N9">
        <f>INDEX('CA Standards and Followers'!$D$14:$D$73,MATCH($A9,'CA Standards and Followers'!$A$14:$A$73,0))*'CA Standards and Followers'!N$9</f>
        <v>0</v>
      </c>
      <c r="O9">
        <f>INDEX('CA Standards and Followers'!$D$14:$D$73,MATCH($A9,'CA Standards and Followers'!$A$14:$A$73,0))*'CA Standards and Followers'!O$9</f>
        <v>0</v>
      </c>
      <c r="P9">
        <f>INDEX('CA Standards and Followers'!$D$14:$D$73,MATCH($A9,'CA Standards and Followers'!$A$14:$A$73,0))*'CA Standards and Followers'!P$9</f>
        <v>0</v>
      </c>
      <c r="Q9">
        <f>INDEX('CA Standards and Followers'!$D$14:$D$73,MATCH($A9,'CA Standards and Followers'!$A$14:$A$73,0))*'CA Standards and Followers'!Q$9</f>
        <v>0</v>
      </c>
      <c r="R9">
        <f>INDEX('CA Standards and Followers'!$D$14:$D$73,MATCH($A9,'CA Standards and Followers'!$A$14:$A$73,0))*'CA Standards and Followers'!R$9</f>
        <v>0</v>
      </c>
      <c r="S9">
        <f>INDEX('CA Standards and Followers'!$D$14:$D$73,MATCH($A9,'CA Standards and Followers'!$A$14:$A$73,0))*'CA Standards and Followers'!S$9</f>
        <v>0</v>
      </c>
      <c r="T9">
        <f>INDEX('CA Standards and Followers'!$D$14:$D$73,MATCH($A9,'CA Standards and Followers'!$A$14:$A$73,0))*'CA Standards and Followers'!T$9</f>
        <v>0</v>
      </c>
      <c r="U9">
        <f>INDEX('CA Standards and Followers'!$D$14:$D$73,MATCH($A9,'CA Standards and Followers'!$A$14:$A$73,0))*'CA Standards and Followers'!U$9</f>
        <v>0</v>
      </c>
      <c r="V9">
        <f>INDEX('CA Standards and Followers'!$D$14:$D$73,MATCH($A9,'CA Standards and Followers'!$A$14:$A$73,0))*'CA Standards and Followers'!V$9</f>
        <v>0</v>
      </c>
      <c r="W9">
        <f>INDEX('CA Standards and Followers'!$D$14:$D$73,MATCH($A9,'CA Standards and Followers'!$A$14:$A$73,0))*'CA Standards and Followers'!W$9</f>
        <v>0</v>
      </c>
      <c r="X9">
        <f>INDEX('CA Standards and Followers'!$D$14:$D$73,MATCH($A9,'CA Standards and Followers'!$A$14:$A$73,0))*'CA Standards and Followers'!X$9</f>
        <v>0</v>
      </c>
      <c r="Y9">
        <f>INDEX('CA Standards and Followers'!$D$14:$D$73,MATCH($A9,'CA Standards and Followers'!$A$14:$A$73,0))*'CA Standards and Followers'!Y$9</f>
        <v>0</v>
      </c>
      <c r="Z9">
        <f>INDEX('CA Standards and Followers'!$D$14:$D$73,MATCH($A9,'CA Standards and Followers'!$A$14:$A$73,0))*'CA Standards and Followers'!Z$9</f>
        <v>0</v>
      </c>
      <c r="AA9">
        <f>INDEX('CA Standards and Followers'!$D$14:$D$73,MATCH($A9,'CA Standards and Followers'!$A$14:$A$73,0))*'CA Standards and Followers'!AA$9</f>
        <v>0</v>
      </c>
      <c r="AB9">
        <f>INDEX('CA Standards and Followers'!$D$14:$D$73,MATCH($A9,'CA Standards and Followers'!$A$14:$A$73,0))*'CA Standards and Followers'!AB$9</f>
        <v>0</v>
      </c>
      <c r="AC9">
        <f>INDEX('CA Standards and Followers'!$D$14:$D$73,MATCH($A9,'CA Standards and Followers'!$A$14:$A$73,0))*'CA Standards and Followers'!AC$9</f>
        <v>0</v>
      </c>
      <c r="AD9">
        <f>INDEX('CA Standards and Followers'!$D$14:$D$73,MATCH($A9,'CA Standards and Followers'!$A$14:$A$73,0))*'CA Standards and Followers'!AD$9</f>
        <v>0</v>
      </c>
      <c r="AE9">
        <f>INDEX('CA Standards and Followers'!$D$14:$D$73,MATCH($A9,'CA Standards and Followers'!$A$14:$A$73,0))*'CA Standards and Followers'!AE$9</f>
        <v>0</v>
      </c>
      <c r="AF9">
        <f>INDEX('CA Standards and Followers'!$D$14:$D$73,MATCH($A9,'CA Standards and Followers'!$A$14:$A$73,0))*'CA Standards and Followers'!AF$9</f>
        <v>0</v>
      </c>
    </row>
    <row r="10" spans="1:32" x14ac:dyDescent="0.75">
      <c r="A10" t="s">
        <v>6</v>
      </c>
      <c r="B10">
        <f>INDEX('CA Standards and Followers'!$D$14:$D$73,MATCH($A10,'CA Standards and Followers'!$A$14:$A$73,0))*'CA Standards and Followers'!B$9</f>
        <v>0</v>
      </c>
      <c r="C10">
        <f>INDEX('CA Standards and Followers'!$D$14:$D$73,MATCH($A10,'CA Standards and Followers'!$A$14:$A$73,0))*'CA Standards and Followers'!C$9</f>
        <v>0</v>
      </c>
      <c r="D10">
        <f>INDEX('CA Standards and Followers'!$D$14:$D$73,MATCH($A10,'CA Standards and Followers'!$A$14:$A$73,0))*'CA Standards and Followers'!D$9</f>
        <v>0</v>
      </c>
      <c r="E10">
        <f>INDEX('CA Standards and Followers'!$D$14:$D$73,MATCH($A10,'CA Standards and Followers'!$A$14:$A$73,0))*'CA Standards and Followers'!E$9</f>
        <v>0</v>
      </c>
      <c r="F10">
        <f>INDEX('CA Standards and Followers'!$D$14:$D$73,MATCH($A10,'CA Standards and Followers'!$A$14:$A$73,0))*'CA Standards and Followers'!F$9</f>
        <v>0</v>
      </c>
      <c r="G10">
        <f>INDEX('CA Standards and Followers'!$D$14:$D$73,MATCH($A10,'CA Standards and Followers'!$A$14:$A$73,0))*'CA Standards and Followers'!G$9</f>
        <v>0</v>
      </c>
      <c r="H10">
        <f>INDEX('CA Standards and Followers'!$D$14:$D$73,MATCH($A10,'CA Standards and Followers'!$A$14:$A$73,0))*'CA Standards and Followers'!H$9</f>
        <v>0</v>
      </c>
      <c r="I10">
        <f>INDEX('CA Standards and Followers'!$D$14:$D$73,MATCH($A10,'CA Standards and Followers'!$A$14:$A$73,0))*'CA Standards and Followers'!I$9</f>
        <v>0</v>
      </c>
      <c r="J10">
        <f>INDEX('CA Standards and Followers'!$D$14:$D$73,MATCH($A10,'CA Standards and Followers'!$A$14:$A$73,0))*'CA Standards and Followers'!J$9</f>
        <v>0</v>
      </c>
      <c r="K10">
        <f>INDEX('CA Standards and Followers'!$D$14:$D$73,MATCH($A10,'CA Standards and Followers'!$A$14:$A$73,0))*'CA Standards and Followers'!K$9</f>
        <v>0</v>
      </c>
      <c r="L10">
        <f>INDEX('CA Standards and Followers'!$D$14:$D$73,MATCH($A10,'CA Standards and Followers'!$A$14:$A$73,0))*'CA Standards and Followers'!L$9</f>
        <v>0</v>
      </c>
      <c r="M10">
        <f>INDEX('CA Standards and Followers'!$D$14:$D$73,MATCH($A10,'CA Standards and Followers'!$A$14:$A$73,0))*'CA Standards and Followers'!M$9</f>
        <v>0</v>
      </c>
      <c r="N10">
        <f>INDEX('CA Standards and Followers'!$D$14:$D$73,MATCH($A10,'CA Standards and Followers'!$A$14:$A$73,0))*'CA Standards and Followers'!N$9</f>
        <v>0</v>
      </c>
      <c r="O10">
        <f>INDEX('CA Standards and Followers'!$D$14:$D$73,MATCH($A10,'CA Standards and Followers'!$A$14:$A$73,0))*'CA Standards and Followers'!O$9</f>
        <v>0</v>
      </c>
      <c r="P10">
        <f>INDEX('CA Standards and Followers'!$D$14:$D$73,MATCH($A10,'CA Standards and Followers'!$A$14:$A$73,0))*'CA Standards and Followers'!P$9</f>
        <v>0</v>
      </c>
      <c r="Q10">
        <f>INDEX('CA Standards and Followers'!$D$14:$D$73,MATCH($A10,'CA Standards and Followers'!$A$14:$A$73,0))*'CA Standards and Followers'!Q$9</f>
        <v>0</v>
      </c>
      <c r="R10">
        <f>INDEX('CA Standards and Followers'!$D$14:$D$73,MATCH($A10,'CA Standards and Followers'!$A$14:$A$73,0))*'CA Standards and Followers'!R$9</f>
        <v>0</v>
      </c>
      <c r="S10">
        <f>INDEX('CA Standards and Followers'!$D$14:$D$73,MATCH($A10,'CA Standards and Followers'!$A$14:$A$73,0))*'CA Standards and Followers'!S$9</f>
        <v>0</v>
      </c>
      <c r="T10">
        <f>INDEX('CA Standards and Followers'!$D$14:$D$73,MATCH($A10,'CA Standards and Followers'!$A$14:$A$73,0))*'CA Standards and Followers'!T$9</f>
        <v>0</v>
      </c>
      <c r="U10">
        <f>INDEX('CA Standards and Followers'!$D$14:$D$73,MATCH($A10,'CA Standards and Followers'!$A$14:$A$73,0))*'CA Standards and Followers'!U$9</f>
        <v>0</v>
      </c>
      <c r="V10">
        <f>INDEX('CA Standards and Followers'!$D$14:$D$73,MATCH($A10,'CA Standards and Followers'!$A$14:$A$73,0))*'CA Standards and Followers'!V$9</f>
        <v>0</v>
      </c>
      <c r="W10">
        <f>INDEX('CA Standards and Followers'!$D$14:$D$73,MATCH($A10,'CA Standards and Followers'!$A$14:$A$73,0))*'CA Standards and Followers'!W$9</f>
        <v>0</v>
      </c>
      <c r="X10">
        <f>INDEX('CA Standards and Followers'!$D$14:$D$73,MATCH($A10,'CA Standards and Followers'!$A$14:$A$73,0))*'CA Standards and Followers'!X$9</f>
        <v>0</v>
      </c>
      <c r="Y10">
        <f>INDEX('CA Standards and Followers'!$D$14:$D$73,MATCH($A10,'CA Standards and Followers'!$A$14:$A$73,0))*'CA Standards and Followers'!Y$9</f>
        <v>0</v>
      </c>
      <c r="Z10">
        <f>INDEX('CA Standards and Followers'!$D$14:$D$73,MATCH($A10,'CA Standards and Followers'!$A$14:$A$73,0))*'CA Standards and Followers'!Z$9</f>
        <v>0</v>
      </c>
      <c r="AA10">
        <f>INDEX('CA Standards and Followers'!$D$14:$D$73,MATCH($A10,'CA Standards and Followers'!$A$14:$A$73,0))*'CA Standards and Followers'!AA$9</f>
        <v>0</v>
      </c>
      <c r="AB10">
        <f>INDEX('CA Standards and Followers'!$D$14:$D$73,MATCH($A10,'CA Standards and Followers'!$A$14:$A$73,0))*'CA Standards and Followers'!AB$9</f>
        <v>0</v>
      </c>
      <c r="AC10">
        <f>INDEX('CA Standards and Followers'!$D$14:$D$73,MATCH($A10,'CA Standards and Followers'!$A$14:$A$73,0))*'CA Standards and Followers'!AC$9</f>
        <v>0</v>
      </c>
      <c r="AD10">
        <f>INDEX('CA Standards and Followers'!$D$14:$D$73,MATCH($A10,'CA Standards and Followers'!$A$14:$A$73,0))*'CA Standards and Followers'!AD$9</f>
        <v>0</v>
      </c>
      <c r="AE10">
        <f>INDEX('CA Standards and Followers'!$D$14:$D$73,MATCH($A10,'CA Standards and Followers'!$A$14:$A$73,0))*'CA Standards and Followers'!AE$9</f>
        <v>0</v>
      </c>
      <c r="AF10">
        <f>INDEX('CA Standards and Followers'!$D$14:$D$73,MATCH($A10,'CA Standards and Followers'!$A$14:$A$73,0))*'CA Standards and Followers'!AF$9</f>
        <v>0</v>
      </c>
    </row>
    <row r="11" spans="1:32" x14ac:dyDescent="0.75">
      <c r="A11" t="s">
        <v>1353</v>
      </c>
      <c r="B11">
        <f>INDEX('CA Standards and Followers'!$D$14:$D$73,MATCH($A11,'CA Standards and Followers'!$A$14:$A$73,0))*'CA Standards and Followers'!B$9</f>
        <v>0</v>
      </c>
      <c r="C11">
        <f>INDEX('CA Standards and Followers'!$D$14:$D$73,MATCH($A11,'CA Standards and Followers'!$A$14:$A$73,0))*'CA Standards and Followers'!C$9</f>
        <v>0</v>
      </c>
      <c r="D11">
        <f>INDEX('CA Standards and Followers'!$D$14:$D$73,MATCH($A11,'CA Standards and Followers'!$A$14:$A$73,0))*'CA Standards and Followers'!D$9</f>
        <v>0</v>
      </c>
      <c r="E11">
        <f>INDEX('CA Standards and Followers'!$D$14:$D$73,MATCH($A11,'CA Standards and Followers'!$A$14:$A$73,0))*'CA Standards and Followers'!E$9</f>
        <v>0</v>
      </c>
      <c r="F11">
        <f>INDEX('CA Standards and Followers'!$D$14:$D$73,MATCH($A11,'CA Standards and Followers'!$A$14:$A$73,0))*'CA Standards and Followers'!F$9</f>
        <v>0</v>
      </c>
      <c r="G11">
        <f>INDEX('CA Standards and Followers'!$D$14:$D$73,MATCH($A11,'CA Standards and Followers'!$A$14:$A$73,0))*'CA Standards and Followers'!G$9</f>
        <v>0</v>
      </c>
      <c r="H11">
        <f>INDEX('CA Standards and Followers'!$D$14:$D$73,MATCH($A11,'CA Standards and Followers'!$A$14:$A$73,0))*'CA Standards and Followers'!H$9</f>
        <v>0</v>
      </c>
      <c r="I11">
        <f>INDEX('CA Standards and Followers'!$D$14:$D$73,MATCH($A11,'CA Standards and Followers'!$A$14:$A$73,0))*'CA Standards and Followers'!I$9</f>
        <v>0</v>
      </c>
      <c r="J11">
        <f>INDEX('CA Standards and Followers'!$D$14:$D$73,MATCH($A11,'CA Standards and Followers'!$A$14:$A$73,0))*'CA Standards and Followers'!J$9</f>
        <v>0</v>
      </c>
      <c r="K11">
        <f>INDEX('CA Standards and Followers'!$D$14:$D$73,MATCH($A11,'CA Standards and Followers'!$A$14:$A$73,0))*'CA Standards and Followers'!K$9</f>
        <v>0</v>
      </c>
      <c r="L11">
        <f>INDEX('CA Standards and Followers'!$D$14:$D$73,MATCH($A11,'CA Standards and Followers'!$A$14:$A$73,0))*'CA Standards and Followers'!L$9</f>
        <v>0</v>
      </c>
      <c r="M11">
        <f>INDEX('CA Standards and Followers'!$D$14:$D$73,MATCH($A11,'CA Standards and Followers'!$A$14:$A$73,0))*'CA Standards and Followers'!M$9</f>
        <v>0</v>
      </c>
      <c r="N11">
        <f>INDEX('CA Standards and Followers'!$D$14:$D$73,MATCH($A11,'CA Standards and Followers'!$A$14:$A$73,0))*'CA Standards and Followers'!N$9</f>
        <v>0</v>
      </c>
      <c r="O11">
        <f>INDEX('CA Standards and Followers'!$D$14:$D$73,MATCH($A11,'CA Standards and Followers'!$A$14:$A$73,0))*'CA Standards and Followers'!O$9</f>
        <v>0</v>
      </c>
      <c r="P11">
        <f>INDEX('CA Standards and Followers'!$D$14:$D$73,MATCH($A11,'CA Standards and Followers'!$A$14:$A$73,0))*'CA Standards and Followers'!P$9</f>
        <v>0</v>
      </c>
      <c r="Q11">
        <f>INDEX('CA Standards and Followers'!$D$14:$D$73,MATCH($A11,'CA Standards and Followers'!$A$14:$A$73,0))*'CA Standards and Followers'!Q$9</f>
        <v>0</v>
      </c>
      <c r="R11">
        <f>INDEX('CA Standards and Followers'!$D$14:$D$73,MATCH($A11,'CA Standards and Followers'!$A$14:$A$73,0))*'CA Standards and Followers'!R$9</f>
        <v>0</v>
      </c>
      <c r="S11">
        <f>INDEX('CA Standards and Followers'!$D$14:$D$73,MATCH($A11,'CA Standards and Followers'!$A$14:$A$73,0))*'CA Standards and Followers'!S$9</f>
        <v>0</v>
      </c>
      <c r="T11">
        <f>INDEX('CA Standards and Followers'!$D$14:$D$73,MATCH($A11,'CA Standards and Followers'!$A$14:$A$73,0))*'CA Standards and Followers'!T$9</f>
        <v>0</v>
      </c>
      <c r="U11">
        <f>INDEX('CA Standards and Followers'!$D$14:$D$73,MATCH($A11,'CA Standards and Followers'!$A$14:$A$73,0))*'CA Standards and Followers'!U$9</f>
        <v>0</v>
      </c>
      <c r="V11">
        <f>INDEX('CA Standards and Followers'!$D$14:$D$73,MATCH($A11,'CA Standards and Followers'!$A$14:$A$73,0))*'CA Standards and Followers'!V$9</f>
        <v>0</v>
      </c>
      <c r="W11">
        <f>INDEX('CA Standards and Followers'!$D$14:$D$73,MATCH($A11,'CA Standards and Followers'!$A$14:$A$73,0))*'CA Standards and Followers'!W$9</f>
        <v>0</v>
      </c>
      <c r="X11">
        <f>INDEX('CA Standards and Followers'!$D$14:$D$73,MATCH($A11,'CA Standards and Followers'!$A$14:$A$73,0))*'CA Standards and Followers'!X$9</f>
        <v>0</v>
      </c>
      <c r="Y11">
        <f>INDEX('CA Standards and Followers'!$D$14:$D$73,MATCH($A11,'CA Standards and Followers'!$A$14:$A$73,0))*'CA Standards and Followers'!Y$9</f>
        <v>0</v>
      </c>
      <c r="Z11">
        <f>INDEX('CA Standards and Followers'!$D$14:$D$73,MATCH($A11,'CA Standards and Followers'!$A$14:$A$73,0))*'CA Standards and Followers'!Z$9</f>
        <v>0</v>
      </c>
      <c r="AA11">
        <f>INDEX('CA Standards and Followers'!$D$14:$D$73,MATCH($A11,'CA Standards and Followers'!$A$14:$A$73,0))*'CA Standards and Followers'!AA$9</f>
        <v>0</v>
      </c>
      <c r="AB11">
        <f>INDEX('CA Standards and Followers'!$D$14:$D$73,MATCH($A11,'CA Standards and Followers'!$A$14:$A$73,0))*'CA Standards and Followers'!AB$9</f>
        <v>0</v>
      </c>
      <c r="AC11">
        <f>INDEX('CA Standards and Followers'!$D$14:$D$73,MATCH($A11,'CA Standards and Followers'!$A$14:$A$73,0))*'CA Standards and Followers'!AC$9</f>
        <v>0</v>
      </c>
      <c r="AD11">
        <f>INDEX('CA Standards and Followers'!$D$14:$D$73,MATCH($A11,'CA Standards and Followers'!$A$14:$A$73,0))*'CA Standards and Followers'!AD$9</f>
        <v>0</v>
      </c>
      <c r="AE11">
        <f>INDEX('CA Standards and Followers'!$D$14:$D$73,MATCH($A11,'CA Standards and Followers'!$A$14:$A$73,0))*'CA Standards and Followers'!AE$9</f>
        <v>0</v>
      </c>
      <c r="AF11">
        <f>INDEX('CA Standards and Followers'!$D$14:$D$73,MATCH($A11,'CA Standards and Followers'!$A$14:$A$73,0))*'CA Standards and Followers'!AF$9</f>
        <v>0</v>
      </c>
    </row>
    <row r="12" spans="1:32" x14ac:dyDescent="0.75">
      <c r="A12" t="s">
        <v>1355</v>
      </c>
      <c r="B12">
        <f>INDEX('CA Standards and Followers'!$D$14:$D$73,MATCH($A12,'CA Standards and Followers'!$A$14:$A$73,0))*'CA Standards and Followers'!B$9</f>
        <v>0</v>
      </c>
      <c r="C12">
        <f>INDEX('CA Standards and Followers'!$D$14:$D$73,MATCH($A12,'CA Standards and Followers'!$A$14:$A$73,0))*'CA Standards and Followers'!C$9</f>
        <v>0</v>
      </c>
      <c r="D12">
        <f>INDEX('CA Standards and Followers'!$D$14:$D$73,MATCH($A12,'CA Standards and Followers'!$A$14:$A$73,0))*'CA Standards and Followers'!D$9</f>
        <v>0</v>
      </c>
      <c r="E12">
        <f>INDEX('CA Standards and Followers'!$D$14:$D$73,MATCH($A12,'CA Standards and Followers'!$A$14:$A$73,0))*'CA Standards and Followers'!E$9</f>
        <v>0</v>
      </c>
      <c r="F12">
        <f>INDEX('CA Standards and Followers'!$D$14:$D$73,MATCH($A12,'CA Standards and Followers'!$A$14:$A$73,0))*'CA Standards and Followers'!F$9</f>
        <v>0</v>
      </c>
      <c r="G12">
        <f>INDEX('CA Standards and Followers'!$D$14:$D$73,MATCH($A12,'CA Standards and Followers'!$A$14:$A$73,0))*'CA Standards and Followers'!G$9</f>
        <v>0</v>
      </c>
      <c r="H12">
        <f>INDEX('CA Standards and Followers'!$D$14:$D$73,MATCH($A12,'CA Standards and Followers'!$A$14:$A$73,0))*'CA Standards and Followers'!H$9</f>
        <v>0</v>
      </c>
      <c r="I12">
        <f>INDEX('CA Standards and Followers'!$D$14:$D$73,MATCH($A12,'CA Standards and Followers'!$A$14:$A$73,0))*'CA Standards and Followers'!I$9</f>
        <v>0</v>
      </c>
      <c r="J12">
        <f>INDEX('CA Standards and Followers'!$D$14:$D$73,MATCH($A12,'CA Standards and Followers'!$A$14:$A$73,0))*'CA Standards and Followers'!J$9</f>
        <v>0</v>
      </c>
      <c r="K12">
        <f>INDEX('CA Standards and Followers'!$D$14:$D$73,MATCH($A12,'CA Standards and Followers'!$A$14:$A$73,0))*'CA Standards and Followers'!K$9</f>
        <v>0</v>
      </c>
      <c r="L12">
        <f>INDEX('CA Standards and Followers'!$D$14:$D$73,MATCH($A12,'CA Standards and Followers'!$A$14:$A$73,0))*'CA Standards and Followers'!L$9</f>
        <v>0</v>
      </c>
      <c r="M12">
        <f>INDEX('CA Standards and Followers'!$D$14:$D$73,MATCH($A12,'CA Standards and Followers'!$A$14:$A$73,0))*'CA Standards and Followers'!M$9</f>
        <v>0</v>
      </c>
      <c r="N12">
        <f>INDEX('CA Standards and Followers'!$D$14:$D$73,MATCH($A12,'CA Standards and Followers'!$A$14:$A$73,0))*'CA Standards and Followers'!N$9</f>
        <v>0</v>
      </c>
      <c r="O12">
        <f>INDEX('CA Standards and Followers'!$D$14:$D$73,MATCH($A12,'CA Standards and Followers'!$A$14:$A$73,0))*'CA Standards and Followers'!O$9</f>
        <v>0</v>
      </c>
      <c r="P12">
        <f>INDEX('CA Standards and Followers'!$D$14:$D$73,MATCH($A12,'CA Standards and Followers'!$A$14:$A$73,0))*'CA Standards and Followers'!P$9</f>
        <v>0</v>
      </c>
      <c r="Q12">
        <f>INDEX('CA Standards and Followers'!$D$14:$D$73,MATCH($A12,'CA Standards and Followers'!$A$14:$A$73,0))*'CA Standards and Followers'!Q$9</f>
        <v>0</v>
      </c>
      <c r="R12">
        <f>INDEX('CA Standards and Followers'!$D$14:$D$73,MATCH($A12,'CA Standards and Followers'!$A$14:$A$73,0))*'CA Standards and Followers'!R$9</f>
        <v>0</v>
      </c>
      <c r="S12">
        <f>INDEX('CA Standards and Followers'!$D$14:$D$73,MATCH($A12,'CA Standards and Followers'!$A$14:$A$73,0))*'CA Standards and Followers'!S$9</f>
        <v>0</v>
      </c>
      <c r="T12">
        <f>INDEX('CA Standards and Followers'!$D$14:$D$73,MATCH($A12,'CA Standards and Followers'!$A$14:$A$73,0))*'CA Standards and Followers'!T$9</f>
        <v>0</v>
      </c>
      <c r="U12">
        <f>INDEX('CA Standards and Followers'!$D$14:$D$73,MATCH($A12,'CA Standards and Followers'!$A$14:$A$73,0))*'CA Standards and Followers'!U$9</f>
        <v>0</v>
      </c>
      <c r="V12">
        <f>INDEX('CA Standards and Followers'!$D$14:$D$73,MATCH($A12,'CA Standards and Followers'!$A$14:$A$73,0))*'CA Standards and Followers'!V$9</f>
        <v>0</v>
      </c>
      <c r="W12">
        <f>INDEX('CA Standards and Followers'!$D$14:$D$73,MATCH($A12,'CA Standards and Followers'!$A$14:$A$73,0))*'CA Standards and Followers'!W$9</f>
        <v>0</v>
      </c>
      <c r="X12">
        <f>INDEX('CA Standards and Followers'!$D$14:$D$73,MATCH($A12,'CA Standards and Followers'!$A$14:$A$73,0))*'CA Standards and Followers'!X$9</f>
        <v>0</v>
      </c>
      <c r="Y12">
        <f>INDEX('CA Standards and Followers'!$D$14:$D$73,MATCH($A12,'CA Standards and Followers'!$A$14:$A$73,0))*'CA Standards and Followers'!Y$9</f>
        <v>0</v>
      </c>
      <c r="Z12">
        <f>INDEX('CA Standards and Followers'!$D$14:$D$73,MATCH($A12,'CA Standards and Followers'!$A$14:$A$73,0))*'CA Standards and Followers'!Z$9</f>
        <v>0</v>
      </c>
      <c r="AA12">
        <f>INDEX('CA Standards and Followers'!$D$14:$D$73,MATCH($A12,'CA Standards and Followers'!$A$14:$A$73,0))*'CA Standards and Followers'!AA$9</f>
        <v>0</v>
      </c>
      <c r="AB12">
        <f>INDEX('CA Standards and Followers'!$D$14:$D$73,MATCH($A12,'CA Standards and Followers'!$A$14:$A$73,0))*'CA Standards and Followers'!AB$9</f>
        <v>0</v>
      </c>
      <c r="AC12">
        <f>INDEX('CA Standards and Followers'!$D$14:$D$73,MATCH($A12,'CA Standards and Followers'!$A$14:$A$73,0))*'CA Standards and Followers'!AC$9</f>
        <v>0</v>
      </c>
      <c r="AD12">
        <f>INDEX('CA Standards and Followers'!$D$14:$D$73,MATCH($A12,'CA Standards and Followers'!$A$14:$A$73,0))*'CA Standards and Followers'!AD$9</f>
        <v>0</v>
      </c>
      <c r="AE12">
        <f>INDEX('CA Standards and Followers'!$D$14:$D$73,MATCH($A12,'CA Standards and Followers'!$A$14:$A$73,0))*'CA Standards and Followers'!AE$9</f>
        <v>0</v>
      </c>
      <c r="AF12">
        <f>INDEX('CA Standards and Followers'!$D$14:$D$73,MATCH($A12,'CA Standards and Followers'!$A$14:$A$73,0))*'CA Standards and Followers'!AF$9</f>
        <v>0</v>
      </c>
    </row>
    <row r="13" spans="1:32" x14ac:dyDescent="0.75">
      <c r="A13" t="s">
        <v>7</v>
      </c>
      <c r="B13">
        <f>INDEX('CA Standards and Followers'!$D$14:$D$73,MATCH($A13,'CA Standards and Followers'!$A$14:$A$73,0))*'CA Standards and Followers'!B$9</f>
        <v>0</v>
      </c>
      <c r="C13">
        <f>INDEX('CA Standards and Followers'!$D$14:$D$73,MATCH($A13,'CA Standards and Followers'!$A$14:$A$73,0))*'CA Standards and Followers'!C$9</f>
        <v>0</v>
      </c>
      <c r="D13">
        <f>INDEX('CA Standards and Followers'!$D$14:$D$73,MATCH($A13,'CA Standards and Followers'!$A$14:$A$73,0))*'CA Standards and Followers'!D$9</f>
        <v>0</v>
      </c>
      <c r="E13">
        <f>INDEX('CA Standards and Followers'!$D$14:$D$73,MATCH($A13,'CA Standards and Followers'!$A$14:$A$73,0))*'CA Standards and Followers'!E$9</f>
        <v>0</v>
      </c>
      <c r="F13">
        <f>INDEX('CA Standards and Followers'!$D$14:$D$73,MATCH($A13,'CA Standards and Followers'!$A$14:$A$73,0))*'CA Standards and Followers'!F$9</f>
        <v>0</v>
      </c>
      <c r="G13">
        <f>INDEX('CA Standards and Followers'!$D$14:$D$73,MATCH($A13,'CA Standards and Followers'!$A$14:$A$73,0))*'CA Standards and Followers'!G$9</f>
        <v>0</v>
      </c>
      <c r="H13">
        <f>INDEX('CA Standards and Followers'!$D$14:$D$73,MATCH($A13,'CA Standards and Followers'!$A$14:$A$73,0))*'CA Standards and Followers'!H$9</f>
        <v>0</v>
      </c>
      <c r="I13">
        <f>INDEX('CA Standards and Followers'!$D$14:$D$73,MATCH($A13,'CA Standards and Followers'!$A$14:$A$73,0))*'CA Standards and Followers'!I$9</f>
        <v>0</v>
      </c>
      <c r="J13">
        <f>INDEX('CA Standards and Followers'!$D$14:$D$73,MATCH($A13,'CA Standards and Followers'!$A$14:$A$73,0))*'CA Standards and Followers'!J$9</f>
        <v>0</v>
      </c>
      <c r="K13">
        <f>INDEX('CA Standards and Followers'!$D$14:$D$73,MATCH($A13,'CA Standards and Followers'!$A$14:$A$73,0))*'CA Standards and Followers'!K$9</f>
        <v>0</v>
      </c>
      <c r="L13">
        <f>INDEX('CA Standards and Followers'!$D$14:$D$73,MATCH($A13,'CA Standards and Followers'!$A$14:$A$73,0))*'CA Standards and Followers'!L$9</f>
        <v>0</v>
      </c>
      <c r="M13">
        <f>INDEX('CA Standards and Followers'!$D$14:$D$73,MATCH($A13,'CA Standards and Followers'!$A$14:$A$73,0))*'CA Standards and Followers'!M$9</f>
        <v>0</v>
      </c>
      <c r="N13">
        <f>INDEX('CA Standards and Followers'!$D$14:$D$73,MATCH($A13,'CA Standards and Followers'!$A$14:$A$73,0))*'CA Standards and Followers'!N$9</f>
        <v>0</v>
      </c>
      <c r="O13">
        <f>INDEX('CA Standards and Followers'!$D$14:$D$73,MATCH($A13,'CA Standards and Followers'!$A$14:$A$73,0))*'CA Standards and Followers'!O$9</f>
        <v>0</v>
      </c>
      <c r="P13">
        <f>INDEX('CA Standards and Followers'!$D$14:$D$73,MATCH($A13,'CA Standards and Followers'!$A$14:$A$73,0))*'CA Standards and Followers'!P$9</f>
        <v>0</v>
      </c>
      <c r="Q13">
        <f>INDEX('CA Standards and Followers'!$D$14:$D$73,MATCH($A13,'CA Standards and Followers'!$A$14:$A$73,0))*'CA Standards and Followers'!Q$9</f>
        <v>0</v>
      </c>
      <c r="R13">
        <f>INDEX('CA Standards and Followers'!$D$14:$D$73,MATCH($A13,'CA Standards and Followers'!$A$14:$A$73,0))*'CA Standards and Followers'!R$9</f>
        <v>0</v>
      </c>
      <c r="S13">
        <f>INDEX('CA Standards and Followers'!$D$14:$D$73,MATCH($A13,'CA Standards and Followers'!$A$14:$A$73,0))*'CA Standards and Followers'!S$9</f>
        <v>0</v>
      </c>
      <c r="T13">
        <f>INDEX('CA Standards and Followers'!$D$14:$D$73,MATCH($A13,'CA Standards and Followers'!$A$14:$A$73,0))*'CA Standards and Followers'!T$9</f>
        <v>0</v>
      </c>
      <c r="U13">
        <f>INDEX('CA Standards and Followers'!$D$14:$D$73,MATCH($A13,'CA Standards and Followers'!$A$14:$A$73,0))*'CA Standards and Followers'!U$9</f>
        <v>0</v>
      </c>
      <c r="V13">
        <f>INDEX('CA Standards and Followers'!$D$14:$D$73,MATCH($A13,'CA Standards and Followers'!$A$14:$A$73,0))*'CA Standards and Followers'!V$9</f>
        <v>0</v>
      </c>
      <c r="W13">
        <f>INDEX('CA Standards and Followers'!$D$14:$D$73,MATCH($A13,'CA Standards and Followers'!$A$14:$A$73,0))*'CA Standards and Followers'!W$9</f>
        <v>0</v>
      </c>
      <c r="X13">
        <f>INDEX('CA Standards and Followers'!$D$14:$D$73,MATCH($A13,'CA Standards and Followers'!$A$14:$A$73,0))*'CA Standards and Followers'!X$9</f>
        <v>0</v>
      </c>
      <c r="Y13">
        <f>INDEX('CA Standards and Followers'!$D$14:$D$73,MATCH($A13,'CA Standards and Followers'!$A$14:$A$73,0))*'CA Standards and Followers'!Y$9</f>
        <v>0</v>
      </c>
      <c r="Z13">
        <f>INDEX('CA Standards and Followers'!$D$14:$D$73,MATCH($A13,'CA Standards and Followers'!$A$14:$A$73,0))*'CA Standards and Followers'!Z$9</f>
        <v>0</v>
      </c>
      <c r="AA13">
        <f>INDEX('CA Standards and Followers'!$D$14:$D$73,MATCH($A13,'CA Standards and Followers'!$A$14:$A$73,0))*'CA Standards and Followers'!AA$9</f>
        <v>0</v>
      </c>
      <c r="AB13">
        <f>INDEX('CA Standards and Followers'!$D$14:$D$73,MATCH($A13,'CA Standards and Followers'!$A$14:$A$73,0))*'CA Standards and Followers'!AB$9</f>
        <v>0</v>
      </c>
      <c r="AC13">
        <f>INDEX('CA Standards and Followers'!$D$14:$D$73,MATCH($A13,'CA Standards and Followers'!$A$14:$A$73,0))*'CA Standards and Followers'!AC$9</f>
        <v>0</v>
      </c>
      <c r="AD13">
        <f>INDEX('CA Standards and Followers'!$D$14:$D$73,MATCH($A13,'CA Standards and Followers'!$A$14:$A$73,0))*'CA Standards and Followers'!AD$9</f>
        <v>0</v>
      </c>
      <c r="AE13">
        <f>INDEX('CA Standards and Followers'!$D$14:$D$73,MATCH($A13,'CA Standards and Followers'!$A$14:$A$73,0))*'CA Standards and Followers'!AE$9</f>
        <v>0</v>
      </c>
      <c r="AF13">
        <f>INDEX('CA Standards and Followers'!$D$14:$D$73,MATCH($A13,'CA Standards and Followers'!$A$14:$A$73,0))*'CA Standards and Followers'!AF$9</f>
        <v>0</v>
      </c>
    </row>
    <row r="14" spans="1:32" x14ac:dyDescent="0.75">
      <c r="A14" t="s">
        <v>8</v>
      </c>
      <c r="B14">
        <f>INDEX('CA Standards and Followers'!$D$14:$D$73,MATCH($A14,'CA Standards and Followers'!$A$14:$A$73,0))*'CA Standards and Followers'!B$9</f>
        <v>0</v>
      </c>
      <c r="C14">
        <f>INDEX('CA Standards and Followers'!$D$14:$D$73,MATCH($A14,'CA Standards and Followers'!$A$14:$A$73,0))*'CA Standards and Followers'!C$9</f>
        <v>0</v>
      </c>
      <c r="D14">
        <f>INDEX('CA Standards and Followers'!$D$14:$D$73,MATCH($A14,'CA Standards and Followers'!$A$14:$A$73,0))*'CA Standards and Followers'!D$9</f>
        <v>0</v>
      </c>
      <c r="E14">
        <f>INDEX('CA Standards and Followers'!$D$14:$D$73,MATCH($A14,'CA Standards and Followers'!$A$14:$A$73,0))*'CA Standards and Followers'!E$9</f>
        <v>0</v>
      </c>
      <c r="F14">
        <f>INDEX('CA Standards and Followers'!$D$14:$D$73,MATCH($A14,'CA Standards and Followers'!$A$14:$A$73,0))*'CA Standards and Followers'!F$9</f>
        <v>0</v>
      </c>
      <c r="G14">
        <f>INDEX('CA Standards and Followers'!$D$14:$D$73,MATCH($A14,'CA Standards and Followers'!$A$14:$A$73,0))*'CA Standards and Followers'!G$9</f>
        <v>0</v>
      </c>
      <c r="H14">
        <f>INDEX('CA Standards and Followers'!$D$14:$D$73,MATCH($A14,'CA Standards and Followers'!$A$14:$A$73,0))*'CA Standards and Followers'!H$9</f>
        <v>0</v>
      </c>
      <c r="I14">
        <f>INDEX('CA Standards and Followers'!$D$14:$D$73,MATCH($A14,'CA Standards and Followers'!$A$14:$A$73,0))*'CA Standards and Followers'!I$9</f>
        <v>0</v>
      </c>
      <c r="J14">
        <f>INDEX('CA Standards and Followers'!$D$14:$D$73,MATCH($A14,'CA Standards and Followers'!$A$14:$A$73,0))*'CA Standards and Followers'!J$9</f>
        <v>0</v>
      </c>
      <c r="K14">
        <f>INDEX('CA Standards and Followers'!$D$14:$D$73,MATCH($A14,'CA Standards and Followers'!$A$14:$A$73,0))*'CA Standards and Followers'!K$9</f>
        <v>0</v>
      </c>
      <c r="L14">
        <f>INDEX('CA Standards and Followers'!$D$14:$D$73,MATCH($A14,'CA Standards and Followers'!$A$14:$A$73,0))*'CA Standards and Followers'!L$9</f>
        <v>0</v>
      </c>
      <c r="M14">
        <f>INDEX('CA Standards and Followers'!$D$14:$D$73,MATCH($A14,'CA Standards and Followers'!$A$14:$A$73,0))*'CA Standards and Followers'!M$9</f>
        <v>0</v>
      </c>
      <c r="N14">
        <f>INDEX('CA Standards and Followers'!$D$14:$D$73,MATCH($A14,'CA Standards and Followers'!$A$14:$A$73,0))*'CA Standards and Followers'!N$9</f>
        <v>0</v>
      </c>
      <c r="O14">
        <f>INDEX('CA Standards and Followers'!$D$14:$D$73,MATCH($A14,'CA Standards and Followers'!$A$14:$A$73,0))*'CA Standards and Followers'!O$9</f>
        <v>0</v>
      </c>
      <c r="P14">
        <f>INDEX('CA Standards and Followers'!$D$14:$D$73,MATCH($A14,'CA Standards and Followers'!$A$14:$A$73,0))*'CA Standards and Followers'!P$9</f>
        <v>0</v>
      </c>
      <c r="Q14">
        <f>INDEX('CA Standards and Followers'!$D$14:$D$73,MATCH($A14,'CA Standards and Followers'!$A$14:$A$73,0))*'CA Standards and Followers'!Q$9</f>
        <v>0</v>
      </c>
      <c r="R14">
        <f>INDEX('CA Standards and Followers'!$D$14:$D$73,MATCH($A14,'CA Standards and Followers'!$A$14:$A$73,0))*'CA Standards and Followers'!R$9</f>
        <v>0</v>
      </c>
      <c r="S14">
        <f>INDEX('CA Standards and Followers'!$D$14:$D$73,MATCH($A14,'CA Standards and Followers'!$A$14:$A$73,0))*'CA Standards and Followers'!S$9</f>
        <v>0</v>
      </c>
      <c r="T14">
        <f>INDEX('CA Standards and Followers'!$D$14:$D$73,MATCH($A14,'CA Standards and Followers'!$A$14:$A$73,0))*'CA Standards and Followers'!T$9</f>
        <v>0</v>
      </c>
      <c r="U14">
        <f>INDEX('CA Standards and Followers'!$D$14:$D$73,MATCH($A14,'CA Standards and Followers'!$A$14:$A$73,0))*'CA Standards and Followers'!U$9</f>
        <v>0</v>
      </c>
      <c r="V14">
        <f>INDEX('CA Standards and Followers'!$D$14:$D$73,MATCH($A14,'CA Standards and Followers'!$A$14:$A$73,0))*'CA Standards and Followers'!V$9</f>
        <v>0</v>
      </c>
      <c r="W14">
        <f>INDEX('CA Standards and Followers'!$D$14:$D$73,MATCH($A14,'CA Standards and Followers'!$A$14:$A$73,0))*'CA Standards and Followers'!W$9</f>
        <v>0</v>
      </c>
      <c r="X14">
        <f>INDEX('CA Standards and Followers'!$D$14:$D$73,MATCH($A14,'CA Standards and Followers'!$A$14:$A$73,0))*'CA Standards and Followers'!X$9</f>
        <v>0</v>
      </c>
      <c r="Y14">
        <f>INDEX('CA Standards and Followers'!$D$14:$D$73,MATCH($A14,'CA Standards and Followers'!$A$14:$A$73,0))*'CA Standards and Followers'!Y$9</f>
        <v>0</v>
      </c>
      <c r="Z14">
        <f>INDEX('CA Standards and Followers'!$D$14:$D$73,MATCH($A14,'CA Standards and Followers'!$A$14:$A$73,0))*'CA Standards and Followers'!Z$9</f>
        <v>0</v>
      </c>
      <c r="AA14">
        <f>INDEX('CA Standards and Followers'!$D$14:$D$73,MATCH($A14,'CA Standards and Followers'!$A$14:$A$73,0))*'CA Standards and Followers'!AA$9</f>
        <v>0</v>
      </c>
      <c r="AB14">
        <f>INDEX('CA Standards and Followers'!$D$14:$D$73,MATCH($A14,'CA Standards and Followers'!$A$14:$A$73,0))*'CA Standards and Followers'!AB$9</f>
        <v>0</v>
      </c>
      <c r="AC14">
        <f>INDEX('CA Standards and Followers'!$D$14:$D$73,MATCH($A14,'CA Standards and Followers'!$A$14:$A$73,0))*'CA Standards and Followers'!AC$9</f>
        <v>0</v>
      </c>
      <c r="AD14">
        <f>INDEX('CA Standards and Followers'!$D$14:$D$73,MATCH($A14,'CA Standards and Followers'!$A$14:$A$73,0))*'CA Standards and Followers'!AD$9</f>
        <v>0</v>
      </c>
      <c r="AE14">
        <f>INDEX('CA Standards and Followers'!$D$14:$D$73,MATCH($A14,'CA Standards and Followers'!$A$14:$A$73,0))*'CA Standards and Followers'!AE$9</f>
        <v>0</v>
      </c>
      <c r="AF14">
        <f>INDEX('CA Standards and Followers'!$D$14:$D$73,MATCH($A14,'CA Standards and Followers'!$A$14:$A$73,0))*'CA Standards and Followers'!AF$9</f>
        <v>0</v>
      </c>
    </row>
    <row r="15" spans="1:32" x14ac:dyDescent="0.75">
      <c r="A15" t="s">
        <v>1359</v>
      </c>
      <c r="B15">
        <f>INDEX('CA Standards and Followers'!$D$14:$D$73,MATCH($A15,'CA Standards and Followers'!$A$14:$A$73,0))*'CA Standards and Followers'!B$9</f>
        <v>0</v>
      </c>
      <c r="C15">
        <f>INDEX('CA Standards and Followers'!$D$14:$D$73,MATCH($A15,'CA Standards and Followers'!$A$14:$A$73,0))*'CA Standards and Followers'!C$9</f>
        <v>0</v>
      </c>
      <c r="D15">
        <f>INDEX('CA Standards and Followers'!$D$14:$D$73,MATCH($A15,'CA Standards and Followers'!$A$14:$A$73,0))*'CA Standards and Followers'!D$9</f>
        <v>0</v>
      </c>
      <c r="E15">
        <f>INDEX('CA Standards and Followers'!$D$14:$D$73,MATCH($A15,'CA Standards and Followers'!$A$14:$A$73,0))*'CA Standards and Followers'!E$9</f>
        <v>0</v>
      </c>
      <c r="F15">
        <f>INDEX('CA Standards and Followers'!$D$14:$D$73,MATCH($A15,'CA Standards and Followers'!$A$14:$A$73,0))*'CA Standards and Followers'!F$9</f>
        <v>0</v>
      </c>
      <c r="G15">
        <f>INDEX('CA Standards and Followers'!$D$14:$D$73,MATCH($A15,'CA Standards and Followers'!$A$14:$A$73,0))*'CA Standards and Followers'!G$9</f>
        <v>0</v>
      </c>
      <c r="H15">
        <f>INDEX('CA Standards and Followers'!$D$14:$D$73,MATCH($A15,'CA Standards and Followers'!$A$14:$A$73,0))*'CA Standards and Followers'!H$9</f>
        <v>0</v>
      </c>
      <c r="I15">
        <f>INDEX('CA Standards and Followers'!$D$14:$D$73,MATCH($A15,'CA Standards and Followers'!$A$14:$A$73,0))*'CA Standards and Followers'!I$9</f>
        <v>0</v>
      </c>
      <c r="J15">
        <f>INDEX('CA Standards and Followers'!$D$14:$D$73,MATCH($A15,'CA Standards and Followers'!$A$14:$A$73,0))*'CA Standards and Followers'!J$9</f>
        <v>0</v>
      </c>
      <c r="K15">
        <f>INDEX('CA Standards and Followers'!$D$14:$D$73,MATCH($A15,'CA Standards and Followers'!$A$14:$A$73,0))*'CA Standards and Followers'!K$9</f>
        <v>0</v>
      </c>
      <c r="L15">
        <f>INDEX('CA Standards and Followers'!$D$14:$D$73,MATCH($A15,'CA Standards and Followers'!$A$14:$A$73,0))*'CA Standards and Followers'!L$9</f>
        <v>0</v>
      </c>
      <c r="M15">
        <f>INDEX('CA Standards and Followers'!$D$14:$D$73,MATCH($A15,'CA Standards and Followers'!$A$14:$A$73,0))*'CA Standards and Followers'!M$9</f>
        <v>0</v>
      </c>
      <c r="N15">
        <f>INDEX('CA Standards and Followers'!$D$14:$D$73,MATCH($A15,'CA Standards and Followers'!$A$14:$A$73,0))*'CA Standards and Followers'!N$9</f>
        <v>0</v>
      </c>
      <c r="O15">
        <f>INDEX('CA Standards and Followers'!$D$14:$D$73,MATCH($A15,'CA Standards and Followers'!$A$14:$A$73,0))*'CA Standards and Followers'!O$9</f>
        <v>0</v>
      </c>
      <c r="P15">
        <f>INDEX('CA Standards and Followers'!$D$14:$D$73,MATCH($A15,'CA Standards and Followers'!$A$14:$A$73,0))*'CA Standards and Followers'!P$9</f>
        <v>0</v>
      </c>
      <c r="Q15">
        <f>INDEX('CA Standards and Followers'!$D$14:$D$73,MATCH($A15,'CA Standards and Followers'!$A$14:$A$73,0))*'CA Standards and Followers'!Q$9</f>
        <v>0</v>
      </c>
      <c r="R15">
        <f>INDEX('CA Standards and Followers'!$D$14:$D$73,MATCH($A15,'CA Standards and Followers'!$A$14:$A$73,0))*'CA Standards and Followers'!R$9</f>
        <v>0</v>
      </c>
      <c r="S15">
        <f>INDEX('CA Standards and Followers'!$D$14:$D$73,MATCH($A15,'CA Standards and Followers'!$A$14:$A$73,0))*'CA Standards and Followers'!S$9</f>
        <v>0</v>
      </c>
      <c r="T15">
        <f>INDEX('CA Standards and Followers'!$D$14:$D$73,MATCH($A15,'CA Standards and Followers'!$A$14:$A$73,0))*'CA Standards and Followers'!T$9</f>
        <v>0</v>
      </c>
      <c r="U15">
        <f>INDEX('CA Standards and Followers'!$D$14:$D$73,MATCH($A15,'CA Standards and Followers'!$A$14:$A$73,0))*'CA Standards and Followers'!U$9</f>
        <v>0</v>
      </c>
      <c r="V15">
        <f>INDEX('CA Standards and Followers'!$D$14:$D$73,MATCH($A15,'CA Standards and Followers'!$A$14:$A$73,0))*'CA Standards and Followers'!V$9</f>
        <v>0</v>
      </c>
      <c r="W15">
        <f>INDEX('CA Standards and Followers'!$D$14:$D$73,MATCH($A15,'CA Standards and Followers'!$A$14:$A$73,0))*'CA Standards and Followers'!W$9</f>
        <v>0</v>
      </c>
      <c r="X15">
        <f>INDEX('CA Standards and Followers'!$D$14:$D$73,MATCH($A15,'CA Standards and Followers'!$A$14:$A$73,0))*'CA Standards and Followers'!X$9</f>
        <v>0</v>
      </c>
      <c r="Y15">
        <f>INDEX('CA Standards and Followers'!$D$14:$D$73,MATCH($A15,'CA Standards and Followers'!$A$14:$A$73,0))*'CA Standards and Followers'!Y$9</f>
        <v>0</v>
      </c>
      <c r="Z15">
        <f>INDEX('CA Standards and Followers'!$D$14:$D$73,MATCH($A15,'CA Standards and Followers'!$A$14:$A$73,0))*'CA Standards and Followers'!Z$9</f>
        <v>0</v>
      </c>
      <c r="AA15">
        <f>INDEX('CA Standards and Followers'!$D$14:$D$73,MATCH($A15,'CA Standards and Followers'!$A$14:$A$73,0))*'CA Standards and Followers'!AA$9</f>
        <v>0</v>
      </c>
      <c r="AB15">
        <f>INDEX('CA Standards and Followers'!$D$14:$D$73,MATCH($A15,'CA Standards and Followers'!$A$14:$A$73,0))*'CA Standards and Followers'!AB$9</f>
        <v>0</v>
      </c>
      <c r="AC15">
        <f>INDEX('CA Standards and Followers'!$D$14:$D$73,MATCH($A15,'CA Standards and Followers'!$A$14:$A$73,0))*'CA Standards and Followers'!AC$9</f>
        <v>0</v>
      </c>
      <c r="AD15">
        <f>INDEX('CA Standards and Followers'!$D$14:$D$73,MATCH($A15,'CA Standards and Followers'!$A$14:$A$73,0))*'CA Standards and Followers'!AD$9</f>
        <v>0</v>
      </c>
      <c r="AE15">
        <f>INDEX('CA Standards and Followers'!$D$14:$D$73,MATCH($A15,'CA Standards and Followers'!$A$14:$A$73,0))*'CA Standards and Followers'!AE$9</f>
        <v>0</v>
      </c>
      <c r="AF15">
        <f>INDEX('CA Standards and Followers'!$D$14:$D$73,MATCH($A15,'CA Standards and Followers'!$A$14:$A$73,0))*'CA Standards and Followers'!AF$9</f>
        <v>0</v>
      </c>
    </row>
    <row r="16" spans="1:32" x14ac:dyDescent="0.75">
      <c r="A16" t="s">
        <v>1361</v>
      </c>
      <c r="B16">
        <f>INDEX('CA Standards and Followers'!$D$14:$D$73,MATCH($A16,'CA Standards and Followers'!$A$14:$A$73,0))*'CA Standards and Followers'!B$9</f>
        <v>0</v>
      </c>
      <c r="C16">
        <f>INDEX('CA Standards and Followers'!$D$14:$D$73,MATCH($A16,'CA Standards and Followers'!$A$14:$A$73,0))*'CA Standards and Followers'!C$9</f>
        <v>0</v>
      </c>
      <c r="D16">
        <f>INDEX('CA Standards and Followers'!$D$14:$D$73,MATCH($A16,'CA Standards and Followers'!$A$14:$A$73,0))*'CA Standards and Followers'!D$9</f>
        <v>0</v>
      </c>
      <c r="E16">
        <f>INDEX('CA Standards and Followers'!$D$14:$D$73,MATCH($A16,'CA Standards and Followers'!$A$14:$A$73,0))*'CA Standards and Followers'!E$9</f>
        <v>0</v>
      </c>
      <c r="F16">
        <f>INDEX('CA Standards and Followers'!$D$14:$D$73,MATCH($A16,'CA Standards and Followers'!$A$14:$A$73,0))*'CA Standards and Followers'!F$9</f>
        <v>0</v>
      </c>
      <c r="G16">
        <f>INDEX('CA Standards and Followers'!$D$14:$D$73,MATCH($A16,'CA Standards and Followers'!$A$14:$A$73,0))*'CA Standards and Followers'!G$9</f>
        <v>0</v>
      </c>
      <c r="H16">
        <f>INDEX('CA Standards and Followers'!$D$14:$D$73,MATCH($A16,'CA Standards and Followers'!$A$14:$A$73,0))*'CA Standards and Followers'!H$9</f>
        <v>0</v>
      </c>
      <c r="I16">
        <f>INDEX('CA Standards and Followers'!$D$14:$D$73,MATCH($A16,'CA Standards and Followers'!$A$14:$A$73,0))*'CA Standards and Followers'!I$9</f>
        <v>0</v>
      </c>
      <c r="J16">
        <f>INDEX('CA Standards and Followers'!$D$14:$D$73,MATCH($A16,'CA Standards and Followers'!$A$14:$A$73,0))*'CA Standards and Followers'!J$9</f>
        <v>0</v>
      </c>
      <c r="K16">
        <f>INDEX('CA Standards and Followers'!$D$14:$D$73,MATCH($A16,'CA Standards and Followers'!$A$14:$A$73,0))*'CA Standards and Followers'!K$9</f>
        <v>0</v>
      </c>
      <c r="L16">
        <f>INDEX('CA Standards and Followers'!$D$14:$D$73,MATCH($A16,'CA Standards and Followers'!$A$14:$A$73,0))*'CA Standards and Followers'!L$9</f>
        <v>0</v>
      </c>
      <c r="M16">
        <f>INDEX('CA Standards and Followers'!$D$14:$D$73,MATCH($A16,'CA Standards and Followers'!$A$14:$A$73,0))*'CA Standards and Followers'!M$9</f>
        <v>0</v>
      </c>
      <c r="N16">
        <f>INDEX('CA Standards and Followers'!$D$14:$D$73,MATCH($A16,'CA Standards and Followers'!$A$14:$A$73,0))*'CA Standards and Followers'!N$9</f>
        <v>0</v>
      </c>
      <c r="O16">
        <f>INDEX('CA Standards and Followers'!$D$14:$D$73,MATCH($A16,'CA Standards and Followers'!$A$14:$A$73,0))*'CA Standards and Followers'!O$9</f>
        <v>0</v>
      </c>
      <c r="P16">
        <f>INDEX('CA Standards and Followers'!$D$14:$D$73,MATCH($A16,'CA Standards and Followers'!$A$14:$A$73,0))*'CA Standards and Followers'!P$9</f>
        <v>0</v>
      </c>
      <c r="Q16">
        <f>INDEX('CA Standards and Followers'!$D$14:$D$73,MATCH($A16,'CA Standards and Followers'!$A$14:$A$73,0))*'CA Standards and Followers'!Q$9</f>
        <v>0</v>
      </c>
      <c r="R16">
        <f>INDEX('CA Standards and Followers'!$D$14:$D$73,MATCH($A16,'CA Standards and Followers'!$A$14:$A$73,0))*'CA Standards and Followers'!R$9</f>
        <v>0</v>
      </c>
      <c r="S16">
        <f>INDEX('CA Standards and Followers'!$D$14:$D$73,MATCH($A16,'CA Standards and Followers'!$A$14:$A$73,0))*'CA Standards and Followers'!S$9</f>
        <v>0</v>
      </c>
      <c r="T16">
        <f>INDEX('CA Standards and Followers'!$D$14:$D$73,MATCH($A16,'CA Standards and Followers'!$A$14:$A$73,0))*'CA Standards and Followers'!T$9</f>
        <v>0</v>
      </c>
      <c r="U16">
        <f>INDEX('CA Standards and Followers'!$D$14:$D$73,MATCH($A16,'CA Standards and Followers'!$A$14:$A$73,0))*'CA Standards and Followers'!U$9</f>
        <v>0</v>
      </c>
      <c r="V16">
        <f>INDEX('CA Standards and Followers'!$D$14:$D$73,MATCH($A16,'CA Standards and Followers'!$A$14:$A$73,0))*'CA Standards and Followers'!V$9</f>
        <v>0</v>
      </c>
      <c r="W16">
        <f>INDEX('CA Standards and Followers'!$D$14:$D$73,MATCH($A16,'CA Standards and Followers'!$A$14:$A$73,0))*'CA Standards and Followers'!W$9</f>
        <v>0</v>
      </c>
      <c r="X16">
        <f>INDEX('CA Standards and Followers'!$D$14:$D$73,MATCH($A16,'CA Standards and Followers'!$A$14:$A$73,0))*'CA Standards and Followers'!X$9</f>
        <v>0</v>
      </c>
      <c r="Y16">
        <f>INDEX('CA Standards and Followers'!$D$14:$D$73,MATCH($A16,'CA Standards and Followers'!$A$14:$A$73,0))*'CA Standards and Followers'!Y$9</f>
        <v>0</v>
      </c>
      <c r="Z16">
        <f>INDEX('CA Standards and Followers'!$D$14:$D$73,MATCH($A16,'CA Standards and Followers'!$A$14:$A$73,0))*'CA Standards and Followers'!Z$9</f>
        <v>0</v>
      </c>
      <c r="AA16">
        <f>INDEX('CA Standards and Followers'!$D$14:$D$73,MATCH($A16,'CA Standards and Followers'!$A$14:$A$73,0))*'CA Standards and Followers'!AA$9</f>
        <v>0</v>
      </c>
      <c r="AB16">
        <f>INDEX('CA Standards and Followers'!$D$14:$D$73,MATCH($A16,'CA Standards and Followers'!$A$14:$A$73,0))*'CA Standards and Followers'!AB$9</f>
        <v>0</v>
      </c>
      <c r="AC16">
        <f>INDEX('CA Standards and Followers'!$D$14:$D$73,MATCH($A16,'CA Standards and Followers'!$A$14:$A$73,0))*'CA Standards and Followers'!AC$9</f>
        <v>0</v>
      </c>
      <c r="AD16">
        <f>INDEX('CA Standards and Followers'!$D$14:$D$73,MATCH($A16,'CA Standards and Followers'!$A$14:$A$73,0))*'CA Standards and Followers'!AD$9</f>
        <v>0</v>
      </c>
      <c r="AE16">
        <f>INDEX('CA Standards and Followers'!$D$14:$D$73,MATCH($A16,'CA Standards and Followers'!$A$14:$A$73,0))*'CA Standards and Followers'!AE$9</f>
        <v>0</v>
      </c>
      <c r="AF16">
        <f>INDEX('CA Standards and Followers'!$D$14:$D$73,MATCH($A16,'CA Standards and Followers'!$A$14:$A$73,0))*'CA Standards and Followers'!AF$9</f>
        <v>0</v>
      </c>
    </row>
    <row r="17" spans="1:32" x14ac:dyDescent="0.75">
      <c r="A17" t="s">
        <v>1363</v>
      </c>
      <c r="B17">
        <f>INDEX('CA Standards and Followers'!$D$14:$D$73,MATCH($A17,'CA Standards and Followers'!$A$14:$A$73,0))*'CA Standards and Followers'!B$9</f>
        <v>0</v>
      </c>
      <c r="C17">
        <f>INDEX('CA Standards and Followers'!$D$14:$D$73,MATCH($A17,'CA Standards and Followers'!$A$14:$A$73,0))*'CA Standards and Followers'!C$9</f>
        <v>0</v>
      </c>
      <c r="D17">
        <f>INDEX('CA Standards and Followers'!$D$14:$D$73,MATCH($A17,'CA Standards and Followers'!$A$14:$A$73,0))*'CA Standards and Followers'!D$9</f>
        <v>0</v>
      </c>
      <c r="E17">
        <f>INDEX('CA Standards and Followers'!$D$14:$D$73,MATCH($A17,'CA Standards and Followers'!$A$14:$A$73,0))*'CA Standards and Followers'!E$9</f>
        <v>0</v>
      </c>
      <c r="F17">
        <f>INDEX('CA Standards and Followers'!$D$14:$D$73,MATCH($A17,'CA Standards and Followers'!$A$14:$A$73,0))*'CA Standards and Followers'!F$9</f>
        <v>0</v>
      </c>
      <c r="G17">
        <f>INDEX('CA Standards and Followers'!$D$14:$D$73,MATCH($A17,'CA Standards and Followers'!$A$14:$A$73,0))*'CA Standards and Followers'!G$9</f>
        <v>0</v>
      </c>
      <c r="H17">
        <f>INDEX('CA Standards and Followers'!$D$14:$D$73,MATCH($A17,'CA Standards and Followers'!$A$14:$A$73,0))*'CA Standards and Followers'!H$9</f>
        <v>0</v>
      </c>
      <c r="I17">
        <f>INDEX('CA Standards and Followers'!$D$14:$D$73,MATCH($A17,'CA Standards and Followers'!$A$14:$A$73,0))*'CA Standards and Followers'!I$9</f>
        <v>0</v>
      </c>
      <c r="J17">
        <f>INDEX('CA Standards and Followers'!$D$14:$D$73,MATCH($A17,'CA Standards and Followers'!$A$14:$A$73,0))*'CA Standards and Followers'!J$9</f>
        <v>0</v>
      </c>
      <c r="K17">
        <f>INDEX('CA Standards and Followers'!$D$14:$D$73,MATCH($A17,'CA Standards and Followers'!$A$14:$A$73,0))*'CA Standards and Followers'!K$9</f>
        <v>0</v>
      </c>
      <c r="L17">
        <f>INDEX('CA Standards and Followers'!$D$14:$D$73,MATCH($A17,'CA Standards and Followers'!$A$14:$A$73,0))*'CA Standards and Followers'!L$9</f>
        <v>0</v>
      </c>
      <c r="M17">
        <f>INDEX('CA Standards and Followers'!$D$14:$D$73,MATCH($A17,'CA Standards and Followers'!$A$14:$A$73,0))*'CA Standards and Followers'!M$9</f>
        <v>0</v>
      </c>
      <c r="N17">
        <f>INDEX('CA Standards and Followers'!$D$14:$D$73,MATCH($A17,'CA Standards and Followers'!$A$14:$A$73,0))*'CA Standards and Followers'!N$9</f>
        <v>0</v>
      </c>
      <c r="O17">
        <f>INDEX('CA Standards and Followers'!$D$14:$D$73,MATCH($A17,'CA Standards and Followers'!$A$14:$A$73,0))*'CA Standards and Followers'!O$9</f>
        <v>0</v>
      </c>
      <c r="P17">
        <f>INDEX('CA Standards and Followers'!$D$14:$D$73,MATCH($A17,'CA Standards and Followers'!$A$14:$A$73,0))*'CA Standards and Followers'!P$9</f>
        <v>0</v>
      </c>
      <c r="Q17">
        <f>INDEX('CA Standards and Followers'!$D$14:$D$73,MATCH($A17,'CA Standards and Followers'!$A$14:$A$73,0))*'CA Standards and Followers'!Q$9</f>
        <v>0</v>
      </c>
      <c r="R17">
        <f>INDEX('CA Standards and Followers'!$D$14:$D$73,MATCH($A17,'CA Standards and Followers'!$A$14:$A$73,0))*'CA Standards and Followers'!R$9</f>
        <v>0</v>
      </c>
      <c r="S17">
        <f>INDEX('CA Standards and Followers'!$D$14:$D$73,MATCH($A17,'CA Standards and Followers'!$A$14:$A$73,0))*'CA Standards and Followers'!S$9</f>
        <v>0</v>
      </c>
      <c r="T17">
        <f>INDEX('CA Standards and Followers'!$D$14:$D$73,MATCH($A17,'CA Standards and Followers'!$A$14:$A$73,0))*'CA Standards and Followers'!T$9</f>
        <v>0</v>
      </c>
      <c r="U17">
        <f>INDEX('CA Standards and Followers'!$D$14:$D$73,MATCH($A17,'CA Standards and Followers'!$A$14:$A$73,0))*'CA Standards and Followers'!U$9</f>
        <v>0</v>
      </c>
      <c r="V17">
        <f>INDEX('CA Standards and Followers'!$D$14:$D$73,MATCH($A17,'CA Standards and Followers'!$A$14:$A$73,0))*'CA Standards and Followers'!V$9</f>
        <v>0</v>
      </c>
      <c r="W17">
        <f>INDEX('CA Standards and Followers'!$D$14:$D$73,MATCH($A17,'CA Standards and Followers'!$A$14:$A$73,0))*'CA Standards and Followers'!W$9</f>
        <v>0</v>
      </c>
      <c r="X17">
        <f>INDEX('CA Standards and Followers'!$D$14:$D$73,MATCH($A17,'CA Standards and Followers'!$A$14:$A$73,0))*'CA Standards and Followers'!X$9</f>
        <v>0</v>
      </c>
      <c r="Y17">
        <f>INDEX('CA Standards and Followers'!$D$14:$D$73,MATCH($A17,'CA Standards and Followers'!$A$14:$A$73,0))*'CA Standards and Followers'!Y$9</f>
        <v>0</v>
      </c>
      <c r="Z17">
        <f>INDEX('CA Standards and Followers'!$D$14:$D$73,MATCH($A17,'CA Standards and Followers'!$A$14:$A$73,0))*'CA Standards and Followers'!Z$9</f>
        <v>0</v>
      </c>
      <c r="AA17">
        <f>INDEX('CA Standards and Followers'!$D$14:$D$73,MATCH($A17,'CA Standards and Followers'!$A$14:$A$73,0))*'CA Standards and Followers'!AA$9</f>
        <v>0</v>
      </c>
      <c r="AB17">
        <f>INDEX('CA Standards and Followers'!$D$14:$D$73,MATCH($A17,'CA Standards and Followers'!$A$14:$A$73,0))*'CA Standards and Followers'!AB$9</f>
        <v>0</v>
      </c>
      <c r="AC17">
        <f>INDEX('CA Standards and Followers'!$D$14:$D$73,MATCH($A17,'CA Standards and Followers'!$A$14:$A$73,0))*'CA Standards and Followers'!AC$9</f>
        <v>0</v>
      </c>
      <c r="AD17">
        <f>INDEX('CA Standards and Followers'!$D$14:$D$73,MATCH($A17,'CA Standards and Followers'!$A$14:$A$73,0))*'CA Standards and Followers'!AD$9</f>
        <v>0</v>
      </c>
      <c r="AE17">
        <f>INDEX('CA Standards and Followers'!$D$14:$D$73,MATCH($A17,'CA Standards and Followers'!$A$14:$A$73,0))*'CA Standards and Followers'!AE$9</f>
        <v>0</v>
      </c>
      <c r="AF17">
        <f>INDEX('CA Standards and Followers'!$D$14:$D$73,MATCH($A17,'CA Standards and Followers'!$A$14:$A$73,0))*'CA Standards and Followers'!AF$9</f>
        <v>0</v>
      </c>
    </row>
    <row r="18" spans="1:32" x14ac:dyDescent="0.75">
      <c r="A18" t="s">
        <v>9</v>
      </c>
      <c r="B18">
        <f>INDEX('CA Standards and Followers'!$D$14:$D$73,MATCH($A18,'CA Standards and Followers'!$A$14:$A$73,0))*'CA Standards and Followers'!B$9</f>
        <v>0</v>
      </c>
      <c r="C18">
        <f>INDEX('CA Standards and Followers'!$D$14:$D$73,MATCH($A18,'CA Standards and Followers'!$A$14:$A$73,0))*'CA Standards and Followers'!C$9</f>
        <v>0</v>
      </c>
      <c r="D18">
        <f>INDEX('CA Standards and Followers'!$D$14:$D$73,MATCH($A18,'CA Standards and Followers'!$A$14:$A$73,0))*'CA Standards and Followers'!D$9</f>
        <v>0</v>
      </c>
      <c r="E18">
        <f>INDEX('CA Standards and Followers'!$D$14:$D$73,MATCH($A18,'CA Standards and Followers'!$A$14:$A$73,0))*'CA Standards and Followers'!E$9</f>
        <v>0</v>
      </c>
      <c r="F18">
        <f>INDEX('CA Standards and Followers'!$D$14:$D$73,MATCH($A18,'CA Standards and Followers'!$A$14:$A$73,0))*'CA Standards and Followers'!F$9</f>
        <v>0</v>
      </c>
      <c r="G18">
        <f>INDEX('CA Standards and Followers'!$D$14:$D$73,MATCH($A18,'CA Standards and Followers'!$A$14:$A$73,0))*'CA Standards and Followers'!G$9</f>
        <v>0</v>
      </c>
      <c r="H18">
        <f>INDEX('CA Standards and Followers'!$D$14:$D$73,MATCH($A18,'CA Standards and Followers'!$A$14:$A$73,0))*'CA Standards and Followers'!H$9</f>
        <v>0</v>
      </c>
      <c r="I18">
        <f>INDEX('CA Standards and Followers'!$D$14:$D$73,MATCH($A18,'CA Standards and Followers'!$A$14:$A$73,0))*'CA Standards and Followers'!I$9</f>
        <v>0</v>
      </c>
      <c r="J18">
        <f>INDEX('CA Standards and Followers'!$D$14:$D$73,MATCH($A18,'CA Standards and Followers'!$A$14:$A$73,0))*'CA Standards and Followers'!J$9</f>
        <v>0</v>
      </c>
      <c r="K18">
        <f>INDEX('CA Standards and Followers'!$D$14:$D$73,MATCH($A18,'CA Standards and Followers'!$A$14:$A$73,0))*'CA Standards and Followers'!K$9</f>
        <v>0</v>
      </c>
      <c r="L18">
        <f>INDEX('CA Standards and Followers'!$D$14:$D$73,MATCH($A18,'CA Standards and Followers'!$A$14:$A$73,0))*'CA Standards and Followers'!L$9</f>
        <v>0</v>
      </c>
      <c r="M18">
        <f>INDEX('CA Standards and Followers'!$D$14:$D$73,MATCH($A18,'CA Standards and Followers'!$A$14:$A$73,0))*'CA Standards and Followers'!M$9</f>
        <v>0</v>
      </c>
      <c r="N18">
        <f>INDEX('CA Standards and Followers'!$D$14:$D$73,MATCH($A18,'CA Standards and Followers'!$A$14:$A$73,0))*'CA Standards and Followers'!N$9</f>
        <v>0</v>
      </c>
      <c r="O18">
        <f>INDEX('CA Standards and Followers'!$D$14:$D$73,MATCH($A18,'CA Standards and Followers'!$A$14:$A$73,0))*'CA Standards and Followers'!O$9</f>
        <v>0</v>
      </c>
      <c r="P18">
        <f>INDEX('CA Standards and Followers'!$D$14:$D$73,MATCH($A18,'CA Standards and Followers'!$A$14:$A$73,0))*'CA Standards and Followers'!P$9</f>
        <v>0</v>
      </c>
      <c r="Q18">
        <f>INDEX('CA Standards and Followers'!$D$14:$D$73,MATCH($A18,'CA Standards and Followers'!$A$14:$A$73,0))*'CA Standards and Followers'!Q$9</f>
        <v>0</v>
      </c>
      <c r="R18">
        <f>INDEX('CA Standards and Followers'!$D$14:$D$73,MATCH($A18,'CA Standards and Followers'!$A$14:$A$73,0))*'CA Standards and Followers'!R$9</f>
        <v>0</v>
      </c>
      <c r="S18">
        <f>INDEX('CA Standards and Followers'!$D$14:$D$73,MATCH($A18,'CA Standards and Followers'!$A$14:$A$73,0))*'CA Standards and Followers'!S$9</f>
        <v>0</v>
      </c>
      <c r="T18">
        <f>INDEX('CA Standards and Followers'!$D$14:$D$73,MATCH($A18,'CA Standards and Followers'!$A$14:$A$73,0))*'CA Standards and Followers'!T$9</f>
        <v>0</v>
      </c>
      <c r="U18">
        <f>INDEX('CA Standards and Followers'!$D$14:$D$73,MATCH($A18,'CA Standards and Followers'!$A$14:$A$73,0))*'CA Standards and Followers'!U$9</f>
        <v>0</v>
      </c>
      <c r="V18">
        <f>INDEX('CA Standards and Followers'!$D$14:$D$73,MATCH($A18,'CA Standards and Followers'!$A$14:$A$73,0))*'CA Standards and Followers'!V$9</f>
        <v>0</v>
      </c>
      <c r="W18">
        <f>INDEX('CA Standards and Followers'!$D$14:$D$73,MATCH($A18,'CA Standards and Followers'!$A$14:$A$73,0))*'CA Standards and Followers'!W$9</f>
        <v>0</v>
      </c>
      <c r="X18">
        <f>INDEX('CA Standards and Followers'!$D$14:$D$73,MATCH($A18,'CA Standards and Followers'!$A$14:$A$73,0))*'CA Standards and Followers'!X$9</f>
        <v>0</v>
      </c>
      <c r="Y18">
        <f>INDEX('CA Standards and Followers'!$D$14:$D$73,MATCH($A18,'CA Standards and Followers'!$A$14:$A$73,0))*'CA Standards and Followers'!Y$9</f>
        <v>0</v>
      </c>
      <c r="Z18">
        <f>INDEX('CA Standards and Followers'!$D$14:$D$73,MATCH($A18,'CA Standards and Followers'!$A$14:$A$73,0))*'CA Standards and Followers'!Z$9</f>
        <v>0</v>
      </c>
      <c r="AA18">
        <f>INDEX('CA Standards and Followers'!$D$14:$D$73,MATCH($A18,'CA Standards and Followers'!$A$14:$A$73,0))*'CA Standards and Followers'!AA$9</f>
        <v>0</v>
      </c>
      <c r="AB18">
        <f>INDEX('CA Standards and Followers'!$D$14:$D$73,MATCH($A18,'CA Standards and Followers'!$A$14:$A$73,0))*'CA Standards and Followers'!AB$9</f>
        <v>0</v>
      </c>
      <c r="AC18">
        <f>INDEX('CA Standards and Followers'!$D$14:$D$73,MATCH($A18,'CA Standards and Followers'!$A$14:$A$73,0))*'CA Standards and Followers'!AC$9</f>
        <v>0</v>
      </c>
      <c r="AD18">
        <f>INDEX('CA Standards and Followers'!$D$14:$D$73,MATCH($A18,'CA Standards and Followers'!$A$14:$A$73,0))*'CA Standards and Followers'!AD$9</f>
        <v>0</v>
      </c>
      <c r="AE18">
        <f>INDEX('CA Standards and Followers'!$D$14:$D$73,MATCH($A18,'CA Standards and Followers'!$A$14:$A$73,0))*'CA Standards and Followers'!AE$9</f>
        <v>0</v>
      </c>
      <c r="AF18">
        <f>INDEX('CA Standards and Followers'!$D$14:$D$73,MATCH($A18,'CA Standards and Followers'!$A$14:$A$73,0))*'CA Standards and Followers'!AF$9</f>
        <v>0</v>
      </c>
    </row>
    <row r="19" spans="1:32" x14ac:dyDescent="0.75">
      <c r="A19" t="s">
        <v>10</v>
      </c>
      <c r="B19">
        <f>INDEX('CA Standards and Followers'!$D$14:$D$73,MATCH($A19,'CA Standards and Followers'!$A$14:$A$73,0))*'CA Standards and Followers'!B$9</f>
        <v>0</v>
      </c>
      <c r="C19">
        <f>INDEX('CA Standards and Followers'!$D$14:$D$73,MATCH($A19,'CA Standards and Followers'!$A$14:$A$73,0))*'CA Standards and Followers'!C$9</f>
        <v>0</v>
      </c>
      <c r="D19">
        <f>INDEX('CA Standards and Followers'!$D$14:$D$73,MATCH($A19,'CA Standards and Followers'!$A$14:$A$73,0))*'CA Standards and Followers'!D$9</f>
        <v>0</v>
      </c>
      <c r="E19">
        <f>INDEX('CA Standards and Followers'!$D$14:$D$73,MATCH($A19,'CA Standards and Followers'!$A$14:$A$73,0))*'CA Standards and Followers'!E$9</f>
        <v>0</v>
      </c>
      <c r="F19">
        <f>INDEX('CA Standards and Followers'!$D$14:$D$73,MATCH($A19,'CA Standards and Followers'!$A$14:$A$73,0))*'CA Standards and Followers'!F$9</f>
        <v>0</v>
      </c>
      <c r="G19">
        <f>INDEX('CA Standards and Followers'!$D$14:$D$73,MATCH($A19,'CA Standards and Followers'!$A$14:$A$73,0))*'CA Standards and Followers'!G$9</f>
        <v>0</v>
      </c>
      <c r="H19">
        <f>INDEX('CA Standards and Followers'!$D$14:$D$73,MATCH($A19,'CA Standards and Followers'!$A$14:$A$73,0))*'CA Standards and Followers'!H$9</f>
        <v>0</v>
      </c>
      <c r="I19">
        <f>INDEX('CA Standards and Followers'!$D$14:$D$73,MATCH($A19,'CA Standards and Followers'!$A$14:$A$73,0))*'CA Standards and Followers'!I$9</f>
        <v>0</v>
      </c>
      <c r="J19">
        <f>INDEX('CA Standards and Followers'!$D$14:$D$73,MATCH($A19,'CA Standards and Followers'!$A$14:$A$73,0))*'CA Standards and Followers'!J$9</f>
        <v>0</v>
      </c>
      <c r="K19">
        <f>INDEX('CA Standards and Followers'!$D$14:$D$73,MATCH($A19,'CA Standards and Followers'!$A$14:$A$73,0))*'CA Standards and Followers'!K$9</f>
        <v>0</v>
      </c>
      <c r="L19">
        <f>INDEX('CA Standards and Followers'!$D$14:$D$73,MATCH($A19,'CA Standards and Followers'!$A$14:$A$73,0))*'CA Standards and Followers'!L$9</f>
        <v>0</v>
      </c>
      <c r="M19">
        <f>INDEX('CA Standards and Followers'!$D$14:$D$73,MATCH($A19,'CA Standards and Followers'!$A$14:$A$73,0))*'CA Standards and Followers'!M$9</f>
        <v>0</v>
      </c>
      <c r="N19">
        <f>INDEX('CA Standards and Followers'!$D$14:$D$73,MATCH($A19,'CA Standards and Followers'!$A$14:$A$73,0))*'CA Standards and Followers'!N$9</f>
        <v>0</v>
      </c>
      <c r="O19">
        <f>INDEX('CA Standards and Followers'!$D$14:$D$73,MATCH($A19,'CA Standards and Followers'!$A$14:$A$73,0))*'CA Standards and Followers'!O$9</f>
        <v>0</v>
      </c>
      <c r="P19">
        <f>INDEX('CA Standards and Followers'!$D$14:$D$73,MATCH($A19,'CA Standards and Followers'!$A$14:$A$73,0))*'CA Standards and Followers'!P$9</f>
        <v>0</v>
      </c>
      <c r="Q19">
        <f>INDEX('CA Standards and Followers'!$D$14:$D$73,MATCH($A19,'CA Standards and Followers'!$A$14:$A$73,0))*'CA Standards and Followers'!Q$9</f>
        <v>0</v>
      </c>
      <c r="R19">
        <f>INDEX('CA Standards and Followers'!$D$14:$D$73,MATCH($A19,'CA Standards and Followers'!$A$14:$A$73,0))*'CA Standards and Followers'!R$9</f>
        <v>0</v>
      </c>
      <c r="S19">
        <f>INDEX('CA Standards and Followers'!$D$14:$D$73,MATCH($A19,'CA Standards and Followers'!$A$14:$A$73,0))*'CA Standards and Followers'!S$9</f>
        <v>0</v>
      </c>
      <c r="T19">
        <f>INDEX('CA Standards and Followers'!$D$14:$D$73,MATCH($A19,'CA Standards and Followers'!$A$14:$A$73,0))*'CA Standards and Followers'!T$9</f>
        <v>0</v>
      </c>
      <c r="U19">
        <f>INDEX('CA Standards and Followers'!$D$14:$D$73,MATCH($A19,'CA Standards and Followers'!$A$14:$A$73,0))*'CA Standards and Followers'!U$9</f>
        <v>0</v>
      </c>
      <c r="V19">
        <f>INDEX('CA Standards and Followers'!$D$14:$D$73,MATCH($A19,'CA Standards and Followers'!$A$14:$A$73,0))*'CA Standards and Followers'!V$9</f>
        <v>0</v>
      </c>
      <c r="W19">
        <f>INDEX('CA Standards and Followers'!$D$14:$D$73,MATCH($A19,'CA Standards and Followers'!$A$14:$A$73,0))*'CA Standards and Followers'!W$9</f>
        <v>0</v>
      </c>
      <c r="X19">
        <f>INDEX('CA Standards and Followers'!$D$14:$D$73,MATCH($A19,'CA Standards and Followers'!$A$14:$A$73,0))*'CA Standards and Followers'!X$9</f>
        <v>0</v>
      </c>
      <c r="Y19">
        <f>INDEX('CA Standards and Followers'!$D$14:$D$73,MATCH($A19,'CA Standards and Followers'!$A$14:$A$73,0))*'CA Standards and Followers'!Y$9</f>
        <v>0</v>
      </c>
      <c r="Z19">
        <f>INDEX('CA Standards and Followers'!$D$14:$D$73,MATCH($A19,'CA Standards and Followers'!$A$14:$A$73,0))*'CA Standards and Followers'!Z$9</f>
        <v>0</v>
      </c>
      <c r="AA19">
        <f>INDEX('CA Standards and Followers'!$D$14:$D$73,MATCH($A19,'CA Standards and Followers'!$A$14:$A$73,0))*'CA Standards and Followers'!AA$9</f>
        <v>0</v>
      </c>
      <c r="AB19">
        <f>INDEX('CA Standards and Followers'!$D$14:$D$73,MATCH($A19,'CA Standards and Followers'!$A$14:$A$73,0))*'CA Standards and Followers'!AB$9</f>
        <v>0</v>
      </c>
      <c r="AC19">
        <f>INDEX('CA Standards and Followers'!$D$14:$D$73,MATCH($A19,'CA Standards and Followers'!$A$14:$A$73,0))*'CA Standards and Followers'!AC$9</f>
        <v>0</v>
      </c>
      <c r="AD19">
        <f>INDEX('CA Standards and Followers'!$D$14:$D$73,MATCH($A19,'CA Standards and Followers'!$A$14:$A$73,0))*'CA Standards and Followers'!AD$9</f>
        <v>0</v>
      </c>
      <c r="AE19">
        <f>INDEX('CA Standards and Followers'!$D$14:$D$73,MATCH($A19,'CA Standards and Followers'!$A$14:$A$73,0))*'CA Standards and Followers'!AE$9</f>
        <v>0</v>
      </c>
      <c r="AF19">
        <f>INDEX('CA Standards and Followers'!$D$14:$D$73,MATCH($A19,'CA Standards and Followers'!$A$14:$A$73,0))*'CA Standards and Followers'!AF$9</f>
        <v>0</v>
      </c>
    </row>
    <row r="20" spans="1:32" x14ac:dyDescent="0.75">
      <c r="A20" t="s">
        <v>11</v>
      </c>
      <c r="B20">
        <f>INDEX('CA Standards and Followers'!$D$14:$D$73,MATCH($A20,'CA Standards and Followers'!$A$14:$A$73,0))*'CA Standards and Followers'!B$9</f>
        <v>0</v>
      </c>
      <c r="C20">
        <f>INDEX('CA Standards and Followers'!$D$14:$D$73,MATCH($A20,'CA Standards and Followers'!$A$14:$A$73,0))*'CA Standards and Followers'!C$9</f>
        <v>0</v>
      </c>
      <c r="D20">
        <f>INDEX('CA Standards and Followers'!$D$14:$D$73,MATCH($A20,'CA Standards and Followers'!$A$14:$A$73,0))*'CA Standards and Followers'!D$9</f>
        <v>0</v>
      </c>
      <c r="E20">
        <f>INDEX('CA Standards and Followers'!$D$14:$D$73,MATCH($A20,'CA Standards and Followers'!$A$14:$A$73,0))*'CA Standards and Followers'!E$9</f>
        <v>0</v>
      </c>
      <c r="F20">
        <f>INDEX('CA Standards and Followers'!$D$14:$D$73,MATCH($A20,'CA Standards and Followers'!$A$14:$A$73,0))*'CA Standards and Followers'!F$9</f>
        <v>0</v>
      </c>
      <c r="G20">
        <f>INDEX('CA Standards and Followers'!$D$14:$D$73,MATCH($A20,'CA Standards and Followers'!$A$14:$A$73,0))*'CA Standards and Followers'!G$9</f>
        <v>0</v>
      </c>
      <c r="H20">
        <f>INDEX('CA Standards and Followers'!$D$14:$D$73,MATCH($A20,'CA Standards and Followers'!$A$14:$A$73,0))*'CA Standards and Followers'!H$9</f>
        <v>0</v>
      </c>
      <c r="I20">
        <f>INDEX('CA Standards and Followers'!$D$14:$D$73,MATCH($A20,'CA Standards and Followers'!$A$14:$A$73,0))*'CA Standards and Followers'!I$9</f>
        <v>0</v>
      </c>
      <c r="J20">
        <f>INDEX('CA Standards and Followers'!$D$14:$D$73,MATCH($A20,'CA Standards and Followers'!$A$14:$A$73,0))*'CA Standards and Followers'!J$9</f>
        <v>0</v>
      </c>
      <c r="K20">
        <f>INDEX('CA Standards and Followers'!$D$14:$D$73,MATCH($A20,'CA Standards and Followers'!$A$14:$A$73,0))*'CA Standards and Followers'!K$9</f>
        <v>0</v>
      </c>
      <c r="L20">
        <f>INDEX('CA Standards and Followers'!$D$14:$D$73,MATCH($A20,'CA Standards and Followers'!$A$14:$A$73,0))*'CA Standards and Followers'!L$9</f>
        <v>0</v>
      </c>
      <c r="M20">
        <f>INDEX('CA Standards and Followers'!$D$14:$D$73,MATCH($A20,'CA Standards and Followers'!$A$14:$A$73,0))*'CA Standards and Followers'!M$9</f>
        <v>0</v>
      </c>
      <c r="N20">
        <f>INDEX('CA Standards and Followers'!$D$14:$D$73,MATCH($A20,'CA Standards and Followers'!$A$14:$A$73,0))*'CA Standards and Followers'!N$9</f>
        <v>0</v>
      </c>
      <c r="O20">
        <f>INDEX('CA Standards and Followers'!$D$14:$D$73,MATCH($A20,'CA Standards and Followers'!$A$14:$A$73,0))*'CA Standards and Followers'!O$9</f>
        <v>0</v>
      </c>
      <c r="P20">
        <f>INDEX('CA Standards and Followers'!$D$14:$D$73,MATCH($A20,'CA Standards and Followers'!$A$14:$A$73,0))*'CA Standards and Followers'!P$9</f>
        <v>0</v>
      </c>
      <c r="Q20">
        <f>INDEX('CA Standards and Followers'!$D$14:$D$73,MATCH($A20,'CA Standards and Followers'!$A$14:$A$73,0))*'CA Standards and Followers'!Q$9</f>
        <v>0</v>
      </c>
      <c r="R20">
        <f>INDEX('CA Standards and Followers'!$D$14:$D$73,MATCH($A20,'CA Standards and Followers'!$A$14:$A$73,0))*'CA Standards and Followers'!R$9</f>
        <v>0</v>
      </c>
      <c r="S20">
        <f>INDEX('CA Standards and Followers'!$D$14:$D$73,MATCH($A20,'CA Standards and Followers'!$A$14:$A$73,0))*'CA Standards and Followers'!S$9</f>
        <v>0</v>
      </c>
      <c r="T20">
        <f>INDEX('CA Standards and Followers'!$D$14:$D$73,MATCH($A20,'CA Standards and Followers'!$A$14:$A$73,0))*'CA Standards and Followers'!T$9</f>
        <v>0</v>
      </c>
      <c r="U20">
        <f>INDEX('CA Standards and Followers'!$D$14:$D$73,MATCH($A20,'CA Standards and Followers'!$A$14:$A$73,0))*'CA Standards and Followers'!U$9</f>
        <v>0</v>
      </c>
      <c r="V20">
        <f>INDEX('CA Standards and Followers'!$D$14:$D$73,MATCH($A20,'CA Standards and Followers'!$A$14:$A$73,0))*'CA Standards and Followers'!V$9</f>
        <v>0</v>
      </c>
      <c r="W20">
        <f>INDEX('CA Standards and Followers'!$D$14:$D$73,MATCH($A20,'CA Standards and Followers'!$A$14:$A$73,0))*'CA Standards and Followers'!W$9</f>
        <v>0</v>
      </c>
      <c r="X20">
        <f>INDEX('CA Standards and Followers'!$D$14:$D$73,MATCH($A20,'CA Standards and Followers'!$A$14:$A$73,0))*'CA Standards and Followers'!X$9</f>
        <v>0</v>
      </c>
      <c r="Y20">
        <f>INDEX('CA Standards and Followers'!$D$14:$D$73,MATCH($A20,'CA Standards and Followers'!$A$14:$A$73,0))*'CA Standards and Followers'!Y$9</f>
        <v>0</v>
      </c>
      <c r="Z20">
        <f>INDEX('CA Standards and Followers'!$D$14:$D$73,MATCH($A20,'CA Standards and Followers'!$A$14:$A$73,0))*'CA Standards and Followers'!Z$9</f>
        <v>0</v>
      </c>
      <c r="AA20">
        <f>INDEX('CA Standards and Followers'!$D$14:$D$73,MATCH($A20,'CA Standards and Followers'!$A$14:$A$73,0))*'CA Standards and Followers'!AA$9</f>
        <v>0</v>
      </c>
      <c r="AB20">
        <f>INDEX('CA Standards and Followers'!$D$14:$D$73,MATCH($A20,'CA Standards and Followers'!$A$14:$A$73,0))*'CA Standards and Followers'!AB$9</f>
        <v>0</v>
      </c>
      <c r="AC20">
        <f>INDEX('CA Standards and Followers'!$D$14:$D$73,MATCH($A20,'CA Standards and Followers'!$A$14:$A$73,0))*'CA Standards and Followers'!AC$9</f>
        <v>0</v>
      </c>
      <c r="AD20">
        <f>INDEX('CA Standards and Followers'!$D$14:$D$73,MATCH($A20,'CA Standards and Followers'!$A$14:$A$73,0))*'CA Standards and Followers'!AD$9</f>
        <v>0</v>
      </c>
      <c r="AE20">
        <f>INDEX('CA Standards and Followers'!$D$14:$D$73,MATCH($A20,'CA Standards and Followers'!$A$14:$A$73,0))*'CA Standards and Followers'!AE$9</f>
        <v>0</v>
      </c>
      <c r="AF20">
        <f>INDEX('CA Standards and Followers'!$D$14:$D$73,MATCH($A20,'CA Standards and Followers'!$A$14:$A$73,0))*'CA Standards and Followers'!AF$9</f>
        <v>0</v>
      </c>
    </row>
    <row r="21" spans="1:32" x14ac:dyDescent="0.75">
      <c r="A21" t="s">
        <v>1368</v>
      </c>
      <c r="B21">
        <f>INDEX('CA Standards and Followers'!$D$14:$D$73,MATCH($A21,'CA Standards and Followers'!$A$14:$A$73,0))*'CA Standards and Followers'!B$9</f>
        <v>0</v>
      </c>
      <c r="C21">
        <f>INDEX('CA Standards and Followers'!$D$14:$D$73,MATCH($A21,'CA Standards and Followers'!$A$14:$A$73,0))*'CA Standards and Followers'!C$9</f>
        <v>0</v>
      </c>
      <c r="D21">
        <f>INDEX('CA Standards and Followers'!$D$14:$D$73,MATCH($A21,'CA Standards and Followers'!$A$14:$A$73,0))*'CA Standards and Followers'!D$9</f>
        <v>0</v>
      </c>
      <c r="E21">
        <f>INDEX('CA Standards and Followers'!$D$14:$D$73,MATCH($A21,'CA Standards and Followers'!$A$14:$A$73,0))*'CA Standards and Followers'!E$9</f>
        <v>0</v>
      </c>
      <c r="F21">
        <f>INDEX('CA Standards and Followers'!$D$14:$D$73,MATCH($A21,'CA Standards and Followers'!$A$14:$A$73,0))*'CA Standards and Followers'!F$9</f>
        <v>0</v>
      </c>
      <c r="G21">
        <f>INDEX('CA Standards and Followers'!$D$14:$D$73,MATCH($A21,'CA Standards and Followers'!$A$14:$A$73,0))*'CA Standards and Followers'!G$9</f>
        <v>0</v>
      </c>
      <c r="H21">
        <f>INDEX('CA Standards and Followers'!$D$14:$D$73,MATCH($A21,'CA Standards and Followers'!$A$14:$A$73,0))*'CA Standards and Followers'!H$9</f>
        <v>0</v>
      </c>
      <c r="I21">
        <f>INDEX('CA Standards and Followers'!$D$14:$D$73,MATCH($A21,'CA Standards and Followers'!$A$14:$A$73,0))*'CA Standards and Followers'!I$9</f>
        <v>0</v>
      </c>
      <c r="J21">
        <f>INDEX('CA Standards and Followers'!$D$14:$D$73,MATCH($A21,'CA Standards and Followers'!$A$14:$A$73,0))*'CA Standards and Followers'!J$9</f>
        <v>0</v>
      </c>
      <c r="K21">
        <f>INDEX('CA Standards and Followers'!$D$14:$D$73,MATCH($A21,'CA Standards and Followers'!$A$14:$A$73,0))*'CA Standards and Followers'!K$9</f>
        <v>0</v>
      </c>
      <c r="L21">
        <f>INDEX('CA Standards and Followers'!$D$14:$D$73,MATCH($A21,'CA Standards and Followers'!$A$14:$A$73,0))*'CA Standards and Followers'!L$9</f>
        <v>0</v>
      </c>
      <c r="M21">
        <f>INDEX('CA Standards and Followers'!$D$14:$D$73,MATCH($A21,'CA Standards and Followers'!$A$14:$A$73,0))*'CA Standards and Followers'!M$9</f>
        <v>0</v>
      </c>
      <c r="N21">
        <f>INDEX('CA Standards and Followers'!$D$14:$D$73,MATCH($A21,'CA Standards and Followers'!$A$14:$A$73,0))*'CA Standards and Followers'!N$9</f>
        <v>0</v>
      </c>
      <c r="O21">
        <f>INDEX('CA Standards and Followers'!$D$14:$D$73,MATCH($A21,'CA Standards and Followers'!$A$14:$A$73,0))*'CA Standards and Followers'!O$9</f>
        <v>0</v>
      </c>
      <c r="P21">
        <f>INDEX('CA Standards and Followers'!$D$14:$D$73,MATCH($A21,'CA Standards and Followers'!$A$14:$A$73,0))*'CA Standards and Followers'!P$9</f>
        <v>0</v>
      </c>
      <c r="Q21">
        <f>INDEX('CA Standards and Followers'!$D$14:$D$73,MATCH($A21,'CA Standards and Followers'!$A$14:$A$73,0))*'CA Standards and Followers'!Q$9</f>
        <v>0</v>
      </c>
      <c r="R21">
        <f>INDEX('CA Standards and Followers'!$D$14:$D$73,MATCH($A21,'CA Standards and Followers'!$A$14:$A$73,0))*'CA Standards and Followers'!R$9</f>
        <v>0</v>
      </c>
      <c r="S21">
        <f>INDEX('CA Standards and Followers'!$D$14:$D$73,MATCH($A21,'CA Standards and Followers'!$A$14:$A$73,0))*'CA Standards and Followers'!S$9</f>
        <v>0</v>
      </c>
      <c r="T21">
        <f>INDEX('CA Standards and Followers'!$D$14:$D$73,MATCH($A21,'CA Standards and Followers'!$A$14:$A$73,0))*'CA Standards and Followers'!T$9</f>
        <v>0</v>
      </c>
      <c r="U21">
        <f>INDEX('CA Standards and Followers'!$D$14:$D$73,MATCH($A21,'CA Standards and Followers'!$A$14:$A$73,0))*'CA Standards and Followers'!U$9</f>
        <v>0</v>
      </c>
      <c r="V21">
        <f>INDEX('CA Standards and Followers'!$D$14:$D$73,MATCH($A21,'CA Standards and Followers'!$A$14:$A$73,0))*'CA Standards and Followers'!V$9</f>
        <v>0</v>
      </c>
      <c r="W21">
        <f>INDEX('CA Standards and Followers'!$D$14:$D$73,MATCH($A21,'CA Standards and Followers'!$A$14:$A$73,0))*'CA Standards and Followers'!W$9</f>
        <v>0</v>
      </c>
      <c r="X21">
        <f>INDEX('CA Standards and Followers'!$D$14:$D$73,MATCH($A21,'CA Standards and Followers'!$A$14:$A$73,0))*'CA Standards and Followers'!X$9</f>
        <v>0</v>
      </c>
      <c r="Y21">
        <f>INDEX('CA Standards and Followers'!$D$14:$D$73,MATCH($A21,'CA Standards and Followers'!$A$14:$A$73,0))*'CA Standards and Followers'!Y$9</f>
        <v>0</v>
      </c>
      <c r="Z21">
        <f>INDEX('CA Standards and Followers'!$D$14:$D$73,MATCH($A21,'CA Standards and Followers'!$A$14:$A$73,0))*'CA Standards and Followers'!Z$9</f>
        <v>0</v>
      </c>
      <c r="AA21">
        <f>INDEX('CA Standards and Followers'!$D$14:$D$73,MATCH($A21,'CA Standards and Followers'!$A$14:$A$73,0))*'CA Standards and Followers'!AA$9</f>
        <v>0</v>
      </c>
      <c r="AB21">
        <f>INDEX('CA Standards and Followers'!$D$14:$D$73,MATCH($A21,'CA Standards and Followers'!$A$14:$A$73,0))*'CA Standards and Followers'!AB$9</f>
        <v>0</v>
      </c>
      <c r="AC21">
        <f>INDEX('CA Standards and Followers'!$D$14:$D$73,MATCH($A21,'CA Standards and Followers'!$A$14:$A$73,0))*'CA Standards and Followers'!AC$9</f>
        <v>0</v>
      </c>
      <c r="AD21">
        <f>INDEX('CA Standards and Followers'!$D$14:$D$73,MATCH($A21,'CA Standards and Followers'!$A$14:$A$73,0))*'CA Standards and Followers'!AD$9</f>
        <v>0</v>
      </c>
      <c r="AE21">
        <f>INDEX('CA Standards and Followers'!$D$14:$D$73,MATCH($A21,'CA Standards and Followers'!$A$14:$A$73,0))*'CA Standards and Followers'!AE$9</f>
        <v>0</v>
      </c>
      <c r="AF21">
        <f>INDEX('CA Standards and Followers'!$D$14:$D$73,MATCH($A21,'CA Standards and Followers'!$A$14:$A$73,0))*'CA Standards and Followers'!AF$9</f>
        <v>0</v>
      </c>
    </row>
    <row r="22" spans="1:32" x14ac:dyDescent="0.75">
      <c r="A22" t="s">
        <v>12</v>
      </c>
      <c r="B22">
        <f>INDEX('CA Standards and Followers'!$D$14:$D$73,MATCH($A22,'CA Standards and Followers'!$A$14:$A$73,0))*'CA Standards and Followers'!B$9</f>
        <v>0</v>
      </c>
      <c r="C22">
        <f>INDEX('CA Standards and Followers'!$D$14:$D$73,MATCH($A22,'CA Standards and Followers'!$A$14:$A$73,0))*'CA Standards and Followers'!C$9</f>
        <v>0</v>
      </c>
      <c r="D22">
        <f>INDEX('CA Standards and Followers'!$D$14:$D$73,MATCH($A22,'CA Standards and Followers'!$A$14:$A$73,0))*'CA Standards and Followers'!D$9</f>
        <v>0</v>
      </c>
      <c r="E22">
        <f>INDEX('CA Standards and Followers'!$D$14:$D$73,MATCH($A22,'CA Standards and Followers'!$A$14:$A$73,0))*'CA Standards and Followers'!E$9</f>
        <v>0</v>
      </c>
      <c r="F22">
        <f>INDEX('CA Standards and Followers'!$D$14:$D$73,MATCH($A22,'CA Standards and Followers'!$A$14:$A$73,0))*'CA Standards and Followers'!F$9</f>
        <v>0</v>
      </c>
      <c r="G22">
        <f>INDEX('CA Standards and Followers'!$D$14:$D$73,MATCH($A22,'CA Standards and Followers'!$A$14:$A$73,0))*'CA Standards and Followers'!G$9</f>
        <v>0</v>
      </c>
      <c r="H22">
        <f>INDEX('CA Standards and Followers'!$D$14:$D$73,MATCH($A22,'CA Standards and Followers'!$A$14:$A$73,0))*'CA Standards and Followers'!H$9</f>
        <v>0</v>
      </c>
      <c r="I22">
        <f>INDEX('CA Standards and Followers'!$D$14:$D$73,MATCH($A22,'CA Standards and Followers'!$A$14:$A$73,0))*'CA Standards and Followers'!I$9</f>
        <v>0</v>
      </c>
      <c r="J22">
        <f>INDEX('CA Standards and Followers'!$D$14:$D$73,MATCH($A22,'CA Standards and Followers'!$A$14:$A$73,0))*'CA Standards and Followers'!J$9</f>
        <v>0</v>
      </c>
      <c r="K22">
        <f>INDEX('CA Standards and Followers'!$D$14:$D$73,MATCH($A22,'CA Standards and Followers'!$A$14:$A$73,0))*'CA Standards and Followers'!K$9</f>
        <v>0</v>
      </c>
      <c r="L22">
        <f>INDEX('CA Standards and Followers'!$D$14:$D$73,MATCH($A22,'CA Standards and Followers'!$A$14:$A$73,0))*'CA Standards and Followers'!L$9</f>
        <v>0</v>
      </c>
      <c r="M22">
        <f>INDEX('CA Standards and Followers'!$D$14:$D$73,MATCH($A22,'CA Standards and Followers'!$A$14:$A$73,0))*'CA Standards and Followers'!M$9</f>
        <v>0</v>
      </c>
      <c r="N22">
        <f>INDEX('CA Standards and Followers'!$D$14:$D$73,MATCH($A22,'CA Standards and Followers'!$A$14:$A$73,0))*'CA Standards and Followers'!N$9</f>
        <v>0</v>
      </c>
      <c r="O22">
        <f>INDEX('CA Standards and Followers'!$D$14:$D$73,MATCH($A22,'CA Standards and Followers'!$A$14:$A$73,0))*'CA Standards and Followers'!O$9</f>
        <v>0</v>
      </c>
      <c r="P22">
        <f>INDEX('CA Standards and Followers'!$D$14:$D$73,MATCH($A22,'CA Standards and Followers'!$A$14:$A$73,0))*'CA Standards and Followers'!P$9</f>
        <v>0</v>
      </c>
      <c r="Q22">
        <f>INDEX('CA Standards and Followers'!$D$14:$D$73,MATCH($A22,'CA Standards and Followers'!$A$14:$A$73,0))*'CA Standards and Followers'!Q$9</f>
        <v>0</v>
      </c>
      <c r="R22">
        <f>INDEX('CA Standards and Followers'!$D$14:$D$73,MATCH($A22,'CA Standards and Followers'!$A$14:$A$73,0))*'CA Standards and Followers'!R$9</f>
        <v>0</v>
      </c>
      <c r="S22">
        <f>INDEX('CA Standards and Followers'!$D$14:$D$73,MATCH($A22,'CA Standards and Followers'!$A$14:$A$73,0))*'CA Standards and Followers'!S$9</f>
        <v>0</v>
      </c>
      <c r="T22">
        <f>INDEX('CA Standards and Followers'!$D$14:$D$73,MATCH($A22,'CA Standards and Followers'!$A$14:$A$73,0))*'CA Standards and Followers'!T$9</f>
        <v>0</v>
      </c>
      <c r="U22">
        <f>INDEX('CA Standards and Followers'!$D$14:$D$73,MATCH($A22,'CA Standards and Followers'!$A$14:$A$73,0))*'CA Standards and Followers'!U$9</f>
        <v>0</v>
      </c>
      <c r="V22">
        <f>INDEX('CA Standards and Followers'!$D$14:$D$73,MATCH($A22,'CA Standards and Followers'!$A$14:$A$73,0))*'CA Standards and Followers'!V$9</f>
        <v>0</v>
      </c>
      <c r="W22">
        <f>INDEX('CA Standards and Followers'!$D$14:$D$73,MATCH($A22,'CA Standards and Followers'!$A$14:$A$73,0))*'CA Standards and Followers'!W$9</f>
        <v>0</v>
      </c>
      <c r="X22">
        <f>INDEX('CA Standards and Followers'!$D$14:$D$73,MATCH($A22,'CA Standards and Followers'!$A$14:$A$73,0))*'CA Standards and Followers'!X$9</f>
        <v>0</v>
      </c>
      <c r="Y22">
        <f>INDEX('CA Standards and Followers'!$D$14:$D$73,MATCH($A22,'CA Standards and Followers'!$A$14:$A$73,0))*'CA Standards and Followers'!Y$9</f>
        <v>0</v>
      </c>
      <c r="Z22">
        <f>INDEX('CA Standards and Followers'!$D$14:$D$73,MATCH($A22,'CA Standards and Followers'!$A$14:$A$73,0))*'CA Standards and Followers'!Z$9</f>
        <v>0</v>
      </c>
      <c r="AA22">
        <f>INDEX('CA Standards and Followers'!$D$14:$D$73,MATCH($A22,'CA Standards and Followers'!$A$14:$A$73,0))*'CA Standards and Followers'!AA$9</f>
        <v>0</v>
      </c>
      <c r="AB22">
        <f>INDEX('CA Standards and Followers'!$D$14:$D$73,MATCH($A22,'CA Standards and Followers'!$A$14:$A$73,0))*'CA Standards and Followers'!AB$9</f>
        <v>0</v>
      </c>
      <c r="AC22">
        <f>INDEX('CA Standards and Followers'!$D$14:$D$73,MATCH($A22,'CA Standards and Followers'!$A$14:$A$73,0))*'CA Standards and Followers'!AC$9</f>
        <v>0</v>
      </c>
      <c r="AD22">
        <f>INDEX('CA Standards and Followers'!$D$14:$D$73,MATCH($A22,'CA Standards and Followers'!$A$14:$A$73,0))*'CA Standards and Followers'!AD$9</f>
        <v>0</v>
      </c>
      <c r="AE22">
        <f>INDEX('CA Standards and Followers'!$D$14:$D$73,MATCH($A22,'CA Standards and Followers'!$A$14:$A$73,0))*'CA Standards and Followers'!AE$9</f>
        <v>0</v>
      </c>
      <c r="AF22">
        <f>INDEX('CA Standards and Followers'!$D$14:$D$73,MATCH($A22,'CA Standards and Followers'!$A$14:$A$73,0))*'CA Standards and Followers'!AF$9</f>
        <v>0</v>
      </c>
    </row>
    <row r="23" spans="1:32" x14ac:dyDescent="0.75">
      <c r="A23" t="s">
        <v>13</v>
      </c>
      <c r="B23">
        <f>INDEX('CA Standards and Followers'!$D$14:$D$73,MATCH($A23,'CA Standards and Followers'!$A$14:$A$73,0))*'CA Standards and Followers'!B$9</f>
        <v>0</v>
      </c>
      <c r="C23">
        <f>INDEX('CA Standards and Followers'!$D$14:$D$73,MATCH($A23,'CA Standards and Followers'!$A$14:$A$73,0))*'CA Standards and Followers'!C$9</f>
        <v>0</v>
      </c>
      <c r="D23">
        <f>INDEX('CA Standards and Followers'!$D$14:$D$73,MATCH($A23,'CA Standards and Followers'!$A$14:$A$73,0))*'CA Standards and Followers'!D$9</f>
        <v>0</v>
      </c>
      <c r="E23">
        <f>INDEX('CA Standards and Followers'!$D$14:$D$73,MATCH($A23,'CA Standards and Followers'!$A$14:$A$73,0))*'CA Standards and Followers'!E$9</f>
        <v>0</v>
      </c>
      <c r="F23">
        <f>INDEX('CA Standards and Followers'!$D$14:$D$73,MATCH($A23,'CA Standards and Followers'!$A$14:$A$73,0))*'CA Standards and Followers'!F$9</f>
        <v>0</v>
      </c>
      <c r="G23">
        <f>INDEX('CA Standards and Followers'!$D$14:$D$73,MATCH($A23,'CA Standards and Followers'!$A$14:$A$73,0))*'CA Standards and Followers'!G$9</f>
        <v>0</v>
      </c>
      <c r="H23">
        <f>INDEX('CA Standards and Followers'!$D$14:$D$73,MATCH($A23,'CA Standards and Followers'!$A$14:$A$73,0))*'CA Standards and Followers'!H$9</f>
        <v>0</v>
      </c>
      <c r="I23">
        <f>INDEX('CA Standards and Followers'!$D$14:$D$73,MATCH($A23,'CA Standards and Followers'!$A$14:$A$73,0))*'CA Standards and Followers'!I$9</f>
        <v>0</v>
      </c>
      <c r="J23">
        <f>INDEX('CA Standards and Followers'!$D$14:$D$73,MATCH($A23,'CA Standards and Followers'!$A$14:$A$73,0))*'CA Standards and Followers'!J$9</f>
        <v>0</v>
      </c>
      <c r="K23">
        <f>INDEX('CA Standards and Followers'!$D$14:$D$73,MATCH($A23,'CA Standards and Followers'!$A$14:$A$73,0))*'CA Standards and Followers'!K$9</f>
        <v>0</v>
      </c>
      <c r="L23">
        <f>INDEX('CA Standards and Followers'!$D$14:$D$73,MATCH($A23,'CA Standards and Followers'!$A$14:$A$73,0))*'CA Standards and Followers'!L$9</f>
        <v>0</v>
      </c>
      <c r="M23">
        <f>INDEX('CA Standards and Followers'!$D$14:$D$73,MATCH($A23,'CA Standards and Followers'!$A$14:$A$73,0))*'CA Standards and Followers'!M$9</f>
        <v>0</v>
      </c>
      <c r="N23">
        <f>INDEX('CA Standards and Followers'!$D$14:$D$73,MATCH($A23,'CA Standards and Followers'!$A$14:$A$73,0))*'CA Standards and Followers'!N$9</f>
        <v>0</v>
      </c>
      <c r="O23">
        <f>INDEX('CA Standards and Followers'!$D$14:$D$73,MATCH($A23,'CA Standards and Followers'!$A$14:$A$73,0))*'CA Standards and Followers'!O$9</f>
        <v>0</v>
      </c>
      <c r="P23">
        <f>INDEX('CA Standards and Followers'!$D$14:$D$73,MATCH($A23,'CA Standards and Followers'!$A$14:$A$73,0))*'CA Standards and Followers'!P$9</f>
        <v>0</v>
      </c>
      <c r="Q23">
        <f>INDEX('CA Standards and Followers'!$D$14:$D$73,MATCH($A23,'CA Standards and Followers'!$A$14:$A$73,0))*'CA Standards and Followers'!Q$9</f>
        <v>0</v>
      </c>
      <c r="R23">
        <f>INDEX('CA Standards and Followers'!$D$14:$D$73,MATCH($A23,'CA Standards and Followers'!$A$14:$A$73,0))*'CA Standards and Followers'!R$9</f>
        <v>0</v>
      </c>
      <c r="S23">
        <f>INDEX('CA Standards and Followers'!$D$14:$D$73,MATCH($A23,'CA Standards and Followers'!$A$14:$A$73,0))*'CA Standards and Followers'!S$9</f>
        <v>0</v>
      </c>
      <c r="T23">
        <f>INDEX('CA Standards and Followers'!$D$14:$D$73,MATCH($A23,'CA Standards and Followers'!$A$14:$A$73,0))*'CA Standards and Followers'!T$9</f>
        <v>0</v>
      </c>
      <c r="U23">
        <f>INDEX('CA Standards and Followers'!$D$14:$D$73,MATCH($A23,'CA Standards and Followers'!$A$14:$A$73,0))*'CA Standards and Followers'!U$9</f>
        <v>0</v>
      </c>
      <c r="V23">
        <f>INDEX('CA Standards and Followers'!$D$14:$D$73,MATCH($A23,'CA Standards and Followers'!$A$14:$A$73,0))*'CA Standards and Followers'!V$9</f>
        <v>0</v>
      </c>
      <c r="W23">
        <f>INDEX('CA Standards and Followers'!$D$14:$D$73,MATCH($A23,'CA Standards and Followers'!$A$14:$A$73,0))*'CA Standards and Followers'!W$9</f>
        <v>0</v>
      </c>
      <c r="X23">
        <f>INDEX('CA Standards and Followers'!$D$14:$D$73,MATCH($A23,'CA Standards and Followers'!$A$14:$A$73,0))*'CA Standards and Followers'!X$9</f>
        <v>0</v>
      </c>
      <c r="Y23">
        <f>INDEX('CA Standards and Followers'!$D$14:$D$73,MATCH($A23,'CA Standards and Followers'!$A$14:$A$73,0))*'CA Standards and Followers'!Y$9</f>
        <v>0</v>
      </c>
      <c r="Z23">
        <f>INDEX('CA Standards and Followers'!$D$14:$D$73,MATCH($A23,'CA Standards and Followers'!$A$14:$A$73,0))*'CA Standards and Followers'!Z$9</f>
        <v>0</v>
      </c>
      <c r="AA23">
        <f>INDEX('CA Standards and Followers'!$D$14:$D$73,MATCH($A23,'CA Standards and Followers'!$A$14:$A$73,0))*'CA Standards and Followers'!AA$9</f>
        <v>0</v>
      </c>
      <c r="AB23">
        <f>INDEX('CA Standards and Followers'!$D$14:$D$73,MATCH($A23,'CA Standards and Followers'!$A$14:$A$73,0))*'CA Standards and Followers'!AB$9</f>
        <v>0</v>
      </c>
      <c r="AC23">
        <f>INDEX('CA Standards and Followers'!$D$14:$D$73,MATCH($A23,'CA Standards and Followers'!$A$14:$A$73,0))*'CA Standards and Followers'!AC$9</f>
        <v>0</v>
      </c>
      <c r="AD23">
        <f>INDEX('CA Standards and Followers'!$D$14:$D$73,MATCH($A23,'CA Standards and Followers'!$A$14:$A$73,0))*'CA Standards and Followers'!AD$9</f>
        <v>0</v>
      </c>
      <c r="AE23">
        <f>INDEX('CA Standards and Followers'!$D$14:$D$73,MATCH($A23,'CA Standards and Followers'!$A$14:$A$73,0))*'CA Standards and Followers'!AE$9</f>
        <v>0</v>
      </c>
      <c r="AF23">
        <f>INDEX('CA Standards and Followers'!$D$14:$D$73,MATCH($A23,'CA Standards and Followers'!$A$14:$A$73,0))*'CA Standards and Followers'!AF$9</f>
        <v>0</v>
      </c>
    </row>
    <row r="24" spans="1:32" x14ac:dyDescent="0.75">
      <c r="A24" t="s">
        <v>14</v>
      </c>
      <c r="B24">
        <f>INDEX('CA Standards and Followers'!$D$14:$D$73,MATCH($A24,'CA Standards and Followers'!$A$14:$A$73,0))*'CA Standards and Followers'!B$9</f>
        <v>0</v>
      </c>
      <c r="C24">
        <f>INDEX('CA Standards and Followers'!$D$14:$D$73,MATCH($A24,'CA Standards and Followers'!$A$14:$A$73,0))*'CA Standards and Followers'!C$9</f>
        <v>0</v>
      </c>
      <c r="D24">
        <f>INDEX('CA Standards and Followers'!$D$14:$D$73,MATCH($A24,'CA Standards and Followers'!$A$14:$A$73,0))*'CA Standards and Followers'!D$9</f>
        <v>0</v>
      </c>
      <c r="E24">
        <f>INDEX('CA Standards and Followers'!$D$14:$D$73,MATCH($A24,'CA Standards and Followers'!$A$14:$A$73,0))*'CA Standards and Followers'!E$9</f>
        <v>0</v>
      </c>
      <c r="F24">
        <f>INDEX('CA Standards and Followers'!$D$14:$D$73,MATCH($A24,'CA Standards and Followers'!$A$14:$A$73,0))*'CA Standards and Followers'!F$9</f>
        <v>0</v>
      </c>
      <c r="G24">
        <f>INDEX('CA Standards and Followers'!$D$14:$D$73,MATCH($A24,'CA Standards and Followers'!$A$14:$A$73,0))*'CA Standards and Followers'!G$9</f>
        <v>0</v>
      </c>
      <c r="H24">
        <f>INDEX('CA Standards and Followers'!$D$14:$D$73,MATCH($A24,'CA Standards and Followers'!$A$14:$A$73,0))*'CA Standards and Followers'!H$9</f>
        <v>0</v>
      </c>
      <c r="I24">
        <f>INDEX('CA Standards and Followers'!$D$14:$D$73,MATCH($A24,'CA Standards and Followers'!$A$14:$A$73,0))*'CA Standards and Followers'!I$9</f>
        <v>0</v>
      </c>
      <c r="J24">
        <f>INDEX('CA Standards and Followers'!$D$14:$D$73,MATCH($A24,'CA Standards and Followers'!$A$14:$A$73,0))*'CA Standards and Followers'!J$9</f>
        <v>0</v>
      </c>
      <c r="K24">
        <f>INDEX('CA Standards and Followers'!$D$14:$D$73,MATCH($A24,'CA Standards and Followers'!$A$14:$A$73,0))*'CA Standards and Followers'!K$9</f>
        <v>0</v>
      </c>
      <c r="L24">
        <f>INDEX('CA Standards and Followers'!$D$14:$D$73,MATCH($A24,'CA Standards and Followers'!$A$14:$A$73,0))*'CA Standards and Followers'!L$9</f>
        <v>0</v>
      </c>
      <c r="M24">
        <f>INDEX('CA Standards and Followers'!$D$14:$D$73,MATCH($A24,'CA Standards and Followers'!$A$14:$A$73,0))*'CA Standards and Followers'!M$9</f>
        <v>0</v>
      </c>
      <c r="N24">
        <f>INDEX('CA Standards and Followers'!$D$14:$D$73,MATCH($A24,'CA Standards and Followers'!$A$14:$A$73,0))*'CA Standards and Followers'!N$9</f>
        <v>0</v>
      </c>
      <c r="O24">
        <f>INDEX('CA Standards and Followers'!$D$14:$D$73,MATCH($A24,'CA Standards and Followers'!$A$14:$A$73,0))*'CA Standards and Followers'!O$9</f>
        <v>0</v>
      </c>
      <c r="P24">
        <f>INDEX('CA Standards and Followers'!$D$14:$D$73,MATCH($A24,'CA Standards and Followers'!$A$14:$A$73,0))*'CA Standards and Followers'!P$9</f>
        <v>0</v>
      </c>
      <c r="Q24">
        <f>INDEX('CA Standards and Followers'!$D$14:$D$73,MATCH($A24,'CA Standards and Followers'!$A$14:$A$73,0))*'CA Standards and Followers'!Q$9</f>
        <v>0</v>
      </c>
      <c r="R24">
        <f>INDEX('CA Standards and Followers'!$D$14:$D$73,MATCH($A24,'CA Standards and Followers'!$A$14:$A$73,0))*'CA Standards and Followers'!R$9</f>
        <v>0</v>
      </c>
      <c r="S24">
        <f>INDEX('CA Standards and Followers'!$D$14:$D$73,MATCH($A24,'CA Standards and Followers'!$A$14:$A$73,0))*'CA Standards and Followers'!S$9</f>
        <v>0</v>
      </c>
      <c r="T24">
        <f>INDEX('CA Standards and Followers'!$D$14:$D$73,MATCH($A24,'CA Standards and Followers'!$A$14:$A$73,0))*'CA Standards and Followers'!T$9</f>
        <v>0</v>
      </c>
      <c r="U24">
        <f>INDEX('CA Standards and Followers'!$D$14:$D$73,MATCH($A24,'CA Standards and Followers'!$A$14:$A$73,0))*'CA Standards and Followers'!U$9</f>
        <v>0</v>
      </c>
      <c r="V24">
        <f>INDEX('CA Standards and Followers'!$D$14:$D$73,MATCH($A24,'CA Standards and Followers'!$A$14:$A$73,0))*'CA Standards and Followers'!V$9</f>
        <v>0</v>
      </c>
      <c r="W24">
        <f>INDEX('CA Standards and Followers'!$D$14:$D$73,MATCH($A24,'CA Standards and Followers'!$A$14:$A$73,0))*'CA Standards and Followers'!W$9</f>
        <v>0</v>
      </c>
      <c r="X24">
        <f>INDEX('CA Standards and Followers'!$D$14:$D$73,MATCH($A24,'CA Standards and Followers'!$A$14:$A$73,0))*'CA Standards and Followers'!X$9</f>
        <v>0</v>
      </c>
      <c r="Y24">
        <f>INDEX('CA Standards and Followers'!$D$14:$D$73,MATCH($A24,'CA Standards and Followers'!$A$14:$A$73,0))*'CA Standards and Followers'!Y$9</f>
        <v>0</v>
      </c>
      <c r="Z24">
        <f>INDEX('CA Standards and Followers'!$D$14:$D$73,MATCH($A24,'CA Standards and Followers'!$A$14:$A$73,0))*'CA Standards and Followers'!Z$9</f>
        <v>0</v>
      </c>
      <c r="AA24">
        <f>INDEX('CA Standards and Followers'!$D$14:$D$73,MATCH($A24,'CA Standards and Followers'!$A$14:$A$73,0))*'CA Standards and Followers'!AA$9</f>
        <v>0</v>
      </c>
      <c r="AB24">
        <f>INDEX('CA Standards and Followers'!$D$14:$D$73,MATCH($A24,'CA Standards and Followers'!$A$14:$A$73,0))*'CA Standards and Followers'!AB$9</f>
        <v>0</v>
      </c>
      <c r="AC24">
        <f>INDEX('CA Standards and Followers'!$D$14:$D$73,MATCH($A24,'CA Standards and Followers'!$A$14:$A$73,0))*'CA Standards and Followers'!AC$9</f>
        <v>0</v>
      </c>
      <c r="AD24">
        <f>INDEX('CA Standards and Followers'!$D$14:$D$73,MATCH($A24,'CA Standards and Followers'!$A$14:$A$73,0))*'CA Standards and Followers'!AD$9</f>
        <v>0</v>
      </c>
      <c r="AE24">
        <f>INDEX('CA Standards and Followers'!$D$14:$D$73,MATCH($A24,'CA Standards and Followers'!$A$14:$A$73,0))*'CA Standards and Followers'!AE$9</f>
        <v>0</v>
      </c>
      <c r="AF24">
        <f>INDEX('CA Standards and Followers'!$D$14:$D$73,MATCH($A24,'CA Standards and Followers'!$A$14:$A$73,0))*'CA Standards and Followers'!AF$9</f>
        <v>0</v>
      </c>
    </row>
    <row r="25" spans="1:32" x14ac:dyDescent="0.75">
      <c r="A25" t="s">
        <v>1373</v>
      </c>
      <c r="B25">
        <f>INDEX('CA Standards and Followers'!$D$14:$D$73,MATCH($A25,'CA Standards and Followers'!$A$14:$A$73,0))*'CA Standards and Followers'!B$9</f>
        <v>0</v>
      </c>
      <c r="C25">
        <f>INDEX('CA Standards and Followers'!$D$14:$D$73,MATCH($A25,'CA Standards and Followers'!$A$14:$A$73,0))*'CA Standards and Followers'!C$9</f>
        <v>0</v>
      </c>
      <c r="D25">
        <f>INDEX('CA Standards and Followers'!$D$14:$D$73,MATCH($A25,'CA Standards and Followers'!$A$14:$A$73,0))*'CA Standards and Followers'!D$9</f>
        <v>0</v>
      </c>
      <c r="E25">
        <f>INDEX('CA Standards and Followers'!$D$14:$D$73,MATCH($A25,'CA Standards and Followers'!$A$14:$A$73,0))*'CA Standards and Followers'!E$9</f>
        <v>0</v>
      </c>
      <c r="F25">
        <f>INDEX('CA Standards and Followers'!$D$14:$D$73,MATCH($A25,'CA Standards and Followers'!$A$14:$A$73,0))*'CA Standards and Followers'!F$9</f>
        <v>0</v>
      </c>
      <c r="G25">
        <f>INDEX('CA Standards and Followers'!$D$14:$D$73,MATCH($A25,'CA Standards and Followers'!$A$14:$A$73,0))*'CA Standards and Followers'!G$9</f>
        <v>0</v>
      </c>
      <c r="H25">
        <f>INDEX('CA Standards and Followers'!$D$14:$D$73,MATCH($A25,'CA Standards and Followers'!$A$14:$A$73,0))*'CA Standards and Followers'!H$9</f>
        <v>0</v>
      </c>
      <c r="I25">
        <f>INDEX('CA Standards and Followers'!$D$14:$D$73,MATCH($A25,'CA Standards and Followers'!$A$14:$A$73,0))*'CA Standards and Followers'!I$9</f>
        <v>0</v>
      </c>
      <c r="J25">
        <f>INDEX('CA Standards and Followers'!$D$14:$D$73,MATCH($A25,'CA Standards and Followers'!$A$14:$A$73,0))*'CA Standards and Followers'!J$9</f>
        <v>0</v>
      </c>
      <c r="K25">
        <f>INDEX('CA Standards and Followers'!$D$14:$D$73,MATCH($A25,'CA Standards and Followers'!$A$14:$A$73,0))*'CA Standards and Followers'!K$9</f>
        <v>0</v>
      </c>
      <c r="L25">
        <f>INDEX('CA Standards and Followers'!$D$14:$D$73,MATCH($A25,'CA Standards and Followers'!$A$14:$A$73,0))*'CA Standards and Followers'!L$9</f>
        <v>0</v>
      </c>
      <c r="M25">
        <f>INDEX('CA Standards and Followers'!$D$14:$D$73,MATCH($A25,'CA Standards and Followers'!$A$14:$A$73,0))*'CA Standards and Followers'!M$9</f>
        <v>0</v>
      </c>
      <c r="N25">
        <f>INDEX('CA Standards and Followers'!$D$14:$D$73,MATCH($A25,'CA Standards and Followers'!$A$14:$A$73,0))*'CA Standards and Followers'!N$9</f>
        <v>0</v>
      </c>
      <c r="O25">
        <f>INDEX('CA Standards and Followers'!$D$14:$D$73,MATCH($A25,'CA Standards and Followers'!$A$14:$A$73,0))*'CA Standards and Followers'!O$9</f>
        <v>0</v>
      </c>
      <c r="P25">
        <f>INDEX('CA Standards and Followers'!$D$14:$D$73,MATCH($A25,'CA Standards and Followers'!$A$14:$A$73,0))*'CA Standards and Followers'!P$9</f>
        <v>0</v>
      </c>
      <c r="Q25">
        <f>INDEX('CA Standards and Followers'!$D$14:$D$73,MATCH($A25,'CA Standards and Followers'!$A$14:$A$73,0))*'CA Standards and Followers'!Q$9</f>
        <v>0</v>
      </c>
      <c r="R25">
        <f>INDEX('CA Standards and Followers'!$D$14:$D$73,MATCH($A25,'CA Standards and Followers'!$A$14:$A$73,0))*'CA Standards and Followers'!R$9</f>
        <v>0</v>
      </c>
      <c r="S25">
        <f>INDEX('CA Standards and Followers'!$D$14:$D$73,MATCH($A25,'CA Standards and Followers'!$A$14:$A$73,0))*'CA Standards and Followers'!S$9</f>
        <v>0</v>
      </c>
      <c r="T25">
        <f>INDEX('CA Standards and Followers'!$D$14:$D$73,MATCH($A25,'CA Standards and Followers'!$A$14:$A$73,0))*'CA Standards and Followers'!T$9</f>
        <v>0</v>
      </c>
      <c r="U25">
        <f>INDEX('CA Standards and Followers'!$D$14:$D$73,MATCH($A25,'CA Standards and Followers'!$A$14:$A$73,0))*'CA Standards and Followers'!U$9</f>
        <v>0</v>
      </c>
      <c r="V25">
        <f>INDEX('CA Standards and Followers'!$D$14:$D$73,MATCH($A25,'CA Standards and Followers'!$A$14:$A$73,0))*'CA Standards and Followers'!V$9</f>
        <v>0</v>
      </c>
      <c r="W25">
        <f>INDEX('CA Standards and Followers'!$D$14:$D$73,MATCH($A25,'CA Standards and Followers'!$A$14:$A$73,0))*'CA Standards and Followers'!W$9</f>
        <v>0</v>
      </c>
      <c r="X25">
        <f>INDEX('CA Standards and Followers'!$D$14:$D$73,MATCH($A25,'CA Standards and Followers'!$A$14:$A$73,0))*'CA Standards and Followers'!X$9</f>
        <v>0</v>
      </c>
      <c r="Y25">
        <f>INDEX('CA Standards and Followers'!$D$14:$D$73,MATCH($A25,'CA Standards and Followers'!$A$14:$A$73,0))*'CA Standards and Followers'!Y$9</f>
        <v>0</v>
      </c>
      <c r="Z25">
        <f>INDEX('CA Standards and Followers'!$D$14:$D$73,MATCH($A25,'CA Standards and Followers'!$A$14:$A$73,0))*'CA Standards and Followers'!Z$9</f>
        <v>0</v>
      </c>
      <c r="AA25">
        <f>INDEX('CA Standards and Followers'!$D$14:$D$73,MATCH($A25,'CA Standards and Followers'!$A$14:$A$73,0))*'CA Standards and Followers'!AA$9</f>
        <v>0</v>
      </c>
      <c r="AB25">
        <f>INDEX('CA Standards and Followers'!$D$14:$D$73,MATCH($A25,'CA Standards and Followers'!$A$14:$A$73,0))*'CA Standards and Followers'!AB$9</f>
        <v>0</v>
      </c>
      <c r="AC25">
        <f>INDEX('CA Standards and Followers'!$D$14:$D$73,MATCH($A25,'CA Standards and Followers'!$A$14:$A$73,0))*'CA Standards and Followers'!AC$9</f>
        <v>0</v>
      </c>
      <c r="AD25">
        <f>INDEX('CA Standards and Followers'!$D$14:$D$73,MATCH($A25,'CA Standards and Followers'!$A$14:$A$73,0))*'CA Standards and Followers'!AD$9</f>
        <v>0</v>
      </c>
      <c r="AE25">
        <f>INDEX('CA Standards and Followers'!$D$14:$D$73,MATCH($A25,'CA Standards and Followers'!$A$14:$A$73,0))*'CA Standards and Followers'!AE$9</f>
        <v>0</v>
      </c>
      <c r="AF25">
        <f>INDEX('CA Standards and Followers'!$D$14:$D$73,MATCH($A25,'CA Standards and Followers'!$A$14:$A$73,0))*'CA Standards and Followers'!AF$9</f>
        <v>0</v>
      </c>
    </row>
    <row r="26" spans="1:32" x14ac:dyDescent="0.75">
      <c r="A26" t="s">
        <v>1375</v>
      </c>
      <c r="B26">
        <f>INDEX('CA Standards and Followers'!$D$14:$D$73,MATCH($A26,'CA Standards and Followers'!$A$14:$A$73,0))*'CA Standards and Followers'!B$9</f>
        <v>0</v>
      </c>
      <c r="C26">
        <f>INDEX('CA Standards and Followers'!$D$14:$D$73,MATCH($A26,'CA Standards and Followers'!$A$14:$A$73,0))*'CA Standards and Followers'!C$9</f>
        <v>0</v>
      </c>
      <c r="D26">
        <f>INDEX('CA Standards and Followers'!$D$14:$D$73,MATCH($A26,'CA Standards and Followers'!$A$14:$A$73,0))*'CA Standards and Followers'!D$9</f>
        <v>0</v>
      </c>
      <c r="E26">
        <f>INDEX('CA Standards and Followers'!$D$14:$D$73,MATCH($A26,'CA Standards and Followers'!$A$14:$A$73,0))*'CA Standards and Followers'!E$9</f>
        <v>0</v>
      </c>
      <c r="F26">
        <f>INDEX('CA Standards and Followers'!$D$14:$D$73,MATCH($A26,'CA Standards and Followers'!$A$14:$A$73,0))*'CA Standards and Followers'!F$9</f>
        <v>0</v>
      </c>
      <c r="G26">
        <f>INDEX('CA Standards and Followers'!$D$14:$D$73,MATCH($A26,'CA Standards and Followers'!$A$14:$A$73,0))*'CA Standards and Followers'!G$9</f>
        <v>0</v>
      </c>
      <c r="H26">
        <f>INDEX('CA Standards and Followers'!$D$14:$D$73,MATCH($A26,'CA Standards and Followers'!$A$14:$A$73,0))*'CA Standards and Followers'!H$9</f>
        <v>0</v>
      </c>
      <c r="I26">
        <f>INDEX('CA Standards and Followers'!$D$14:$D$73,MATCH($A26,'CA Standards and Followers'!$A$14:$A$73,0))*'CA Standards and Followers'!I$9</f>
        <v>0</v>
      </c>
      <c r="J26">
        <f>INDEX('CA Standards and Followers'!$D$14:$D$73,MATCH($A26,'CA Standards and Followers'!$A$14:$A$73,0))*'CA Standards and Followers'!J$9</f>
        <v>0</v>
      </c>
      <c r="K26">
        <f>INDEX('CA Standards and Followers'!$D$14:$D$73,MATCH($A26,'CA Standards and Followers'!$A$14:$A$73,0))*'CA Standards and Followers'!K$9</f>
        <v>0</v>
      </c>
      <c r="L26">
        <f>INDEX('CA Standards and Followers'!$D$14:$D$73,MATCH($A26,'CA Standards and Followers'!$A$14:$A$73,0))*'CA Standards and Followers'!L$9</f>
        <v>0</v>
      </c>
      <c r="M26">
        <f>INDEX('CA Standards and Followers'!$D$14:$D$73,MATCH($A26,'CA Standards and Followers'!$A$14:$A$73,0))*'CA Standards and Followers'!M$9</f>
        <v>0</v>
      </c>
      <c r="N26">
        <f>INDEX('CA Standards and Followers'!$D$14:$D$73,MATCH($A26,'CA Standards and Followers'!$A$14:$A$73,0))*'CA Standards and Followers'!N$9</f>
        <v>0</v>
      </c>
      <c r="O26">
        <f>INDEX('CA Standards and Followers'!$D$14:$D$73,MATCH($A26,'CA Standards and Followers'!$A$14:$A$73,0))*'CA Standards and Followers'!O$9</f>
        <v>0</v>
      </c>
      <c r="P26">
        <f>INDEX('CA Standards and Followers'!$D$14:$D$73,MATCH($A26,'CA Standards and Followers'!$A$14:$A$73,0))*'CA Standards and Followers'!P$9</f>
        <v>0</v>
      </c>
      <c r="Q26">
        <f>INDEX('CA Standards and Followers'!$D$14:$D$73,MATCH($A26,'CA Standards and Followers'!$A$14:$A$73,0))*'CA Standards and Followers'!Q$9</f>
        <v>0</v>
      </c>
      <c r="R26">
        <f>INDEX('CA Standards and Followers'!$D$14:$D$73,MATCH($A26,'CA Standards and Followers'!$A$14:$A$73,0))*'CA Standards and Followers'!R$9</f>
        <v>0</v>
      </c>
      <c r="S26">
        <f>INDEX('CA Standards and Followers'!$D$14:$D$73,MATCH($A26,'CA Standards and Followers'!$A$14:$A$73,0))*'CA Standards and Followers'!S$9</f>
        <v>0</v>
      </c>
      <c r="T26">
        <f>INDEX('CA Standards and Followers'!$D$14:$D$73,MATCH($A26,'CA Standards and Followers'!$A$14:$A$73,0))*'CA Standards and Followers'!T$9</f>
        <v>0</v>
      </c>
      <c r="U26">
        <f>INDEX('CA Standards and Followers'!$D$14:$D$73,MATCH($A26,'CA Standards and Followers'!$A$14:$A$73,0))*'CA Standards and Followers'!U$9</f>
        <v>0</v>
      </c>
      <c r="V26">
        <f>INDEX('CA Standards and Followers'!$D$14:$D$73,MATCH($A26,'CA Standards and Followers'!$A$14:$A$73,0))*'CA Standards and Followers'!V$9</f>
        <v>0</v>
      </c>
      <c r="W26">
        <f>INDEX('CA Standards and Followers'!$D$14:$D$73,MATCH($A26,'CA Standards and Followers'!$A$14:$A$73,0))*'CA Standards and Followers'!W$9</f>
        <v>0</v>
      </c>
      <c r="X26">
        <f>INDEX('CA Standards and Followers'!$D$14:$D$73,MATCH($A26,'CA Standards and Followers'!$A$14:$A$73,0))*'CA Standards and Followers'!X$9</f>
        <v>0</v>
      </c>
      <c r="Y26">
        <f>INDEX('CA Standards and Followers'!$D$14:$D$73,MATCH($A26,'CA Standards and Followers'!$A$14:$A$73,0))*'CA Standards and Followers'!Y$9</f>
        <v>0</v>
      </c>
      <c r="Z26">
        <f>INDEX('CA Standards and Followers'!$D$14:$D$73,MATCH($A26,'CA Standards and Followers'!$A$14:$A$73,0))*'CA Standards and Followers'!Z$9</f>
        <v>0</v>
      </c>
      <c r="AA26">
        <f>INDEX('CA Standards and Followers'!$D$14:$D$73,MATCH($A26,'CA Standards and Followers'!$A$14:$A$73,0))*'CA Standards and Followers'!AA$9</f>
        <v>0</v>
      </c>
      <c r="AB26">
        <f>INDEX('CA Standards and Followers'!$D$14:$D$73,MATCH($A26,'CA Standards and Followers'!$A$14:$A$73,0))*'CA Standards and Followers'!AB$9</f>
        <v>0</v>
      </c>
      <c r="AC26">
        <f>INDEX('CA Standards and Followers'!$D$14:$D$73,MATCH($A26,'CA Standards and Followers'!$A$14:$A$73,0))*'CA Standards and Followers'!AC$9</f>
        <v>0</v>
      </c>
      <c r="AD26">
        <f>INDEX('CA Standards and Followers'!$D$14:$D$73,MATCH($A26,'CA Standards and Followers'!$A$14:$A$73,0))*'CA Standards and Followers'!AD$9</f>
        <v>0</v>
      </c>
      <c r="AE26">
        <f>INDEX('CA Standards and Followers'!$D$14:$D$73,MATCH($A26,'CA Standards and Followers'!$A$14:$A$73,0))*'CA Standards and Followers'!AE$9</f>
        <v>0</v>
      </c>
      <c r="AF26">
        <f>INDEX('CA Standards and Followers'!$D$14:$D$73,MATCH($A26,'CA Standards and Followers'!$A$14:$A$73,0))*'CA Standards and Followers'!AF$9</f>
        <v>0</v>
      </c>
    </row>
    <row r="27" spans="1:32" x14ac:dyDescent="0.75">
      <c r="A27" t="s">
        <v>15</v>
      </c>
      <c r="B27">
        <f>INDEX('CA Standards and Followers'!$D$14:$D$73,MATCH($A27,'CA Standards and Followers'!$A$14:$A$73,0))*'CA Standards and Followers'!B$9</f>
        <v>0</v>
      </c>
      <c r="C27">
        <f>INDEX('CA Standards and Followers'!$D$14:$D$73,MATCH($A27,'CA Standards and Followers'!$A$14:$A$73,0))*'CA Standards and Followers'!C$9</f>
        <v>0</v>
      </c>
      <c r="D27">
        <f>INDEX('CA Standards and Followers'!$D$14:$D$73,MATCH($A27,'CA Standards and Followers'!$A$14:$A$73,0))*'CA Standards and Followers'!D$9</f>
        <v>0</v>
      </c>
      <c r="E27">
        <f>INDEX('CA Standards and Followers'!$D$14:$D$73,MATCH($A27,'CA Standards and Followers'!$A$14:$A$73,0))*'CA Standards and Followers'!E$9</f>
        <v>0</v>
      </c>
      <c r="F27">
        <f>INDEX('CA Standards and Followers'!$D$14:$D$73,MATCH($A27,'CA Standards and Followers'!$A$14:$A$73,0))*'CA Standards and Followers'!F$9</f>
        <v>0</v>
      </c>
      <c r="G27">
        <f>INDEX('CA Standards and Followers'!$D$14:$D$73,MATCH($A27,'CA Standards and Followers'!$A$14:$A$73,0))*'CA Standards and Followers'!G$9</f>
        <v>0</v>
      </c>
      <c r="H27">
        <f>INDEX('CA Standards and Followers'!$D$14:$D$73,MATCH($A27,'CA Standards and Followers'!$A$14:$A$73,0))*'CA Standards and Followers'!H$9</f>
        <v>0</v>
      </c>
      <c r="I27">
        <f>INDEX('CA Standards and Followers'!$D$14:$D$73,MATCH($A27,'CA Standards and Followers'!$A$14:$A$73,0))*'CA Standards and Followers'!I$9</f>
        <v>0</v>
      </c>
      <c r="J27">
        <f>INDEX('CA Standards and Followers'!$D$14:$D$73,MATCH($A27,'CA Standards and Followers'!$A$14:$A$73,0))*'CA Standards and Followers'!J$9</f>
        <v>0</v>
      </c>
      <c r="K27">
        <f>INDEX('CA Standards and Followers'!$D$14:$D$73,MATCH($A27,'CA Standards and Followers'!$A$14:$A$73,0))*'CA Standards and Followers'!K$9</f>
        <v>0</v>
      </c>
      <c r="L27">
        <f>INDEX('CA Standards and Followers'!$D$14:$D$73,MATCH($A27,'CA Standards and Followers'!$A$14:$A$73,0))*'CA Standards and Followers'!L$9</f>
        <v>0</v>
      </c>
      <c r="M27">
        <f>INDEX('CA Standards and Followers'!$D$14:$D$73,MATCH($A27,'CA Standards and Followers'!$A$14:$A$73,0))*'CA Standards and Followers'!M$9</f>
        <v>0</v>
      </c>
      <c r="N27">
        <f>INDEX('CA Standards and Followers'!$D$14:$D$73,MATCH($A27,'CA Standards and Followers'!$A$14:$A$73,0))*'CA Standards and Followers'!N$9</f>
        <v>0</v>
      </c>
      <c r="O27">
        <f>INDEX('CA Standards and Followers'!$D$14:$D$73,MATCH($A27,'CA Standards and Followers'!$A$14:$A$73,0))*'CA Standards and Followers'!O$9</f>
        <v>0</v>
      </c>
      <c r="P27">
        <f>INDEX('CA Standards and Followers'!$D$14:$D$73,MATCH($A27,'CA Standards and Followers'!$A$14:$A$73,0))*'CA Standards and Followers'!P$9</f>
        <v>0</v>
      </c>
      <c r="Q27">
        <f>INDEX('CA Standards and Followers'!$D$14:$D$73,MATCH($A27,'CA Standards and Followers'!$A$14:$A$73,0))*'CA Standards and Followers'!Q$9</f>
        <v>0</v>
      </c>
      <c r="R27">
        <f>INDEX('CA Standards and Followers'!$D$14:$D$73,MATCH($A27,'CA Standards and Followers'!$A$14:$A$73,0))*'CA Standards and Followers'!R$9</f>
        <v>0</v>
      </c>
      <c r="S27">
        <f>INDEX('CA Standards and Followers'!$D$14:$D$73,MATCH($A27,'CA Standards and Followers'!$A$14:$A$73,0))*'CA Standards and Followers'!S$9</f>
        <v>0</v>
      </c>
      <c r="T27">
        <f>INDEX('CA Standards and Followers'!$D$14:$D$73,MATCH($A27,'CA Standards and Followers'!$A$14:$A$73,0))*'CA Standards and Followers'!T$9</f>
        <v>0</v>
      </c>
      <c r="U27">
        <f>INDEX('CA Standards and Followers'!$D$14:$D$73,MATCH($A27,'CA Standards and Followers'!$A$14:$A$73,0))*'CA Standards and Followers'!U$9</f>
        <v>0</v>
      </c>
      <c r="V27">
        <f>INDEX('CA Standards and Followers'!$D$14:$D$73,MATCH($A27,'CA Standards and Followers'!$A$14:$A$73,0))*'CA Standards and Followers'!V$9</f>
        <v>0</v>
      </c>
      <c r="W27">
        <f>INDEX('CA Standards and Followers'!$D$14:$D$73,MATCH($A27,'CA Standards and Followers'!$A$14:$A$73,0))*'CA Standards and Followers'!W$9</f>
        <v>0</v>
      </c>
      <c r="X27">
        <f>INDEX('CA Standards and Followers'!$D$14:$D$73,MATCH($A27,'CA Standards and Followers'!$A$14:$A$73,0))*'CA Standards and Followers'!X$9</f>
        <v>0</v>
      </c>
      <c r="Y27">
        <f>INDEX('CA Standards and Followers'!$D$14:$D$73,MATCH($A27,'CA Standards and Followers'!$A$14:$A$73,0))*'CA Standards and Followers'!Y$9</f>
        <v>0</v>
      </c>
      <c r="Z27">
        <f>INDEX('CA Standards and Followers'!$D$14:$D$73,MATCH($A27,'CA Standards and Followers'!$A$14:$A$73,0))*'CA Standards and Followers'!Z$9</f>
        <v>0</v>
      </c>
      <c r="AA27">
        <f>INDEX('CA Standards and Followers'!$D$14:$D$73,MATCH($A27,'CA Standards and Followers'!$A$14:$A$73,0))*'CA Standards and Followers'!AA$9</f>
        <v>0</v>
      </c>
      <c r="AB27">
        <f>INDEX('CA Standards and Followers'!$D$14:$D$73,MATCH($A27,'CA Standards and Followers'!$A$14:$A$73,0))*'CA Standards and Followers'!AB$9</f>
        <v>0</v>
      </c>
      <c r="AC27">
        <f>INDEX('CA Standards and Followers'!$D$14:$D$73,MATCH($A27,'CA Standards and Followers'!$A$14:$A$73,0))*'CA Standards and Followers'!AC$9</f>
        <v>0</v>
      </c>
      <c r="AD27">
        <f>INDEX('CA Standards and Followers'!$D$14:$D$73,MATCH($A27,'CA Standards and Followers'!$A$14:$A$73,0))*'CA Standards and Followers'!AD$9</f>
        <v>0</v>
      </c>
      <c r="AE27">
        <f>INDEX('CA Standards and Followers'!$D$14:$D$73,MATCH($A27,'CA Standards and Followers'!$A$14:$A$73,0))*'CA Standards and Followers'!AE$9</f>
        <v>0</v>
      </c>
      <c r="AF27">
        <f>INDEX('CA Standards and Followers'!$D$14:$D$73,MATCH($A27,'CA Standards and Followers'!$A$14:$A$73,0))*'CA Standards and Followers'!AF$9</f>
        <v>0</v>
      </c>
    </row>
    <row r="28" spans="1:32" x14ac:dyDescent="0.75">
      <c r="A28" t="s">
        <v>1378</v>
      </c>
      <c r="B28">
        <f>INDEX('CA Standards and Followers'!$D$14:$D$73,MATCH($A28,'CA Standards and Followers'!$A$14:$A$73,0))*'CA Standards and Followers'!B$9</f>
        <v>0</v>
      </c>
      <c r="C28">
        <f>INDEX('CA Standards and Followers'!$D$14:$D$73,MATCH($A28,'CA Standards and Followers'!$A$14:$A$73,0))*'CA Standards and Followers'!C$9</f>
        <v>0</v>
      </c>
      <c r="D28">
        <f>INDEX('CA Standards and Followers'!$D$14:$D$73,MATCH($A28,'CA Standards and Followers'!$A$14:$A$73,0))*'CA Standards and Followers'!D$9</f>
        <v>0</v>
      </c>
      <c r="E28">
        <f>INDEX('CA Standards and Followers'!$D$14:$D$73,MATCH($A28,'CA Standards and Followers'!$A$14:$A$73,0))*'CA Standards and Followers'!E$9</f>
        <v>0</v>
      </c>
      <c r="F28">
        <f>INDEX('CA Standards and Followers'!$D$14:$D$73,MATCH($A28,'CA Standards and Followers'!$A$14:$A$73,0))*'CA Standards and Followers'!F$9</f>
        <v>0</v>
      </c>
      <c r="G28">
        <f>INDEX('CA Standards and Followers'!$D$14:$D$73,MATCH($A28,'CA Standards and Followers'!$A$14:$A$73,0))*'CA Standards and Followers'!G$9</f>
        <v>0</v>
      </c>
      <c r="H28">
        <f>INDEX('CA Standards and Followers'!$D$14:$D$73,MATCH($A28,'CA Standards and Followers'!$A$14:$A$73,0))*'CA Standards and Followers'!H$9</f>
        <v>0</v>
      </c>
      <c r="I28">
        <f>INDEX('CA Standards and Followers'!$D$14:$D$73,MATCH($A28,'CA Standards and Followers'!$A$14:$A$73,0))*'CA Standards and Followers'!I$9</f>
        <v>0</v>
      </c>
      <c r="J28">
        <f>INDEX('CA Standards and Followers'!$D$14:$D$73,MATCH($A28,'CA Standards and Followers'!$A$14:$A$73,0))*'CA Standards and Followers'!J$9</f>
        <v>0</v>
      </c>
      <c r="K28">
        <f>INDEX('CA Standards and Followers'!$D$14:$D$73,MATCH($A28,'CA Standards and Followers'!$A$14:$A$73,0))*'CA Standards and Followers'!K$9</f>
        <v>0</v>
      </c>
      <c r="L28">
        <f>INDEX('CA Standards and Followers'!$D$14:$D$73,MATCH($A28,'CA Standards and Followers'!$A$14:$A$73,0))*'CA Standards and Followers'!L$9</f>
        <v>0</v>
      </c>
      <c r="M28">
        <f>INDEX('CA Standards and Followers'!$D$14:$D$73,MATCH($A28,'CA Standards and Followers'!$A$14:$A$73,0))*'CA Standards and Followers'!M$9</f>
        <v>0</v>
      </c>
      <c r="N28">
        <f>INDEX('CA Standards and Followers'!$D$14:$D$73,MATCH($A28,'CA Standards and Followers'!$A$14:$A$73,0))*'CA Standards and Followers'!N$9</f>
        <v>0</v>
      </c>
      <c r="O28">
        <f>INDEX('CA Standards and Followers'!$D$14:$D$73,MATCH($A28,'CA Standards and Followers'!$A$14:$A$73,0))*'CA Standards and Followers'!O$9</f>
        <v>0</v>
      </c>
      <c r="P28">
        <f>INDEX('CA Standards and Followers'!$D$14:$D$73,MATCH($A28,'CA Standards and Followers'!$A$14:$A$73,0))*'CA Standards and Followers'!P$9</f>
        <v>0</v>
      </c>
      <c r="Q28">
        <f>INDEX('CA Standards and Followers'!$D$14:$D$73,MATCH($A28,'CA Standards and Followers'!$A$14:$A$73,0))*'CA Standards and Followers'!Q$9</f>
        <v>0</v>
      </c>
      <c r="R28">
        <f>INDEX('CA Standards and Followers'!$D$14:$D$73,MATCH($A28,'CA Standards and Followers'!$A$14:$A$73,0))*'CA Standards and Followers'!R$9</f>
        <v>0</v>
      </c>
      <c r="S28">
        <f>INDEX('CA Standards and Followers'!$D$14:$D$73,MATCH($A28,'CA Standards and Followers'!$A$14:$A$73,0))*'CA Standards and Followers'!S$9</f>
        <v>0</v>
      </c>
      <c r="T28">
        <f>INDEX('CA Standards and Followers'!$D$14:$D$73,MATCH($A28,'CA Standards and Followers'!$A$14:$A$73,0))*'CA Standards and Followers'!T$9</f>
        <v>0</v>
      </c>
      <c r="U28">
        <f>INDEX('CA Standards and Followers'!$D$14:$D$73,MATCH($A28,'CA Standards and Followers'!$A$14:$A$73,0))*'CA Standards and Followers'!U$9</f>
        <v>0</v>
      </c>
      <c r="V28">
        <f>INDEX('CA Standards and Followers'!$D$14:$D$73,MATCH($A28,'CA Standards and Followers'!$A$14:$A$73,0))*'CA Standards and Followers'!V$9</f>
        <v>0</v>
      </c>
      <c r="W28">
        <f>INDEX('CA Standards and Followers'!$D$14:$D$73,MATCH($A28,'CA Standards and Followers'!$A$14:$A$73,0))*'CA Standards and Followers'!W$9</f>
        <v>0</v>
      </c>
      <c r="X28">
        <f>INDEX('CA Standards and Followers'!$D$14:$D$73,MATCH($A28,'CA Standards and Followers'!$A$14:$A$73,0))*'CA Standards and Followers'!X$9</f>
        <v>0</v>
      </c>
      <c r="Y28">
        <f>INDEX('CA Standards and Followers'!$D$14:$D$73,MATCH($A28,'CA Standards and Followers'!$A$14:$A$73,0))*'CA Standards and Followers'!Y$9</f>
        <v>0</v>
      </c>
      <c r="Z28">
        <f>INDEX('CA Standards and Followers'!$D$14:$D$73,MATCH($A28,'CA Standards and Followers'!$A$14:$A$73,0))*'CA Standards and Followers'!Z$9</f>
        <v>0</v>
      </c>
      <c r="AA28">
        <f>INDEX('CA Standards and Followers'!$D$14:$D$73,MATCH($A28,'CA Standards and Followers'!$A$14:$A$73,0))*'CA Standards and Followers'!AA$9</f>
        <v>0</v>
      </c>
      <c r="AB28">
        <f>INDEX('CA Standards and Followers'!$D$14:$D$73,MATCH($A28,'CA Standards and Followers'!$A$14:$A$73,0))*'CA Standards and Followers'!AB$9</f>
        <v>0</v>
      </c>
      <c r="AC28">
        <f>INDEX('CA Standards and Followers'!$D$14:$D$73,MATCH($A28,'CA Standards and Followers'!$A$14:$A$73,0))*'CA Standards and Followers'!AC$9</f>
        <v>0</v>
      </c>
      <c r="AD28">
        <f>INDEX('CA Standards and Followers'!$D$14:$D$73,MATCH($A28,'CA Standards and Followers'!$A$14:$A$73,0))*'CA Standards and Followers'!AD$9</f>
        <v>0</v>
      </c>
      <c r="AE28">
        <f>INDEX('CA Standards and Followers'!$D$14:$D$73,MATCH($A28,'CA Standards and Followers'!$A$14:$A$73,0))*'CA Standards and Followers'!AE$9</f>
        <v>0</v>
      </c>
      <c r="AF28">
        <f>INDEX('CA Standards and Followers'!$D$14:$D$73,MATCH($A28,'CA Standards and Followers'!$A$14:$A$73,0))*'CA Standards and Followers'!AF$9</f>
        <v>0</v>
      </c>
    </row>
    <row r="29" spans="1:32" x14ac:dyDescent="0.75">
      <c r="A29" t="s">
        <v>16</v>
      </c>
      <c r="B29">
        <f>INDEX('CA Standards and Followers'!$D$14:$D$73,MATCH($A29,'CA Standards and Followers'!$A$14:$A$73,0))*'CA Standards and Followers'!B$9</f>
        <v>0</v>
      </c>
      <c r="C29">
        <f>INDEX('CA Standards and Followers'!$D$14:$D$73,MATCH($A29,'CA Standards and Followers'!$A$14:$A$73,0))*'CA Standards and Followers'!C$9</f>
        <v>0</v>
      </c>
      <c r="D29">
        <f>INDEX('CA Standards and Followers'!$D$14:$D$73,MATCH($A29,'CA Standards and Followers'!$A$14:$A$73,0))*'CA Standards and Followers'!D$9</f>
        <v>0</v>
      </c>
      <c r="E29">
        <f>INDEX('CA Standards and Followers'!$D$14:$D$73,MATCH($A29,'CA Standards and Followers'!$A$14:$A$73,0))*'CA Standards and Followers'!E$9</f>
        <v>0</v>
      </c>
      <c r="F29">
        <f>INDEX('CA Standards and Followers'!$D$14:$D$73,MATCH($A29,'CA Standards and Followers'!$A$14:$A$73,0))*'CA Standards and Followers'!F$9</f>
        <v>0</v>
      </c>
      <c r="G29">
        <f>INDEX('CA Standards and Followers'!$D$14:$D$73,MATCH($A29,'CA Standards and Followers'!$A$14:$A$73,0))*'CA Standards and Followers'!G$9</f>
        <v>0</v>
      </c>
      <c r="H29">
        <f>INDEX('CA Standards and Followers'!$D$14:$D$73,MATCH($A29,'CA Standards and Followers'!$A$14:$A$73,0))*'CA Standards and Followers'!H$9</f>
        <v>0</v>
      </c>
      <c r="I29">
        <f>INDEX('CA Standards and Followers'!$D$14:$D$73,MATCH($A29,'CA Standards and Followers'!$A$14:$A$73,0))*'CA Standards and Followers'!I$9</f>
        <v>0</v>
      </c>
      <c r="J29">
        <f>INDEX('CA Standards and Followers'!$D$14:$D$73,MATCH($A29,'CA Standards and Followers'!$A$14:$A$73,0))*'CA Standards and Followers'!J$9</f>
        <v>0</v>
      </c>
      <c r="K29">
        <f>INDEX('CA Standards and Followers'!$D$14:$D$73,MATCH($A29,'CA Standards and Followers'!$A$14:$A$73,0))*'CA Standards and Followers'!K$9</f>
        <v>0</v>
      </c>
      <c r="L29">
        <f>INDEX('CA Standards and Followers'!$D$14:$D$73,MATCH($A29,'CA Standards and Followers'!$A$14:$A$73,0))*'CA Standards and Followers'!L$9</f>
        <v>0</v>
      </c>
      <c r="M29">
        <f>INDEX('CA Standards and Followers'!$D$14:$D$73,MATCH($A29,'CA Standards and Followers'!$A$14:$A$73,0))*'CA Standards and Followers'!M$9</f>
        <v>0</v>
      </c>
      <c r="N29">
        <f>INDEX('CA Standards and Followers'!$D$14:$D$73,MATCH($A29,'CA Standards and Followers'!$A$14:$A$73,0))*'CA Standards and Followers'!N$9</f>
        <v>0</v>
      </c>
      <c r="O29">
        <f>INDEX('CA Standards and Followers'!$D$14:$D$73,MATCH($A29,'CA Standards and Followers'!$A$14:$A$73,0))*'CA Standards and Followers'!O$9</f>
        <v>0</v>
      </c>
      <c r="P29">
        <f>INDEX('CA Standards and Followers'!$D$14:$D$73,MATCH($A29,'CA Standards and Followers'!$A$14:$A$73,0))*'CA Standards and Followers'!P$9</f>
        <v>0</v>
      </c>
      <c r="Q29">
        <f>INDEX('CA Standards and Followers'!$D$14:$D$73,MATCH($A29,'CA Standards and Followers'!$A$14:$A$73,0))*'CA Standards and Followers'!Q$9</f>
        <v>0</v>
      </c>
      <c r="R29">
        <f>INDEX('CA Standards and Followers'!$D$14:$D$73,MATCH($A29,'CA Standards and Followers'!$A$14:$A$73,0))*'CA Standards and Followers'!R$9</f>
        <v>0</v>
      </c>
      <c r="S29">
        <f>INDEX('CA Standards and Followers'!$D$14:$D$73,MATCH($A29,'CA Standards and Followers'!$A$14:$A$73,0))*'CA Standards and Followers'!S$9</f>
        <v>0</v>
      </c>
      <c r="T29">
        <f>INDEX('CA Standards and Followers'!$D$14:$D$73,MATCH($A29,'CA Standards and Followers'!$A$14:$A$73,0))*'CA Standards and Followers'!T$9</f>
        <v>0</v>
      </c>
      <c r="U29">
        <f>INDEX('CA Standards and Followers'!$D$14:$D$73,MATCH($A29,'CA Standards and Followers'!$A$14:$A$73,0))*'CA Standards and Followers'!U$9</f>
        <v>0</v>
      </c>
      <c r="V29">
        <f>INDEX('CA Standards and Followers'!$D$14:$D$73,MATCH($A29,'CA Standards and Followers'!$A$14:$A$73,0))*'CA Standards and Followers'!V$9</f>
        <v>0</v>
      </c>
      <c r="W29">
        <f>INDEX('CA Standards and Followers'!$D$14:$D$73,MATCH($A29,'CA Standards and Followers'!$A$14:$A$73,0))*'CA Standards and Followers'!W$9</f>
        <v>0</v>
      </c>
      <c r="X29">
        <f>INDEX('CA Standards and Followers'!$D$14:$D$73,MATCH($A29,'CA Standards and Followers'!$A$14:$A$73,0))*'CA Standards and Followers'!X$9</f>
        <v>0</v>
      </c>
      <c r="Y29">
        <f>INDEX('CA Standards and Followers'!$D$14:$D$73,MATCH($A29,'CA Standards and Followers'!$A$14:$A$73,0))*'CA Standards and Followers'!Y$9</f>
        <v>0</v>
      </c>
      <c r="Z29">
        <f>INDEX('CA Standards and Followers'!$D$14:$D$73,MATCH($A29,'CA Standards and Followers'!$A$14:$A$73,0))*'CA Standards and Followers'!Z$9</f>
        <v>0</v>
      </c>
      <c r="AA29">
        <f>INDEX('CA Standards and Followers'!$D$14:$D$73,MATCH($A29,'CA Standards and Followers'!$A$14:$A$73,0))*'CA Standards and Followers'!AA$9</f>
        <v>0</v>
      </c>
      <c r="AB29">
        <f>INDEX('CA Standards and Followers'!$D$14:$D$73,MATCH($A29,'CA Standards and Followers'!$A$14:$A$73,0))*'CA Standards and Followers'!AB$9</f>
        <v>0</v>
      </c>
      <c r="AC29">
        <f>INDEX('CA Standards and Followers'!$D$14:$D$73,MATCH($A29,'CA Standards and Followers'!$A$14:$A$73,0))*'CA Standards and Followers'!AC$9</f>
        <v>0</v>
      </c>
      <c r="AD29">
        <f>INDEX('CA Standards and Followers'!$D$14:$D$73,MATCH($A29,'CA Standards and Followers'!$A$14:$A$73,0))*'CA Standards and Followers'!AD$9</f>
        <v>0</v>
      </c>
      <c r="AE29">
        <f>INDEX('CA Standards and Followers'!$D$14:$D$73,MATCH($A29,'CA Standards and Followers'!$A$14:$A$73,0))*'CA Standards and Followers'!AE$9</f>
        <v>0</v>
      </c>
      <c r="AF29">
        <f>INDEX('CA Standards and Followers'!$D$14:$D$73,MATCH($A29,'CA Standards and Followers'!$A$14:$A$73,0))*'CA Standards and Followers'!AF$9</f>
        <v>0</v>
      </c>
    </row>
    <row r="30" spans="1:32" x14ac:dyDescent="0.75">
      <c r="A30" t="s">
        <v>1381</v>
      </c>
      <c r="B30">
        <f>INDEX('CA Standards and Followers'!$D$14:$D$73,MATCH($A30,'CA Standards and Followers'!$A$14:$A$73,0))*'CA Standards and Followers'!B$9</f>
        <v>0</v>
      </c>
      <c r="C30">
        <f>INDEX('CA Standards and Followers'!$D$14:$D$73,MATCH($A30,'CA Standards and Followers'!$A$14:$A$73,0))*'CA Standards and Followers'!C$9</f>
        <v>0</v>
      </c>
      <c r="D30">
        <f>INDEX('CA Standards and Followers'!$D$14:$D$73,MATCH($A30,'CA Standards and Followers'!$A$14:$A$73,0))*'CA Standards and Followers'!D$9</f>
        <v>0</v>
      </c>
      <c r="E30">
        <f>INDEX('CA Standards and Followers'!$D$14:$D$73,MATCH($A30,'CA Standards and Followers'!$A$14:$A$73,0))*'CA Standards and Followers'!E$9</f>
        <v>0</v>
      </c>
      <c r="F30">
        <f>INDEX('CA Standards and Followers'!$D$14:$D$73,MATCH($A30,'CA Standards and Followers'!$A$14:$A$73,0))*'CA Standards and Followers'!F$9</f>
        <v>0</v>
      </c>
      <c r="G30">
        <f>INDEX('CA Standards and Followers'!$D$14:$D$73,MATCH($A30,'CA Standards and Followers'!$A$14:$A$73,0))*'CA Standards and Followers'!G$9</f>
        <v>0</v>
      </c>
      <c r="H30">
        <f>INDEX('CA Standards and Followers'!$D$14:$D$73,MATCH($A30,'CA Standards and Followers'!$A$14:$A$73,0))*'CA Standards and Followers'!H$9</f>
        <v>0</v>
      </c>
      <c r="I30">
        <f>INDEX('CA Standards and Followers'!$D$14:$D$73,MATCH($A30,'CA Standards and Followers'!$A$14:$A$73,0))*'CA Standards and Followers'!I$9</f>
        <v>0</v>
      </c>
      <c r="J30">
        <f>INDEX('CA Standards and Followers'!$D$14:$D$73,MATCH($A30,'CA Standards and Followers'!$A$14:$A$73,0))*'CA Standards and Followers'!J$9</f>
        <v>0</v>
      </c>
      <c r="K30">
        <f>INDEX('CA Standards and Followers'!$D$14:$D$73,MATCH($A30,'CA Standards and Followers'!$A$14:$A$73,0))*'CA Standards and Followers'!K$9</f>
        <v>0</v>
      </c>
      <c r="L30">
        <f>INDEX('CA Standards and Followers'!$D$14:$D$73,MATCH($A30,'CA Standards and Followers'!$A$14:$A$73,0))*'CA Standards and Followers'!L$9</f>
        <v>0</v>
      </c>
      <c r="M30">
        <f>INDEX('CA Standards and Followers'!$D$14:$D$73,MATCH($A30,'CA Standards and Followers'!$A$14:$A$73,0))*'CA Standards and Followers'!M$9</f>
        <v>0</v>
      </c>
      <c r="N30">
        <f>INDEX('CA Standards and Followers'!$D$14:$D$73,MATCH($A30,'CA Standards and Followers'!$A$14:$A$73,0))*'CA Standards and Followers'!N$9</f>
        <v>0</v>
      </c>
      <c r="O30">
        <f>INDEX('CA Standards and Followers'!$D$14:$D$73,MATCH($A30,'CA Standards and Followers'!$A$14:$A$73,0))*'CA Standards and Followers'!O$9</f>
        <v>0</v>
      </c>
      <c r="P30">
        <f>INDEX('CA Standards and Followers'!$D$14:$D$73,MATCH($A30,'CA Standards and Followers'!$A$14:$A$73,0))*'CA Standards and Followers'!P$9</f>
        <v>0</v>
      </c>
      <c r="Q30">
        <f>INDEX('CA Standards and Followers'!$D$14:$D$73,MATCH($A30,'CA Standards and Followers'!$A$14:$A$73,0))*'CA Standards and Followers'!Q$9</f>
        <v>0</v>
      </c>
      <c r="R30">
        <f>INDEX('CA Standards and Followers'!$D$14:$D$73,MATCH($A30,'CA Standards and Followers'!$A$14:$A$73,0))*'CA Standards and Followers'!R$9</f>
        <v>0</v>
      </c>
      <c r="S30">
        <f>INDEX('CA Standards and Followers'!$D$14:$D$73,MATCH($A30,'CA Standards and Followers'!$A$14:$A$73,0))*'CA Standards and Followers'!S$9</f>
        <v>0</v>
      </c>
      <c r="T30">
        <f>INDEX('CA Standards and Followers'!$D$14:$D$73,MATCH($A30,'CA Standards and Followers'!$A$14:$A$73,0))*'CA Standards and Followers'!T$9</f>
        <v>0</v>
      </c>
      <c r="U30">
        <f>INDEX('CA Standards and Followers'!$D$14:$D$73,MATCH($A30,'CA Standards and Followers'!$A$14:$A$73,0))*'CA Standards and Followers'!U$9</f>
        <v>0</v>
      </c>
      <c r="V30">
        <f>INDEX('CA Standards and Followers'!$D$14:$D$73,MATCH($A30,'CA Standards and Followers'!$A$14:$A$73,0))*'CA Standards and Followers'!V$9</f>
        <v>0</v>
      </c>
      <c r="W30">
        <f>INDEX('CA Standards and Followers'!$D$14:$D$73,MATCH($A30,'CA Standards and Followers'!$A$14:$A$73,0))*'CA Standards and Followers'!W$9</f>
        <v>0</v>
      </c>
      <c r="X30">
        <f>INDEX('CA Standards and Followers'!$D$14:$D$73,MATCH($A30,'CA Standards and Followers'!$A$14:$A$73,0))*'CA Standards and Followers'!X$9</f>
        <v>0</v>
      </c>
      <c r="Y30">
        <f>INDEX('CA Standards and Followers'!$D$14:$D$73,MATCH($A30,'CA Standards and Followers'!$A$14:$A$73,0))*'CA Standards and Followers'!Y$9</f>
        <v>0</v>
      </c>
      <c r="Z30">
        <f>INDEX('CA Standards and Followers'!$D$14:$D$73,MATCH($A30,'CA Standards and Followers'!$A$14:$A$73,0))*'CA Standards and Followers'!Z$9</f>
        <v>0</v>
      </c>
      <c r="AA30">
        <f>INDEX('CA Standards and Followers'!$D$14:$D$73,MATCH($A30,'CA Standards and Followers'!$A$14:$A$73,0))*'CA Standards and Followers'!AA$9</f>
        <v>0</v>
      </c>
      <c r="AB30">
        <f>INDEX('CA Standards and Followers'!$D$14:$D$73,MATCH($A30,'CA Standards and Followers'!$A$14:$A$73,0))*'CA Standards and Followers'!AB$9</f>
        <v>0</v>
      </c>
      <c r="AC30">
        <f>INDEX('CA Standards and Followers'!$D$14:$D$73,MATCH($A30,'CA Standards and Followers'!$A$14:$A$73,0))*'CA Standards and Followers'!AC$9</f>
        <v>0</v>
      </c>
      <c r="AD30">
        <f>INDEX('CA Standards and Followers'!$D$14:$D$73,MATCH($A30,'CA Standards and Followers'!$A$14:$A$73,0))*'CA Standards and Followers'!AD$9</f>
        <v>0</v>
      </c>
      <c r="AE30">
        <f>INDEX('CA Standards and Followers'!$D$14:$D$73,MATCH($A30,'CA Standards and Followers'!$A$14:$A$73,0))*'CA Standards and Followers'!AE$9</f>
        <v>0</v>
      </c>
      <c r="AF30">
        <f>INDEX('CA Standards and Followers'!$D$14:$D$73,MATCH($A30,'CA Standards and Followers'!$A$14:$A$73,0))*'CA Standards and Followers'!AF$9</f>
        <v>0</v>
      </c>
    </row>
    <row r="31" spans="1:32" x14ac:dyDescent="0.75">
      <c r="A31" t="s">
        <v>17</v>
      </c>
      <c r="B31">
        <f>INDEX('CA Standards and Followers'!$D$14:$D$73,MATCH($A31,'CA Standards and Followers'!$A$14:$A$73,0))*'CA Standards and Followers'!B$9</f>
        <v>0</v>
      </c>
      <c r="C31">
        <f>INDEX('CA Standards and Followers'!$D$14:$D$73,MATCH($A31,'CA Standards and Followers'!$A$14:$A$73,0))*'CA Standards and Followers'!C$9</f>
        <v>0</v>
      </c>
      <c r="D31">
        <f>INDEX('CA Standards and Followers'!$D$14:$D$73,MATCH($A31,'CA Standards and Followers'!$A$14:$A$73,0))*'CA Standards and Followers'!D$9</f>
        <v>0</v>
      </c>
      <c r="E31">
        <f>INDEX('CA Standards and Followers'!$D$14:$D$73,MATCH($A31,'CA Standards and Followers'!$A$14:$A$73,0))*'CA Standards and Followers'!E$9</f>
        <v>0</v>
      </c>
      <c r="F31">
        <f>INDEX('CA Standards and Followers'!$D$14:$D$73,MATCH($A31,'CA Standards and Followers'!$A$14:$A$73,0))*'CA Standards and Followers'!F$9</f>
        <v>0</v>
      </c>
      <c r="G31">
        <f>INDEX('CA Standards and Followers'!$D$14:$D$73,MATCH($A31,'CA Standards and Followers'!$A$14:$A$73,0))*'CA Standards and Followers'!G$9</f>
        <v>0</v>
      </c>
      <c r="H31">
        <f>INDEX('CA Standards and Followers'!$D$14:$D$73,MATCH($A31,'CA Standards and Followers'!$A$14:$A$73,0))*'CA Standards and Followers'!H$9</f>
        <v>0</v>
      </c>
      <c r="I31">
        <f>INDEX('CA Standards and Followers'!$D$14:$D$73,MATCH($A31,'CA Standards and Followers'!$A$14:$A$73,0))*'CA Standards and Followers'!I$9</f>
        <v>0</v>
      </c>
      <c r="J31">
        <f>INDEX('CA Standards and Followers'!$D$14:$D$73,MATCH($A31,'CA Standards and Followers'!$A$14:$A$73,0))*'CA Standards and Followers'!J$9</f>
        <v>0</v>
      </c>
      <c r="K31">
        <f>INDEX('CA Standards and Followers'!$D$14:$D$73,MATCH($A31,'CA Standards and Followers'!$A$14:$A$73,0))*'CA Standards and Followers'!K$9</f>
        <v>0</v>
      </c>
      <c r="L31">
        <f>INDEX('CA Standards and Followers'!$D$14:$D$73,MATCH($A31,'CA Standards and Followers'!$A$14:$A$73,0))*'CA Standards and Followers'!L$9</f>
        <v>0</v>
      </c>
      <c r="M31">
        <f>INDEX('CA Standards and Followers'!$D$14:$D$73,MATCH($A31,'CA Standards and Followers'!$A$14:$A$73,0))*'CA Standards and Followers'!M$9</f>
        <v>0</v>
      </c>
      <c r="N31">
        <f>INDEX('CA Standards and Followers'!$D$14:$D$73,MATCH($A31,'CA Standards and Followers'!$A$14:$A$73,0))*'CA Standards and Followers'!N$9</f>
        <v>0</v>
      </c>
      <c r="O31">
        <f>INDEX('CA Standards and Followers'!$D$14:$D$73,MATCH($A31,'CA Standards and Followers'!$A$14:$A$73,0))*'CA Standards and Followers'!O$9</f>
        <v>0</v>
      </c>
      <c r="P31">
        <f>INDEX('CA Standards and Followers'!$D$14:$D$73,MATCH($A31,'CA Standards and Followers'!$A$14:$A$73,0))*'CA Standards and Followers'!P$9</f>
        <v>0</v>
      </c>
      <c r="Q31">
        <f>INDEX('CA Standards and Followers'!$D$14:$D$73,MATCH($A31,'CA Standards and Followers'!$A$14:$A$73,0))*'CA Standards and Followers'!Q$9</f>
        <v>0</v>
      </c>
      <c r="R31">
        <f>INDEX('CA Standards and Followers'!$D$14:$D$73,MATCH($A31,'CA Standards and Followers'!$A$14:$A$73,0))*'CA Standards and Followers'!R$9</f>
        <v>0</v>
      </c>
      <c r="S31">
        <f>INDEX('CA Standards and Followers'!$D$14:$D$73,MATCH($A31,'CA Standards and Followers'!$A$14:$A$73,0))*'CA Standards and Followers'!S$9</f>
        <v>0</v>
      </c>
      <c r="T31">
        <f>INDEX('CA Standards and Followers'!$D$14:$D$73,MATCH($A31,'CA Standards and Followers'!$A$14:$A$73,0))*'CA Standards and Followers'!T$9</f>
        <v>0</v>
      </c>
      <c r="U31">
        <f>INDEX('CA Standards and Followers'!$D$14:$D$73,MATCH($A31,'CA Standards and Followers'!$A$14:$A$73,0))*'CA Standards and Followers'!U$9</f>
        <v>0</v>
      </c>
      <c r="V31">
        <f>INDEX('CA Standards and Followers'!$D$14:$D$73,MATCH($A31,'CA Standards and Followers'!$A$14:$A$73,0))*'CA Standards and Followers'!V$9</f>
        <v>0</v>
      </c>
      <c r="W31">
        <f>INDEX('CA Standards and Followers'!$D$14:$D$73,MATCH($A31,'CA Standards and Followers'!$A$14:$A$73,0))*'CA Standards and Followers'!W$9</f>
        <v>0</v>
      </c>
      <c r="X31">
        <f>INDEX('CA Standards and Followers'!$D$14:$D$73,MATCH($A31,'CA Standards and Followers'!$A$14:$A$73,0))*'CA Standards and Followers'!X$9</f>
        <v>0</v>
      </c>
      <c r="Y31">
        <f>INDEX('CA Standards and Followers'!$D$14:$D$73,MATCH($A31,'CA Standards and Followers'!$A$14:$A$73,0))*'CA Standards and Followers'!Y$9</f>
        <v>0</v>
      </c>
      <c r="Z31">
        <f>INDEX('CA Standards and Followers'!$D$14:$D$73,MATCH($A31,'CA Standards and Followers'!$A$14:$A$73,0))*'CA Standards and Followers'!Z$9</f>
        <v>0</v>
      </c>
      <c r="AA31">
        <f>INDEX('CA Standards and Followers'!$D$14:$D$73,MATCH($A31,'CA Standards and Followers'!$A$14:$A$73,0))*'CA Standards and Followers'!AA$9</f>
        <v>0</v>
      </c>
      <c r="AB31">
        <f>INDEX('CA Standards and Followers'!$D$14:$D$73,MATCH($A31,'CA Standards and Followers'!$A$14:$A$73,0))*'CA Standards and Followers'!AB$9</f>
        <v>0</v>
      </c>
      <c r="AC31">
        <f>INDEX('CA Standards and Followers'!$D$14:$D$73,MATCH($A31,'CA Standards and Followers'!$A$14:$A$73,0))*'CA Standards and Followers'!AC$9</f>
        <v>0</v>
      </c>
      <c r="AD31">
        <f>INDEX('CA Standards and Followers'!$D$14:$D$73,MATCH($A31,'CA Standards and Followers'!$A$14:$A$73,0))*'CA Standards and Followers'!AD$9</f>
        <v>0</v>
      </c>
      <c r="AE31">
        <f>INDEX('CA Standards and Followers'!$D$14:$D$73,MATCH($A31,'CA Standards and Followers'!$A$14:$A$73,0))*'CA Standards and Followers'!AE$9</f>
        <v>0</v>
      </c>
      <c r="AF31">
        <f>INDEX('CA Standards and Followers'!$D$14:$D$73,MATCH($A31,'CA Standards and Followers'!$A$14:$A$73,0))*'CA Standards and Followers'!AF$9</f>
        <v>0</v>
      </c>
    </row>
    <row r="32" spans="1:32" x14ac:dyDescent="0.75">
      <c r="A32" t="s">
        <v>1384</v>
      </c>
      <c r="B32">
        <f>INDEX('CA Standards and Followers'!$D$14:$D$73,MATCH($A32,'CA Standards and Followers'!$A$14:$A$73,0))*'CA Standards and Followers'!B$9</f>
        <v>0</v>
      </c>
      <c r="C32">
        <f>INDEX('CA Standards and Followers'!$D$14:$D$73,MATCH($A32,'CA Standards and Followers'!$A$14:$A$73,0))*'CA Standards and Followers'!C$9</f>
        <v>0</v>
      </c>
      <c r="D32">
        <f>INDEX('CA Standards and Followers'!$D$14:$D$73,MATCH($A32,'CA Standards and Followers'!$A$14:$A$73,0))*'CA Standards and Followers'!D$9</f>
        <v>0</v>
      </c>
      <c r="E32">
        <f>INDEX('CA Standards and Followers'!$D$14:$D$73,MATCH($A32,'CA Standards and Followers'!$A$14:$A$73,0))*'CA Standards and Followers'!E$9</f>
        <v>0</v>
      </c>
      <c r="F32">
        <f>INDEX('CA Standards and Followers'!$D$14:$D$73,MATCH($A32,'CA Standards and Followers'!$A$14:$A$73,0))*'CA Standards and Followers'!F$9</f>
        <v>0</v>
      </c>
      <c r="G32">
        <f>INDEX('CA Standards and Followers'!$D$14:$D$73,MATCH($A32,'CA Standards and Followers'!$A$14:$A$73,0))*'CA Standards and Followers'!G$9</f>
        <v>0</v>
      </c>
      <c r="H32">
        <f>INDEX('CA Standards and Followers'!$D$14:$D$73,MATCH($A32,'CA Standards and Followers'!$A$14:$A$73,0))*'CA Standards and Followers'!H$9</f>
        <v>0</v>
      </c>
      <c r="I32">
        <f>INDEX('CA Standards and Followers'!$D$14:$D$73,MATCH($A32,'CA Standards and Followers'!$A$14:$A$73,0))*'CA Standards and Followers'!I$9</f>
        <v>0</v>
      </c>
      <c r="J32">
        <f>INDEX('CA Standards and Followers'!$D$14:$D$73,MATCH($A32,'CA Standards and Followers'!$A$14:$A$73,0))*'CA Standards and Followers'!J$9</f>
        <v>0</v>
      </c>
      <c r="K32">
        <f>INDEX('CA Standards and Followers'!$D$14:$D$73,MATCH($A32,'CA Standards and Followers'!$A$14:$A$73,0))*'CA Standards and Followers'!K$9</f>
        <v>0</v>
      </c>
      <c r="L32">
        <f>INDEX('CA Standards and Followers'!$D$14:$D$73,MATCH($A32,'CA Standards and Followers'!$A$14:$A$73,0))*'CA Standards and Followers'!L$9</f>
        <v>0</v>
      </c>
      <c r="M32">
        <f>INDEX('CA Standards and Followers'!$D$14:$D$73,MATCH($A32,'CA Standards and Followers'!$A$14:$A$73,0))*'CA Standards and Followers'!M$9</f>
        <v>0</v>
      </c>
      <c r="N32">
        <f>INDEX('CA Standards and Followers'!$D$14:$D$73,MATCH($A32,'CA Standards and Followers'!$A$14:$A$73,0))*'CA Standards and Followers'!N$9</f>
        <v>0</v>
      </c>
      <c r="O32">
        <f>INDEX('CA Standards and Followers'!$D$14:$D$73,MATCH($A32,'CA Standards and Followers'!$A$14:$A$73,0))*'CA Standards and Followers'!O$9</f>
        <v>0</v>
      </c>
      <c r="P32">
        <f>INDEX('CA Standards and Followers'!$D$14:$D$73,MATCH($A32,'CA Standards and Followers'!$A$14:$A$73,0))*'CA Standards and Followers'!P$9</f>
        <v>0</v>
      </c>
      <c r="Q32">
        <f>INDEX('CA Standards and Followers'!$D$14:$D$73,MATCH($A32,'CA Standards and Followers'!$A$14:$A$73,0))*'CA Standards and Followers'!Q$9</f>
        <v>0</v>
      </c>
      <c r="R32">
        <f>INDEX('CA Standards and Followers'!$D$14:$D$73,MATCH($A32,'CA Standards and Followers'!$A$14:$A$73,0))*'CA Standards and Followers'!R$9</f>
        <v>0</v>
      </c>
      <c r="S32">
        <f>INDEX('CA Standards and Followers'!$D$14:$D$73,MATCH($A32,'CA Standards and Followers'!$A$14:$A$73,0))*'CA Standards and Followers'!S$9</f>
        <v>0</v>
      </c>
      <c r="T32">
        <f>INDEX('CA Standards and Followers'!$D$14:$D$73,MATCH($A32,'CA Standards and Followers'!$A$14:$A$73,0))*'CA Standards and Followers'!T$9</f>
        <v>0</v>
      </c>
      <c r="U32">
        <f>INDEX('CA Standards and Followers'!$D$14:$D$73,MATCH($A32,'CA Standards and Followers'!$A$14:$A$73,0))*'CA Standards and Followers'!U$9</f>
        <v>0</v>
      </c>
      <c r="V32">
        <f>INDEX('CA Standards and Followers'!$D$14:$D$73,MATCH($A32,'CA Standards and Followers'!$A$14:$A$73,0))*'CA Standards and Followers'!V$9</f>
        <v>0</v>
      </c>
      <c r="W32">
        <f>INDEX('CA Standards and Followers'!$D$14:$D$73,MATCH($A32,'CA Standards and Followers'!$A$14:$A$73,0))*'CA Standards and Followers'!W$9</f>
        <v>0</v>
      </c>
      <c r="X32">
        <f>INDEX('CA Standards and Followers'!$D$14:$D$73,MATCH($A32,'CA Standards and Followers'!$A$14:$A$73,0))*'CA Standards and Followers'!X$9</f>
        <v>0</v>
      </c>
      <c r="Y32">
        <f>INDEX('CA Standards and Followers'!$D$14:$D$73,MATCH($A32,'CA Standards and Followers'!$A$14:$A$73,0))*'CA Standards and Followers'!Y$9</f>
        <v>0</v>
      </c>
      <c r="Z32">
        <f>INDEX('CA Standards and Followers'!$D$14:$D$73,MATCH($A32,'CA Standards and Followers'!$A$14:$A$73,0))*'CA Standards and Followers'!Z$9</f>
        <v>0</v>
      </c>
      <c r="AA32">
        <f>INDEX('CA Standards and Followers'!$D$14:$D$73,MATCH($A32,'CA Standards and Followers'!$A$14:$A$73,0))*'CA Standards and Followers'!AA$9</f>
        <v>0</v>
      </c>
      <c r="AB32">
        <f>INDEX('CA Standards and Followers'!$D$14:$D$73,MATCH($A32,'CA Standards and Followers'!$A$14:$A$73,0))*'CA Standards and Followers'!AB$9</f>
        <v>0</v>
      </c>
      <c r="AC32">
        <f>INDEX('CA Standards and Followers'!$D$14:$D$73,MATCH($A32,'CA Standards and Followers'!$A$14:$A$73,0))*'CA Standards and Followers'!AC$9</f>
        <v>0</v>
      </c>
      <c r="AD32">
        <f>INDEX('CA Standards and Followers'!$D$14:$D$73,MATCH($A32,'CA Standards and Followers'!$A$14:$A$73,0))*'CA Standards and Followers'!AD$9</f>
        <v>0</v>
      </c>
      <c r="AE32">
        <f>INDEX('CA Standards and Followers'!$D$14:$D$73,MATCH($A32,'CA Standards and Followers'!$A$14:$A$73,0))*'CA Standards and Followers'!AE$9</f>
        <v>0</v>
      </c>
      <c r="AF32">
        <f>INDEX('CA Standards and Followers'!$D$14:$D$73,MATCH($A32,'CA Standards and Followers'!$A$14:$A$73,0))*'CA Standards and Followers'!AF$9</f>
        <v>0</v>
      </c>
    </row>
    <row r="33" spans="1:32" x14ac:dyDescent="0.75">
      <c r="A33" t="s">
        <v>18</v>
      </c>
      <c r="B33">
        <f>INDEX('CA Standards and Followers'!$D$14:$D$73,MATCH($A33,'CA Standards and Followers'!$A$14:$A$73,0))*'CA Standards and Followers'!B$9</f>
        <v>0</v>
      </c>
      <c r="C33">
        <f>INDEX('CA Standards and Followers'!$D$14:$D$73,MATCH($A33,'CA Standards and Followers'!$A$14:$A$73,0))*'CA Standards and Followers'!C$9</f>
        <v>0</v>
      </c>
      <c r="D33">
        <f>INDEX('CA Standards and Followers'!$D$14:$D$73,MATCH($A33,'CA Standards and Followers'!$A$14:$A$73,0))*'CA Standards and Followers'!D$9</f>
        <v>0</v>
      </c>
      <c r="E33">
        <f>INDEX('CA Standards and Followers'!$D$14:$D$73,MATCH($A33,'CA Standards and Followers'!$A$14:$A$73,0))*'CA Standards and Followers'!E$9</f>
        <v>0</v>
      </c>
      <c r="F33">
        <f>INDEX('CA Standards and Followers'!$D$14:$D$73,MATCH($A33,'CA Standards and Followers'!$A$14:$A$73,0))*'CA Standards and Followers'!F$9</f>
        <v>0</v>
      </c>
      <c r="G33">
        <f>INDEX('CA Standards and Followers'!$D$14:$D$73,MATCH($A33,'CA Standards and Followers'!$A$14:$A$73,0))*'CA Standards and Followers'!G$9</f>
        <v>0</v>
      </c>
      <c r="H33">
        <f>INDEX('CA Standards and Followers'!$D$14:$D$73,MATCH($A33,'CA Standards and Followers'!$A$14:$A$73,0))*'CA Standards and Followers'!H$9</f>
        <v>0</v>
      </c>
      <c r="I33">
        <f>INDEX('CA Standards and Followers'!$D$14:$D$73,MATCH($A33,'CA Standards and Followers'!$A$14:$A$73,0))*'CA Standards and Followers'!I$9</f>
        <v>0</v>
      </c>
      <c r="J33">
        <f>INDEX('CA Standards and Followers'!$D$14:$D$73,MATCH($A33,'CA Standards and Followers'!$A$14:$A$73,0))*'CA Standards and Followers'!J$9</f>
        <v>0</v>
      </c>
      <c r="K33">
        <f>INDEX('CA Standards and Followers'!$D$14:$D$73,MATCH($A33,'CA Standards and Followers'!$A$14:$A$73,0))*'CA Standards and Followers'!K$9</f>
        <v>0</v>
      </c>
      <c r="L33">
        <f>INDEX('CA Standards and Followers'!$D$14:$D$73,MATCH($A33,'CA Standards and Followers'!$A$14:$A$73,0))*'CA Standards and Followers'!L$9</f>
        <v>0</v>
      </c>
      <c r="M33">
        <f>INDEX('CA Standards and Followers'!$D$14:$D$73,MATCH($A33,'CA Standards and Followers'!$A$14:$A$73,0))*'CA Standards and Followers'!M$9</f>
        <v>0</v>
      </c>
      <c r="N33">
        <f>INDEX('CA Standards and Followers'!$D$14:$D$73,MATCH($A33,'CA Standards and Followers'!$A$14:$A$73,0))*'CA Standards and Followers'!N$9</f>
        <v>0</v>
      </c>
      <c r="O33">
        <f>INDEX('CA Standards and Followers'!$D$14:$D$73,MATCH($A33,'CA Standards and Followers'!$A$14:$A$73,0))*'CA Standards and Followers'!O$9</f>
        <v>0</v>
      </c>
      <c r="P33">
        <f>INDEX('CA Standards and Followers'!$D$14:$D$73,MATCH($A33,'CA Standards and Followers'!$A$14:$A$73,0))*'CA Standards and Followers'!P$9</f>
        <v>0</v>
      </c>
      <c r="Q33">
        <f>INDEX('CA Standards and Followers'!$D$14:$D$73,MATCH($A33,'CA Standards and Followers'!$A$14:$A$73,0))*'CA Standards and Followers'!Q$9</f>
        <v>0</v>
      </c>
      <c r="R33">
        <f>INDEX('CA Standards and Followers'!$D$14:$D$73,MATCH($A33,'CA Standards and Followers'!$A$14:$A$73,0))*'CA Standards and Followers'!R$9</f>
        <v>0</v>
      </c>
      <c r="S33">
        <f>INDEX('CA Standards and Followers'!$D$14:$D$73,MATCH($A33,'CA Standards and Followers'!$A$14:$A$73,0))*'CA Standards and Followers'!S$9</f>
        <v>0</v>
      </c>
      <c r="T33">
        <f>INDEX('CA Standards and Followers'!$D$14:$D$73,MATCH($A33,'CA Standards and Followers'!$A$14:$A$73,0))*'CA Standards and Followers'!T$9</f>
        <v>0</v>
      </c>
      <c r="U33">
        <f>INDEX('CA Standards and Followers'!$D$14:$D$73,MATCH($A33,'CA Standards and Followers'!$A$14:$A$73,0))*'CA Standards and Followers'!U$9</f>
        <v>0</v>
      </c>
      <c r="V33">
        <f>INDEX('CA Standards and Followers'!$D$14:$D$73,MATCH($A33,'CA Standards and Followers'!$A$14:$A$73,0))*'CA Standards and Followers'!V$9</f>
        <v>0</v>
      </c>
      <c r="W33">
        <f>INDEX('CA Standards and Followers'!$D$14:$D$73,MATCH($A33,'CA Standards and Followers'!$A$14:$A$73,0))*'CA Standards and Followers'!W$9</f>
        <v>0</v>
      </c>
      <c r="X33">
        <f>INDEX('CA Standards and Followers'!$D$14:$D$73,MATCH($A33,'CA Standards and Followers'!$A$14:$A$73,0))*'CA Standards and Followers'!X$9</f>
        <v>0</v>
      </c>
      <c r="Y33">
        <f>INDEX('CA Standards and Followers'!$D$14:$D$73,MATCH($A33,'CA Standards and Followers'!$A$14:$A$73,0))*'CA Standards and Followers'!Y$9</f>
        <v>0</v>
      </c>
      <c r="Z33">
        <f>INDEX('CA Standards and Followers'!$D$14:$D$73,MATCH($A33,'CA Standards and Followers'!$A$14:$A$73,0))*'CA Standards and Followers'!Z$9</f>
        <v>0</v>
      </c>
      <c r="AA33">
        <f>INDEX('CA Standards and Followers'!$D$14:$D$73,MATCH($A33,'CA Standards and Followers'!$A$14:$A$73,0))*'CA Standards and Followers'!AA$9</f>
        <v>0</v>
      </c>
      <c r="AB33">
        <f>INDEX('CA Standards and Followers'!$D$14:$D$73,MATCH($A33,'CA Standards and Followers'!$A$14:$A$73,0))*'CA Standards and Followers'!AB$9</f>
        <v>0</v>
      </c>
      <c r="AC33">
        <f>INDEX('CA Standards and Followers'!$D$14:$D$73,MATCH($A33,'CA Standards and Followers'!$A$14:$A$73,0))*'CA Standards and Followers'!AC$9</f>
        <v>0</v>
      </c>
      <c r="AD33">
        <f>INDEX('CA Standards and Followers'!$D$14:$D$73,MATCH($A33,'CA Standards and Followers'!$A$14:$A$73,0))*'CA Standards and Followers'!AD$9</f>
        <v>0</v>
      </c>
      <c r="AE33">
        <f>INDEX('CA Standards and Followers'!$D$14:$D$73,MATCH($A33,'CA Standards and Followers'!$A$14:$A$73,0))*'CA Standards and Followers'!AE$9</f>
        <v>0</v>
      </c>
      <c r="AF33">
        <f>INDEX('CA Standards and Followers'!$D$14:$D$73,MATCH($A33,'CA Standards and Followers'!$A$14:$A$73,0))*'CA Standards and Followers'!AF$9</f>
        <v>0</v>
      </c>
    </row>
    <row r="34" spans="1:32" x14ac:dyDescent="0.75">
      <c r="A34" t="s">
        <v>1387</v>
      </c>
      <c r="B34">
        <f>INDEX('CA Standards and Followers'!$D$14:$D$73,MATCH($A34,'CA Standards and Followers'!$A$14:$A$73,0))*'CA Standards and Followers'!B$9</f>
        <v>0</v>
      </c>
      <c r="C34">
        <f>INDEX('CA Standards and Followers'!$D$14:$D$73,MATCH($A34,'CA Standards and Followers'!$A$14:$A$73,0))*'CA Standards and Followers'!C$9</f>
        <v>0</v>
      </c>
      <c r="D34">
        <f>INDEX('CA Standards and Followers'!$D$14:$D$73,MATCH($A34,'CA Standards and Followers'!$A$14:$A$73,0))*'CA Standards and Followers'!D$9</f>
        <v>0</v>
      </c>
      <c r="E34">
        <f>INDEX('CA Standards and Followers'!$D$14:$D$73,MATCH($A34,'CA Standards and Followers'!$A$14:$A$73,0))*'CA Standards and Followers'!E$9</f>
        <v>0</v>
      </c>
      <c r="F34">
        <f>INDEX('CA Standards and Followers'!$D$14:$D$73,MATCH($A34,'CA Standards and Followers'!$A$14:$A$73,0))*'CA Standards and Followers'!F$9</f>
        <v>0</v>
      </c>
      <c r="G34">
        <f>INDEX('CA Standards and Followers'!$D$14:$D$73,MATCH($A34,'CA Standards and Followers'!$A$14:$A$73,0))*'CA Standards and Followers'!G$9</f>
        <v>0</v>
      </c>
      <c r="H34">
        <f>INDEX('CA Standards and Followers'!$D$14:$D$73,MATCH($A34,'CA Standards and Followers'!$A$14:$A$73,0))*'CA Standards and Followers'!H$9</f>
        <v>0</v>
      </c>
      <c r="I34">
        <f>INDEX('CA Standards and Followers'!$D$14:$D$73,MATCH($A34,'CA Standards and Followers'!$A$14:$A$73,0))*'CA Standards and Followers'!I$9</f>
        <v>0</v>
      </c>
      <c r="J34">
        <f>INDEX('CA Standards and Followers'!$D$14:$D$73,MATCH($A34,'CA Standards and Followers'!$A$14:$A$73,0))*'CA Standards and Followers'!J$9</f>
        <v>0</v>
      </c>
      <c r="K34">
        <f>INDEX('CA Standards and Followers'!$D$14:$D$73,MATCH($A34,'CA Standards and Followers'!$A$14:$A$73,0))*'CA Standards and Followers'!K$9</f>
        <v>0</v>
      </c>
      <c r="L34">
        <f>INDEX('CA Standards and Followers'!$D$14:$D$73,MATCH($A34,'CA Standards and Followers'!$A$14:$A$73,0))*'CA Standards and Followers'!L$9</f>
        <v>0</v>
      </c>
      <c r="M34">
        <f>INDEX('CA Standards and Followers'!$D$14:$D$73,MATCH($A34,'CA Standards and Followers'!$A$14:$A$73,0))*'CA Standards and Followers'!M$9</f>
        <v>0</v>
      </c>
      <c r="N34">
        <f>INDEX('CA Standards and Followers'!$D$14:$D$73,MATCH($A34,'CA Standards and Followers'!$A$14:$A$73,0))*'CA Standards and Followers'!N$9</f>
        <v>0</v>
      </c>
      <c r="O34">
        <f>INDEX('CA Standards and Followers'!$D$14:$D$73,MATCH($A34,'CA Standards and Followers'!$A$14:$A$73,0))*'CA Standards and Followers'!O$9</f>
        <v>0</v>
      </c>
      <c r="P34">
        <f>INDEX('CA Standards and Followers'!$D$14:$D$73,MATCH($A34,'CA Standards and Followers'!$A$14:$A$73,0))*'CA Standards and Followers'!P$9</f>
        <v>0</v>
      </c>
      <c r="Q34">
        <f>INDEX('CA Standards and Followers'!$D$14:$D$73,MATCH($A34,'CA Standards and Followers'!$A$14:$A$73,0))*'CA Standards and Followers'!Q$9</f>
        <v>0</v>
      </c>
      <c r="R34">
        <f>INDEX('CA Standards and Followers'!$D$14:$D$73,MATCH($A34,'CA Standards and Followers'!$A$14:$A$73,0))*'CA Standards and Followers'!R$9</f>
        <v>0</v>
      </c>
      <c r="S34">
        <f>INDEX('CA Standards and Followers'!$D$14:$D$73,MATCH($A34,'CA Standards and Followers'!$A$14:$A$73,0))*'CA Standards and Followers'!S$9</f>
        <v>0</v>
      </c>
      <c r="T34">
        <f>INDEX('CA Standards and Followers'!$D$14:$D$73,MATCH($A34,'CA Standards and Followers'!$A$14:$A$73,0))*'CA Standards and Followers'!T$9</f>
        <v>0</v>
      </c>
      <c r="U34">
        <f>INDEX('CA Standards and Followers'!$D$14:$D$73,MATCH($A34,'CA Standards and Followers'!$A$14:$A$73,0))*'CA Standards and Followers'!U$9</f>
        <v>0</v>
      </c>
      <c r="V34">
        <f>INDEX('CA Standards and Followers'!$D$14:$D$73,MATCH($A34,'CA Standards and Followers'!$A$14:$A$73,0))*'CA Standards and Followers'!V$9</f>
        <v>0</v>
      </c>
      <c r="W34">
        <f>INDEX('CA Standards and Followers'!$D$14:$D$73,MATCH($A34,'CA Standards and Followers'!$A$14:$A$73,0))*'CA Standards and Followers'!W$9</f>
        <v>0</v>
      </c>
      <c r="X34">
        <f>INDEX('CA Standards and Followers'!$D$14:$D$73,MATCH($A34,'CA Standards and Followers'!$A$14:$A$73,0))*'CA Standards and Followers'!X$9</f>
        <v>0</v>
      </c>
      <c r="Y34">
        <f>INDEX('CA Standards and Followers'!$D$14:$D$73,MATCH($A34,'CA Standards and Followers'!$A$14:$A$73,0))*'CA Standards and Followers'!Y$9</f>
        <v>0</v>
      </c>
      <c r="Z34">
        <f>INDEX('CA Standards and Followers'!$D$14:$D$73,MATCH($A34,'CA Standards and Followers'!$A$14:$A$73,0))*'CA Standards and Followers'!Z$9</f>
        <v>0</v>
      </c>
      <c r="AA34">
        <f>INDEX('CA Standards and Followers'!$D$14:$D$73,MATCH($A34,'CA Standards and Followers'!$A$14:$A$73,0))*'CA Standards and Followers'!AA$9</f>
        <v>0</v>
      </c>
      <c r="AB34">
        <f>INDEX('CA Standards and Followers'!$D$14:$D$73,MATCH($A34,'CA Standards and Followers'!$A$14:$A$73,0))*'CA Standards and Followers'!AB$9</f>
        <v>0</v>
      </c>
      <c r="AC34">
        <f>INDEX('CA Standards and Followers'!$D$14:$D$73,MATCH($A34,'CA Standards and Followers'!$A$14:$A$73,0))*'CA Standards and Followers'!AC$9</f>
        <v>0</v>
      </c>
      <c r="AD34">
        <f>INDEX('CA Standards and Followers'!$D$14:$D$73,MATCH($A34,'CA Standards and Followers'!$A$14:$A$73,0))*'CA Standards and Followers'!AD$9</f>
        <v>0</v>
      </c>
      <c r="AE34">
        <f>INDEX('CA Standards and Followers'!$D$14:$D$73,MATCH($A34,'CA Standards and Followers'!$A$14:$A$73,0))*'CA Standards and Followers'!AE$9</f>
        <v>0</v>
      </c>
      <c r="AF34">
        <f>INDEX('CA Standards and Followers'!$D$14:$D$73,MATCH($A34,'CA Standards and Followers'!$A$14:$A$73,0))*'CA Standards and Followers'!AF$9</f>
        <v>0</v>
      </c>
    </row>
    <row r="35" spans="1:32" x14ac:dyDescent="0.75">
      <c r="A35" t="s">
        <v>19</v>
      </c>
      <c r="B35">
        <f>INDEX('CA Standards and Followers'!$D$14:$D$73,MATCH($A35,'CA Standards and Followers'!$A$14:$A$73,0))*'CA Standards and Followers'!B$9</f>
        <v>0</v>
      </c>
      <c r="C35">
        <f>INDEX('CA Standards and Followers'!$D$14:$D$73,MATCH($A35,'CA Standards and Followers'!$A$14:$A$73,0))*'CA Standards and Followers'!C$9</f>
        <v>0</v>
      </c>
      <c r="D35">
        <f>INDEX('CA Standards and Followers'!$D$14:$D$73,MATCH($A35,'CA Standards and Followers'!$A$14:$A$73,0))*'CA Standards and Followers'!D$9</f>
        <v>0</v>
      </c>
      <c r="E35">
        <f>INDEX('CA Standards and Followers'!$D$14:$D$73,MATCH($A35,'CA Standards and Followers'!$A$14:$A$73,0))*'CA Standards and Followers'!E$9</f>
        <v>0</v>
      </c>
      <c r="F35">
        <f>INDEX('CA Standards and Followers'!$D$14:$D$73,MATCH($A35,'CA Standards and Followers'!$A$14:$A$73,0))*'CA Standards and Followers'!F$9</f>
        <v>0</v>
      </c>
      <c r="G35">
        <f>INDEX('CA Standards and Followers'!$D$14:$D$73,MATCH($A35,'CA Standards and Followers'!$A$14:$A$73,0))*'CA Standards and Followers'!G$9</f>
        <v>0</v>
      </c>
      <c r="H35">
        <f>INDEX('CA Standards and Followers'!$D$14:$D$73,MATCH($A35,'CA Standards and Followers'!$A$14:$A$73,0))*'CA Standards and Followers'!H$9</f>
        <v>0</v>
      </c>
      <c r="I35">
        <f>INDEX('CA Standards and Followers'!$D$14:$D$73,MATCH($A35,'CA Standards and Followers'!$A$14:$A$73,0))*'CA Standards and Followers'!I$9</f>
        <v>0</v>
      </c>
      <c r="J35">
        <f>INDEX('CA Standards and Followers'!$D$14:$D$73,MATCH($A35,'CA Standards and Followers'!$A$14:$A$73,0))*'CA Standards and Followers'!J$9</f>
        <v>0</v>
      </c>
      <c r="K35">
        <f>INDEX('CA Standards and Followers'!$D$14:$D$73,MATCH($A35,'CA Standards and Followers'!$A$14:$A$73,0))*'CA Standards and Followers'!K$9</f>
        <v>0</v>
      </c>
      <c r="L35">
        <f>INDEX('CA Standards and Followers'!$D$14:$D$73,MATCH($A35,'CA Standards and Followers'!$A$14:$A$73,0))*'CA Standards and Followers'!L$9</f>
        <v>0</v>
      </c>
      <c r="M35">
        <f>INDEX('CA Standards and Followers'!$D$14:$D$73,MATCH($A35,'CA Standards and Followers'!$A$14:$A$73,0))*'CA Standards and Followers'!M$9</f>
        <v>0</v>
      </c>
      <c r="N35">
        <f>INDEX('CA Standards and Followers'!$D$14:$D$73,MATCH($A35,'CA Standards and Followers'!$A$14:$A$73,0))*'CA Standards and Followers'!N$9</f>
        <v>0</v>
      </c>
      <c r="O35">
        <f>INDEX('CA Standards and Followers'!$D$14:$D$73,MATCH($A35,'CA Standards and Followers'!$A$14:$A$73,0))*'CA Standards and Followers'!O$9</f>
        <v>0</v>
      </c>
      <c r="P35">
        <f>INDEX('CA Standards and Followers'!$D$14:$D$73,MATCH($A35,'CA Standards and Followers'!$A$14:$A$73,0))*'CA Standards and Followers'!P$9</f>
        <v>0</v>
      </c>
      <c r="Q35">
        <f>INDEX('CA Standards and Followers'!$D$14:$D$73,MATCH($A35,'CA Standards and Followers'!$A$14:$A$73,0))*'CA Standards and Followers'!Q$9</f>
        <v>0</v>
      </c>
      <c r="R35">
        <f>INDEX('CA Standards and Followers'!$D$14:$D$73,MATCH($A35,'CA Standards and Followers'!$A$14:$A$73,0))*'CA Standards and Followers'!R$9</f>
        <v>0</v>
      </c>
      <c r="S35">
        <f>INDEX('CA Standards and Followers'!$D$14:$D$73,MATCH($A35,'CA Standards and Followers'!$A$14:$A$73,0))*'CA Standards and Followers'!S$9</f>
        <v>0</v>
      </c>
      <c r="T35">
        <f>INDEX('CA Standards and Followers'!$D$14:$D$73,MATCH($A35,'CA Standards and Followers'!$A$14:$A$73,0))*'CA Standards and Followers'!T$9</f>
        <v>0</v>
      </c>
      <c r="U35">
        <f>INDEX('CA Standards and Followers'!$D$14:$D$73,MATCH($A35,'CA Standards and Followers'!$A$14:$A$73,0))*'CA Standards and Followers'!U$9</f>
        <v>0</v>
      </c>
      <c r="V35">
        <f>INDEX('CA Standards and Followers'!$D$14:$D$73,MATCH($A35,'CA Standards and Followers'!$A$14:$A$73,0))*'CA Standards and Followers'!V$9</f>
        <v>0</v>
      </c>
      <c r="W35">
        <f>INDEX('CA Standards and Followers'!$D$14:$D$73,MATCH($A35,'CA Standards and Followers'!$A$14:$A$73,0))*'CA Standards and Followers'!W$9</f>
        <v>0</v>
      </c>
      <c r="X35">
        <f>INDEX('CA Standards and Followers'!$D$14:$D$73,MATCH($A35,'CA Standards and Followers'!$A$14:$A$73,0))*'CA Standards and Followers'!X$9</f>
        <v>0</v>
      </c>
      <c r="Y35">
        <f>INDEX('CA Standards and Followers'!$D$14:$D$73,MATCH($A35,'CA Standards and Followers'!$A$14:$A$73,0))*'CA Standards and Followers'!Y$9</f>
        <v>0</v>
      </c>
      <c r="Z35">
        <f>INDEX('CA Standards and Followers'!$D$14:$D$73,MATCH($A35,'CA Standards and Followers'!$A$14:$A$73,0))*'CA Standards and Followers'!Z$9</f>
        <v>0</v>
      </c>
      <c r="AA35">
        <f>INDEX('CA Standards and Followers'!$D$14:$D$73,MATCH($A35,'CA Standards and Followers'!$A$14:$A$73,0))*'CA Standards and Followers'!AA$9</f>
        <v>0</v>
      </c>
      <c r="AB35">
        <f>INDEX('CA Standards and Followers'!$D$14:$D$73,MATCH($A35,'CA Standards and Followers'!$A$14:$A$73,0))*'CA Standards and Followers'!AB$9</f>
        <v>0</v>
      </c>
      <c r="AC35">
        <f>INDEX('CA Standards and Followers'!$D$14:$D$73,MATCH($A35,'CA Standards and Followers'!$A$14:$A$73,0))*'CA Standards and Followers'!AC$9</f>
        <v>0</v>
      </c>
      <c r="AD35">
        <f>INDEX('CA Standards and Followers'!$D$14:$D$73,MATCH($A35,'CA Standards and Followers'!$A$14:$A$73,0))*'CA Standards and Followers'!AD$9</f>
        <v>0</v>
      </c>
      <c r="AE35">
        <f>INDEX('CA Standards and Followers'!$D$14:$D$73,MATCH($A35,'CA Standards and Followers'!$A$14:$A$73,0))*'CA Standards and Followers'!AE$9</f>
        <v>0</v>
      </c>
      <c r="AF35">
        <f>INDEX('CA Standards and Followers'!$D$14:$D$73,MATCH($A35,'CA Standards and Followers'!$A$14:$A$73,0))*'CA Standards and Followers'!AF$9</f>
        <v>0</v>
      </c>
    </row>
    <row r="36" spans="1:32" x14ac:dyDescent="0.75">
      <c r="A36" t="s">
        <v>20</v>
      </c>
      <c r="B36">
        <f>INDEX('CA Standards and Followers'!$D$14:$D$73,MATCH($A36,'CA Standards and Followers'!$A$14:$A$73,0))*'CA Standards and Followers'!B$9</f>
        <v>0</v>
      </c>
      <c r="C36">
        <f>INDEX('CA Standards and Followers'!$D$14:$D$73,MATCH($A36,'CA Standards and Followers'!$A$14:$A$73,0))*'CA Standards and Followers'!C$9</f>
        <v>0</v>
      </c>
      <c r="D36">
        <f>INDEX('CA Standards and Followers'!$D$14:$D$73,MATCH($A36,'CA Standards and Followers'!$A$14:$A$73,0))*'CA Standards and Followers'!D$9</f>
        <v>0</v>
      </c>
      <c r="E36">
        <f>INDEX('CA Standards and Followers'!$D$14:$D$73,MATCH($A36,'CA Standards and Followers'!$A$14:$A$73,0))*'CA Standards and Followers'!E$9</f>
        <v>0</v>
      </c>
      <c r="F36">
        <f>INDEX('CA Standards and Followers'!$D$14:$D$73,MATCH($A36,'CA Standards and Followers'!$A$14:$A$73,0))*'CA Standards and Followers'!F$9</f>
        <v>0</v>
      </c>
      <c r="G36">
        <f>INDEX('CA Standards and Followers'!$D$14:$D$73,MATCH($A36,'CA Standards and Followers'!$A$14:$A$73,0))*'CA Standards and Followers'!G$9</f>
        <v>0</v>
      </c>
      <c r="H36">
        <f>INDEX('CA Standards and Followers'!$D$14:$D$73,MATCH($A36,'CA Standards and Followers'!$A$14:$A$73,0))*'CA Standards and Followers'!H$9</f>
        <v>0</v>
      </c>
      <c r="I36">
        <f>INDEX('CA Standards and Followers'!$D$14:$D$73,MATCH($A36,'CA Standards and Followers'!$A$14:$A$73,0))*'CA Standards and Followers'!I$9</f>
        <v>0</v>
      </c>
      <c r="J36">
        <f>INDEX('CA Standards and Followers'!$D$14:$D$73,MATCH($A36,'CA Standards and Followers'!$A$14:$A$73,0))*'CA Standards and Followers'!J$9</f>
        <v>0</v>
      </c>
      <c r="K36">
        <f>INDEX('CA Standards and Followers'!$D$14:$D$73,MATCH($A36,'CA Standards and Followers'!$A$14:$A$73,0))*'CA Standards and Followers'!K$9</f>
        <v>0</v>
      </c>
      <c r="L36">
        <f>INDEX('CA Standards and Followers'!$D$14:$D$73,MATCH($A36,'CA Standards and Followers'!$A$14:$A$73,0))*'CA Standards and Followers'!L$9</f>
        <v>0</v>
      </c>
      <c r="M36">
        <f>INDEX('CA Standards and Followers'!$D$14:$D$73,MATCH($A36,'CA Standards and Followers'!$A$14:$A$73,0))*'CA Standards and Followers'!M$9</f>
        <v>0</v>
      </c>
      <c r="N36">
        <f>INDEX('CA Standards and Followers'!$D$14:$D$73,MATCH($A36,'CA Standards and Followers'!$A$14:$A$73,0))*'CA Standards and Followers'!N$9</f>
        <v>0</v>
      </c>
      <c r="O36">
        <f>INDEX('CA Standards and Followers'!$D$14:$D$73,MATCH($A36,'CA Standards and Followers'!$A$14:$A$73,0))*'CA Standards and Followers'!O$9</f>
        <v>0</v>
      </c>
      <c r="P36">
        <f>INDEX('CA Standards and Followers'!$D$14:$D$73,MATCH($A36,'CA Standards and Followers'!$A$14:$A$73,0))*'CA Standards and Followers'!P$9</f>
        <v>0</v>
      </c>
      <c r="Q36">
        <f>INDEX('CA Standards and Followers'!$D$14:$D$73,MATCH($A36,'CA Standards and Followers'!$A$14:$A$73,0))*'CA Standards and Followers'!Q$9</f>
        <v>0</v>
      </c>
      <c r="R36">
        <f>INDEX('CA Standards and Followers'!$D$14:$D$73,MATCH($A36,'CA Standards and Followers'!$A$14:$A$73,0))*'CA Standards and Followers'!R$9</f>
        <v>0</v>
      </c>
      <c r="S36">
        <f>INDEX('CA Standards and Followers'!$D$14:$D$73,MATCH($A36,'CA Standards and Followers'!$A$14:$A$73,0))*'CA Standards and Followers'!S$9</f>
        <v>0</v>
      </c>
      <c r="T36">
        <f>INDEX('CA Standards and Followers'!$D$14:$D$73,MATCH($A36,'CA Standards and Followers'!$A$14:$A$73,0))*'CA Standards and Followers'!T$9</f>
        <v>0</v>
      </c>
      <c r="U36">
        <f>INDEX('CA Standards and Followers'!$D$14:$D$73,MATCH($A36,'CA Standards and Followers'!$A$14:$A$73,0))*'CA Standards and Followers'!U$9</f>
        <v>0</v>
      </c>
      <c r="V36">
        <f>INDEX('CA Standards and Followers'!$D$14:$D$73,MATCH($A36,'CA Standards and Followers'!$A$14:$A$73,0))*'CA Standards and Followers'!V$9</f>
        <v>0</v>
      </c>
      <c r="W36">
        <f>INDEX('CA Standards and Followers'!$D$14:$D$73,MATCH($A36,'CA Standards and Followers'!$A$14:$A$73,0))*'CA Standards and Followers'!W$9</f>
        <v>0</v>
      </c>
      <c r="X36">
        <f>INDEX('CA Standards and Followers'!$D$14:$D$73,MATCH($A36,'CA Standards and Followers'!$A$14:$A$73,0))*'CA Standards and Followers'!X$9</f>
        <v>0</v>
      </c>
      <c r="Y36">
        <f>INDEX('CA Standards and Followers'!$D$14:$D$73,MATCH($A36,'CA Standards and Followers'!$A$14:$A$73,0))*'CA Standards and Followers'!Y$9</f>
        <v>0</v>
      </c>
      <c r="Z36">
        <f>INDEX('CA Standards and Followers'!$D$14:$D$73,MATCH($A36,'CA Standards and Followers'!$A$14:$A$73,0))*'CA Standards and Followers'!Z$9</f>
        <v>0</v>
      </c>
      <c r="AA36">
        <f>INDEX('CA Standards and Followers'!$D$14:$D$73,MATCH($A36,'CA Standards and Followers'!$A$14:$A$73,0))*'CA Standards and Followers'!AA$9</f>
        <v>0</v>
      </c>
      <c r="AB36">
        <f>INDEX('CA Standards and Followers'!$D$14:$D$73,MATCH($A36,'CA Standards and Followers'!$A$14:$A$73,0))*'CA Standards and Followers'!AB$9</f>
        <v>0</v>
      </c>
      <c r="AC36">
        <f>INDEX('CA Standards and Followers'!$D$14:$D$73,MATCH($A36,'CA Standards and Followers'!$A$14:$A$73,0))*'CA Standards and Followers'!AC$9</f>
        <v>0</v>
      </c>
      <c r="AD36">
        <f>INDEX('CA Standards and Followers'!$D$14:$D$73,MATCH($A36,'CA Standards and Followers'!$A$14:$A$73,0))*'CA Standards and Followers'!AD$9</f>
        <v>0</v>
      </c>
      <c r="AE36">
        <f>INDEX('CA Standards and Followers'!$D$14:$D$73,MATCH($A36,'CA Standards and Followers'!$A$14:$A$73,0))*'CA Standards and Followers'!AE$9</f>
        <v>0</v>
      </c>
      <c r="AF36">
        <f>INDEX('CA Standards and Followers'!$D$14:$D$73,MATCH($A36,'CA Standards and Followers'!$A$14:$A$73,0))*'CA Standards and Followers'!AF$9</f>
        <v>0</v>
      </c>
    </row>
    <row r="37" spans="1:32" x14ac:dyDescent="0.75">
      <c r="A37" t="s">
        <v>21</v>
      </c>
      <c r="B37">
        <f>INDEX('CA Standards and Followers'!$D$14:$D$73,MATCH($A37,'CA Standards and Followers'!$A$14:$A$73,0))*'CA Standards and Followers'!B$9</f>
        <v>0</v>
      </c>
      <c r="C37">
        <f>INDEX('CA Standards and Followers'!$D$14:$D$73,MATCH($A37,'CA Standards and Followers'!$A$14:$A$73,0))*'CA Standards and Followers'!C$9</f>
        <v>0</v>
      </c>
      <c r="D37">
        <f>INDEX('CA Standards and Followers'!$D$14:$D$73,MATCH($A37,'CA Standards and Followers'!$A$14:$A$73,0))*'CA Standards and Followers'!D$9</f>
        <v>0</v>
      </c>
      <c r="E37">
        <f>INDEX('CA Standards and Followers'!$D$14:$D$73,MATCH($A37,'CA Standards and Followers'!$A$14:$A$73,0))*'CA Standards and Followers'!E$9</f>
        <v>0</v>
      </c>
      <c r="F37">
        <f>INDEX('CA Standards and Followers'!$D$14:$D$73,MATCH($A37,'CA Standards and Followers'!$A$14:$A$73,0))*'CA Standards and Followers'!F$9</f>
        <v>0</v>
      </c>
      <c r="G37">
        <f>INDEX('CA Standards and Followers'!$D$14:$D$73,MATCH($A37,'CA Standards and Followers'!$A$14:$A$73,0))*'CA Standards and Followers'!G$9</f>
        <v>0</v>
      </c>
      <c r="H37">
        <f>INDEX('CA Standards and Followers'!$D$14:$D$73,MATCH($A37,'CA Standards and Followers'!$A$14:$A$73,0))*'CA Standards and Followers'!H$9</f>
        <v>0</v>
      </c>
      <c r="I37">
        <f>INDEX('CA Standards and Followers'!$D$14:$D$73,MATCH($A37,'CA Standards and Followers'!$A$14:$A$73,0))*'CA Standards and Followers'!I$9</f>
        <v>0</v>
      </c>
      <c r="J37">
        <f>INDEX('CA Standards and Followers'!$D$14:$D$73,MATCH($A37,'CA Standards and Followers'!$A$14:$A$73,0))*'CA Standards and Followers'!J$9</f>
        <v>0</v>
      </c>
      <c r="K37">
        <f>INDEX('CA Standards and Followers'!$D$14:$D$73,MATCH($A37,'CA Standards and Followers'!$A$14:$A$73,0))*'CA Standards and Followers'!K$9</f>
        <v>0</v>
      </c>
      <c r="L37">
        <f>INDEX('CA Standards and Followers'!$D$14:$D$73,MATCH($A37,'CA Standards and Followers'!$A$14:$A$73,0))*'CA Standards and Followers'!L$9</f>
        <v>0</v>
      </c>
      <c r="M37">
        <f>INDEX('CA Standards and Followers'!$D$14:$D$73,MATCH($A37,'CA Standards and Followers'!$A$14:$A$73,0))*'CA Standards and Followers'!M$9</f>
        <v>0</v>
      </c>
      <c r="N37">
        <f>INDEX('CA Standards and Followers'!$D$14:$D$73,MATCH($A37,'CA Standards and Followers'!$A$14:$A$73,0))*'CA Standards and Followers'!N$9</f>
        <v>0</v>
      </c>
      <c r="O37">
        <f>INDEX('CA Standards and Followers'!$D$14:$D$73,MATCH($A37,'CA Standards and Followers'!$A$14:$A$73,0))*'CA Standards and Followers'!O$9</f>
        <v>0</v>
      </c>
      <c r="P37">
        <f>INDEX('CA Standards and Followers'!$D$14:$D$73,MATCH($A37,'CA Standards and Followers'!$A$14:$A$73,0))*'CA Standards and Followers'!P$9</f>
        <v>0</v>
      </c>
      <c r="Q37">
        <f>INDEX('CA Standards and Followers'!$D$14:$D$73,MATCH($A37,'CA Standards and Followers'!$A$14:$A$73,0))*'CA Standards and Followers'!Q$9</f>
        <v>0</v>
      </c>
      <c r="R37">
        <f>INDEX('CA Standards and Followers'!$D$14:$D$73,MATCH($A37,'CA Standards and Followers'!$A$14:$A$73,0))*'CA Standards and Followers'!R$9</f>
        <v>0</v>
      </c>
      <c r="S37">
        <f>INDEX('CA Standards and Followers'!$D$14:$D$73,MATCH($A37,'CA Standards and Followers'!$A$14:$A$73,0))*'CA Standards and Followers'!S$9</f>
        <v>0</v>
      </c>
      <c r="T37">
        <f>INDEX('CA Standards and Followers'!$D$14:$D$73,MATCH($A37,'CA Standards and Followers'!$A$14:$A$73,0))*'CA Standards and Followers'!T$9</f>
        <v>0</v>
      </c>
      <c r="U37">
        <f>INDEX('CA Standards and Followers'!$D$14:$D$73,MATCH($A37,'CA Standards and Followers'!$A$14:$A$73,0))*'CA Standards and Followers'!U$9</f>
        <v>0</v>
      </c>
      <c r="V37">
        <f>INDEX('CA Standards and Followers'!$D$14:$D$73,MATCH($A37,'CA Standards and Followers'!$A$14:$A$73,0))*'CA Standards and Followers'!V$9</f>
        <v>0</v>
      </c>
      <c r="W37">
        <f>INDEX('CA Standards and Followers'!$D$14:$D$73,MATCH($A37,'CA Standards and Followers'!$A$14:$A$73,0))*'CA Standards and Followers'!W$9</f>
        <v>0</v>
      </c>
      <c r="X37">
        <f>INDEX('CA Standards and Followers'!$D$14:$D$73,MATCH($A37,'CA Standards and Followers'!$A$14:$A$73,0))*'CA Standards and Followers'!X$9</f>
        <v>0</v>
      </c>
      <c r="Y37">
        <f>INDEX('CA Standards and Followers'!$D$14:$D$73,MATCH($A37,'CA Standards and Followers'!$A$14:$A$73,0))*'CA Standards and Followers'!Y$9</f>
        <v>0</v>
      </c>
      <c r="Z37">
        <f>INDEX('CA Standards and Followers'!$D$14:$D$73,MATCH($A37,'CA Standards and Followers'!$A$14:$A$73,0))*'CA Standards and Followers'!Z$9</f>
        <v>0</v>
      </c>
      <c r="AA37">
        <f>INDEX('CA Standards and Followers'!$D$14:$D$73,MATCH($A37,'CA Standards and Followers'!$A$14:$A$73,0))*'CA Standards and Followers'!AA$9</f>
        <v>0</v>
      </c>
      <c r="AB37">
        <f>INDEX('CA Standards and Followers'!$D$14:$D$73,MATCH($A37,'CA Standards and Followers'!$A$14:$A$73,0))*'CA Standards and Followers'!AB$9</f>
        <v>0</v>
      </c>
      <c r="AC37">
        <f>INDEX('CA Standards and Followers'!$D$14:$D$73,MATCH($A37,'CA Standards and Followers'!$A$14:$A$73,0))*'CA Standards and Followers'!AC$9</f>
        <v>0</v>
      </c>
      <c r="AD37">
        <f>INDEX('CA Standards and Followers'!$D$14:$D$73,MATCH($A37,'CA Standards and Followers'!$A$14:$A$73,0))*'CA Standards and Followers'!AD$9</f>
        <v>0</v>
      </c>
      <c r="AE37">
        <f>INDEX('CA Standards and Followers'!$D$14:$D$73,MATCH($A37,'CA Standards and Followers'!$A$14:$A$73,0))*'CA Standards and Followers'!AE$9</f>
        <v>0</v>
      </c>
      <c r="AF37">
        <f>INDEX('CA Standards and Followers'!$D$14:$D$73,MATCH($A37,'CA Standards and Followers'!$A$14:$A$73,0))*'CA Standards and Followers'!AF$9</f>
        <v>0</v>
      </c>
    </row>
    <row r="38" spans="1:32" x14ac:dyDescent="0.75">
      <c r="A38" t="s">
        <v>1392</v>
      </c>
      <c r="B38">
        <f>INDEX('CA Standards and Followers'!$D$14:$D$73,MATCH($A38,'CA Standards and Followers'!$A$14:$A$73,0))*'CA Standards and Followers'!B$9</f>
        <v>0</v>
      </c>
      <c r="C38">
        <f>INDEX('CA Standards and Followers'!$D$14:$D$73,MATCH($A38,'CA Standards and Followers'!$A$14:$A$73,0))*'CA Standards and Followers'!C$9</f>
        <v>0</v>
      </c>
      <c r="D38">
        <f>INDEX('CA Standards and Followers'!$D$14:$D$73,MATCH($A38,'CA Standards and Followers'!$A$14:$A$73,0))*'CA Standards and Followers'!D$9</f>
        <v>0</v>
      </c>
      <c r="E38">
        <f>INDEX('CA Standards and Followers'!$D$14:$D$73,MATCH($A38,'CA Standards and Followers'!$A$14:$A$73,0))*'CA Standards and Followers'!E$9</f>
        <v>0</v>
      </c>
      <c r="F38">
        <f>INDEX('CA Standards and Followers'!$D$14:$D$73,MATCH($A38,'CA Standards and Followers'!$A$14:$A$73,0))*'CA Standards and Followers'!F$9</f>
        <v>0</v>
      </c>
      <c r="G38">
        <f>INDEX('CA Standards and Followers'!$D$14:$D$73,MATCH($A38,'CA Standards and Followers'!$A$14:$A$73,0))*'CA Standards and Followers'!G$9</f>
        <v>0</v>
      </c>
      <c r="H38">
        <f>INDEX('CA Standards and Followers'!$D$14:$D$73,MATCH($A38,'CA Standards and Followers'!$A$14:$A$73,0))*'CA Standards and Followers'!H$9</f>
        <v>0</v>
      </c>
      <c r="I38">
        <f>INDEX('CA Standards and Followers'!$D$14:$D$73,MATCH($A38,'CA Standards and Followers'!$A$14:$A$73,0))*'CA Standards and Followers'!I$9</f>
        <v>0</v>
      </c>
      <c r="J38">
        <f>INDEX('CA Standards and Followers'!$D$14:$D$73,MATCH($A38,'CA Standards and Followers'!$A$14:$A$73,0))*'CA Standards and Followers'!J$9</f>
        <v>0</v>
      </c>
      <c r="K38">
        <f>INDEX('CA Standards and Followers'!$D$14:$D$73,MATCH($A38,'CA Standards and Followers'!$A$14:$A$73,0))*'CA Standards and Followers'!K$9</f>
        <v>0</v>
      </c>
      <c r="L38">
        <f>INDEX('CA Standards and Followers'!$D$14:$D$73,MATCH($A38,'CA Standards and Followers'!$A$14:$A$73,0))*'CA Standards and Followers'!L$9</f>
        <v>0</v>
      </c>
      <c r="M38">
        <f>INDEX('CA Standards and Followers'!$D$14:$D$73,MATCH($A38,'CA Standards and Followers'!$A$14:$A$73,0))*'CA Standards and Followers'!M$9</f>
        <v>0</v>
      </c>
      <c r="N38">
        <f>INDEX('CA Standards and Followers'!$D$14:$D$73,MATCH($A38,'CA Standards and Followers'!$A$14:$A$73,0))*'CA Standards and Followers'!N$9</f>
        <v>0</v>
      </c>
      <c r="O38">
        <f>INDEX('CA Standards and Followers'!$D$14:$D$73,MATCH($A38,'CA Standards and Followers'!$A$14:$A$73,0))*'CA Standards and Followers'!O$9</f>
        <v>0</v>
      </c>
      <c r="P38">
        <f>INDEX('CA Standards and Followers'!$D$14:$D$73,MATCH($A38,'CA Standards and Followers'!$A$14:$A$73,0))*'CA Standards and Followers'!P$9</f>
        <v>0</v>
      </c>
      <c r="Q38">
        <f>INDEX('CA Standards and Followers'!$D$14:$D$73,MATCH($A38,'CA Standards and Followers'!$A$14:$A$73,0))*'CA Standards and Followers'!Q$9</f>
        <v>0</v>
      </c>
      <c r="R38">
        <f>INDEX('CA Standards and Followers'!$D$14:$D$73,MATCH($A38,'CA Standards and Followers'!$A$14:$A$73,0))*'CA Standards and Followers'!R$9</f>
        <v>0</v>
      </c>
      <c r="S38">
        <f>INDEX('CA Standards and Followers'!$D$14:$D$73,MATCH($A38,'CA Standards and Followers'!$A$14:$A$73,0))*'CA Standards and Followers'!S$9</f>
        <v>0</v>
      </c>
      <c r="T38">
        <f>INDEX('CA Standards and Followers'!$D$14:$D$73,MATCH($A38,'CA Standards and Followers'!$A$14:$A$73,0))*'CA Standards and Followers'!T$9</f>
        <v>0</v>
      </c>
      <c r="U38">
        <f>INDEX('CA Standards and Followers'!$D$14:$D$73,MATCH($A38,'CA Standards and Followers'!$A$14:$A$73,0))*'CA Standards and Followers'!U$9</f>
        <v>0</v>
      </c>
      <c r="V38">
        <f>INDEX('CA Standards and Followers'!$D$14:$D$73,MATCH($A38,'CA Standards and Followers'!$A$14:$A$73,0))*'CA Standards and Followers'!V$9</f>
        <v>0</v>
      </c>
      <c r="W38">
        <f>INDEX('CA Standards and Followers'!$D$14:$D$73,MATCH($A38,'CA Standards and Followers'!$A$14:$A$73,0))*'CA Standards and Followers'!W$9</f>
        <v>0</v>
      </c>
      <c r="X38">
        <f>INDEX('CA Standards and Followers'!$D$14:$D$73,MATCH($A38,'CA Standards and Followers'!$A$14:$A$73,0))*'CA Standards and Followers'!X$9</f>
        <v>0</v>
      </c>
      <c r="Y38">
        <f>INDEX('CA Standards and Followers'!$D$14:$D$73,MATCH($A38,'CA Standards and Followers'!$A$14:$A$73,0))*'CA Standards and Followers'!Y$9</f>
        <v>0</v>
      </c>
      <c r="Z38">
        <f>INDEX('CA Standards and Followers'!$D$14:$D$73,MATCH($A38,'CA Standards and Followers'!$A$14:$A$73,0))*'CA Standards and Followers'!Z$9</f>
        <v>0</v>
      </c>
      <c r="AA38">
        <f>INDEX('CA Standards and Followers'!$D$14:$D$73,MATCH($A38,'CA Standards and Followers'!$A$14:$A$73,0))*'CA Standards and Followers'!AA$9</f>
        <v>0</v>
      </c>
      <c r="AB38">
        <f>INDEX('CA Standards and Followers'!$D$14:$D$73,MATCH($A38,'CA Standards and Followers'!$A$14:$A$73,0))*'CA Standards and Followers'!AB$9</f>
        <v>0</v>
      </c>
      <c r="AC38">
        <f>INDEX('CA Standards and Followers'!$D$14:$D$73,MATCH($A38,'CA Standards and Followers'!$A$14:$A$73,0))*'CA Standards and Followers'!AC$9</f>
        <v>0</v>
      </c>
      <c r="AD38">
        <f>INDEX('CA Standards and Followers'!$D$14:$D$73,MATCH($A38,'CA Standards and Followers'!$A$14:$A$73,0))*'CA Standards and Followers'!AD$9</f>
        <v>0</v>
      </c>
      <c r="AE38">
        <f>INDEX('CA Standards and Followers'!$D$14:$D$73,MATCH($A38,'CA Standards and Followers'!$A$14:$A$73,0))*'CA Standards and Followers'!AE$9</f>
        <v>0</v>
      </c>
      <c r="AF38">
        <f>INDEX('CA Standards and Followers'!$D$14:$D$73,MATCH($A38,'CA Standards and Followers'!$A$14:$A$73,0))*'CA Standards and Followers'!AF$9</f>
        <v>0</v>
      </c>
    </row>
    <row r="39" spans="1:32" x14ac:dyDescent="0.75">
      <c r="A39" t="s">
        <v>1394</v>
      </c>
      <c r="B39">
        <f>INDEX('CA Standards and Followers'!$D$14:$D$73,MATCH($A39,'CA Standards and Followers'!$A$14:$A$73,0))*'CA Standards and Followers'!B$9</f>
        <v>0</v>
      </c>
      <c r="C39">
        <f>INDEX('CA Standards and Followers'!$D$14:$D$73,MATCH($A39,'CA Standards and Followers'!$A$14:$A$73,0))*'CA Standards and Followers'!C$9</f>
        <v>0</v>
      </c>
      <c r="D39">
        <f>INDEX('CA Standards and Followers'!$D$14:$D$73,MATCH($A39,'CA Standards and Followers'!$A$14:$A$73,0))*'CA Standards and Followers'!D$9</f>
        <v>0</v>
      </c>
      <c r="E39">
        <f>INDEX('CA Standards and Followers'!$D$14:$D$73,MATCH($A39,'CA Standards and Followers'!$A$14:$A$73,0))*'CA Standards and Followers'!E$9</f>
        <v>0</v>
      </c>
      <c r="F39">
        <f>INDEX('CA Standards and Followers'!$D$14:$D$73,MATCH($A39,'CA Standards and Followers'!$A$14:$A$73,0))*'CA Standards and Followers'!F$9</f>
        <v>0</v>
      </c>
      <c r="G39">
        <f>INDEX('CA Standards and Followers'!$D$14:$D$73,MATCH($A39,'CA Standards and Followers'!$A$14:$A$73,0))*'CA Standards and Followers'!G$9</f>
        <v>0</v>
      </c>
      <c r="H39">
        <f>INDEX('CA Standards and Followers'!$D$14:$D$73,MATCH($A39,'CA Standards and Followers'!$A$14:$A$73,0))*'CA Standards and Followers'!H$9</f>
        <v>0</v>
      </c>
      <c r="I39">
        <f>INDEX('CA Standards and Followers'!$D$14:$D$73,MATCH($A39,'CA Standards and Followers'!$A$14:$A$73,0))*'CA Standards and Followers'!I$9</f>
        <v>0</v>
      </c>
      <c r="J39">
        <f>INDEX('CA Standards and Followers'!$D$14:$D$73,MATCH($A39,'CA Standards and Followers'!$A$14:$A$73,0))*'CA Standards and Followers'!J$9</f>
        <v>0</v>
      </c>
      <c r="K39">
        <f>INDEX('CA Standards and Followers'!$D$14:$D$73,MATCH($A39,'CA Standards and Followers'!$A$14:$A$73,0))*'CA Standards and Followers'!K$9</f>
        <v>0</v>
      </c>
      <c r="L39">
        <f>INDEX('CA Standards and Followers'!$D$14:$D$73,MATCH($A39,'CA Standards and Followers'!$A$14:$A$73,0))*'CA Standards and Followers'!L$9</f>
        <v>0</v>
      </c>
      <c r="M39">
        <f>INDEX('CA Standards and Followers'!$D$14:$D$73,MATCH($A39,'CA Standards and Followers'!$A$14:$A$73,0))*'CA Standards and Followers'!M$9</f>
        <v>0</v>
      </c>
      <c r="N39">
        <f>INDEX('CA Standards and Followers'!$D$14:$D$73,MATCH($A39,'CA Standards and Followers'!$A$14:$A$73,0))*'CA Standards and Followers'!N$9</f>
        <v>0</v>
      </c>
      <c r="O39">
        <f>INDEX('CA Standards and Followers'!$D$14:$D$73,MATCH($A39,'CA Standards and Followers'!$A$14:$A$73,0))*'CA Standards and Followers'!O$9</f>
        <v>0</v>
      </c>
      <c r="P39">
        <f>INDEX('CA Standards and Followers'!$D$14:$D$73,MATCH($A39,'CA Standards and Followers'!$A$14:$A$73,0))*'CA Standards and Followers'!P$9</f>
        <v>0</v>
      </c>
      <c r="Q39">
        <f>INDEX('CA Standards and Followers'!$D$14:$D$73,MATCH($A39,'CA Standards and Followers'!$A$14:$A$73,0))*'CA Standards and Followers'!Q$9</f>
        <v>0</v>
      </c>
      <c r="R39">
        <f>INDEX('CA Standards and Followers'!$D$14:$D$73,MATCH($A39,'CA Standards and Followers'!$A$14:$A$73,0))*'CA Standards and Followers'!R$9</f>
        <v>0</v>
      </c>
      <c r="S39">
        <f>INDEX('CA Standards and Followers'!$D$14:$D$73,MATCH($A39,'CA Standards and Followers'!$A$14:$A$73,0))*'CA Standards and Followers'!S$9</f>
        <v>0</v>
      </c>
      <c r="T39">
        <f>INDEX('CA Standards and Followers'!$D$14:$D$73,MATCH($A39,'CA Standards and Followers'!$A$14:$A$73,0))*'CA Standards and Followers'!T$9</f>
        <v>0</v>
      </c>
      <c r="U39">
        <f>INDEX('CA Standards and Followers'!$D$14:$D$73,MATCH($A39,'CA Standards and Followers'!$A$14:$A$73,0))*'CA Standards and Followers'!U$9</f>
        <v>0</v>
      </c>
      <c r="V39">
        <f>INDEX('CA Standards and Followers'!$D$14:$D$73,MATCH($A39,'CA Standards and Followers'!$A$14:$A$73,0))*'CA Standards and Followers'!V$9</f>
        <v>0</v>
      </c>
      <c r="W39">
        <f>INDEX('CA Standards and Followers'!$D$14:$D$73,MATCH($A39,'CA Standards and Followers'!$A$14:$A$73,0))*'CA Standards and Followers'!W$9</f>
        <v>0</v>
      </c>
      <c r="X39">
        <f>INDEX('CA Standards and Followers'!$D$14:$D$73,MATCH($A39,'CA Standards and Followers'!$A$14:$A$73,0))*'CA Standards and Followers'!X$9</f>
        <v>0</v>
      </c>
      <c r="Y39">
        <f>INDEX('CA Standards and Followers'!$D$14:$D$73,MATCH($A39,'CA Standards and Followers'!$A$14:$A$73,0))*'CA Standards and Followers'!Y$9</f>
        <v>0</v>
      </c>
      <c r="Z39">
        <f>INDEX('CA Standards and Followers'!$D$14:$D$73,MATCH($A39,'CA Standards and Followers'!$A$14:$A$73,0))*'CA Standards and Followers'!Z$9</f>
        <v>0</v>
      </c>
      <c r="AA39">
        <f>INDEX('CA Standards and Followers'!$D$14:$D$73,MATCH($A39,'CA Standards and Followers'!$A$14:$A$73,0))*'CA Standards and Followers'!AA$9</f>
        <v>0</v>
      </c>
      <c r="AB39">
        <f>INDEX('CA Standards and Followers'!$D$14:$D$73,MATCH($A39,'CA Standards and Followers'!$A$14:$A$73,0))*'CA Standards and Followers'!AB$9</f>
        <v>0</v>
      </c>
      <c r="AC39">
        <f>INDEX('CA Standards and Followers'!$D$14:$D$73,MATCH($A39,'CA Standards and Followers'!$A$14:$A$73,0))*'CA Standards and Followers'!AC$9</f>
        <v>0</v>
      </c>
      <c r="AD39">
        <f>INDEX('CA Standards and Followers'!$D$14:$D$73,MATCH($A39,'CA Standards and Followers'!$A$14:$A$73,0))*'CA Standards and Followers'!AD$9</f>
        <v>0</v>
      </c>
      <c r="AE39">
        <f>INDEX('CA Standards and Followers'!$D$14:$D$73,MATCH($A39,'CA Standards and Followers'!$A$14:$A$73,0))*'CA Standards and Followers'!AE$9</f>
        <v>0</v>
      </c>
      <c r="AF39">
        <f>INDEX('CA Standards and Followers'!$D$14:$D$73,MATCH($A39,'CA Standards and Followers'!$A$14:$A$73,0))*'CA Standards and Followers'!AF$9</f>
        <v>0</v>
      </c>
    </row>
    <row r="40" spans="1:32" x14ac:dyDescent="0.75">
      <c r="A40" t="s">
        <v>22</v>
      </c>
      <c r="B40">
        <f>INDEX('CA Standards and Followers'!$D$14:$D$73,MATCH($A40,'CA Standards and Followers'!$A$14:$A$73,0))*'CA Standards and Followers'!B$9</f>
        <v>0</v>
      </c>
      <c r="C40">
        <f>INDEX('CA Standards and Followers'!$D$14:$D$73,MATCH($A40,'CA Standards and Followers'!$A$14:$A$73,0))*'CA Standards and Followers'!C$9</f>
        <v>0</v>
      </c>
      <c r="D40">
        <f>INDEX('CA Standards and Followers'!$D$14:$D$73,MATCH($A40,'CA Standards and Followers'!$A$14:$A$73,0))*'CA Standards and Followers'!D$9</f>
        <v>0</v>
      </c>
      <c r="E40">
        <f>INDEX('CA Standards and Followers'!$D$14:$D$73,MATCH($A40,'CA Standards and Followers'!$A$14:$A$73,0))*'CA Standards and Followers'!E$9</f>
        <v>0</v>
      </c>
      <c r="F40">
        <f>INDEX('CA Standards and Followers'!$D$14:$D$73,MATCH($A40,'CA Standards and Followers'!$A$14:$A$73,0))*'CA Standards and Followers'!F$9</f>
        <v>0</v>
      </c>
      <c r="G40">
        <f>INDEX('CA Standards and Followers'!$D$14:$D$73,MATCH($A40,'CA Standards and Followers'!$A$14:$A$73,0))*'CA Standards and Followers'!G$9</f>
        <v>0</v>
      </c>
      <c r="H40">
        <f>INDEX('CA Standards and Followers'!$D$14:$D$73,MATCH($A40,'CA Standards and Followers'!$A$14:$A$73,0))*'CA Standards and Followers'!H$9</f>
        <v>0</v>
      </c>
      <c r="I40">
        <f>INDEX('CA Standards and Followers'!$D$14:$D$73,MATCH($A40,'CA Standards and Followers'!$A$14:$A$73,0))*'CA Standards and Followers'!I$9</f>
        <v>0</v>
      </c>
      <c r="J40">
        <f>INDEX('CA Standards and Followers'!$D$14:$D$73,MATCH($A40,'CA Standards and Followers'!$A$14:$A$73,0))*'CA Standards and Followers'!J$9</f>
        <v>0</v>
      </c>
      <c r="K40">
        <f>INDEX('CA Standards and Followers'!$D$14:$D$73,MATCH($A40,'CA Standards and Followers'!$A$14:$A$73,0))*'CA Standards and Followers'!K$9</f>
        <v>0</v>
      </c>
      <c r="L40">
        <f>INDEX('CA Standards and Followers'!$D$14:$D$73,MATCH($A40,'CA Standards and Followers'!$A$14:$A$73,0))*'CA Standards and Followers'!L$9</f>
        <v>0</v>
      </c>
      <c r="M40">
        <f>INDEX('CA Standards and Followers'!$D$14:$D$73,MATCH($A40,'CA Standards and Followers'!$A$14:$A$73,0))*'CA Standards and Followers'!M$9</f>
        <v>0</v>
      </c>
      <c r="N40">
        <f>INDEX('CA Standards and Followers'!$D$14:$D$73,MATCH($A40,'CA Standards and Followers'!$A$14:$A$73,0))*'CA Standards and Followers'!N$9</f>
        <v>0</v>
      </c>
      <c r="O40">
        <f>INDEX('CA Standards and Followers'!$D$14:$D$73,MATCH($A40,'CA Standards and Followers'!$A$14:$A$73,0))*'CA Standards and Followers'!O$9</f>
        <v>0</v>
      </c>
      <c r="P40">
        <f>INDEX('CA Standards and Followers'!$D$14:$D$73,MATCH($A40,'CA Standards and Followers'!$A$14:$A$73,0))*'CA Standards and Followers'!P$9</f>
        <v>0</v>
      </c>
      <c r="Q40">
        <f>INDEX('CA Standards and Followers'!$D$14:$D$73,MATCH($A40,'CA Standards and Followers'!$A$14:$A$73,0))*'CA Standards and Followers'!Q$9</f>
        <v>0</v>
      </c>
      <c r="R40">
        <f>INDEX('CA Standards and Followers'!$D$14:$D$73,MATCH($A40,'CA Standards and Followers'!$A$14:$A$73,0))*'CA Standards and Followers'!R$9</f>
        <v>0</v>
      </c>
      <c r="S40">
        <f>INDEX('CA Standards and Followers'!$D$14:$D$73,MATCH($A40,'CA Standards and Followers'!$A$14:$A$73,0))*'CA Standards and Followers'!S$9</f>
        <v>0</v>
      </c>
      <c r="T40">
        <f>INDEX('CA Standards and Followers'!$D$14:$D$73,MATCH($A40,'CA Standards and Followers'!$A$14:$A$73,0))*'CA Standards and Followers'!T$9</f>
        <v>0</v>
      </c>
      <c r="U40">
        <f>INDEX('CA Standards and Followers'!$D$14:$D$73,MATCH($A40,'CA Standards and Followers'!$A$14:$A$73,0))*'CA Standards and Followers'!U$9</f>
        <v>0</v>
      </c>
      <c r="V40">
        <f>INDEX('CA Standards and Followers'!$D$14:$D$73,MATCH($A40,'CA Standards and Followers'!$A$14:$A$73,0))*'CA Standards and Followers'!V$9</f>
        <v>0</v>
      </c>
      <c r="W40">
        <f>INDEX('CA Standards and Followers'!$D$14:$D$73,MATCH($A40,'CA Standards and Followers'!$A$14:$A$73,0))*'CA Standards and Followers'!W$9</f>
        <v>0</v>
      </c>
      <c r="X40">
        <f>INDEX('CA Standards and Followers'!$D$14:$D$73,MATCH($A40,'CA Standards and Followers'!$A$14:$A$73,0))*'CA Standards and Followers'!X$9</f>
        <v>0</v>
      </c>
      <c r="Y40">
        <f>INDEX('CA Standards and Followers'!$D$14:$D$73,MATCH($A40,'CA Standards and Followers'!$A$14:$A$73,0))*'CA Standards and Followers'!Y$9</f>
        <v>0</v>
      </c>
      <c r="Z40">
        <f>INDEX('CA Standards and Followers'!$D$14:$D$73,MATCH($A40,'CA Standards and Followers'!$A$14:$A$73,0))*'CA Standards and Followers'!Z$9</f>
        <v>0</v>
      </c>
      <c r="AA40">
        <f>INDEX('CA Standards and Followers'!$D$14:$D$73,MATCH($A40,'CA Standards and Followers'!$A$14:$A$73,0))*'CA Standards and Followers'!AA$9</f>
        <v>0</v>
      </c>
      <c r="AB40">
        <f>INDEX('CA Standards and Followers'!$D$14:$D$73,MATCH($A40,'CA Standards and Followers'!$A$14:$A$73,0))*'CA Standards and Followers'!AB$9</f>
        <v>0</v>
      </c>
      <c r="AC40">
        <f>INDEX('CA Standards and Followers'!$D$14:$D$73,MATCH($A40,'CA Standards and Followers'!$A$14:$A$73,0))*'CA Standards and Followers'!AC$9</f>
        <v>0</v>
      </c>
      <c r="AD40">
        <f>INDEX('CA Standards and Followers'!$D$14:$D$73,MATCH($A40,'CA Standards and Followers'!$A$14:$A$73,0))*'CA Standards and Followers'!AD$9</f>
        <v>0</v>
      </c>
      <c r="AE40">
        <f>INDEX('CA Standards and Followers'!$D$14:$D$73,MATCH($A40,'CA Standards and Followers'!$A$14:$A$73,0))*'CA Standards and Followers'!AE$9</f>
        <v>0</v>
      </c>
      <c r="AF40">
        <f>INDEX('CA Standards and Followers'!$D$14:$D$73,MATCH($A40,'CA Standards and Followers'!$A$14:$A$73,0))*'CA Standards and Followers'!AF$9</f>
        <v>0</v>
      </c>
    </row>
    <row r="41" spans="1:32" x14ac:dyDescent="0.75">
      <c r="A41" t="s">
        <v>1397</v>
      </c>
      <c r="B41">
        <f>INDEX('CA Standards and Followers'!$D$14:$D$73,MATCH($A41,'CA Standards and Followers'!$A$14:$A$73,0))*'CA Standards and Followers'!B$9</f>
        <v>0</v>
      </c>
      <c r="C41">
        <f>INDEX('CA Standards and Followers'!$D$14:$D$73,MATCH($A41,'CA Standards and Followers'!$A$14:$A$73,0))*'CA Standards and Followers'!C$9</f>
        <v>0</v>
      </c>
      <c r="D41">
        <f>INDEX('CA Standards and Followers'!$D$14:$D$73,MATCH($A41,'CA Standards and Followers'!$A$14:$A$73,0))*'CA Standards and Followers'!D$9</f>
        <v>0</v>
      </c>
      <c r="E41">
        <f>INDEX('CA Standards and Followers'!$D$14:$D$73,MATCH($A41,'CA Standards and Followers'!$A$14:$A$73,0))*'CA Standards and Followers'!E$9</f>
        <v>0</v>
      </c>
      <c r="F41">
        <f>INDEX('CA Standards and Followers'!$D$14:$D$73,MATCH($A41,'CA Standards and Followers'!$A$14:$A$73,0))*'CA Standards and Followers'!F$9</f>
        <v>0</v>
      </c>
      <c r="G41">
        <f>INDEX('CA Standards and Followers'!$D$14:$D$73,MATCH($A41,'CA Standards and Followers'!$A$14:$A$73,0))*'CA Standards and Followers'!G$9</f>
        <v>0</v>
      </c>
      <c r="H41">
        <f>INDEX('CA Standards and Followers'!$D$14:$D$73,MATCH($A41,'CA Standards and Followers'!$A$14:$A$73,0))*'CA Standards and Followers'!H$9</f>
        <v>0</v>
      </c>
      <c r="I41">
        <f>INDEX('CA Standards and Followers'!$D$14:$D$73,MATCH($A41,'CA Standards and Followers'!$A$14:$A$73,0))*'CA Standards and Followers'!I$9</f>
        <v>0</v>
      </c>
      <c r="J41">
        <f>INDEX('CA Standards and Followers'!$D$14:$D$73,MATCH($A41,'CA Standards and Followers'!$A$14:$A$73,0))*'CA Standards and Followers'!J$9</f>
        <v>0</v>
      </c>
      <c r="K41">
        <f>INDEX('CA Standards and Followers'!$D$14:$D$73,MATCH($A41,'CA Standards and Followers'!$A$14:$A$73,0))*'CA Standards and Followers'!K$9</f>
        <v>0</v>
      </c>
      <c r="L41">
        <f>INDEX('CA Standards and Followers'!$D$14:$D$73,MATCH($A41,'CA Standards and Followers'!$A$14:$A$73,0))*'CA Standards and Followers'!L$9</f>
        <v>0</v>
      </c>
      <c r="M41">
        <f>INDEX('CA Standards and Followers'!$D$14:$D$73,MATCH($A41,'CA Standards and Followers'!$A$14:$A$73,0))*'CA Standards and Followers'!M$9</f>
        <v>0</v>
      </c>
      <c r="N41">
        <f>INDEX('CA Standards and Followers'!$D$14:$D$73,MATCH($A41,'CA Standards and Followers'!$A$14:$A$73,0))*'CA Standards and Followers'!N$9</f>
        <v>0</v>
      </c>
      <c r="O41">
        <f>INDEX('CA Standards and Followers'!$D$14:$D$73,MATCH($A41,'CA Standards and Followers'!$A$14:$A$73,0))*'CA Standards and Followers'!O$9</f>
        <v>0</v>
      </c>
      <c r="P41">
        <f>INDEX('CA Standards and Followers'!$D$14:$D$73,MATCH($A41,'CA Standards and Followers'!$A$14:$A$73,0))*'CA Standards and Followers'!P$9</f>
        <v>0</v>
      </c>
      <c r="Q41">
        <f>INDEX('CA Standards and Followers'!$D$14:$D$73,MATCH($A41,'CA Standards and Followers'!$A$14:$A$73,0))*'CA Standards and Followers'!Q$9</f>
        <v>0</v>
      </c>
      <c r="R41">
        <f>INDEX('CA Standards and Followers'!$D$14:$D$73,MATCH($A41,'CA Standards and Followers'!$A$14:$A$73,0))*'CA Standards and Followers'!R$9</f>
        <v>0</v>
      </c>
      <c r="S41">
        <f>INDEX('CA Standards and Followers'!$D$14:$D$73,MATCH($A41,'CA Standards and Followers'!$A$14:$A$73,0))*'CA Standards and Followers'!S$9</f>
        <v>0</v>
      </c>
      <c r="T41">
        <f>INDEX('CA Standards and Followers'!$D$14:$D$73,MATCH($A41,'CA Standards and Followers'!$A$14:$A$73,0))*'CA Standards and Followers'!T$9</f>
        <v>0</v>
      </c>
      <c r="U41">
        <f>INDEX('CA Standards and Followers'!$D$14:$D$73,MATCH($A41,'CA Standards and Followers'!$A$14:$A$73,0))*'CA Standards and Followers'!U$9</f>
        <v>0</v>
      </c>
      <c r="V41">
        <f>INDEX('CA Standards and Followers'!$D$14:$D$73,MATCH($A41,'CA Standards and Followers'!$A$14:$A$73,0))*'CA Standards and Followers'!V$9</f>
        <v>0</v>
      </c>
      <c r="W41">
        <f>INDEX('CA Standards and Followers'!$D$14:$D$73,MATCH($A41,'CA Standards and Followers'!$A$14:$A$73,0))*'CA Standards and Followers'!W$9</f>
        <v>0</v>
      </c>
      <c r="X41">
        <f>INDEX('CA Standards and Followers'!$D$14:$D$73,MATCH($A41,'CA Standards and Followers'!$A$14:$A$73,0))*'CA Standards and Followers'!X$9</f>
        <v>0</v>
      </c>
      <c r="Y41">
        <f>INDEX('CA Standards and Followers'!$D$14:$D$73,MATCH($A41,'CA Standards and Followers'!$A$14:$A$73,0))*'CA Standards and Followers'!Y$9</f>
        <v>0</v>
      </c>
      <c r="Z41">
        <f>INDEX('CA Standards and Followers'!$D$14:$D$73,MATCH($A41,'CA Standards and Followers'!$A$14:$A$73,0))*'CA Standards and Followers'!Z$9</f>
        <v>0</v>
      </c>
      <c r="AA41">
        <f>INDEX('CA Standards and Followers'!$D$14:$D$73,MATCH($A41,'CA Standards and Followers'!$A$14:$A$73,0))*'CA Standards and Followers'!AA$9</f>
        <v>0</v>
      </c>
      <c r="AB41">
        <f>INDEX('CA Standards and Followers'!$D$14:$D$73,MATCH($A41,'CA Standards and Followers'!$A$14:$A$73,0))*'CA Standards and Followers'!AB$9</f>
        <v>0</v>
      </c>
      <c r="AC41">
        <f>INDEX('CA Standards and Followers'!$D$14:$D$73,MATCH($A41,'CA Standards and Followers'!$A$14:$A$73,0))*'CA Standards and Followers'!AC$9</f>
        <v>0</v>
      </c>
      <c r="AD41">
        <f>INDEX('CA Standards and Followers'!$D$14:$D$73,MATCH($A41,'CA Standards and Followers'!$A$14:$A$73,0))*'CA Standards and Followers'!AD$9</f>
        <v>0</v>
      </c>
      <c r="AE41">
        <f>INDEX('CA Standards and Followers'!$D$14:$D$73,MATCH($A41,'CA Standards and Followers'!$A$14:$A$73,0))*'CA Standards and Followers'!AE$9</f>
        <v>0</v>
      </c>
      <c r="AF41">
        <f>INDEX('CA Standards and Followers'!$D$14:$D$73,MATCH($A41,'CA Standards and Followers'!$A$14:$A$73,0))*'CA Standards and Followers'!AF$9</f>
        <v>0</v>
      </c>
    </row>
    <row r="42" spans="1:32" x14ac:dyDescent="0.75">
      <c r="A42" t="s">
        <v>23</v>
      </c>
      <c r="B42">
        <f>INDEX('CA Standards and Followers'!$D$14:$D$73,MATCH($A42,'CA Standards and Followers'!$A$14:$A$73,0))*'CA Standards and Followers'!B$9</f>
        <v>0</v>
      </c>
      <c r="C42">
        <f>INDEX('CA Standards and Followers'!$D$14:$D$73,MATCH($A42,'CA Standards and Followers'!$A$14:$A$73,0))*'CA Standards and Followers'!C$9</f>
        <v>0</v>
      </c>
      <c r="D42">
        <f>INDEX('CA Standards and Followers'!$D$14:$D$73,MATCH($A42,'CA Standards and Followers'!$A$14:$A$73,0))*'CA Standards and Followers'!D$9</f>
        <v>0</v>
      </c>
      <c r="E42">
        <f>INDEX('CA Standards and Followers'!$D$14:$D$73,MATCH($A42,'CA Standards and Followers'!$A$14:$A$73,0))*'CA Standards and Followers'!E$9</f>
        <v>0</v>
      </c>
      <c r="F42">
        <f>INDEX('CA Standards and Followers'!$D$14:$D$73,MATCH($A42,'CA Standards and Followers'!$A$14:$A$73,0))*'CA Standards and Followers'!F$9</f>
        <v>0</v>
      </c>
      <c r="G42">
        <f>INDEX('CA Standards and Followers'!$D$14:$D$73,MATCH($A42,'CA Standards and Followers'!$A$14:$A$73,0))*'CA Standards and Followers'!G$9</f>
        <v>0</v>
      </c>
      <c r="H42">
        <f>INDEX('CA Standards and Followers'!$D$14:$D$73,MATCH($A42,'CA Standards and Followers'!$A$14:$A$73,0))*'CA Standards and Followers'!H$9</f>
        <v>0</v>
      </c>
      <c r="I42">
        <f>INDEX('CA Standards and Followers'!$D$14:$D$73,MATCH($A42,'CA Standards and Followers'!$A$14:$A$73,0))*'CA Standards and Followers'!I$9</f>
        <v>0</v>
      </c>
      <c r="J42">
        <f>INDEX('CA Standards and Followers'!$D$14:$D$73,MATCH($A42,'CA Standards and Followers'!$A$14:$A$73,0))*'CA Standards and Followers'!J$9</f>
        <v>0</v>
      </c>
      <c r="K42">
        <f>INDEX('CA Standards and Followers'!$D$14:$D$73,MATCH($A42,'CA Standards and Followers'!$A$14:$A$73,0))*'CA Standards and Followers'!K$9</f>
        <v>0</v>
      </c>
      <c r="L42">
        <f>INDEX('CA Standards and Followers'!$D$14:$D$73,MATCH($A42,'CA Standards and Followers'!$A$14:$A$73,0))*'CA Standards and Followers'!L$9</f>
        <v>0</v>
      </c>
      <c r="M42">
        <f>INDEX('CA Standards and Followers'!$D$14:$D$73,MATCH($A42,'CA Standards and Followers'!$A$14:$A$73,0))*'CA Standards and Followers'!M$9</f>
        <v>0</v>
      </c>
      <c r="N42">
        <f>INDEX('CA Standards and Followers'!$D$14:$D$73,MATCH($A42,'CA Standards and Followers'!$A$14:$A$73,0))*'CA Standards and Followers'!N$9</f>
        <v>0</v>
      </c>
      <c r="O42">
        <f>INDEX('CA Standards and Followers'!$D$14:$D$73,MATCH($A42,'CA Standards and Followers'!$A$14:$A$73,0))*'CA Standards and Followers'!O$9</f>
        <v>0</v>
      </c>
      <c r="P42">
        <f>INDEX('CA Standards and Followers'!$D$14:$D$73,MATCH($A42,'CA Standards and Followers'!$A$14:$A$73,0))*'CA Standards and Followers'!P$9</f>
        <v>0</v>
      </c>
      <c r="Q42">
        <f>INDEX('CA Standards and Followers'!$D$14:$D$73,MATCH($A42,'CA Standards and Followers'!$A$14:$A$73,0))*'CA Standards and Followers'!Q$9</f>
        <v>0</v>
      </c>
      <c r="R42">
        <f>INDEX('CA Standards and Followers'!$D$14:$D$73,MATCH($A42,'CA Standards and Followers'!$A$14:$A$73,0))*'CA Standards and Followers'!R$9</f>
        <v>0</v>
      </c>
      <c r="S42">
        <f>INDEX('CA Standards and Followers'!$D$14:$D$73,MATCH($A42,'CA Standards and Followers'!$A$14:$A$73,0))*'CA Standards and Followers'!S$9</f>
        <v>0</v>
      </c>
      <c r="T42">
        <f>INDEX('CA Standards and Followers'!$D$14:$D$73,MATCH($A42,'CA Standards and Followers'!$A$14:$A$73,0))*'CA Standards and Followers'!T$9</f>
        <v>0</v>
      </c>
      <c r="U42">
        <f>INDEX('CA Standards and Followers'!$D$14:$D$73,MATCH($A42,'CA Standards and Followers'!$A$14:$A$73,0))*'CA Standards and Followers'!U$9</f>
        <v>0</v>
      </c>
      <c r="V42">
        <f>INDEX('CA Standards and Followers'!$D$14:$D$73,MATCH($A42,'CA Standards and Followers'!$A$14:$A$73,0))*'CA Standards and Followers'!V$9</f>
        <v>0</v>
      </c>
      <c r="W42">
        <f>INDEX('CA Standards and Followers'!$D$14:$D$73,MATCH($A42,'CA Standards and Followers'!$A$14:$A$73,0))*'CA Standards and Followers'!W$9</f>
        <v>0</v>
      </c>
      <c r="X42">
        <f>INDEX('CA Standards and Followers'!$D$14:$D$73,MATCH($A42,'CA Standards and Followers'!$A$14:$A$73,0))*'CA Standards and Followers'!X$9</f>
        <v>0</v>
      </c>
      <c r="Y42">
        <f>INDEX('CA Standards and Followers'!$D$14:$D$73,MATCH($A42,'CA Standards and Followers'!$A$14:$A$73,0))*'CA Standards and Followers'!Y$9</f>
        <v>0</v>
      </c>
      <c r="Z42">
        <f>INDEX('CA Standards and Followers'!$D$14:$D$73,MATCH($A42,'CA Standards and Followers'!$A$14:$A$73,0))*'CA Standards and Followers'!Z$9</f>
        <v>0</v>
      </c>
      <c r="AA42">
        <f>INDEX('CA Standards and Followers'!$D$14:$D$73,MATCH($A42,'CA Standards and Followers'!$A$14:$A$73,0))*'CA Standards and Followers'!AA$9</f>
        <v>0</v>
      </c>
      <c r="AB42">
        <f>INDEX('CA Standards and Followers'!$D$14:$D$73,MATCH($A42,'CA Standards and Followers'!$A$14:$A$73,0))*'CA Standards and Followers'!AB$9</f>
        <v>0</v>
      </c>
      <c r="AC42">
        <f>INDEX('CA Standards and Followers'!$D$14:$D$73,MATCH($A42,'CA Standards and Followers'!$A$14:$A$73,0))*'CA Standards and Followers'!AC$9</f>
        <v>0</v>
      </c>
      <c r="AD42">
        <f>INDEX('CA Standards and Followers'!$D$14:$D$73,MATCH($A42,'CA Standards and Followers'!$A$14:$A$73,0))*'CA Standards and Followers'!AD$9</f>
        <v>0</v>
      </c>
      <c r="AE42">
        <f>INDEX('CA Standards and Followers'!$D$14:$D$73,MATCH($A42,'CA Standards and Followers'!$A$14:$A$73,0))*'CA Standards and Followers'!AE$9</f>
        <v>0</v>
      </c>
      <c r="AF42">
        <f>INDEX('CA Standards and Followers'!$D$14:$D$73,MATCH($A42,'CA Standards and Followers'!$A$14:$A$73,0))*'CA Standards and Followers'!AF$9</f>
        <v>0</v>
      </c>
    </row>
    <row r="43" spans="1:32" x14ac:dyDescent="0.75">
      <c r="A43" t="s">
        <v>1399</v>
      </c>
      <c r="B43">
        <f>INDEX('CA Standards and Followers'!$D$14:$D$73,MATCH($A43,'CA Standards and Followers'!$A$14:$A$73,0))*'CA Standards and Followers'!B$9</f>
        <v>0</v>
      </c>
      <c r="C43">
        <f>INDEX('CA Standards and Followers'!$D$14:$D$73,MATCH($A43,'CA Standards and Followers'!$A$14:$A$73,0))*'CA Standards and Followers'!C$9</f>
        <v>0</v>
      </c>
      <c r="D43">
        <f>INDEX('CA Standards and Followers'!$D$14:$D$73,MATCH($A43,'CA Standards and Followers'!$A$14:$A$73,0))*'CA Standards and Followers'!D$9</f>
        <v>0</v>
      </c>
      <c r="E43">
        <f>INDEX('CA Standards and Followers'!$D$14:$D$73,MATCH($A43,'CA Standards and Followers'!$A$14:$A$73,0))*'CA Standards and Followers'!E$9</f>
        <v>0</v>
      </c>
      <c r="F43">
        <f>INDEX('CA Standards and Followers'!$D$14:$D$73,MATCH($A43,'CA Standards and Followers'!$A$14:$A$73,0))*'CA Standards and Followers'!F$9</f>
        <v>0</v>
      </c>
      <c r="G43">
        <f>INDEX('CA Standards and Followers'!$D$14:$D$73,MATCH($A43,'CA Standards and Followers'!$A$14:$A$73,0))*'CA Standards and Followers'!G$9</f>
        <v>0</v>
      </c>
      <c r="H43">
        <f>INDEX('CA Standards and Followers'!$D$14:$D$73,MATCH($A43,'CA Standards and Followers'!$A$14:$A$73,0))*'CA Standards and Followers'!H$9</f>
        <v>0</v>
      </c>
      <c r="I43">
        <f>INDEX('CA Standards and Followers'!$D$14:$D$73,MATCH($A43,'CA Standards and Followers'!$A$14:$A$73,0))*'CA Standards and Followers'!I$9</f>
        <v>0</v>
      </c>
      <c r="J43">
        <f>INDEX('CA Standards and Followers'!$D$14:$D$73,MATCH($A43,'CA Standards and Followers'!$A$14:$A$73,0))*'CA Standards and Followers'!J$9</f>
        <v>0</v>
      </c>
      <c r="K43">
        <f>INDEX('CA Standards and Followers'!$D$14:$D$73,MATCH($A43,'CA Standards and Followers'!$A$14:$A$73,0))*'CA Standards and Followers'!K$9</f>
        <v>0</v>
      </c>
      <c r="L43">
        <f>INDEX('CA Standards and Followers'!$D$14:$D$73,MATCH($A43,'CA Standards and Followers'!$A$14:$A$73,0))*'CA Standards and Followers'!L$9</f>
        <v>0</v>
      </c>
      <c r="M43">
        <f>INDEX('CA Standards and Followers'!$D$14:$D$73,MATCH($A43,'CA Standards and Followers'!$A$14:$A$73,0))*'CA Standards and Followers'!M$9</f>
        <v>0</v>
      </c>
      <c r="N43">
        <f>INDEX('CA Standards and Followers'!$D$14:$D$73,MATCH($A43,'CA Standards and Followers'!$A$14:$A$73,0))*'CA Standards and Followers'!N$9</f>
        <v>0</v>
      </c>
      <c r="O43">
        <f>INDEX('CA Standards and Followers'!$D$14:$D$73,MATCH($A43,'CA Standards and Followers'!$A$14:$A$73,0))*'CA Standards and Followers'!O$9</f>
        <v>0</v>
      </c>
      <c r="P43">
        <f>INDEX('CA Standards and Followers'!$D$14:$D$73,MATCH($A43,'CA Standards and Followers'!$A$14:$A$73,0))*'CA Standards and Followers'!P$9</f>
        <v>0</v>
      </c>
      <c r="Q43">
        <f>INDEX('CA Standards and Followers'!$D$14:$D$73,MATCH($A43,'CA Standards and Followers'!$A$14:$A$73,0))*'CA Standards and Followers'!Q$9</f>
        <v>0</v>
      </c>
      <c r="R43">
        <f>INDEX('CA Standards and Followers'!$D$14:$D$73,MATCH($A43,'CA Standards and Followers'!$A$14:$A$73,0))*'CA Standards and Followers'!R$9</f>
        <v>0</v>
      </c>
      <c r="S43">
        <f>INDEX('CA Standards and Followers'!$D$14:$D$73,MATCH($A43,'CA Standards and Followers'!$A$14:$A$73,0))*'CA Standards and Followers'!S$9</f>
        <v>0</v>
      </c>
      <c r="T43">
        <f>INDEX('CA Standards and Followers'!$D$14:$D$73,MATCH($A43,'CA Standards and Followers'!$A$14:$A$73,0))*'CA Standards and Followers'!T$9</f>
        <v>0</v>
      </c>
      <c r="U43">
        <f>INDEX('CA Standards and Followers'!$D$14:$D$73,MATCH($A43,'CA Standards and Followers'!$A$14:$A$73,0))*'CA Standards and Followers'!U$9</f>
        <v>0</v>
      </c>
      <c r="V43">
        <f>INDEX('CA Standards and Followers'!$D$14:$D$73,MATCH($A43,'CA Standards and Followers'!$A$14:$A$73,0))*'CA Standards and Followers'!V$9</f>
        <v>0</v>
      </c>
      <c r="W43">
        <f>INDEX('CA Standards and Followers'!$D$14:$D$73,MATCH($A43,'CA Standards and Followers'!$A$14:$A$73,0))*'CA Standards and Followers'!W$9</f>
        <v>0</v>
      </c>
      <c r="X43">
        <f>INDEX('CA Standards and Followers'!$D$14:$D$73,MATCH($A43,'CA Standards and Followers'!$A$14:$A$73,0))*'CA Standards and Followers'!X$9</f>
        <v>0</v>
      </c>
      <c r="Y43">
        <f>INDEX('CA Standards and Followers'!$D$14:$D$73,MATCH($A43,'CA Standards and Followers'!$A$14:$A$73,0))*'CA Standards and Followers'!Y$9</f>
        <v>0</v>
      </c>
      <c r="Z43">
        <f>INDEX('CA Standards and Followers'!$D$14:$D$73,MATCH($A43,'CA Standards and Followers'!$A$14:$A$73,0))*'CA Standards and Followers'!Z$9</f>
        <v>0</v>
      </c>
      <c r="AA43">
        <f>INDEX('CA Standards and Followers'!$D$14:$D$73,MATCH($A43,'CA Standards and Followers'!$A$14:$A$73,0))*'CA Standards and Followers'!AA$9</f>
        <v>0</v>
      </c>
      <c r="AB43">
        <f>INDEX('CA Standards and Followers'!$D$14:$D$73,MATCH($A43,'CA Standards and Followers'!$A$14:$A$73,0))*'CA Standards and Followers'!AB$9</f>
        <v>0</v>
      </c>
      <c r="AC43">
        <f>INDEX('CA Standards and Followers'!$D$14:$D$73,MATCH($A43,'CA Standards and Followers'!$A$14:$A$73,0))*'CA Standards and Followers'!AC$9</f>
        <v>0</v>
      </c>
      <c r="AD43">
        <f>INDEX('CA Standards and Followers'!$D$14:$D$73,MATCH($A43,'CA Standards and Followers'!$A$14:$A$73,0))*'CA Standards and Followers'!AD$9</f>
        <v>0</v>
      </c>
      <c r="AE43">
        <f>INDEX('CA Standards and Followers'!$D$14:$D$73,MATCH($A43,'CA Standards and Followers'!$A$14:$A$73,0))*'CA Standards and Followers'!AE$9</f>
        <v>0</v>
      </c>
      <c r="AF43">
        <f>INDEX('CA Standards and Followers'!$D$14:$D$73,MATCH($A43,'CA Standards and Followers'!$A$14:$A$73,0))*'CA Standards and Followers'!AF$9</f>
        <v>0</v>
      </c>
    </row>
    <row r="44" spans="1:32" x14ac:dyDescent="0.75">
      <c r="A44" t="s">
        <v>1401</v>
      </c>
      <c r="B44">
        <f>INDEX('CA Standards and Followers'!$D$14:$D$73,MATCH($A44,'CA Standards and Followers'!$A$14:$A$73,0))*'CA Standards and Followers'!B$9</f>
        <v>0</v>
      </c>
      <c r="C44">
        <f>INDEX('CA Standards and Followers'!$D$14:$D$73,MATCH($A44,'CA Standards and Followers'!$A$14:$A$73,0))*'CA Standards and Followers'!C$9</f>
        <v>0</v>
      </c>
      <c r="D44">
        <f>INDEX('CA Standards and Followers'!$D$14:$D$73,MATCH($A44,'CA Standards and Followers'!$A$14:$A$73,0))*'CA Standards and Followers'!D$9</f>
        <v>0</v>
      </c>
      <c r="E44">
        <f>INDEX('CA Standards and Followers'!$D$14:$D$73,MATCH($A44,'CA Standards and Followers'!$A$14:$A$73,0))*'CA Standards and Followers'!E$9</f>
        <v>0</v>
      </c>
      <c r="F44">
        <f>INDEX('CA Standards and Followers'!$D$14:$D$73,MATCH($A44,'CA Standards and Followers'!$A$14:$A$73,0))*'CA Standards and Followers'!F$9</f>
        <v>0</v>
      </c>
      <c r="G44">
        <f>INDEX('CA Standards and Followers'!$D$14:$D$73,MATCH($A44,'CA Standards and Followers'!$A$14:$A$73,0))*'CA Standards and Followers'!G$9</f>
        <v>0</v>
      </c>
      <c r="H44">
        <f>INDEX('CA Standards and Followers'!$D$14:$D$73,MATCH($A44,'CA Standards and Followers'!$A$14:$A$73,0))*'CA Standards and Followers'!H$9</f>
        <v>0</v>
      </c>
      <c r="I44">
        <f>INDEX('CA Standards and Followers'!$D$14:$D$73,MATCH($A44,'CA Standards and Followers'!$A$14:$A$73,0))*'CA Standards and Followers'!I$9</f>
        <v>0</v>
      </c>
      <c r="J44">
        <f>INDEX('CA Standards and Followers'!$D$14:$D$73,MATCH($A44,'CA Standards and Followers'!$A$14:$A$73,0))*'CA Standards and Followers'!J$9</f>
        <v>0</v>
      </c>
      <c r="K44">
        <f>INDEX('CA Standards and Followers'!$D$14:$D$73,MATCH($A44,'CA Standards and Followers'!$A$14:$A$73,0))*'CA Standards and Followers'!K$9</f>
        <v>0</v>
      </c>
      <c r="L44">
        <f>INDEX('CA Standards and Followers'!$D$14:$D$73,MATCH($A44,'CA Standards and Followers'!$A$14:$A$73,0))*'CA Standards and Followers'!L$9</f>
        <v>0</v>
      </c>
      <c r="M44">
        <f>INDEX('CA Standards and Followers'!$D$14:$D$73,MATCH($A44,'CA Standards and Followers'!$A$14:$A$73,0))*'CA Standards and Followers'!M$9</f>
        <v>0</v>
      </c>
      <c r="N44">
        <f>INDEX('CA Standards and Followers'!$D$14:$D$73,MATCH($A44,'CA Standards and Followers'!$A$14:$A$73,0))*'CA Standards and Followers'!N$9</f>
        <v>0</v>
      </c>
      <c r="O44">
        <f>INDEX('CA Standards and Followers'!$D$14:$D$73,MATCH($A44,'CA Standards and Followers'!$A$14:$A$73,0))*'CA Standards and Followers'!O$9</f>
        <v>0</v>
      </c>
      <c r="P44">
        <f>INDEX('CA Standards and Followers'!$D$14:$D$73,MATCH($A44,'CA Standards and Followers'!$A$14:$A$73,0))*'CA Standards and Followers'!P$9</f>
        <v>0</v>
      </c>
      <c r="Q44">
        <f>INDEX('CA Standards and Followers'!$D$14:$D$73,MATCH($A44,'CA Standards and Followers'!$A$14:$A$73,0))*'CA Standards and Followers'!Q$9</f>
        <v>0</v>
      </c>
      <c r="R44">
        <f>INDEX('CA Standards and Followers'!$D$14:$D$73,MATCH($A44,'CA Standards and Followers'!$A$14:$A$73,0))*'CA Standards and Followers'!R$9</f>
        <v>0</v>
      </c>
      <c r="S44">
        <f>INDEX('CA Standards and Followers'!$D$14:$D$73,MATCH($A44,'CA Standards and Followers'!$A$14:$A$73,0))*'CA Standards and Followers'!S$9</f>
        <v>0</v>
      </c>
      <c r="T44">
        <f>INDEX('CA Standards and Followers'!$D$14:$D$73,MATCH($A44,'CA Standards and Followers'!$A$14:$A$73,0))*'CA Standards and Followers'!T$9</f>
        <v>0</v>
      </c>
      <c r="U44">
        <f>INDEX('CA Standards and Followers'!$D$14:$D$73,MATCH($A44,'CA Standards and Followers'!$A$14:$A$73,0))*'CA Standards and Followers'!U$9</f>
        <v>0</v>
      </c>
      <c r="V44">
        <f>INDEX('CA Standards and Followers'!$D$14:$D$73,MATCH($A44,'CA Standards and Followers'!$A$14:$A$73,0))*'CA Standards and Followers'!V$9</f>
        <v>0</v>
      </c>
      <c r="W44">
        <f>INDEX('CA Standards and Followers'!$D$14:$D$73,MATCH($A44,'CA Standards and Followers'!$A$14:$A$73,0))*'CA Standards and Followers'!W$9</f>
        <v>0</v>
      </c>
      <c r="X44">
        <f>INDEX('CA Standards and Followers'!$D$14:$D$73,MATCH($A44,'CA Standards and Followers'!$A$14:$A$73,0))*'CA Standards and Followers'!X$9</f>
        <v>0</v>
      </c>
      <c r="Y44">
        <f>INDEX('CA Standards and Followers'!$D$14:$D$73,MATCH($A44,'CA Standards and Followers'!$A$14:$A$73,0))*'CA Standards and Followers'!Y$9</f>
        <v>0</v>
      </c>
      <c r="Z44">
        <f>INDEX('CA Standards and Followers'!$D$14:$D$73,MATCH($A44,'CA Standards and Followers'!$A$14:$A$73,0))*'CA Standards and Followers'!Z$9</f>
        <v>0</v>
      </c>
      <c r="AA44">
        <f>INDEX('CA Standards and Followers'!$D$14:$D$73,MATCH($A44,'CA Standards and Followers'!$A$14:$A$73,0))*'CA Standards and Followers'!AA$9</f>
        <v>0</v>
      </c>
      <c r="AB44">
        <f>INDEX('CA Standards and Followers'!$D$14:$D$73,MATCH($A44,'CA Standards and Followers'!$A$14:$A$73,0))*'CA Standards and Followers'!AB$9</f>
        <v>0</v>
      </c>
      <c r="AC44">
        <f>INDEX('CA Standards and Followers'!$D$14:$D$73,MATCH($A44,'CA Standards and Followers'!$A$14:$A$73,0))*'CA Standards and Followers'!AC$9</f>
        <v>0</v>
      </c>
      <c r="AD44">
        <f>INDEX('CA Standards and Followers'!$D$14:$D$73,MATCH($A44,'CA Standards and Followers'!$A$14:$A$73,0))*'CA Standards and Followers'!AD$9</f>
        <v>0</v>
      </c>
      <c r="AE44">
        <f>INDEX('CA Standards and Followers'!$D$14:$D$73,MATCH($A44,'CA Standards and Followers'!$A$14:$A$73,0))*'CA Standards and Followers'!AE$9</f>
        <v>0</v>
      </c>
      <c r="AF44">
        <f>INDEX('CA Standards and Followers'!$D$14:$D$73,MATCH($A44,'CA Standards and Followers'!$A$14:$A$73,0))*'CA Standards and Followers'!AF$9</f>
        <v>0</v>
      </c>
    </row>
    <row r="45" spans="1:32" x14ac:dyDescent="0.75">
      <c r="A45" t="s">
        <v>1403</v>
      </c>
      <c r="B45">
        <f>INDEX('CA Standards and Followers'!$D$14:$D$73,MATCH($A45,'CA Standards and Followers'!$A$14:$A$73,0))*'CA Standards and Followers'!B$9</f>
        <v>0</v>
      </c>
      <c r="C45">
        <f>INDEX('CA Standards and Followers'!$D$14:$D$73,MATCH($A45,'CA Standards and Followers'!$A$14:$A$73,0))*'CA Standards and Followers'!C$9</f>
        <v>0</v>
      </c>
      <c r="D45">
        <f>INDEX('CA Standards and Followers'!$D$14:$D$73,MATCH($A45,'CA Standards and Followers'!$A$14:$A$73,0))*'CA Standards and Followers'!D$9</f>
        <v>0</v>
      </c>
      <c r="E45">
        <f>INDEX('CA Standards and Followers'!$D$14:$D$73,MATCH($A45,'CA Standards and Followers'!$A$14:$A$73,0))*'CA Standards and Followers'!E$9</f>
        <v>0</v>
      </c>
      <c r="F45">
        <f>INDEX('CA Standards and Followers'!$D$14:$D$73,MATCH($A45,'CA Standards and Followers'!$A$14:$A$73,0))*'CA Standards and Followers'!F$9</f>
        <v>0</v>
      </c>
      <c r="G45">
        <f>INDEX('CA Standards and Followers'!$D$14:$D$73,MATCH($A45,'CA Standards and Followers'!$A$14:$A$73,0))*'CA Standards and Followers'!G$9</f>
        <v>0</v>
      </c>
      <c r="H45">
        <f>INDEX('CA Standards and Followers'!$D$14:$D$73,MATCH($A45,'CA Standards and Followers'!$A$14:$A$73,0))*'CA Standards and Followers'!H$9</f>
        <v>0</v>
      </c>
      <c r="I45">
        <f>INDEX('CA Standards and Followers'!$D$14:$D$73,MATCH($A45,'CA Standards and Followers'!$A$14:$A$73,0))*'CA Standards and Followers'!I$9</f>
        <v>0</v>
      </c>
      <c r="J45">
        <f>INDEX('CA Standards and Followers'!$D$14:$D$73,MATCH($A45,'CA Standards and Followers'!$A$14:$A$73,0))*'CA Standards and Followers'!J$9</f>
        <v>0</v>
      </c>
      <c r="K45">
        <f>INDEX('CA Standards and Followers'!$D$14:$D$73,MATCH($A45,'CA Standards and Followers'!$A$14:$A$73,0))*'CA Standards and Followers'!K$9</f>
        <v>0</v>
      </c>
      <c r="L45">
        <f>INDEX('CA Standards and Followers'!$D$14:$D$73,MATCH($A45,'CA Standards and Followers'!$A$14:$A$73,0))*'CA Standards and Followers'!L$9</f>
        <v>0</v>
      </c>
      <c r="M45">
        <f>INDEX('CA Standards and Followers'!$D$14:$D$73,MATCH($A45,'CA Standards and Followers'!$A$14:$A$73,0))*'CA Standards and Followers'!M$9</f>
        <v>0</v>
      </c>
      <c r="N45">
        <f>INDEX('CA Standards and Followers'!$D$14:$D$73,MATCH($A45,'CA Standards and Followers'!$A$14:$A$73,0))*'CA Standards and Followers'!N$9</f>
        <v>0</v>
      </c>
      <c r="O45">
        <f>INDEX('CA Standards and Followers'!$D$14:$D$73,MATCH($A45,'CA Standards and Followers'!$A$14:$A$73,0))*'CA Standards and Followers'!O$9</f>
        <v>0</v>
      </c>
      <c r="P45">
        <f>INDEX('CA Standards and Followers'!$D$14:$D$73,MATCH($A45,'CA Standards and Followers'!$A$14:$A$73,0))*'CA Standards and Followers'!P$9</f>
        <v>0</v>
      </c>
      <c r="Q45">
        <f>INDEX('CA Standards and Followers'!$D$14:$D$73,MATCH($A45,'CA Standards and Followers'!$A$14:$A$73,0))*'CA Standards and Followers'!Q$9</f>
        <v>0</v>
      </c>
      <c r="R45">
        <f>INDEX('CA Standards and Followers'!$D$14:$D$73,MATCH($A45,'CA Standards and Followers'!$A$14:$A$73,0))*'CA Standards and Followers'!R$9</f>
        <v>0</v>
      </c>
      <c r="S45">
        <f>INDEX('CA Standards and Followers'!$D$14:$D$73,MATCH($A45,'CA Standards and Followers'!$A$14:$A$73,0))*'CA Standards and Followers'!S$9</f>
        <v>0</v>
      </c>
      <c r="T45">
        <f>INDEX('CA Standards and Followers'!$D$14:$D$73,MATCH($A45,'CA Standards and Followers'!$A$14:$A$73,0))*'CA Standards and Followers'!T$9</f>
        <v>0</v>
      </c>
      <c r="U45">
        <f>INDEX('CA Standards and Followers'!$D$14:$D$73,MATCH($A45,'CA Standards and Followers'!$A$14:$A$73,0))*'CA Standards and Followers'!U$9</f>
        <v>0</v>
      </c>
      <c r="V45">
        <f>INDEX('CA Standards and Followers'!$D$14:$D$73,MATCH($A45,'CA Standards and Followers'!$A$14:$A$73,0))*'CA Standards and Followers'!V$9</f>
        <v>0</v>
      </c>
      <c r="W45">
        <f>INDEX('CA Standards and Followers'!$D$14:$D$73,MATCH($A45,'CA Standards and Followers'!$A$14:$A$73,0))*'CA Standards and Followers'!W$9</f>
        <v>0</v>
      </c>
      <c r="X45">
        <f>INDEX('CA Standards and Followers'!$D$14:$D$73,MATCH($A45,'CA Standards and Followers'!$A$14:$A$73,0))*'CA Standards and Followers'!X$9</f>
        <v>0</v>
      </c>
      <c r="Y45">
        <f>INDEX('CA Standards and Followers'!$D$14:$D$73,MATCH($A45,'CA Standards and Followers'!$A$14:$A$73,0))*'CA Standards and Followers'!Y$9</f>
        <v>0</v>
      </c>
      <c r="Z45">
        <f>INDEX('CA Standards and Followers'!$D$14:$D$73,MATCH($A45,'CA Standards and Followers'!$A$14:$A$73,0))*'CA Standards and Followers'!Z$9</f>
        <v>0</v>
      </c>
      <c r="AA45">
        <f>INDEX('CA Standards and Followers'!$D$14:$D$73,MATCH($A45,'CA Standards and Followers'!$A$14:$A$73,0))*'CA Standards and Followers'!AA$9</f>
        <v>0</v>
      </c>
      <c r="AB45">
        <f>INDEX('CA Standards and Followers'!$D$14:$D$73,MATCH($A45,'CA Standards and Followers'!$A$14:$A$73,0))*'CA Standards and Followers'!AB$9</f>
        <v>0</v>
      </c>
      <c r="AC45">
        <f>INDEX('CA Standards and Followers'!$D$14:$D$73,MATCH($A45,'CA Standards and Followers'!$A$14:$A$73,0))*'CA Standards and Followers'!AC$9</f>
        <v>0</v>
      </c>
      <c r="AD45">
        <f>INDEX('CA Standards and Followers'!$D$14:$D$73,MATCH($A45,'CA Standards and Followers'!$A$14:$A$73,0))*'CA Standards and Followers'!AD$9</f>
        <v>0</v>
      </c>
      <c r="AE45">
        <f>INDEX('CA Standards and Followers'!$D$14:$D$73,MATCH($A45,'CA Standards and Followers'!$A$14:$A$73,0))*'CA Standards and Followers'!AE$9</f>
        <v>0</v>
      </c>
      <c r="AF45">
        <f>INDEX('CA Standards and Followers'!$D$14:$D$73,MATCH($A45,'CA Standards and Followers'!$A$14:$A$73,0))*'CA Standards and Followers'!AF$9</f>
        <v>0</v>
      </c>
    </row>
    <row r="46" spans="1:32" x14ac:dyDescent="0.75">
      <c r="A46" t="s">
        <v>24</v>
      </c>
      <c r="B46">
        <f>INDEX('CA Standards and Followers'!$D$14:$D$73,MATCH($A46,'CA Standards and Followers'!$A$14:$A$73,0))*'CA Standards and Followers'!B$9</f>
        <v>0</v>
      </c>
      <c r="C46">
        <f>INDEX('CA Standards and Followers'!$D$14:$D$73,MATCH($A46,'CA Standards and Followers'!$A$14:$A$73,0))*'CA Standards and Followers'!C$9</f>
        <v>0</v>
      </c>
      <c r="D46">
        <f>INDEX('CA Standards and Followers'!$D$14:$D$73,MATCH($A46,'CA Standards and Followers'!$A$14:$A$73,0))*'CA Standards and Followers'!D$9</f>
        <v>0</v>
      </c>
      <c r="E46">
        <f>INDEX('CA Standards and Followers'!$D$14:$D$73,MATCH($A46,'CA Standards and Followers'!$A$14:$A$73,0))*'CA Standards and Followers'!E$9</f>
        <v>0</v>
      </c>
      <c r="F46">
        <f>INDEX('CA Standards and Followers'!$D$14:$D$73,MATCH($A46,'CA Standards and Followers'!$A$14:$A$73,0))*'CA Standards and Followers'!F$9</f>
        <v>0</v>
      </c>
      <c r="G46">
        <f>INDEX('CA Standards and Followers'!$D$14:$D$73,MATCH($A46,'CA Standards and Followers'!$A$14:$A$73,0))*'CA Standards and Followers'!G$9</f>
        <v>0</v>
      </c>
      <c r="H46">
        <f>INDEX('CA Standards and Followers'!$D$14:$D$73,MATCH($A46,'CA Standards and Followers'!$A$14:$A$73,0))*'CA Standards and Followers'!H$9</f>
        <v>0</v>
      </c>
      <c r="I46">
        <f>INDEX('CA Standards and Followers'!$D$14:$D$73,MATCH($A46,'CA Standards and Followers'!$A$14:$A$73,0))*'CA Standards and Followers'!I$9</f>
        <v>0</v>
      </c>
      <c r="J46">
        <f>INDEX('CA Standards and Followers'!$D$14:$D$73,MATCH($A46,'CA Standards and Followers'!$A$14:$A$73,0))*'CA Standards and Followers'!J$9</f>
        <v>0</v>
      </c>
      <c r="K46">
        <f>INDEX('CA Standards and Followers'!$D$14:$D$73,MATCH($A46,'CA Standards and Followers'!$A$14:$A$73,0))*'CA Standards and Followers'!K$9</f>
        <v>0</v>
      </c>
      <c r="L46">
        <f>INDEX('CA Standards and Followers'!$D$14:$D$73,MATCH($A46,'CA Standards and Followers'!$A$14:$A$73,0))*'CA Standards and Followers'!L$9</f>
        <v>0</v>
      </c>
      <c r="M46">
        <f>INDEX('CA Standards and Followers'!$D$14:$D$73,MATCH($A46,'CA Standards and Followers'!$A$14:$A$73,0))*'CA Standards and Followers'!M$9</f>
        <v>0</v>
      </c>
      <c r="N46">
        <f>INDEX('CA Standards and Followers'!$D$14:$D$73,MATCH($A46,'CA Standards and Followers'!$A$14:$A$73,0))*'CA Standards and Followers'!N$9</f>
        <v>0</v>
      </c>
      <c r="O46">
        <f>INDEX('CA Standards and Followers'!$D$14:$D$73,MATCH($A46,'CA Standards and Followers'!$A$14:$A$73,0))*'CA Standards and Followers'!O$9</f>
        <v>0</v>
      </c>
      <c r="P46">
        <f>INDEX('CA Standards and Followers'!$D$14:$D$73,MATCH($A46,'CA Standards and Followers'!$A$14:$A$73,0))*'CA Standards and Followers'!P$9</f>
        <v>0</v>
      </c>
      <c r="Q46">
        <f>INDEX('CA Standards and Followers'!$D$14:$D$73,MATCH($A46,'CA Standards and Followers'!$A$14:$A$73,0))*'CA Standards and Followers'!Q$9</f>
        <v>0</v>
      </c>
      <c r="R46">
        <f>INDEX('CA Standards and Followers'!$D$14:$D$73,MATCH($A46,'CA Standards and Followers'!$A$14:$A$73,0))*'CA Standards and Followers'!R$9</f>
        <v>0</v>
      </c>
      <c r="S46">
        <f>INDEX('CA Standards and Followers'!$D$14:$D$73,MATCH($A46,'CA Standards and Followers'!$A$14:$A$73,0))*'CA Standards and Followers'!S$9</f>
        <v>0</v>
      </c>
      <c r="T46">
        <f>INDEX('CA Standards and Followers'!$D$14:$D$73,MATCH($A46,'CA Standards and Followers'!$A$14:$A$73,0))*'CA Standards and Followers'!T$9</f>
        <v>0</v>
      </c>
      <c r="U46">
        <f>INDEX('CA Standards and Followers'!$D$14:$D$73,MATCH($A46,'CA Standards and Followers'!$A$14:$A$73,0))*'CA Standards and Followers'!U$9</f>
        <v>0</v>
      </c>
      <c r="V46">
        <f>INDEX('CA Standards and Followers'!$D$14:$D$73,MATCH($A46,'CA Standards and Followers'!$A$14:$A$73,0))*'CA Standards and Followers'!V$9</f>
        <v>0</v>
      </c>
      <c r="W46">
        <f>INDEX('CA Standards and Followers'!$D$14:$D$73,MATCH($A46,'CA Standards and Followers'!$A$14:$A$73,0))*'CA Standards and Followers'!W$9</f>
        <v>0</v>
      </c>
      <c r="X46">
        <f>INDEX('CA Standards and Followers'!$D$14:$D$73,MATCH($A46,'CA Standards and Followers'!$A$14:$A$73,0))*'CA Standards and Followers'!X$9</f>
        <v>0</v>
      </c>
      <c r="Y46">
        <f>INDEX('CA Standards and Followers'!$D$14:$D$73,MATCH($A46,'CA Standards and Followers'!$A$14:$A$73,0))*'CA Standards and Followers'!Y$9</f>
        <v>0</v>
      </c>
      <c r="Z46">
        <f>INDEX('CA Standards and Followers'!$D$14:$D$73,MATCH($A46,'CA Standards and Followers'!$A$14:$A$73,0))*'CA Standards and Followers'!Z$9</f>
        <v>0</v>
      </c>
      <c r="AA46">
        <f>INDEX('CA Standards and Followers'!$D$14:$D$73,MATCH($A46,'CA Standards and Followers'!$A$14:$A$73,0))*'CA Standards and Followers'!AA$9</f>
        <v>0</v>
      </c>
      <c r="AB46">
        <f>INDEX('CA Standards and Followers'!$D$14:$D$73,MATCH($A46,'CA Standards and Followers'!$A$14:$A$73,0))*'CA Standards and Followers'!AB$9</f>
        <v>0</v>
      </c>
      <c r="AC46">
        <f>INDEX('CA Standards and Followers'!$D$14:$D$73,MATCH($A46,'CA Standards and Followers'!$A$14:$A$73,0))*'CA Standards and Followers'!AC$9</f>
        <v>0</v>
      </c>
      <c r="AD46">
        <f>INDEX('CA Standards and Followers'!$D$14:$D$73,MATCH($A46,'CA Standards and Followers'!$A$14:$A$73,0))*'CA Standards and Followers'!AD$9</f>
        <v>0</v>
      </c>
      <c r="AE46">
        <f>INDEX('CA Standards and Followers'!$D$14:$D$73,MATCH($A46,'CA Standards and Followers'!$A$14:$A$73,0))*'CA Standards and Followers'!AE$9</f>
        <v>0</v>
      </c>
      <c r="AF46">
        <f>INDEX('CA Standards and Followers'!$D$14:$D$73,MATCH($A46,'CA Standards and Followers'!$A$14:$A$73,0))*'CA Standards and Followers'!AF$9</f>
        <v>0</v>
      </c>
    </row>
    <row r="47" spans="1:32" x14ac:dyDescent="0.75">
      <c r="A47" t="s">
        <v>25</v>
      </c>
      <c r="B47">
        <f>INDEX('CA Standards and Followers'!$D$14:$D$73,MATCH($A47,'CA Standards and Followers'!$A$14:$A$73,0))*'CA Standards and Followers'!B$9</f>
        <v>0</v>
      </c>
      <c r="C47">
        <f>INDEX('CA Standards and Followers'!$D$14:$D$73,MATCH($A47,'CA Standards and Followers'!$A$14:$A$73,0))*'CA Standards and Followers'!C$9</f>
        <v>0</v>
      </c>
      <c r="D47">
        <f>INDEX('CA Standards and Followers'!$D$14:$D$73,MATCH($A47,'CA Standards and Followers'!$A$14:$A$73,0))*'CA Standards and Followers'!D$9</f>
        <v>0</v>
      </c>
      <c r="E47">
        <f>INDEX('CA Standards and Followers'!$D$14:$D$73,MATCH($A47,'CA Standards and Followers'!$A$14:$A$73,0))*'CA Standards and Followers'!E$9</f>
        <v>0</v>
      </c>
      <c r="F47">
        <f>INDEX('CA Standards and Followers'!$D$14:$D$73,MATCH($A47,'CA Standards and Followers'!$A$14:$A$73,0))*'CA Standards and Followers'!F$9</f>
        <v>0</v>
      </c>
      <c r="G47">
        <f>INDEX('CA Standards and Followers'!$D$14:$D$73,MATCH($A47,'CA Standards and Followers'!$A$14:$A$73,0))*'CA Standards and Followers'!G$9</f>
        <v>0</v>
      </c>
      <c r="H47">
        <f>INDEX('CA Standards and Followers'!$D$14:$D$73,MATCH($A47,'CA Standards and Followers'!$A$14:$A$73,0))*'CA Standards and Followers'!H$9</f>
        <v>0</v>
      </c>
      <c r="I47">
        <f>INDEX('CA Standards and Followers'!$D$14:$D$73,MATCH($A47,'CA Standards and Followers'!$A$14:$A$73,0))*'CA Standards and Followers'!I$9</f>
        <v>0</v>
      </c>
      <c r="J47">
        <f>INDEX('CA Standards and Followers'!$D$14:$D$73,MATCH($A47,'CA Standards and Followers'!$A$14:$A$73,0))*'CA Standards and Followers'!J$9</f>
        <v>0</v>
      </c>
      <c r="K47">
        <f>INDEX('CA Standards and Followers'!$D$14:$D$73,MATCH($A47,'CA Standards and Followers'!$A$14:$A$73,0))*'CA Standards and Followers'!K$9</f>
        <v>0</v>
      </c>
      <c r="L47">
        <f>INDEX('CA Standards and Followers'!$D$14:$D$73,MATCH($A47,'CA Standards and Followers'!$A$14:$A$73,0))*'CA Standards and Followers'!L$9</f>
        <v>0</v>
      </c>
      <c r="M47">
        <f>INDEX('CA Standards and Followers'!$D$14:$D$73,MATCH($A47,'CA Standards and Followers'!$A$14:$A$73,0))*'CA Standards and Followers'!M$9</f>
        <v>0</v>
      </c>
      <c r="N47">
        <f>INDEX('CA Standards and Followers'!$D$14:$D$73,MATCH($A47,'CA Standards and Followers'!$A$14:$A$73,0))*'CA Standards and Followers'!N$9</f>
        <v>0</v>
      </c>
      <c r="O47">
        <f>INDEX('CA Standards and Followers'!$D$14:$D$73,MATCH($A47,'CA Standards and Followers'!$A$14:$A$73,0))*'CA Standards and Followers'!O$9</f>
        <v>0</v>
      </c>
      <c r="P47">
        <f>INDEX('CA Standards and Followers'!$D$14:$D$73,MATCH($A47,'CA Standards and Followers'!$A$14:$A$73,0))*'CA Standards and Followers'!P$9</f>
        <v>0</v>
      </c>
      <c r="Q47">
        <f>INDEX('CA Standards and Followers'!$D$14:$D$73,MATCH($A47,'CA Standards and Followers'!$A$14:$A$73,0))*'CA Standards and Followers'!Q$9</f>
        <v>0</v>
      </c>
      <c r="R47">
        <f>INDEX('CA Standards and Followers'!$D$14:$D$73,MATCH($A47,'CA Standards and Followers'!$A$14:$A$73,0))*'CA Standards and Followers'!R$9</f>
        <v>0</v>
      </c>
      <c r="S47">
        <f>INDEX('CA Standards and Followers'!$D$14:$D$73,MATCH($A47,'CA Standards and Followers'!$A$14:$A$73,0))*'CA Standards and Followers'!S$9</f>
        <v>0</v>
      </c>
      <c r="T47">
        <f>INDEX('CA Standards and Followers'!$D$14:$D$73,MATCH($A47,'CA Standards and Followers'!$A$14:$A$73,0))*'CA Standards and Followers'!T$9</f>
        <v>0</v>
      </c>
      <c r="U47">
        <f>INDEX('CA Standards and Followers'!$D$14:$D$73,MATCH($A47,'CA Standards and Followers'!$A$14:$A$73,0))*'CA Standards and Followers'!U$9</f>
        <v>0</v>
      </c>
      <c r="V47">
        <f>INDEX('CA Standards and Followers'!$D$14:$D$73,MATCH($A47,'CA Standards and Followers'!$A$14:$A$73,0))*'CA Standards and Followers'!V$9</f>
        <v>0</v>
      </c>
      <c r="W47">
        <f>INDEX('CA Standards and Followers'!$D$14:$D$73,MATCH($A47,'CA Standards and Followers'!$A$14:$A$73,0))*'CA Standards and Followers'!W$9</f>
        <v>0</v>
      </c>
      <c r="X47">
        <f>INDEX('CA Standards and Followers'!$D$14:$D$73,MATCH($A47,'CA Standards and Followers'!$A$14:$A$73,0))*'CA Standards and Followers'!X$9</f>
        <v>0</v>
      </c>
      <c r="Y47">
        <f>INDEX('CA Standards and Followers'!$D$14:$D$73,MATCH($A47,'CA Standards and Followers'!$A$14:$A$73,0))*'CA Standards and Followers'!Y$9</f>
        <v>0</v>
      </c>
      <c r="Z47">
        <f>INDEX('CA Standards and Followers'!$D$14:$D$73,MATCH($A47,'CA Standards and Followers'!$A$14:$A$73,0))*'CA Standards and Followers'!Z$9</f>
        <v>0</v>
      </c>
      <c r="AA47">
        <f>INDEX('CA Standards and Followers'!$D$14:$D$73,MATCH($A47,'CA Standards and Followers'!$A$14:$A$73,0))*'CA Standards and Followers'!AA$9</f>
        <v>0</v>
      </c>
      <c r="AB47">
        <f>INDEX('CA Standards and Followers'!$D$14:$D$73,MATCH($A47,'CA Standards and Followers'!$A$14:$A$73,0))*'CA Standards and Followers'!AB$9</f>
        <v>0</v>
      </c>
      <c r="AC47">
        <f>INDEX('CA Standards and Followers'!$D$14:$D$73,MATCH($A47,'CA Standards and Followers'!$A$14:$A$73,0))*'CA Standards and Followers'!AC$9</f>
        <v>0</v>
      </c>
      <c r="AD47">
        <f>INDEX('CA Standards and Followers'!$D$14:$D$73,MATCH($A47,'CA Standards and Followers'!$A$14:$A$73,0))*'CA Standards and Followers'!AD$9</f>
        <v>0</v>
      </c>
      <c r="AE47">
        <f>INDEX('CA Standards and Followers'!$D$14:$D$73,MATCH($A47,'CA Standards and Followers'!$A$14:$A$73,0))*'CA Standards and Followers'!AE$9</f>
        <v>0</v>
      </c>
      <c r="AF47">
        <f>INDEX('CA Standards and Followers'!$D$14:$D$73,MATCH($A47,'CA Standards and Followers'!$A$14:$A$73,0))*'CA Standards and Followers'!AF$9</f>
        <v>0</v>
      </c>
    </row>
    <row r="48" spans="1:32" x14ac:dyDescent="0.75">
      <c r="A48" t="s">
        <v>26</v>
      </c>
      <c r="B48">
        <f>INDEX('CA Standards and Followers'!$D$14:$D$73,MATCH($A48,'CA Standards and Followers'!$A$14:$A$73,0))*'CA Standards and Followers'!B$9</f>
        <v>0</v>
      </c>
      <c r="C48">
        <f>INDEX('CA Standards and Followers'!$D$14:$D$73,MATCH($A48,'CA Standards and Followers'!$A$14:$A$73,0))*'CA Standards and Followers'!C$9</f>
        <v>0</v>
      </c>
      <c r="D48">
        <f>INDEX('CA Standards and Followers'!$D$14:$D$73,MATCH($A48,'CA Standards and Followers'!$A$14:$A$73,0))*'CA Standards and Followers'!D$9</f>
        <v>0</v>
      </c>
      <c r="E48">
        <f>INDEX('CA Standards and Followers'!$D$14:$D$73,MATCH($A48,'CA Standards and Followers'!$A$14:$A$73,0))*'CA Standards and Followers'!E$9</f>
        <v>0</v>
      </c>
      <c r="F48">
        <f>INDEX('CA Standards and Followers'!$D$14:$D$73,MATCH($A48,'CA Standards and Followers'!$A$14:$A$73,0))*'CA Standards and Followers'!F$9</f>
        <v>0</v>
      </c>
      <c r="G48">
        <f>INDEX('CA Standards and Followers'!$D$14:$D$73,MATCH($A48,'CA Standards and Followers'!$A$14:$A$73,0))*'CA Standards and Followers'!G$9</f>
        <v>0</v>
      </c>
      <c r="H48">
        <f>INDEX('CA Standards and Followers'!$D$14:$D$73,MATCH($A48,'CA Standards and Followers'!$A$14:$A$73,0))*'CA Standards and Followers'!H$9</f>
        <v>0</v>
      </c>
      <c r="I48">
        <f>INDEX('CA Standards and Followers'!$D$14:$D$73,MATCH($A48,'CA Standards and Followers'!$A$14:$A$73,0))*'CA Standards and Followers'!I$9</f>
        <v>0</v>
      </c>
      <c r="J48">
        <f>INDEX('CA Standards and Followers'!$D$14:$D$73,MATCH($A48,'CA Standards and Followers'!$A$14:$A$73,0))*'CA Standards and Followers'!J$9</f>
        <v>0</v>
      </c>
      <c r="K48">
        <f>INDEX('CA Standards and Followers'!$D$14:$D$73,MATCH($A48,'CA Standards and Followers'!$A$14:$A$73,0))*'CA Standards and Followers'!K$9</f>
        <v>0</v>
      </c>
      <c r="L48">
        <f>INDEX('CA Standards and Followers'!$D$14:$D$73,MATCH($A48,'CA Standards and Followers'!$A$14:$A$73,0))*'CA Standards and Followers'!L$9</f>
        <v>0</v>
      </c>
      <c r="M48">
        <f>INDEX('CA Standards and Followers'!$D$14:$D$73,MATCH($A48,'CA Standards and Followers'!$A$14:$A$73,0))*'CA Standards and Followers'!M$9</f>
        <v>0</v>
      </c>
      <c r="N48">
        <f>INDEX('CA Standards and Followers'!$D$14:$D$73,MATCH($A48,'CA Standards and Followers'!$A$14:$A$73,0))*'CA Standards and Followers'!N$9</f>
        <v>0</v>
      </c>
      <c r="O48">
        <f>INDEX('CA Standards and Followers'!$D$14:$D$73,MATCH($A48,'CA Standards and Followers'!$A$14:$A$73,0))*'CA Standards and Followers'!O$9</f>
        <v>0</v>
      </c>
      <c r="P48">
        <f>INDEX('CA Standards and Followers'!$D$14:$D$73,MATCH($A48,'CA Standards and Followers'!$A$14:$A$73,0))*'CA Standards and Followers'!P$9</f>
        <v>0</v>
      </c>
      <c r="Q48">
        <f>INDEX('CA Standards and Followers'!$D$14:$D$73,MATCH($A48,'CA Standards and Followers'!$A$14:$A$73,0))*'CA Standards and Followers'!Q$9</f>
        <v>0</v>
      </c>
      <c r="R48">
        <f>INDEX('CA Standards and Followers'!$D$14:$D$73,MATCH($A48,'CA Standards and Followers'!$A$14:$A$73,0))*'CA Standards and Followers'!R$9</f>
        <v>0</v>
      </c>
      <c r="S48">
        <f>INDEX('CA Standards and Followers'!$D$14:$D$73,MATCH($A48,'CA Standards and Followers'!$A$14:$A$73,0))*'CA Standards and Followers'!S$9</f>
        <v>0</v>
      </c>
      <c r="T48">
        <f>INDEX('CA Standards and Followers'!$D$14:$D$73,MATCH($A48,'CA Standards and Followers'!$A$14:$A$73,0))*'CA Standards and Followers'!T$9</f>
        <v>0</v>
      </c>
      <c r="U48">
        <f>INDEX('CA Standards and Followers'!$D$14:$D$73,MATCH($A48,'CA Standards and Followers'!$A$14:$A$73,0))*'CA Standards and Followers'!U$9</f>
        <v>0</v>
      </c>
      <c r="V48">
        <f>INDEX('CA Standards and Followers'!$D$14:$D$73,MATCH($A48,'CA Standards and Followers'!$A$14:$A$73,0))*'CA Standards and Followers'!V$9</f>
        <v>0</v>
      </c>
      <c r="W48">
        <f>INDEX('CA Standards and Followers'!$D$14:$D$73,MATCH($A48,'CA Standards and Followers'!$A$14:$A$73,0))*'CA Standards and Followers'!W$9</f>
        <v>0</v>
      </c>
      <c r="X48">
        <f>INDEX('CA Standards and Followers'!$D$14:$D$73,MATCH($A48,'CA Standards and Followers'!$A$14:$A$73,0))*'CA Standards and Followers'!X$9</f>
        <v>0</v>
      </c>
      <c r="Y48">
        <f>INDEX('CA Standards and Followers'!$D$14:$D$73,MATCH($A48,'CA Standards and Followers'!$A$14:$A$73,0))*'CA Standards and Followers'!Y$9</f>
        <v>0</v>
      </c>
      <c r="Z48">
        <f>INDEX('CA Standards and Followers'!$D$14:$D$73,MATCH($A48,'CA Standards and Followers'!$A$14:$A$73,0))*'CA Standards and Followers'!Z$9</f>
        <v>0</v>
      </c>
      <c r="AA48">
        <f>INDEX('CA Standards and Followers'!$D$14:$D$73,MATCH($A48,'CA Standards and Followers'!$A$14:$A$73,0))*'CA Standards and Followers'!AA$9</f>
        <v>0</v>
      </c>
      <c r="AB48">
        <f>INDEX('CA Standards and Followers'!$D$14:$D$73,MATCH($A48,'CA Standards and Followers'!$A$14:$A$73,0))*'CA Standards and Followers'!AB$9</f>
        <v>0</v>
      </c>
      <c r="AC48">
        <f>INDEX('CA Standards and Followers'!$D$14:$D$73,MATCH($A48,'CA Standards and Followers'!$A$14:$A$73,0))*'CA Standards and Followers'!AC$9</f>
        <v>0</v>
      </c>
      <c r="AD48">
        <f>INDEX('CA Standards and Followers'!$D$14:$D$73,MATCH($A48,'CA Standards and Followers'!$A$14:$A$73,0))*'CA Standards and Followers'!AD$9</f>
        <v>0</v>
      </c>
      <c r="AE48">
        <f>INDEX('CA Standards and Followers'!$D$14:$D$73,MATCH($A48,'CA Standards and Followers'!$A$14:$A$73,0))*'CA Standards and Followers'!AE$9</f>
        <v>0</v>
      </c>
      <c r="AF48">
        <f>INDEX('CA Standards and Followers'!$D$14:$D$73,MATCH($A48,'CA Standards and Followers'!$A$14:$A$73,0))*'CA Standards and Followers'!AF$9</f>
        <v>0</v>
      </c>
    </row>
    <row r="49" spans="1:32" x14ac:dyDescent="0.75">
      <c r="A49" t="s">
        <v>1408</v>
      </c>
      <c r="B49">
        <f>INDEX('CA Standards and Followers'!$D$14:$D$73,MATCH($A49,'CA Standards and Followers'!$A$14:$A$73,0))*'CA Standards and Followers'!B$9</f>
        <v>0</v>
      </c>
      <c r="C49">
        <f>INDEX('CA Standards and Followers'!$D$14:$D$73,MATCH($A49,'CA Standards and Followers'!$A$14:$A$73,0))*'CA Standards and Followers'!C$9</f>
        <v>0</v>
      </c>
      <c r="D49">
        <f>INDEX('CA Standards and Followers'!$D$14:$D$73,MATCH($A49,'CA Standards and Followers'!$A$14:$A$73,0))*'CA Standards and Followers'!D$9</f>
        <v>0</v>
      </c>
      <c r="E49">
        <f>INDEX('CA Standards and Followers'!$D$14:$D$73,MATCH($A49,'CA Standards and Followers'!$A$14:$A$73,0))*'CA Standards and Followers'!E$9</f>
        <v>0</v>
      </c>
      <c r="F49">
        <f>INDEX('CA Standards and Followers'!$D$14:$D$73,MATCH($A49,'CA Standards and Followers'!$A$14:$A$73,0))*'CA Standards and Followers'!F$9</f>
        <v>0</v>
      </c>
      <c r="G49">
        <f>INDEX('CA Standards and Followers'!$D$14:$D$73,MATCH($A49,'CA Standards and Followers'!$A$14:$A$73,0))*'CA Standards and Followers'!G$9</f>
        <v>0</v>
      </c>
      <c r="H49">
        <f>INDEX('CA Standards and Followers'!$D$14:$D$73,MATCH($A49,'CA Standards and Followers'!$A$14:$A$73,0))*'CA Standards and Followers'!H$9</f>
        <v>0</v>
      </c>
      <c r="I49">
        <f>INDEX('CA Standards and Followers'!$D$14:$D$73,MATCH($A49,'CA Standards and Followers'!$A$14:$A$73,0))*'CA Standards and Followers'!I$9</f>
        <v>0</v>
      </c>
      <c r="J49">
        <f>INDEX('CA Standards and Followers'!$D$14:$D$73,MATCH($A49,'CA Standards and Followers'!$A$14:$A$73,0))*'CA Standards and Followers'!J$9</f>
        <v>0</v>
      </c>
      <c r="K49">
        <f>INDEX('CA Standards and Followers'!$D$14:$D$73,MATCH($A49,'CA Standards and Followers'!$A$14:$A$73,0))*'CA Standards and Followers'!K$9</f>
        <v>0</v>
      </c>
      <c r="L49">
        <f>INDEX('CA Standards and Followers'!$D$14:$D$73,MATCH($A49,'CA Standards and Followers'!$A$14:$A$73,0))*'CA Standards and Followers'!L$9</f>
        <v>0</v>
      </c>
      <c r="M49">
        <f>INDEX('CA Standards and Followers'!$D$14:$D$73,MATCH($A49,'CA Standards and Followers'!$A$14:$A$73,0))*'CA Standards and Followers'!M$9</f>
        <v>0</v>
      </c>
      <c r="N49">
        <f>INDEX('CA Standards and Followers'!$D$14:$D$73,MATCH($A49,'CA Standards and Followers'!$A$14:$A$73,0))*'CA Standards and Followers'!N$9</f>
        <v>0</v>
      </c>
      <c r="O49">
        <f>INDEX('CA Standards and Followers'!$D$14:$D$73,MATCH($A49,'CA Standards and Followers'!$A$14:$A$73,0))*'CA Standards and Followers'!O$9</f>
        <v>0</v>
      </c>
      <c r="P49">
        <f>INDEX('CA Standards and Followers'!$D$14:$D$73,MATCH($A49,'CA Standards and Followers'!$A$14:$A$73,0))*'CA Standards and Followers'!P$9</f>
        <v>0</v>
      </c>
      <c r="Q49">
        <f>INDEX('CA Standards and Followers'!$D$14:$D$73,MATCH($A49,'CA Standards and Followers'!$A$14:$A$73,0))*'CA Standards and Followers'!Q$9</f>
        <v>0</v>
      </c>
      <c r="R49">
        <f>INDEX('CA Standards and Followers'!$D$14:$D$73,MATCH($A49,'CA Standards and Followers'!$A$14:$A$73,0))*'CA Standards and Followers'!R$9</f>
        <v>0</v>
      </c>
      <c r="S49">
        <f>INDEX('CA Standards and Followers'!$D$14:$D$73,MATCH($A49,'CA Standards and Followers'!$A$14:$A$73,0))*'CA Standards and Followers'!S$9</f>
        <v>0</v>
      </c>
      <c r="T49">
        <f>INDEX('CA Standards and Followers'!$D$14:$D$73,MATCH($A49,'CA Standards and Followers'!$A$14:$A$73,0))*'CA Standards and Followers'!T$9</f>
        <v>0</v>
      </c>
      <c r="U49">
        <f>INDEX('CA Standards and Followers'!$D$14:$D$73,MATCH($A49,'CA Standards and Followers'!$A$14:$A$73,0))*'CA Standards and Followers'!U$9</f>
        <v>0</v>
      </c>
      <c r="V49">
        <f>INDEX('CA Standards and Followers'!$D$14:$D$73,MATCH($A49,'CA Standards and Followers'!$A$14:$A$73,0))*'CA Standards and Followers'!V$9</f>
        <v>0</v>
      </c>
      <c r="W49">
        <f>INDEX('CA Standards and Followers'!$D$14:$D$73,MATCH($A49,'CA Standards and Followers'!$A$14:$A$73,0))*'CA Standards and Followers'!W$9</f>
        <v>0</v>
      </c>
      <c r="X49">
        <f>INDEX('CA Standards and Followers'!$D$14:$D$73,MATCH($A49,'CA Standards and Followers'!$A$14:$A$73,0))*'CA Standards and Followers'!X$9</f>
        <v>0</v>
      </c>
      <c r="Y49">
        <f>INDEX('CA Standards and Followers'!$D$14:$D$73,MATCH($A49,'CA Standards and Followers'!$A$14:$A$73,0))*'CA Standards and Followers'!Y$9</f>
        <v>0</v>
      </c>
      <c r="Z49">
        <f>INDEX('CA Standards and Followers'!$D$14:$D$73,MATCH($A49,'CA Standards and Followers'!$A$14:$A$73,0))*'CA Standards and Followers'!Z$9</f>
        <v>0</v>
      </c>
      <c r="AA49">
        <f>INDEX('CA Standards and Followers'!$D$14:$D$73,MATCH($A49,'CA Standards and Followers'!$A$14:$A$73,0))*'CA Standards and Followers'!AA$9</f>
        <v>0</v>
      </c>
      <c r="AB49">
        <f>INDEX('CA Standards and Followers'!$D$14:$D$73,MATCH($A49,'CA Standards and Followers'!$A$14:$A$73,0))*'CA Standards and Followers'!AB$9</f>
        <v>0</v>
      </c>
      <c r="AC49">
        <f>INDEX('CA Standards and Followers'!$D$14:$D$73,MATCH($A49,'CA Standards and Followers'!$A$14:$A$73,0))*'CA Standards and Followers'!AC$9</f>
        <v>0</v>
      </c>
      <c r="AD49">
        <f>INDEX('CA Standards and Followers'!$D$14:$D$73,MATCH($A49,'CA Standards and Followers'!$A$14:$A$73,0))*'CA Standards and Followers'!AD$9</f>
        <v>0</v>
      </c>
      <c r="AE49">
        <f>INDEX('CA Standards and Followers'!$D$14:$D$73,MATCH($A49,'CA Standards and Followers'!$A$14:$A$73,0))*'CA Standards and Followers'!AE$9</f>
        <v>0</v>
      </c>
      <c r="AF49">
        <f>INDEX('CA Standards and Followers'!$D$14:$D$73,MATCH($A49,'CA Standards and Followers'!$A$14:$A$73,0))*'CA Standards and Followers'!AF$9</f>
        <v>0</v>
      </c>
    </row>
    <row r="50" spans="1:32" x14ac:dyDescent="0.75">
      <c r="A50" t="s">
        <v>27</v>
      </c>
      <c r="B50">
        <f>INDEX('CA Standards and Followers'!$D$14:$D$73,MATCH($A50,'CA Standards and Followers'!$A$14:$A$73,0))*'CA Standards and Followers'!B$9</f>
        <v>0</v>
      </c>
      <c r="C50">
        <f>INDEX('CA Standards and Followers'!$D$14:$D$73,MATCH($A50,'CA Standards and Followers'!$A$14:$A$73,0))*'CA Standards and Followers'!C$9</f>
        <v>0</v>
      </c>
      <c r="D50">
        <f>INDEX('CA Standards and Followers'!$D$14:$D$73,MATCH($A50,'CA Standards and Followers'!$A$14:$A$73,0))*'CA Standards and Followers'!D$9</f>
        <v>0</v>
      </c>
      <c r="E50">
        <f>INDEX('CA Standards and Followers'!$D$14:$D$73,MATCH($A50,'CA Standards and Followers'!$A$14:$A$73,0))*'CA Standards and Followers'!E$9</f>
        <v>0</v>
      </c>
      <c r="F50">
        <f>INDEX('CA Standards and Followers'!$D$14:$D$73,MATCH($A50,'CA Standards and Followers'!$A$14:$A$73,0))*'CA Standards and Followers'!F$9</f>
        <v>0</v>
      </c>
      <c r="G50">
        <f>INDEX('CA Standards and Followers'!$D$14:$D$73,MATCH($A50,'CA Standards and Followers'!$A$14:$A$73,0))*'CA Standards and Followers'!G$9</f>
        <v>0</v>
      </c>
      <c r="H50">
        <f>INDEX('CA Standards and Followers'!$D$14:$D$73,MATCH($A50,'CA Standards and Followers'!$A$14:$A$73,0))*'CA Standards and Followers'!H$9</f>
        <v>0</v>
      </c>
      <c r="I50">
        <f>INDEX('CA Standards and Followers'!$D$14:$D$73,MATCH($A50,'CA Standards and Followers'!$A$14:$A$73,0))*'CA Standards and Followers'!I$9</f>
        <v>0</v>
      </c>
      <c r="J50">
        <f>INDEX('CA Standards and Followers'!$D$14:$D$73,MATCH($A50,'CA Standards and Followers'!$A$14:$A$73,0))*'CA Standards and Followers'!J$9</f>
        <v>0</v>
      </c>
      <c r="K50">
        <f>INDEX('CA Standards and Followers'!$D$14:$D$73,MATCH($A50,'CA Standards and Followers'!$A$14:$A$73,0))*'CA Standards and Followers'!K$9</f>
        <v>0</v>
      </c>
      <c r="L50">
        <f>INDEX('CA Standards and Followers'!$D$14:$D$73,MATCH($A50,'CA Standards and Followers'!$A$14:$A$73,0))*'CA Standards and Followers'!L$9</f>
        <v>0</v>
      </c>
      <c r="M50">
        <f>INDEX('CA Standards and Followers'!$D$14:$D$73,MATCH($A50,'CA Standards and Followers'!$A$14:$A$73,0))*'CA Standards and Followers'!M$9</f>
        <v>0</v>
      </c>
      <c r="N50">
        <f>INDEX('CA Standards and Followers'!$D$14:$D$73,MATCH($A50,'CA Standards and Followers'!$A$14:$A$73,0))*'CA Standards and Followers'!N$9</f>
        <v>0</v>
      </c>
      <c r="O50">
        <f>INDEX('CA Standards and Followers'!$D$14:$D$73,MATCH($A50,'CA Standards and Followers'!$A$14:$A$73,0))*'CA Standards and Followers'!O$9</f>
        <v>0</v>
      </c>
      <c r="P50">
        <f>INDEX('CA Standards and Followers'!$D$14:$D$73,MATCH($A50,'CA Standards and Followers'!$A$14:$A$73,0))*'CA Standards and Followers'!P$9</f>
        <v>0</v>
      </c>
      <c r="Q50">
        <f>INDEX('CA Standards and Followers'!$D$14:$D$73,MATCH($A50,'CA Standards and Followers'!$A$14:$A$73,0))*'CA Standards and Followers'!Q$9</f>
        <v>0</v>
      </c>
      <c r="R50">
        <f>INDEX('CA Standards and Followers'!$D$14:$D$73,MATCH($A50,'CA Standards and Followers'!$A$14:$A$73,0))*'CA Standards and Followers'!R$9</f>
        <v>0</v>
      </c>
      <c r="S50">
        <f>INDEX('CA Standards and Followers'!$D$14:$D$73,MATCH($A50,'CA Standards and Followers'!$A$14:$A$73,0))*'CA Standards and Followers'!S$9</f>
        <v>0</v>
      </c>
      <c r="T50">
        <f>INDEX('CA Standards and Followers'!$D$14:$D$73,MATCH($A50,'CA Standards and Followers'!$A$14:$A$73,0))*'CA Standards and Followers'!T$9</f>
        <v>0</v>
      </c>
      <c r="U50">
        <f>INDEX('CA Standards and Followers'!$D$14:$D$73,MATCH($A50,'CA Standards and Followers'!$A$14:$A$73,0))*'CA Standards and Followers'!U$9</f>
        <v>0</v>
      </c>
      <c r="V50">
        <f>INDEX('CA Standards and Followers'!$D$14:$D$73,MATCH($A50,'CA Standards and Followers'!$A$14:$A$73,0))*'CA Standards and Followers'!V$9</f>
        <v>0</v>
      </c>
      <c r="W50">
        <f>INDEX('CA Standards and Followers'!$D$14:$D$73,MATCH($A50,'CA Standards and Followers'!$A$14:$A$73,0))*'CA Standards and Followers'!W$9</f>
        <v>0</v>
      </c>
      <c r="X50">
        <f>INDEX('CA Standards and Followers'!$D$14:$D$73,MATCH($A50,'CA Standards and Followers'!$A$14:$A$73,0))*'CA Standards and Followers'!X$9</f>
        <v>0</v>
      </c>
      <c r="Y50">
        <f>INDEX('CA Standards and Followers'!$D$14:$D$73,MATCH($A50,'CA Standards and Followers'!$A$14:$A$73,0))*'CA Standards and Followers'!Y$9</f>
        <v>0</v>
      </c>
      <c r="Z50">
        <f>INDEX('CA Standards and Followers'!$D$14:$D$73,MATCH($A50,'CA Standards and Followers'!$A$14:$A$73,0))*'CA Standards and Followers'!Z$9</f>
        <v>0</v>
      </c>
      <c r="AA50">
        <f>INDEX('CA Standards and Followers'!$D$14:$D$73,MATCH($A50,'CA Standards and Followers'!$A$14:$A$73,0))*'CA Standards and Followers'!AA$9</f>
        <v>0</v>
      </c>
      <c r="AB50">
        <f>INDEX('CA Standards and Followers'!$D$14:$D$73,MATCH($A50,'CA Standards and Followers'!$A$14:$A$73,0))*'CA Standards and Followers'!AB$9</f>
        <v>0</v>
      </c>
      <c r="AC50">
        <f>INDEX('CA Standards and Followers'!$D$14:$D$73,MATCH($A50,'CA Standards and Followers'!$A$14:$A$73,0))*'CA Standards and Followers'!AC$9</f>
        <v>0</v>
      </c>
      <c r="AD50">
        <f>INDEX('CA Standards and Followers'!$D$14:$D$73,MATCH($A50,'CA Standards and Followers'!$A$14:$A$73,0))*'CA Standards and Followers'!AD$9</f>
        <v>0</v>
      </c>
      <c r="AE50">
        <f>INDEX('CA Standards and Followers'!$D$14:$D$73,MATCH($A50,'CA Standards and Followers'!$A$14:$A$73,0))*'CA Standards and Followers'!AE$9</f>
        <v>0</v>
      </c>
      <c r="AF50">
        <f>INDEX('CA Standards and Followers'!$D$14:$D$73,MATCH($A50,'CA Standards and Followers'!$A$14:$A$73,0))*'CA Standards and Followers'!AF$9</f>
        <v>0</v>
      </c>
    </row>
    <row r="51" spans="1:32" x14ac:dyDescent="0.75">
      <c r="A51" t="s">
        <v>1411</v>
      </c>
      <c r="B51">
        <f>INDEX('CA Standards and Followers'!$D$14:$D$73,MATCH($A51,'CA Standards and Followers'!$A$14:$A$73,0))*'CA Standards and Followers'!B$9</f>
        <v>0</v>
      </c>
      <c r="C51">
        <f>INDEX('CA Standards and Followers'!$D$14:$D$73,MATCH($A51,'CA Standards and Followers'!$A$14:$A$73,0))*'CA Standards and Followers'!C$9</f>
        <v>0</v>
      </c>
      <c r="D51">
        <f>INDEX('CA Standards and Followers'!$D$14:$D$73,MATCH($A51,'CA Standards and Followers'!$A$14:$A$73,0))*'CA Standards and Followers'!D$9</f>
        <v>0</v>
      </c>
      <c r="E51">
        <f>INDEX('CA Standards and Followers'!$D$14:$D$73,MATCH($A51,'CA Standards and Followers'!$A$14:$A$73,0))*'CA Standards and Followers'!E$9</f>
        <v>0</v>
      </c>
      <c r="F51">
        <f>INDEX('CA Standards and Followers'!$D$14:$D$73,MATCH($A51,'CA Standards and Followers'!$A$14:$A$73,0))*'CA Standards and Followers'!F$9</f>
        <v>0</v>
      </c>
      <c r="G51">
        <f>INDEX('CA Standards and Followers'!$D$14:$D$73,MATCH($A51,'CA Standards and Followers'!$A$14:$A$73,0))*'CA Standards and Followers'!G$9</f>
        <v>0</v>
      </c>
      <c r="H51">
        <f>INDEX('CA Standards and Followers'!$D$14:$D$73,MATCH($A51,'CA Standards and Followers'!$A$14:$A$73,0))*'CA Standards and Followers'!H$9</f>
        <v>0</v>
      </c>
      <c r="I51">
        <f>INDEX('CA Standards and Followers'!$D$14:$D$73,MATCH($A51,'CA Standards and Followers'!$A$14:$A$73,0))*'CA Standards and Followers'!I$9</f>
        <v>0</v>
      </c>
      <c r="J51">
        <f>INDEX('CA Standards and Followers'!$D$14:$D$73,MATCH($A51,'CA Standards and Followers'!$A$14:$A$73,0))*'CA Standards and Followers'!J$9</f>
        <v>0</v>
      </c>
      <c r="K51">
        <f>INDEX('CA Standards and Followers'!$D$14:$D$73,MATCH($A51,'CA Standards and Followers'!$A$14:$A$73,0))*'CA Standards and Followers'!K$9</f>
        <v>0</v>
      </c>
      <c r="L51">
        <f>INDEX('CA Standards and Followers'!$D$14:$D$73,MATCH($A51,'CA Standards and Followers'!$A$14:$A$73,0))*'CA Standards and Followers'!L$9</f>
        <v>0</v>
      </c>
      <c r="M51">
        <f>INDEX('CA Standards and Followers'!$D$14:$D$73,MATCH($A51,'CA Standards and Followers'!$A$14:$A$73,0))*'CA Standards and Followers'!M$9</f>
        <v>0</v>
      </c>
      <c r="N51">
        <f>INDEX('CA Standards and Followers'!$D$14:$D$73,MATCH($A51,'CA Standards and Followers'!$A$14:$A$73,0))*'CA Standards and Followers'!N$9</f>
        <v>0</v>
      </c>
      <c r="O51">
        <f>INDEX('CA Standards and Followers'!$D$14:$D$73,MATCH($A51,'CA Standards and Followers'!$A$14:$A$73,0))*'CA Standards and Followers'!O$9</f>
        <v>0</v>
      </c>
      <c r="P51">
        <f>INDEX('CA Standards and Followers'!$D$14:$D$73,MATCH($A51,'CA Standards and Followers'!$A$14:$A$73,0))*'CA Standards and Followers'!P$9</f>
        <v>0</v>
      </c>
      <c r="Q51">
        <f>INDEX('CA Standards and Followers'!$D$14:$D$73,MATCH($A51,'CA Standards and Followers'!$A$14:$A$73,0))*'CA Standards and Followers'!Q$9</f>
        <v>0</v>
      </c>
      <c r="R51">
        <f>INDEX('CA Standards and Followers'!$D$14:$D$73,MATCH($A51,'CA Standards and Followers'!$A$14:$A$73,0))*'CA Standards and Followers'!R$9</f>
        <v>0</v>
      </c>
      <c r="S51">
        <f>INDEX('CA Standards and Followers'!$D$14:$D$73,MATCH($A51,'CA Standards and Followers'!$A$14:$A$73,0))*'CA Standards and Followers'!S$9</f>
        <v>0</v>
      </c>
      <c r="T51">
        <f>INDEX('CA Standards and Followers'!$D$14:$D$73,MATCH($A51,'CA Standards and Followers'!$A$14:$A$73,0))*'CA Standards and Followers'!T$9</f>
        <v>0</v>
      </c>
      <c r="U51">
        <f>INDEX('CA Standards and Followers'!$D$14:$D$73,MATCH($A51,'CA Standards and Followers'!$A$14:$A$73,0))*'CA Standards and Followers'!U$9</f>
        <v>0</v>
      </c>
      <c r="V51">
        <f>INDEX('CA Standards and Followers'!$D$14:$D$73,MATCH($A51,'CA Standards and Followers'!$A$14:$A$73,0))*'CA Standards and Followers'!V$9</f>
        <v>0</v>
      </c>
      <c r="W51">
        <f>INDEX('CA Standards and Followers'!$D$14:$D$73,MATCH($A51,'CA Standards and Followers'!$A$14:$A$73,0))*'CA Standards and Followers'!W$9</f>
        <v>0</v>
      </c>
      <c r="X51">
        <f>INDEX('CA Standards and Followers'!$D$14:$D$73,MATCH($A51,'CA Standards and Followers'!$A$14:$A$73,0))*'CA Standards and Followers'!X$9</f>
        <v>0</v>
      </c>
      <c r="Y51">
        <f>INDEX('CA Standards and Followers'!$D$14:$D$73,MATCH($A51,'CA Standards and Followers'!$A$14:$A$73,0))*'CA Standards and Followers'!Y$9</f>
        <v>0</v>
      </c>
      <c r="Z51">
        <f>INDEX('CA Standards and Followers'!$D$14:$D$73,MATCH($A51,'CA Standards and Followers'!$A$14:$A$73,0))*'CA Standards and Followers'!Z$9</f>
        <v>0</v>
      </c>
      <c r="AA51">
        <f>INDEX('CA Standards and Followers'!$D$14:$D$73,MATCH($A51,'CA Standards and Followers'!$A$14:$A$73,0))*'CA Standards and Followers'!AA$9</f>
        <v>0</v>
      </c>
      <c r="AB51">
        <f>INDEX('CA Standards and Followers'!$D$14:$D$73,MATCH($A51,'CA Standards and Followers'!$A$14:$A$73,0))*'CA Standards and Followers'!AB$9</f>
        <v>0</v>
      </c>
      <c r="AC51">
        <f>INDEX('CA Standards and Followers'!$D$14:$D$73,MATCH($A51,'CA Standards and Followers'!$A$14:$A$73,0))*'CA Standards and Followers'!AC$9</f>
        <v>0</v>
      </c>
      <c r="AD51">
        <f>INDEX('CA Standards and Followers'!$D$14:$D$73,MATCH($A51,'CA Standards and Followers'!$A$14:$A$73,0))*'CA Standards and Followers'!AD$9</f>
        <v>0</v>
      </c>
      <c r="AE51">
        <f>INDEX('CA Standards and Followers'!$D$14:$D$73,MATCH($A51,'CA Standards and Followers'!$A$14:$A$73,0))*'CA Standards and Followers'!AE$9</f>
        <v>0</v>
      </c>
      <c r="AF51">
        <f>INDEX('CA Standards and Followers'!$D$14:$D$73,MATCH($A51,'CA Standards and Followers'!$A$14:$A$73,0))*'CA Standards and Followers'!AF$9</f>
        <v>0</v>
      </c>
    </row>
    <row r="52" spans="1:32" x14ac:dyDescent="0.75">
      <c r="A52" t="s">
        <v>1413</v>
      </c>
      <c r="B52">
        <f>INDEX('CA Standards and Followers'!$D$14:$D$73,MATCH($A52,'CA Standards and Followers'!$A$14:$A$73,0))*'CA Standards and Followers'!B$9</f>
        <v>0</v>
      </c>
      <c r="C52">
        <f>INDEX('CA Standards and Followers'!$D$14:$D$73,MATCH($A52,'CA Standards and Followers'!$A$14:$A$73,0))*'CA Standards and Followers'!C$9</f>
        <v>0</v>
      </c>
      <c r="D52">
        <f>INDEX('CA Standards and Followers'!$D$14:$D$73,MATCH($A52,'CA Standards and Followers'!$A$14:$A$73,0))*'CA Standards and Followers'!D$9</f>
        <v>0</v>
      </c>
      <c r="E52">
        <f>INDEX('CA Standards and Followers'!$D$14:$D$73,MATCH($A52,'CA Standards and Followers'!$A$14:$A$73,0))*'CA Standards and Followers'!E$9</f>
        <v>0</v>
      </c>
      <c r="F52">
        <f>INDEX('CA Standards and Followers'!$D$14:$D$73,MATCH($A52,'CA Standards and Followers'!$A$14:$A$73,0))*'CA Standards and Followers'!F$9</f>
        <v>0</v>
      </c>
      <c r="G52">
        <f>INDEX('CA Standards and Followers'!$D$14:$D$73,MATCH($A52,'CA Standards and Followers'!$A$14:$A$73,0))*'CA Standards and Followers'!G$9</f>
        <v>0</v>
      </c>
      <c r="H52">
        <f>INDEX('CA Standards and Followers'!$D$14:$D$73,MATCH($A52,'CA Standards and Followers'!$A$14:$A$73,0))*'CA Standards and Followers'!H$9</f>
        <v>0</v>
      </c>
      <c r="I52">
        <f>INDEX('CA Standards and Followers'!$D$14:$D$73,MATCH($A52,'CA Standards and Followers'!$A$14:$A$73,0))*'CA Standards and Followers'!I$9</f>
        <v>0</v>
      </c>
      <c r="J52">
        <f>INDEX('CA Standards and Followers'!$D$14:$D$73,MATCH($A52,'CA Standards and Followers'!$A$14:$A$73,0))*'CA Standards and Followers'!J$9</f>
        <v>0</v>
      </c>
      <c r="K52">
        <f>INDEX('CA Standards and Followers'!$D$14:$D$73,MATCH($A52,'CA Standards and Followers'!$A$14:$A$73,0))*'CA Standards and Followers'!K$9</f>
        <v>0</v>
      </c>
      <c r="L52">
        <f>INDEX('CA Standards and Followers'!$D$14:$D$73,MATCH($A52,'CA Standards and Followers'!$A$14:$A$73,0))*'CA Standards and Followers'!L$9</f>
        <v>0</v>
      </c>
      <c r="M52">
        <f>INDEX('CA Standards and Followers'!$D$14:$D$73,MATCH($A52,'CA Standards and Followers'!$A$14:$A$73,0))*'CA Standards and Followers'!M$9</f>
        <v>0</v>
      </c>
      <c r="N52">
        <f>INDEX('CA Standards and Followers'!$D$14:$D$73,MATCH($A52,'CA Standards and Followers'!$A$14:$A$73,0))*'CA Standards and Followers'!N$9</f>
        <v>0</v>
      </c>
      <c r="O52">
        <f>INDEX('CA Standards and Followers'!$D$14:$D$73,MATCH($A52,'CA Standards and Followers'!$A$14:$A$73,0))*'CA Standards and Followers'!O$9</f>
        <v>0</v>
      </c>
      <c r="P52">
        <f>INDEX('CA Standards and Followers'!$D$14:$D$73,MATCH($A52,'CA Standards and Followers'!$A$14:$A$73,0))*'CA Standards and Followers'!P$9</f>
        <v>0</v>
      </c>
      <c r="Q52">
        <f>INDEX('CA Standards and Followers'!$D$14:$D$73,MATCH($A52,'CA Standards and Followers'!$A$14:$A$73,0))*'CA Standards and Followers'!Q$9</f>
        <v>0</v>
      </c>
      <c r="R52">
        <f>INDEX('CA Standards and Followers'!$D$14:$D$73,MATCH($A52,'CA Standards and Followers'!$A$14:$A$73,0))*'CA Standards and Followers'!R$9</f>
        <v>0</v>
      </c>
      <c r="S52">
        <f>INDEX('CA Standards and Followers'!$D$14:$D$73,MATCH($A52,'CA Standards and Followers'!$A$14:$A$73,0))*'CA Standards and Followers'!S$9</f>
        <v>0</v>
      </c>
      <c r="T52">
        <f>INDEX('CA Standards and Followers'!$D$14:$D$73,MATCH($A52,'CA Standards and Followers'!$A$14:$A$73,0))*'CA Standards and Followers'!T$9</f>
        <v>0</v>
      </c>
      <c r="U52">
        <f>INDEX('CA Standards and Followers'!$D$14:$D$73,MATCH($A52,'CA Standards and Followers'!$A$14:$A$73,0))*'CA Standards and Followers'!U$9</f>
        <v>0</v>
      </c>
      <c r="V52">
        <f>INDEX('CA Standards and Followers'!$D$14:$D$73,MATCH($A52,'CA Standards and Followers'!$A$14:$A$73,0))*'CA Standards and Followers'!V$9</f>
        <v>0</v>
      </c>
      <c r="W52">
        <f>INDEX('CA Standards and Followers'!$D$14:$D$73,MATCH($A52,'CA Standards and Followers'!$A$14:$A$73,0))*'CA Standards and Followers'!W$9</f>
        <v>0</v>
      </c>
      <c r="X52">
        <f>INDEX('CA Standards and Followers'!$D$14:$D$73,MATCH($A52,'CA Standards and Followers'!$A$14:$A$73,0))*'CA Standards and Followers'!X$9</f>
        <v>0</v>
      </c>
      <c r="Y52">
        <f>INDEX('CA Standards and Followers'!$D$14:$D$73,MATCH($A52,'CA Standards and Followers'!$A$14:$A$73,0))*'CA Standards and Followers'!Y$9</f>
        <v>0</v>
      </c>
      <c r="Z52">
        <f>INDEX('CA Standards and Followers'!$D$14:$D$73,MATCH($A52,'CA Standards and Followers'!$A$14:$A$73,0))*'CA Standards and Followers'!Z$9</f>
        <v>0</v>
      </c>
      <c r="AA52">
        <f>INDEX('CA Standards and Followers'!$D$14:$D$73,MATCH($A52,'CA Standards and Followers'!$A$14:$A$73,0))*'CA Standards and Followers'!AA$9</f>
        <v>0</v>
      </c>
      <c r="AB52">
        <f>INDEX('CA Standards and Followers'!$D$14:$D$73,MATCH($A52,'CA Standards and Followers'!$A$14:$A$73,0))*'CA Standards and Followers'!AB$9</f>
        <v>0</v>
      </c>
      <c r="AC52">
        <f>INDEX('CA Standards and Followers'!$D$14:$D$73,MATCH($A52,'CA Standards and Followers'!$A$14:$A$73,0))*'CA Standards and Followers'!AC$9</f>
        <v>0</v>
      </c>
      <c r="AD52">
        <f>INDEX('CA Standards and Followers'!$D$14:$D$73,MATCH($A52,'CA Standards and Followers'!$A$14:$A$73,0))*'CA Standards and Followers'!AD$9</f>
        <v>0</v>
      </c>
      <c r="AE52">
        <f>INDEX('CA Standards and Followers'!$D$14:$D$73,MATCH($A52,'CA Standards and Followers'!$A$14:$A$73,0))*'CA Standards and Followers'!AE$9</f>
        <v>0</v>
      </c>
      <c r="AF52">
        <f>INDEX('CA Standards and Followers'!$D$14:$D$73,MATCH($A52,'CA Standards and Followers'!$A$14:$A$73,0))*'CA Standards and Followers'!AF$9</f>
        <v>0</v>
      </c>
    </row>
    <row r="53" spans="1:32" x14ac:dyDescent="0.75">
      <c r="A53" t="s">
        <v>28</v>
      </c>
      <c r="B53">
        <f>INDEX('CA Standards and Followers'!$D$14:$D$73,MATCH($A53,'CA Standards and Followers'!$A$14:$A$73,0))*'CA Standards and Followers'!B$9</f>
        <v>0</v>
      </c>
      <c r="C53">
        <f>INDEX('CA Standards and Followers'!$D$14:$D$73,MATCH($A53,'CA Standards and Followers'!$A$14:$A$73,0))*'CA Standards and Followers'!C$9</f>
        <v>0</v>
      </c>
      <c r="D53">
        <f>INDEX('CA Standards and Followers'!$D$14:$D$73,MATCH($A53,'CA Standards and Followers'!$A$14:$A$73,0))*'CA Standards and Followers'!D$9</f>
        <v>0</v>
      </c>
      <c r="E53">
        <f>INDEX('CA Standards and Followers'!$D$14:$D$73,MATCH($A53,'CA Standards and Followers'!$A$14:$A$73,0))*'CA Standards and Followers'!E$9</f>
        <v>0</v>
      </c>
      <c r="F53">
        <f>INDEX('CA Standards and Followers'!$D$14:$D$73,MATCH($A53,'CA Standards and Followers'!$A$14:$A$73,0))*'CA Standards and Followers'!F$9</f>
        <v>0</v>
      </c>
      <c r="G53">
        <f>INDEX('CA Standards and Followers'!$D$14:$D$73,MATCH($A53,'CA Standards and Followers'!$A$14:$A$73,0))*'CA Standards and Followers'!G$9</f>
        <v>0</v>
      </c>
      <c r="H53">
        <f>INDEX('CA Standards and Followers'!$D$14:$D$73,MATCH($A53,'CA Standards and Followers'!$A$14:$A$73,0))*'CA Standards and Followers'!H$9</f>
        <v>0</v>
      </c>
      <c r="I53">
        <f>INDEX('CA Standards and Followers'!$D$14:$D$73,MATCH($A53,'CA Standards and Followers'!$A$14:$A$73,0))*'CA Standards and Followers'!I$9</f>
        <v>0</v>
      </c>
      <c r="J53">
        <f>INDEX('CA Standards and Followers'!$D$14:$D$73,MATCH($A53,'CA Standards and Followers'!$A$14:$A$73,0))*'CA Standards and Followers'!J$9</f>
        <v>0</v>
      </c>
      <c r="K53">
        <f>INDEX('CA Standards and Followers'!$D$14:$D$73,MATCH($A53,'CA Standards and Followers'!$A$14:$A$73,0))*'CA Standards and Followers'!K$9</f>
        <v>0</v>
      </c>
      <c r="L53">
        <f>INDEX('CA Standards and Followers'!$D$14:$D$73,MATCH($A53,'CA Standards and Followers'!$A$14:$A$73,0))*'CA Standards and Followers'!L$9</f>
        <v>0</v>
      </c>
      <c r="M53">
        <f>INDEX('CA Standards and Followers'!$D$14:$D$73,MATCH($A53,'CA Standards and Followers'!$A$14:$A$73,0))*'CA Standards and Followers'!M$9</f>
        <v>0</v>
      </c>
      <c r="N53">
        <f>INDEX('CA Standards and Followers'!$D$14:$D$73,MATCH($A53,'CA Standards and Followers'!$A$14:$A$73,0))*'CA Standards and Followers'!N$9</f>
        <v>0</v>
      </c>
      <c r="O53">
        <f>INDEX('CA Standards and Followers'!$D$14:$D$73,MATCH($A53,'CA Standards and Followers'!$A$14:$A$73,0))*'CA Standards and Followers'!O$9</f>
        <v>0</v>
      </c>
      <c r="P53">
        <f>INDEX('CA Standards and Followers'!$D$14:$D$73,MATCH($A53,'CA Standards and Followers'!$A$14:$A$73,0))*'CA Standards and Followers'!P$9</f>
        <v>0</v>
      </c>
      <c r="Q53">
        <f>INDEX('CA Standards and Followers'!$D$14:$D$73,MATCH($A53,'CA Standards and Followers'!$A$14:$A$73,0))*'CA Standards and Followers'!Q$9</f>
        <v>0</v>
      </c>
      <c r="R53">
        <f>INDEX('CA Standards and Followers'!$D$14:$D$73,MATCH($A53,'CA Standards and Followers'!$A$14:$A$73,0))*'CA Standards and Followers'!R$9</f>
        <v>0</v>
      </c>
      <c r="S53">
        <f>INDEX('CA Standards and Followers'!$D$14:$D$73,MATCH($A53,'CA Standards and Followers'!$A$14:$A$73,0))*'CA Standards and Followers'!S$9</f>
        <v>0</v>
      </c>
      <c r="T53">
        <f>INDEX('CA Standards and Followers'!$D$14:$D$73,MATCH($A53,'CA Standards and Followers'!$A$14:$A$73,0))*'CA Standards and Followers'!T$9</f>
        <v>0</v>
      </c>
      <c r="U53">
        <f>INDEX('CA Standards and Followers'!$D$14:$D$73,MATCH($A53,'CA Standards and Followers'!$A$14:$A$73,0))*'CA Standards and Followers'!U$9</f>
        <v>0</v>
      </c>
      <c r="V53">
        <f>INDEX('CA Standards and Followers'!$D$14:$D$73,MATCH($A53,'CA Standards and Followers'!$A$14:$A$73,0))*'CA Standards and Followers'!V$9</f>
        <v>0</v>
      </c>
      <c r="W53">
        <f>INDEX('CA Standards and Followers'!$D$14:$D$73,MATCH($A53,'CA Standards and Followers'!$A$14:$A$73,0))*'CA Standards and Followers'!W$9</f>
        <v>0</v>
      </c>
      <c r="X53">
        <f>INDEX('CA Standards and Followers'!$D$14:$D$73,MATCH($A53,'CA Standards and Followers'!$A$14:$A$73,0))*'CA Standards and Followers'!X$9</f>
        <v>0</v>
      </c>
      <c r="Y53">
        <f>INDEX('CA Standards and Followers'!$D$14:$D$73,MATCH($A53,'CA Standards and Followers'!$A$14:$A$73,0))*'CA Standards and Followers'!Y$9</f>
        <v>0</v>
      </c>
      <c r="Z53">
        <f>INDEX('CA Standards and Followers'!$D$14:$D$73,MATCH($A53,'CA Standards and Followers'!$A$14:$A$73,0))*'CA Standards and Followers'!Z$9</f>
        <v>0</v>
      </c>
      <c r="AA53">
        <f>INDEX('CA Standards and Followers'!$D$14:$D$73,MATCH($A53,'CA Standards and Followers'!$A$14:$A$73,0))*'CA Standards and Followers'!AA$9</f>
        <v>0</v>
      </c>
      <c r="AB53">
        <f>INDEX('CA Standards and Followers'!$D$14:$D$73,MATCH($A53,'CA Standards and Followers'!$A$14:$A$73,0))*'CA Standards and Followers'!AB$9</f>
        <v>0</v>
      </c>
      <c r="AC53">
        <f>INDEX('CA Standards and Followers'!$D$14:$D$73,MATCH($A53,'CA Standards and Followers'!$A$14:$A$73,0))*'CA Standards and Followers'!AC$9</f>
        <v>0</v>
      </c>
      <c r="AD53">
        <f>INDEX('CA Standards and Followers'!$D$14:$D$73,MATCH($A53,'CA Standards and Followers'!$A$14:$A$73,0))*'CA Standards and Followers'!AD$9</f>
        <v>0</v>
      </c>
      <c r="AE53">
        <f>INDEX('CA Standards and Followers'!$D$14:$D$73,MATCH($A53,'CA Standards and Followers'!$A$14:$A$73,0))*'CA Standards and Followers'!AE$9</f>
        <v>0</v>
      </c>
      <c r="AF53">
        <f>INDEX('CA Standards and Followers'!$D$14:$D$73,MATCH($A53,'CA Standards and Followers'!$A$14:$A$73,0))*'CA Standards and Followers'!AF$9</f>
        <v>0</v>
      </c>
    </row>
    <row r="54" spans="1:32" x14ac:dyDescent="0.75">
      <c r="A54" t="s">
        <v>29</v>
      </c>
      <c r="B54">
        <f>INDEX('CA Standards and Followers'!$D$14:$D$73,MATCH($A54,'CA Standards and Followers'!$A$14:$A$73,0))*'CA Standards and Followers'!B$9</f>
        <v>0</v>
      </c>
      <c r="C54">
        <f>INDEX('CA Standards and Followers'!$D$14:$D$73,MATCH($A54,'CA Standards and Followers'!$A$14:$A$73,0))*'CA Standards and Followers'!C$9</f>
        <v>0</v>
      </c>
      <c r="D54">
        <f>INDEX('CA Standards and Followers'!$D$14:$D$73,MATCH($A54,'CA Standards and Followers'!$A$14:$A$73,0))*'CA Standards and Followers'!D$9</f>
        <v>0</v>
      </c>
      <c r="E54">
        <f>INDEX('CA Standards and Followers'!$D$14:$D$73,MATCH($A54,'CA Standards and Followers'!$A$14:$A$73,0))*'CA Standards and Followers'!E$9</f>
        <v>0</v>
      </c>
      <c r="F54">
        <f>INDEX('CA Standards and Followers'!$D$14:$D$73,MATCH($A54,'CA Standards and Followers'!$A$14:$A$73,0))*'CA Standards and Followers'!F$9</f>
        <v>0</v>
      </c>
      <c r="G54">
        <f>INDEX('CA Standards and Followers'!$D$14:$D$73,MATCH($A54,'CA Standards and Followers'!$A$14:$A$73,0))*'CA Standards and Followers'!G$9</f>
        <v>0</v>
      </c>
      <c r="H54">
        <f>INDEX('CA Standards and Followers'!$D$14:$D$73,MATCH($A54,'CA Standards and Followers'!$A$14:$A$73,0))*'CA Standards and Followers'!H$9</f>
        <v>0</v>
      </c>
      <c r="I54">
        <f>INDEX('CA Standards and Followers'!$D$14:$D$73,MATCH($A54,'CA Standards and Followers'!$A$14:$A$73,0))*'CA Standards and Followers'!I$9</f>
        <v>0</v>
      </c>
      <c r="J54">
        <f>INDEX('CA Standards and Followers'!$D$14:$D$73,MATCH($A54,'CA Standards and Followers'!$A$14:$A$73,0))*'CA Standards and Followers'!J$9</f>
        <v>0</v>
      </c>
      <c r="K54">
        <f>INDEX('CA Standards and Followers'!$D$14:$D$73,MATCH($A54,'CA Standards and Followers'!$A$14:$A$73,0))*'CA Standards and Followers'!K$9</f>
        <v>0</v>
      </c>
      <c r="L54">
        <f>INDEX('CA Standards and Followers'!$D$14:$D$73,MATCH($A54,'CA Standards and Followers'!$A$14:$A$73,0))*'CA Standards and Followers'!L$9</f>
        <v>0</v>
      </c>
      <c r="M54">
        <f>INDEX('CA Standards and Followers'!$D$14:$D$73,MATCH($A54,'CA Standards and Followers'!$A$14:$A$73,0))*'CA Standards and Followers'!M$9</f>
        <v>0</v>
      </c>
      <c r="N54">
        <f>INDEX('CA Standards and Followers'!$D$14:$D$73,MATCH($A54,'CA Standards and Followers'!$A$14:$A$73,0))*'CA Standards and Followers'!N$9</f>
        <v>0</v>
      </c>
      <c r="O54">
        <f>INDEX('CA Standards and Followers'!$D$14:$D$73,MATCH($A54,'CA Standards and Followers'!$A$14:$A$73,0))*'CA Standards and Followers'!O$9</f>
        <v>0</v>
      </c>
      <c r="P54">
        <f>INDEX('CA Standards and Followers'!$D$14:$D$73,MATCH($A54,'CA Standards and Followers'!$A$14:$A$73,0))*'CA Standards and Followers'!P$9</f>
        <v>0</v>
      </c>
      <c r="Q54">
        <f>INDEX('CA Standards and Followers'!$D$14:$D$73,MATCH($A54,'CA Standards and Followers'!$A$14:$A$73,0))*'CA Standards and Followers'!Q$9</f>
        <v>0</v>
      </c>
      <c r="R54">
        <f>INDEX('CA Standards and Followers'!$D$14:$D$73,MATCH($A54,'CA Standards and Followers'!$A$14:$A$73,0))*'CA Standards and Followers'!R$9</f>
        <v>0</v>
      </c>
      <c r="S54">
        <f>INDEX('CA Standards and Followers'!$D$14:$D$73,MATCH($A54,'CA Standards and Followers'!$A$14:$A$73,0))*'CA Standards and Followers'!S$9</f>
        <v>0</v>
      </c>
      <c r="T54">
        <f>INDEX('CA Standards and Followers'!$D$14:$D$73,MATCH($A54,'CA Standards and Followers'!$A$14:$A$73,0))*'CA Standards and Followers'!T$9</f>
        <v>0</v>
      </c>
      <c r="U54">
        <f>INDEX('CA Standards and Followers'!$D$14:$D$73,MATCH($A54,'CA Standards and Followers'!$A$14:$A$73,0))*'CA Standards and Followers'!U$9</f>
        <v>0</v>
      </c>
      <c r="V54">
        <f>INDEX('CA Standards and Followers'!$D$14:$D$73,MATCH($A54,'CA Standards and Followers'!$A$14:$A$73,0))*'CA Standards and Followers'!V$9</f>
        <v>0</v>
      </c>
      <c r="W54">
        <f>INDEX('CA Standards and Followers'!$D$14:$D$73,MATCH($A54,'CA Standards and Followers'!$A$14:$A$73,0))*'CA Standards and Followers'!W$9</f>
        <v>0</v>
      </c>
      <c r="X54">
        <f>INDEX('CA Standards and Followers'!$D$14:$D$73,MATCH($A54,'CA Standards and Followers'!$A$14:$A$73,0))*'CA Standards and Followers'!X$9</f>
        <v>0</v>
      </c>
      <c r="Y54">
        <f>INDEX('CA Standards and Followers'!$D$14:$D$73,MATCH($A54,'CA Standards and Followers'!$A$14:$A$73,0))*'CA Standards and Followers'!Y$9</f>
        <v>0</v>
      </c>
      <c r="Z54">
        <f>INDEX('CA Standards and Followers'!$D$14:$D$73,MATCH($A54,'CA Standards and Followers'!$A$14:$A$73,0))*'CA Standards and Followers'!Z$9</f>
        <v>0</v>
      </c>
      <c r="AA54">
        <f>INDEX('CA Standards and Followers'!$D$14:$D$73,MATCH($A54,'CA Standards and Followers'!$A$14:$A$73,0))*'CA Standards and Followers'!AA$9</f>
        <v>0</v>
      </c>
      <c r="AB54">
        <f>INDEX('CA Standards and Followers'!$D$14:$D$73,MATCH($A54,'CA Standards and Followers'!$A$14:$A$73,0))*'CA Standards and Followers'!AB$9</f>
        <v>0</v>
      </c>
      <c r="AC54">
        <f>INDEX('CA Standards and Followers'!$D$14:$D$73,MATCH($A54,'CA Standards and Followers'!$A$14:$A$73,0))*'CA Standards and Followers'!AC$9</f>
        <v>0</v>
      </c>
      <c r="AD54">
        <f>INDEX('CA Standards and Followers'!$D$14:$D$73,MATCH($A54,'CA Standards and Followers'!$A$14:$A$73,0))*'CA Standards and Followers'!AD$9</f>
        <v>0</v>
      </c>
      <c r="AE54">
        <f>INDEX('CA Standards and Followers'!$D$14:$D$73,MATCH($A54,'CA Standards and Followers'!$A$14:$A$73,0))*'CA Standards and Followers'!AE$9</f>
        <v>0</v>
      </c>
      <c r="AF54">
        <f>INDEX('CA Standards and Followers'!$D$14:$D$73,MATCH($A54,'CA Standards and Followers'!$A$14:$A$73,0))*'CA Standards and Followers'!AF$9</f>
        <v>0</v>
      </c>
    </row>
    <row r="55" spans="1:32" x14ac:dyDescent="0.75">
      <c r="A55" t="s">
        <v>30</v>
      </c>
      <c r="B55">
        <f>INDEX('CA Standards and Followers'!$D$14:$D$73,MATCH($A55,'CA Standards and Followers'!$A$14:$A$73,0))*'CA Standards and Followers'!B$9</f>
        <v>0</v>
      </c>
      <c r="C55">
        <f>INDEX('CA Standards and Followers'!$D$14:$D$73,MATCH($A55,'CA Standards and Followers'!$A$14:$A$73,0))*'CA Standards and Followers'!C$9</f>
        <v>0</v>
      </c>
      <c r="D55">
        <f>INDEX('CA Standards and Followers'!$D$14:$D$73,MATCH($A55,'CA Standards and Followers'!$A$14:$A$73,0))*'CA Standards and Followers'!D$9</f>
        <v>0</v>
      </c>
      <c r="E55">
        <f>INDEX('CA Standards and Followers'!$D$14:$D$73,MATCH($A55,'CA Standards and Followers'!$A$14:$A$73,0))*'CA Standards and Followers'!E$9</f>
        <v>0</v>
      </c>
      <c r="F55">
        <f>INDEX('CA Standards and Followers'!$D$14:$D$73,MATCH($A55,'CA Standards and Followers'!$A$14:$A$73,0))*'CA Standards and Followers'!F$9</f>
        <v>0</v>
      </c>
      <c r="G55">
        <f>INDEX('CA Standards and Followers'!$D$14:$D$73,MATCH($A55,'CA Standards and Followers'!$A$14:$A$73,0))*'CA Standards and Followers'!G$9</f>
        <v>0</v>
      </c>
      <c r="H55">
        <f>INDEX('CA Standards and Followers'!$D$14:$D$73,MATCH($A55,'CA Standards and Followers'!$A$14:$A$73,0))*'CA Standards and Followers'!H$9</f>
        <v>0</v>
      </c>
      <c r="I55">
        <f>INDEX('CA Standards and Followers'!$D$14:$D$73,MATCH($A55,'CA Standards and Followers'!$A$14:$A$73,0))*'CA Standards and Followers'!I$9</f>
        <v>0</v>
      </c>
      <c r="J55">
        <f>INDEX('CA Standards and Followers'!$D$14:$D$73,MATCH($A55,'CA Standards and Followers'!$A$14:$A$73,0))*'CA Standards and Followers'!J$9</f>
        <v>0</v>
      </c>
      <c r="K55">
        <f>INDEX('CA Standards and Followers'!$D$14:$D$73,MATCH($A55,'CA Standards and Followers'!$A$14:$A$73,0))*'CA Standards and Followers'!K$9</f>
        <v>0</v>
      </c>
      <c r="L55">
        <f>INDEX('CA Standards and Followers'!$D$14:$D$73,MATCH($A55,'CA Standards and Followers'!$A$14:$A$73,0))*'CA Standards and Followers'!L$9</f>
        <v>0</v>
      </c>
      <c r="M55">
        <f>INDEX('CA Standards and Followers'!$D$14:$D$73,MATCH($A55,'CA Standards and Followers'!$A$14:$A$73,0))*'CA Standards and Followers'!M$9</f>
        <v>0</v>
      </c>
      <c r="N55">
        <f>INDEX('CA Standards and Followers'!$D$14:$D$73,MATCH($A55,'CA Standards and Followers'!$A$14:$A$73,0))*'CA Standards and Followers'!N$9</f>
        <v>0</v>
      </c>
      <c r="O55">
        <f>INDEX('CA Standards and Followers'!$D$14:$D$73,MATCH($A55,'CA Standards and Followers'!$A$14:$A$73,0))*'CA Standards and Followers'!O$9</f>
        <v>0</v>
      </c>
      <c r="P55">
        <f>INDEX('CA Standards and Followers'!$D$14:$D$73,MATCH($A55,'CA Standards and Followers'!$A$14:$A$73,0))*'CA Standards and Followers'!P$9</f>
        <v>0</v>
      </c>
      <c r="Q55">
        <f>INDEX('CA Standards and Followers'!$D$14:$D$73,MATCH($A55,'CA Standards and Followers'!$A$14:$A$73,0))*'CA Standards and Followers'!Q$9</f>
        <v>0</v>
      </c>
      <c r="R55">
        <f>INDEX('CA Standards and Followers'!$D$14:$D$73,MATCH($A55,'CA Standards and Followers'!$A$14:$A$73,0))*'CA Standards and Followers'!R$9</f>
        <v>0</v>
      </c>
      <c r="S55">
        <f>INDEX('CA Standards and Followers'!$D$14:$D$73,MATCH($A55,'CA Standards and Followers'!$A$14:$A$73,0))*'CA Standards and Followers'!S$9</f>
        <v>0</v>
      </c>
      <c r="T55">
        <f>INDEX('CA Standards and Followers'!$D$14:$D$73,MATCH($A55,'CA Standards and Followers'!$A$14:$A$73,0))*'CA Standards and Followers'!T$9</f>
        <v>0</v>
      </c>
      <c r="U55">
        <f>INDEX('CA Standards and Followers'!$D$14:$D$73,MATCH($A55,'CA Standards and Followers'!$A$14:$A$73,0))*'CA Standards and Followers'!U$9</f>
        <v>0</v>
      </c>
      <c r="V55">
        <f>INDEX('CA Standards and Followers'!$D$14:$D$73,MATCH($A55,'CA Standards and Followers'!$A$14:$A$73,0))*'CA Standards and Followers'!V$9</f>
        <v>0</v>
      </c>
      <c r="W55">
        <f>INDEX('CA Standards and Followers'!$D$14:$D$73,MATCH($A55,'CA Standards and Followers'!$A$14:$A$73,0))*'CA Standards and Followers'!W$9</f>
        <v>0</v>
      </c>
      <c r="X55">
        <f>INDEX('CA Standards and Followers'!$D$14:$D$73,MATCH($A55,'CA Standards and Followers'!$A$14:$A$73,0))*'CA Standards and Followers'!X$9</f>
        <v>0</v>
      </c>
      <c r="Y55">
        <f>INDEX('CA Standards and Followers'!$D$14:$D$73,MATCH($A55,'CA Standards and Followers'!$A$14:$A$73,0))*'CA Standards and Followers'!Y$9</f>
        <v>0</v>
      </c>
      <c r="Z55">
        <f>INDEX('CA Standards and Followers'!$D$14:$D$73,MATCH($A55,'CA Standards and Followers'!$A$14:$A$73,0))*'CA Standards and Followers'!Z$9</f>
        <v>0</v>
      </c>
      <c r="AA55">
        <f>INDEX('CA Standards and Followers'!$D$14:$D$73,MATCH($A55,'CA Standards and Followers'!$A$14:$A$73,0))*'CA Standards and Followers'!AA$9</f>
        <v>0</v>
      </c>
      <c r="AB55">
        <f>INDEX('CA Standards and Followers'!$D$14:$D$73,MATCH($A55,'CA Standards and Followers'!$A$14:$A$73,0))*'CA Standards and Followers'!AB$9</f>
        <v>0</v>
      </c>
      <c r="AC55">
        <f>INDEX('CA Standards and Followers'!$D$14:$D$73,MATCH($A55,'CA Standards and Followers'!$A$14:$A$73,0))*'CA Standards and Followers'!AC$9</f>
        <v>0</v>
      </c>
      <c r="AD55">
        <f>INDEX('CA Standards and Followers'!$D$14:$D$73,MATCH($A55,'CA Standards and Followers'!$A$14:$A$73,0))*'CA Standards and Followers'!AD$9</f>
        <v>0</v>
      </c>
      <c r="AE55">
        <f>INDEX('CA Standards and Followers'!$D$14:$D$73,MATCH($A55,'CA Standards and Followers'!$A$14:$A$73,0))*'CA Standards and Followers'!AE$9</f>
        <v>0</v>
      </c>
      <c r="AF55">
        <f>INDEX('CA Standards and Followers'!$D$14:$D$73,MATCH($A55,'CA Standards and Followers'!$A$14:$A$73,0))*'CA Standards and Followers'!AF$9</f>
        <v>0</v>
      </c>
    </row>
    <row r="56" spans="1:32" x14ac:dyDescent="0.75">
      <c r="A56" t="s">
        <v>31</v>
      </c>
      <c r="B56">
        <f>INDEX('CA Standards and Followers'!$D$14:$D$73,MATCH($A56,'CA Standards and Followers'!$A$14:$A$73,0))*'CA Standards and Followers'!B$9</f>
        <v>0</v>
      </c>
      <c r="C56">
        <f>INDEX('CA Standards and Followers'!$D$14:$D$73,MATCH($A56,'CA Standards and Followers'!$A$14:$A$73,0))*'CA Standards and Followers'!C$9</f>
        <v>0</v>
      </c>
      <c r="D56">
        <f>INDEX('CA Standards and Followers'!$D$14:$D$73,MATCH($A56,'CA Standards and Followers'!$A$14:$A$73,0))*'CA Standards and Followers'!D$9</f>
        <v>0</v>
      </c>
      <c r="E56">
        <f>INDEX('CA Standards and Followers'!$D$14:$D$73,MATCH($A56,'CA Standards and Followers'!$A$14:$A$73,0))*'CA Standards and Followers'!E$9</f>
        <v>0</v>
      </c>
      <c r="F56">
        <f>INDEX('CA Standards and Followers'!$D$14:$D$73,MATCH($A56,'CA Standards and Followers'!$A$14:$A$73,0))*'CA Standards and Followers'!F$9</f>
        <v>0</v>
      </c>
      <c r="G56">
        <f>INDEX('CA Standards and Followers'!$D$14:$D$73,MATCH($A56,'CA Standards and Followers'!$A$14:$A$73,0))*'CA Standards and Followers'!G$9</f>
        <v>0</v>
      </c>
      <c r="H56">
        <f>INDEX('CA Standards and Followers'!$D$14:$D$73,MATCH($A56,'CA Standards and Followers'!$A$14:$A$73,0))*'CA Standards and Followers'!H$9</f>
        <v>0</v>
      </c>
      <c r="I56">
        <f>INDEX('CA Standards and Followers'!$D$14:$D$73,MATCH($A56,'CA Standards and Followers'!$A$14:$A$73,0))*'CA Standards and Followers'!I$9</f>
        <v>0</v>
      </c>
      <c r="J56">
        <f>INDEX('CA Standards and Followers'!$D$14:$D$73,MATCH($A56,'CA Standards and Followers'!$A$14:$A$73,0))*'CA Standards and Followers'!J$9</f>
        <v>0</v>
      </c>
      <c r="K56">
        <f>INDEX('CA Standards and Followers'!$D$14:$D$73,MATCH($A56,'CA Standards and Followers'!$A$14:$A$73,0))*'CA Standards and Followers'!K$9</f>
        <v>0</v>
      </c>
      <c r="L56">
        <f>INDEX('CA Standards and Followers'!$D$14:$D$73,MATCH($A56,'CA Standards and Followers'!$A$14:$A$73,0))*'CA Standards and Followers'!L$9</f>
        <v>0</v>
      </c>
      <c r="M56">
        <f>INDEX('CA Standards and Followers'!$D$14:$D$73,MATCH($A56,'CA Standards and Followers'!$A$14:$A$73,0))*'CA Standards and Followers'!M$9</f>
        <v>0</v>
      </c>
      <c r="N56">
        <f>INDEX('CA Standards and Followers'!$D$14:$D$73,MATCH($A56,'CA Standards and Followers'!$A$14:$A$73,0))*'CA Standards and Followers'!N$9</f>
        <v>0</v>
      </c>
      <c r="O56">
        <f>INDEX('CA Standards and Followers'!$D$14:$D$73,MATCH($A56,'CA Standards and Followers'!$A$14:$A$73,0))*'CA Standards and Followers'!O$9</f>
        <v>0</v>
      </c>
      <c r="P56">
        <f>INDEX('CA Standards and Followers'!$D$14:$D$73,MATCH($A56,'CA Standards and Followers'!$A$14:$A$73,0))*'CA Standards and Followers'!P$9</f>
        <v>0</v>
      </c>
      <c r="Q56">
        <f>INDEX('CA Standards and Followers'!$D$14:$D$73,MATCH($A56,'CA Standards and Followers'!$A$14:$A$73,0))*'CA Standards and Followers'!Q$9</f>
        <v>0</v>
      </c>
      <c r="R56">
        <f>INDEX('CA Standards and Followers'!$D$14:$D$73,MATCH($A56,'CA Standards and Followers'!$A$14:$A$73,0))*'CA Standards and Followers'!R$9</f>
        <v>0</v>
      </c>
      <c r="S56">
        <f>INDEX('CA Standards and Followers'!$D$14:$D$73,MATCH($A56,'CA Standards and Followers'!$A$14:$A$73,0))*'CA Standards and Followers'!S$9</f>
        <v>0</v>
      </c>
      <c r="T56">
        <f>INDEX('CA Standards and Followers'!$D$14:$D$73,MATCH($A56,'CA Standards and Followers'!$A$14:$A$73,0))*'CA Standards and Followers'!T$9</f>
        <v>0</v>
      </c>
      <c r="U56">
        <f>INDEX('CA Standards and Followers'!$D$14:$D$73,MATCH($A56,'CA Standards and Followers'!$A$14:$A$73,0))*'CA Standards and Followers'!U$9</f>
        <v>0</v>
      </c>
      <c r="V56">
        <f>INDEX('CA Standards and Followers'!$D$14:$D$73,MATCH($A56,'CA Standards and Followers'!$A$14:$A$73,0))*'CA Standards and Followers'!V$9</f>
        <v>0</v>
      </c>
      <c r="W56">
        <f>INDEX('CA Standards and Followers'!$D$14:$D$73,MATCH($A56,'CA Standards and Followers'!$A$14:$A$73,0))*'CA Standards and Followers'!W$9</f>
        <v>0</v>
      </c>
      <c r="X56">
        <f>INDEX('CA Standards and Followers'!$D$14:$D$73,MATCH($A56,'CA Standards and Followers'!$A$14:$A$73,0))*'CA Standards and Followers'!X$9</f>
        <v>0</v>
      </c>
      <c r="Y56">
        <f>INDEX('CA Standards and Followers'!$D$14:$D$73,MATCH($A56,'CA Standards and Followers'!$A$14:$A$73,0))*'CA Standards and Followers'!Y$9</f>
        <v>0</v>
      </c>
      <c r="Z56">
        <f>INDEX('CA Standards and Followers'!$D$14:$D$73,MATCH($A56,'CA Standards and Followers'!$A$14:$A$73,0))*'CA Standards and Followers'!Z$9</f>
        <v>0</v>
      </c>
      <c r="AA56">
        <f>INDEX('CA Standards and Followers'!$D$14:$D$73,MATCH($A56,'CA Standards and Followers'!$A$14:$A$73,0))*'CA Standards and Followers'!AA$9</f>
        <v>0</v>
      </c>
      <c r="AB56">
        <f>INDEX('CA Standards and Followers'!$D$14:$D$73,MATCH($A56,'CA Standards and Followers'!$A$14:$A$73,0))*'CA Standards and Followers'!AB$9</f>
        <v>0</v>
      </c>
      <c r="AC56">
        <f>INDEX('CA Standards and Followers'!$D$14:$D$73,MATCH($A56,'CA Standards and Followers'!$A$14:$A$73,0))*'CA Standards and Followers'!AC$9</f>
        <v>0</v>
      </c>
      <c r="AD56">
        <f>INDEX('CA Standards and Followers'!$D$14:$D$73,MATCH($A56,'CA Standards and Followers'!$A$14:$A$73,0))*'CA Standards and Followers'!AD$9</f>
        <v>0</v>
      </c>
      <c r="AE56">
        <f>INDEX('CA Standards and Followers'!$D$14:$D$73,MATCH($A56,'CA Standards and Followers'!$A$14:$A$73,0))*'CA Standards and Followers'!AE$9</f>
        <v>0</v>
      </c>
      <c r="AF56">
        <f>INDEX('CA Standards and Followers'!$D$14:$D$73,MATCH($A56,'CA Standards and Followers'!$A$14:$A$73,0))*'CA Standards and Followers'!AF$9</f>
        <v>0</v>
      </c>
    </row>
    <row r="57" spans="1:32" x14ac:dyDescent="0.75">
      <c r="A57" t="s">
        <v>32</v>
      </c>
      <c r="B57">
        <f>INDEX('CA Standards and Followers'!$D$14:$D$73,MATCH($A57,'CA Standards and Followers'!$A$14:$A$73,0))*'CA Standards and Followers'!B$9</f>
        <v>0</v>
      </c>
      <c r="C57">
        <f>INDEX('CA Standards and Followers'!$D$14:$D$73,MATCH($A57,'CA Standards and Followers'!$A$14:$A$73,0))*'CA Standards and Followers'!C$9</f>
        <v>0</v>
      </c>
      <c r="D57">
        <f>INDEX('CA Standards and Followers'!$D$14:$D$73,MATCH($A57,'CA Standards and Followers'!$A$14:$A$73,0))*'CA Standards and Followers'!D$9</f>
        <v>0</v>
      </c>
      <c r="E57">
        <f>INDEX('CA Standards and Followers'!$D$14:$D$73,MATCH($A57,'CA Standards and Followers'!$A$14:$A$73,0))*'CA Standards and Followers'!E$9</f>
        <v>0</v>
      </c>
      <c r="F57">
        <f>INDEX('CA Standards and Followers'!$D$14:$D$73,MATCH($A57,'CA Standards and Followers'!$A$14:$A$73,0))*'CA Standards and Followers'!F$9</f>
        <v>0</v>
      </c>
      <c r="G57">
        <f>INDEX('CA Standards and Followers'!$D$14:$D$73,MATCH($A57,'CA Standards and Followers'!$A$14:$A$73,0))*'CA Standards and Followers'!G$9</f>
        <v>0</v>
      </c>
      <c r="H57">
        <f>INDEX('CA Standards and Followers'!$D$14:$D$73,MATCH($A57,'CA Standards and Followers'!$A$14:$A$73,0))*'CA Standards and Followers'!H$9</f>
        <v>0</v>
      </c>
      <c r="I57">
        <f>INDEX('CA Standards and Followers'!$D$14:$D$73,MATCH($A57,'CA Standards and Followers'!$A$14:$A$73,0))*'CA Standards and Followers'!I$9</f>
        <v>0</v>
      </c>
      <c r="J57">
        <f>INDEX('CA Standards and Followers'!$D$14:$D$73,MATCH($A57,'CA Standards and Followers'!$A$14:$A$73,0))*'CA Standards and Followers'!J$9</f>
        <v>0</v>
      </c>
      <c r="K57">
        <f>INDEX('CA Standards and Followers'!$D$14:$D$73,MATCH($A57,'CA Standards and Followers'!$A$14:$A$73,0))*'CA Standards and Followers'!K$9</f>
        <v>0</v>
      </c>
      <c r="L57">
        <f>INDEX('CA Standards and Followers'!$D$14:$D$73,MATCH($A57,'CA Standards and Followers'!$A$14:$A$73,0))*'CA Standards and Followers'!L$9</f>
        <v>0</v>
      </c>
      <c r="M57">
        <f>INDEX('CA Standards and Followers'!$D$14:$D$73,MATCH($A57,'CA Standards and Followers'!$A$14:$A$73,0))*'CA Standards and Followers'!M$9</f>
        <v>0</v>
      </c>
      <c r="N57">
        <f>INDEX('CA Standards and Followers'!$D$14:$D$73,MATCH($A57,'CA Standards and Followers'!$A$14:$A$73,0))*'CA Standards and Followers'!N$9</f>
        <v>0</v>
      </c>
      <c r="O57">
        <f>INDEX('CA Standards and Followers'!$D$14:$D$73,MATCH($A57,'CA Standards and Followers'!$A$14:$A$73,0))*'CA Standards and Followers'!O$9</f>
        <v>0</v>
      </c>
      <c r="P57">
        <f>INDEX('CA Standards and Followers'!$D$14:$D$73,MATCH($A57,'CA Standards and Followers'!$A$14:$A$73,0))*'CA Standards and Followers'!P$9</f>
        <v>0</v>
      </c>
      <c r="Q57">
        <f>INDEX('CA Standards and Followers'!$D$14:$D$73,MATCH($A57,'CA Standards and Followers'!$A$14:$A$73,0))*'CA Standards and Followers'!Q$9</f>
        <v>0</v>
      </c>
      <c r="R57">
        <f>INDEX('CA Standards and Followers'!$D$14:$D$73,MATCH($A57,'CA Standards and Followers'!$A$14:$A$73,0))*'CA Standards and Followers'!R$9</f>
        <v>0</v>
      </c>
      <c r="S57">
        <f>INDEX('CA Standards and Followers'!$D$14:$D$73,MATCH($A57,'CA Standards and Followers'!$A$14:$A$73,0))*'CA Standards and Followers'!S$9</f>
        <v>0</v>
      </c>
      <c r="T57">
        <f>INDEX('CA Standards and Followers'!$D$14:$D$73,MATCH($A57,'CA Standards and Followers'!$A$14:$A$73,0))*'CA Standards and Followers'!T$9</f>
        <v>0</v>
      </c>
      <c r="U57">
        <f>INDEX('CA Standards and Followers'!$D$14:$D$73,MATCH($A57,'CA Standards and Followers'!$A$14:$A$73,0))*'CA Standards and Followers'!U$9</f>
        <v>0</v>
      </c>
      <c r="V57">
        <f>INDEX('CA Standards and Followers'!$D$14:$D$73,MATCH($A57,'CA Standards and Followers'!$A$14:$A$73,0))*'CA Standards and Followers'!V$9</f>
        <v>0</v>
      </c>
      <c r="W57">
        <f>INDEX('CA Standards and Followers'!$D$14:$D$73,MATCH($A57,'CA Standards and Followers'!$A$14:$A$73,0))*'CA Standards and Followers'!W$9</f>
        <v>0</v>
      </c>
      <c r="X57">
        <f>INDEX('CA Standards and Followers'!$D$14:$D$73,MATCH($A57,'CA Standards and Followers'!$A$14:$A$73,0))*'CA Standards and Followers'!X$9</f>
        <v>0</v>
      </c>
      <c r="Y57">
        <f>INDEX('CA Standards and Followers'!$D$14:$D$73,MATCH($A57,'CA Standards and Followers'!$A$14:$A$73,0))*'CA Standards and Followers'!Y$9</f>
        <v>0</v>
      </c>
      <c r="Z57">
        <f>INDEX('CA Standards and Followers'!$D$14:$D$73,MATCH($A57,'CA Standards and Followers'!$A$14:$A$73,0))*'CA Standards and Followers'!Z$9</f>
        <v>0</v>
      </c>
      <c r="AA57">
        <f>INDEX('CA Standards and Followers'!$D$14:$D$73,MATCH($A57,'CA Standards and Followers'!$A$14:$A$73,0))*'CA Standards and Followers'!AA$9</f>
        <v>0</v>
      </c>
      <c r="AB57">
        <f>INDEX('CA Standards and Followers'!$D$14:$D$73,MATCH($A57,'CA Standards and Followers'!$A$14:$A$73,0))*'CA Standards and Followers'!AB$9</f>
        <v>0</v>
      </c>
      <c r="AC57">
        <f>INDEX('CA Standards and Followers'!$D$14:$D$73,MATCH($A57,'CA Standards and Followers'!$A$14:$A$73,0))*'CA Standards and Followers'!AC$9</f>
        <v>0</v>
      </c>
      <c r="AD57">
        <f>INDEX('CA Standards and Followers'!$D$14:$D$73,MATCH($A57,'CA Standards and Followers'!$A$14:$A$73,0))*'CA Standards and Followers'!AD$9</f>
        <v>0</v>
      </c>
      <c r="AE57">
        <f>INDEX('CA Standards and Followers'!$D$14:$D$73,MATCH($A57,'CA Standards and Followers'!$A$14:$A$73,0))*'CA Standards and Followers'!AE$9</f>
        <v>0</v>
      </c>
      <c r="AF57">
        <f>INDEX('CA Standards and Followers'!$D$14:$D$73,MATCH($A57,'CA Standards and Followers'!$A$14:$A$73,0))*'CA Standards and Followers'!AF$9</f>
        <v>0</v>
      </c>
    </row>
    <row r="58" spans="1:32" x14ac:dyDescent="0.75">
      <c r="A58" t="s">
        <v>33</v>
      </c>
      <c r="B58">
        <f>INDEX('CA Standards and Followers'!$D$14:$D$73,MATCH($A58,'CA Standards and Followers'!$A$14:$A$73,0))*'CA Standards and Followers'!B$9</f>
        <v>0</v>
      </c>
      <c r="C58">
        <f>INDEX('CA Standards and Followers'!$D$14:$D$73,MATCH($A58,'CA Standards and Followers'!$A$14:$A$73,0))*'CA Standards and Followers'!C$9</f>
        <v>0</v>
      </c>
      <c r="D58">
        <f>INDEX('CA Standards and Followers'!$D$14:$D$73,MATCH($A58,'CA Standards and Followers'!$A$14:$A$73,0))*'CA Standards and Followers'!D$9</f>
        <v>0</v>
      </c>
      <c r="E58">
        <f>INDEX('CA Standards and Followers'!$D$14:$D$73,MATCH($A58,'CA Standards and Followers'!$A$14:$A$73,0))*'CA Standards and Followers'!E$9</f>
        <v>0</v>
      </c>
      <c r="F58">
        <f>INDEX('CA Standards and Followers'!$D$14:$D$73,MATCH($A58,'CA Standards and Followers'!$A$14:$A$73,0))*'CA Standards and Followers'!F$9</f>
        <v>0</v>
      </c>
      <c r="G58">
        <f>INDEX('CA Standards and Followers'!$D$14:$D$73,MATCH($A58,'CA Standards and Followers'!$A$14:$A$73,0))*'CA Standards and Followers'!G$9</f>
        <v>0</v>
      </c>
      <c r="H58">
        <f>INDEX('CA Standards and Followers'!$D$14:$D$73,MATCH($A58,'CA Standards and Followers'!$A$14:$A$73,0))*'CA Standards and Followers'!H$9</f>
        <v>0</v>
      </c>
      <c r="I58">
        <f>INDEX('CA Standards and Followers'!$D$14:$D$73,MATCH($A58,'CA Standards and Followers'!$A$14:$A$73,0))*'CA Standards and Followers'!I$9</f>
        <v>0</v>
      </c>
      <c r="J58">
        <f>INDEX('CA Standards and Followers'!$D$14:$D$73,MATCH($A58,'CA Standards and Followers'!$A$14:$A$73,0))*'CA Standards and Followers'!J$9</f>
        <v>0</v>
      </c>
      <c r="K58">
        <f>INDEX('CA Standards and Followers'!$D$14:$D$73,MATCH($A58,'CA Standards and Followers'!$A$14:$A$73,0))*'CA Standards and Followers'!K$9</f>
        <v>0</v>
      </c>
      <c r="L58">
        <f>INDEX('CA Standards and Followers'!$D$14:$D$73,MATCH($A58,'CA Standards and Followers'!$A$14:$A$73,0))*'CA Standards and Followers'!L$9</f>
        <v>0</v>
      </c>
      <c r="M58">
        <f>INDEX('CA Standards and Followers'!$D$14:$D$73,MATCH($A58,'CA Standards and Followers'!$A$14:$A$73,0))*'CA Standards and Followers'!M$9</f>
        <v>0</v>
      </c>
      <c r="N58">
        <f>INDEX('CA Standards and Followers'!$D$14:$D$73,MATCH($A58,'CA Standards and Followers'!$A$14:$A$73,0))*'CA Standards and Followers'!N$9</f>
        <v>0</v>
      </c>
      <c r="O58">
        <f>INDEX('CA Standards and Followers'!$D$14:$D$73,MATCH($A58,'CA Standards and Followers'!$A$14:$A$73,0))*'CA Standards and Followers'!O$9</f>
        <v>0</v>
      </c>
      <c r="P58">
        <f>INDEX('CA Standards and Followers'!$D$14:$D$73,MATCH($A58,'CA Standards and Followers'!$A$14:$A$73,0))*'CA Standards and Followers'!P$9</f>
        <v>0</v>
      </c>
      <c r="Q58">
        <f>INDEX('CA Standards and Followers'!$D$14:$D$73,MATCH($A58,'CA Standards and Followers'!$A$14:$A$73,0))*'CA Standards and Followers'!Q$9</f>
        <v>0</v>
      </c>
      <c r="R58">
        <f>INDEX('CA Standards and Followers'!$D$14:$D$73,MATCH($A58,'CA Standards and Followers'!$A$14:$A$73,0))*'CA Standards and Followers'!R$9</f>
        <v>0</v>
      </c>
      <c r="S58">
        <f>INDEX('CA Standards and Followers'!$D$14:$D$73,MATCH($A58,'CA Standards and Followers'!$A$14:$A$73,0))*'CA Standards and Followers'!S$9</f>
        <v>0</v>
      </c>
      <c r="T58">
        <f>INDEX('CA Standards and Followers'!$D$14:$D$73,MATCH($A58,'CA Standards and Followers'!$A$14:$A$73,0))*'CA Standards and Followers'!T$9</f>
        <v>0</v>
      </c>
      <c r="U58">
        <f>INDEX('CA Standards and Followers'!$D$14:$D$73,MATCH($A58,'CA Standards and Followers'!$A$14:$A$73,0))*'CA Standards and Followers'!U$9</f>
        <v>0</v>
      </c>
      <c r="V58">
        <f>INDEX('CA Standards and Followers'!$D$14:$D$73,MATCH($A58,'CA Standards and Followers'!$A$14:$A$73,0))*'CA Standards and Followers'!V$9</f>
        <v>0</v>
      </c>
      <c r="W58">
        <f>INDEX('CA Standards and Followers'!$D$14:$D$73,MATCH($A58,'CA Standards and Followers'!$A$14:$A$73,0))*'CA Standards and Followers'!W$9</f>
        <v>0</v>
      </c>
      <c r="X58">
        <f>INDEX('CA Standards and Followers'!$D$14:$D$73,MATCH($A58,'CA Standards and Followers'!$A$14:$A$73,0))*'CA Standards and Followers'!X$9</f>
        <v>0</v>
      </c>
      <c r="Y58">
        <f>INDEX('CA Standards and Followers'!$D$14:$D$73,MATCH($A58,'CA Standards and Followers'!$A$14:$A$73,0))*'CA Standards and Followers'!Y$9</f>
        <v>0</v>
      </c>
      <c r="Z58">
        <f>INDEX('CA Standards and Followers'!$D$14:$D$73,MATCH($A58,'CA Standards and Followers'!$A$14:$A$73,0))*'CA Standards and Followers'!Z$9</f>
        <v>0</v>
      </c>
      <c r="AA58">
        <f>INDEX('CA Standards and Followers'!$D$14:$D$73,MATCH($A58,'CA Standards and Followers'!$A$14:$A$73,0))*'CA Standards and Followers'!AA$9</f>
        <v>0</v>
      </c>
      <c r="AB58">
        <f>INDEX('CA Standards and Followers'!$D$14:$D$73,MATCH($A58,'CA Standards and Followers'!$A$14:$A$73,0))*'CA Standards and Followers'!AB$9</f>
        <v>0</v>
      </c>
      <c r="AC58">
        <f>INDEX('CA Standards and Followers'!$D$14:$D$73,MATCH($A58,'CA Standards and Followers'!$A$14:$A$73,0))*'CA Standards and Followers'!AC$9</f>
        <v>0</v>
      </c>
      <c r="AD58">
        <f>INDEX('CA Standards and Followers'!$D$14:$D$73,MATCH($A58,'CA Standards and Followers'!$A$14:$A$73,0))*'CA Standards and Followers'!AD$9</f>
        <v>0</v>
      </c>
      <c r="AE58">
        <f>INDEX('CA Standards and Followers'!$D$14:$D$73,MATCH($A58,'CA Standards and Followers'!$A$14:$A$73,0))*'CA Standards and Followers'!AE$9</f>
        <v>0</v>
      </c>
      <c r="AF58">
        <f>INDEX('CA Standards and Followers'!$D$14:$D$73,MATCH($A58,'CA Standards and Followers'!$A$14:$A$73,0))*'CA Standards and Followers'!AF$9</f>
        <v>0</v>
      </c>
    </row>
    <row r="59" spans="1:32" x14ac:dyDescent="0.75">
      <c r="A59" t="s">
        <v>34</v>
      </c>
      <c r="B59">
        <f>INDEX('CA Standards and Followers'!$D$14:$D$73,MATCH($A59,'CA Standards and Followers'!$A$14:$A$73,0))*'CA Standards and Followers'!B$9</f>
        <v>0</v>
      </c>
      <c r="C59">
        <f>INDEX('CA Standards and Followers'!$D$14:$D$73,MATCH($A59,'CA Standards and Followers'!$A$14:$A$73,0))*'CA Standards and Followers'!C$9</f>
        <v>0</v>
      </c>
      <c r="D59">
        <f>INDEX('CA Standards and Followers'!$D$14:$D$73,MATCH($A59,'CA Standards and Followers'!$A$14:$A$73,0))*'CA Standards and Followers'!D$9</f>
        <v>0</v>
      </c>
      <c r="E59">
        <f>INDEX('CA Standards and Followers'!$D$14:$D$73,MATCH($A59,'CA Standards and Followers'!$A$14:$A$73,0))*'CA Standards and Followers'!E$9</f>
        <v>0</v>
      </c>
      <c r="F59">
        <f>INDEX('CA Standards and Followers'!$D$14:$D$73,MATCH($A59,'CA Standards and Followers'!$A$14:$A$73,0))*'CA Standards and Followers'!F$9</f>
        <v>0</v>
      </c>
      <c r="G59">
        <f>INDEX('CA Standards and Followers'!$D$14:$D$73,MATCH($A59,'CA Standards and Followers'!$A$14:$A$73,0))*'CA Standards and Followers'!G$9</f>
        <v>0</v>
      </c>
      <c r="H59">
        <f>INDEX('CA Standards and Followers'!$D$14:$D$73,MATCH($A59,'CA Standards and Followers'!$A$14:$A$73,0))*'CA Standards and Followers'!H$9</f>
        <v>0</v>
      </c>
      <c r="I59">
        <f>INDEX('CA Standards and Followers'!$D$14:$D$73,MATCH($A59,'CA Standards and Followers'!$A$14:$A$73,0))*'CA Standards and Followers'!I$9</f>
        <v>0</v>
      </c>
      <c r="J59">
        <f>INDEX('CA Standards and Followers'!$D$14:$D$73,MATCH($A59,'CA Standards and Followers'!$A$14:$A$73,0))*'CA Standards and Followers'!J$9</f>
        <v>0</v>
      </c>
      <c r="K59">
        <f>INDEX('CA Standards and Followers'!$D$14:$D$73,MATCH($A59,'CA Standards and Followers'!$A$14:$A$73,0))*'CA Standards and Followers'!K$9</f>
        <v>0</v>
      </c>
      <c r="L59">
        <f>INDEX('CA Standards and Followers'!$D$14:$D$73,MATCH($A59,'CA Standards and Followers'!$A$14:$A$73,0))*'CA Standards and Followers'!L$9</f>
        <v>0</v>
      </c>
      <c r="M59">
        <f>INDEX('CA Standards and Followers'!$D$14:$D$73,MATCH($A59,'CA Standards and Followers'!$A$14:$A$73,0))*'CA Standards and Followers'!M$9</f>
        <v>0</v>
      </c>
      <c r="N59">
        <f>INDEX('CA Standards and Followers'!$D$14:$D$73,MATCH($A59,'CA Standards and Followers'!$A$14:$A$73,0))*'CA Standards and Followers'!N$9</f>
        <v>0</v>
      </c>
      <c r="O59">
        <f>INDEX('CA Standards and Followers'!$D$14:$D$73,MATCH($A59,'CA Standards and Followers'!$A$14:$A$73,0))*'CA Standards and Followers'!O$9</f>
        <v>0</v>
      </c>
      <c r="P59">
        <f>INDEX('CA Standards and Followers'!$D$14:$D$73,MATCH($A59,'CA Standards and Followers'!$A$14:$A$73,0))*'CA Standards and Followers'!P$9</f>
        <v>0</v>
      </c>
      <c r="Q59">
        <f>INDEX('CA Standards and Followers'!$D$14:$D$73,MATCH($A59,'CA Standards and Followers'!$A$14:$A$73,0))*'CA Standards and Followers'!Q$9</f>
        <v>0</v>
      </c>
      <c r="R59">
        <f>INDEX('CA Standards and Followers'!$D$14:$D$73,MATCH($A59,'CA Standards and Followers'!$A$14:$A$73,0))*'CA Standards and Followers'!R$9</f>
        <v>0</v>
      </c>
      <c r="S59">
        <f>INDEX('CA Standards and Followers'!$D$14:$D$73,MATCH($A59,'CA Standards and Followers'!$A$14:$A$73,0))*'CA Standards and Followers'!S$9</f>
        <v>0</v>
      </c>
      <c r="T59">
        <f>INDEX('CA Standards and Followers'!$D$14:$D$73,MATCH($A59,'CA Standards and Followers'!$A$14:$A$73,0))*'CA Standards and Followers'!T$9</f>
        <v>0</v>
      </c>
      <c r="U59">
        <f>INDEX('CA Standards and Followers'!$D$14:$D$73,MATCH($A59,'CA Standards and Followers'!$A$14:$A$73,0))*'CA Standards and Followers'!U$9</f>
        <v>0</v>
      </c>
      <c r="V59">
        <f>INDEX('CA Standards and Followers'!$D$14:$D$73,MATCH($A59,'CA Standards and Followers'!$A$14:$A$73,0))*'CA Standards and Followers'!V$9</f>
        <v>0</v>
      </c>
      <c r="W59">
        <f>INDEX('CA Standards and Followers'!$D$14:$D$73,MATCH($A59,'CA Standards and Followers'!$A$14:$A$73,0))*'CA Standards and Followers'!W$9</f>
        <v>0</v>
      </c>
      <c r="X59">
        <f>INDEX('CA Standards and Followers'!$D$14:$D$73,MATCH($A59,'CA Standards and Followers'!$A$14:$A$73,0))*'CA Standards and Followers'!X$9</f>
        <v>0</v>
      </c>
      <c r="Y59">
        <f>INDEX('CA Standards and Followers'!$D$14:$D$73,MATCH($A59,'CA Standards and Followers'!$A$14:$A$73,0))*'CA Standards and Followers'!Y$9</f>
        <v>0</v>
      </c>
      <c r="Z59">
        <f>INDEX('CA Standards and Followers'!$D$14:$D$73,MATCH($A59,'CA Standards and Followers'!$A$14:$A$73,0))*'CA Standards and Followers'!Z$9</f>
        <v>0</v>
      </c>
      <c r="AA59">
        <f>INDEX('CA Standards and Followers'!$D$14:$D$73,MATCH($A59,'CA Standards and Followers'!$A$14:$A$73,0))*'CA Standards and Followers'!AA$9</f>
        <v>0</v>
      </c>
      <c r="AB59">
        <f>INDEX('CA Standards and Followers'!$D$14:$D$73,MATCH($A59,'CA Standards and Followers'!$A$14:$A$73,0))*'CA Standards and Followers'!AB$9</f>
        <v>0</v>
      </c>
      <c r="AC59">
        <f>INDEX('CA Standards and Followers'!$D$14:$D$73,MATCH($A59,'CA Standards and Followers'!$A$14:$A$73,0))*'CA Standards and Followers'!AC$9</f>
        <v>0</v>
      </c>
      <c r="AD59">
        <f>INDEX('CA Standards and Followers'!$D$14:$D$73,MATCH($A59,'CA Standards and Followers'!$A$14:$A$73,0))*'CA Standards and Followers'!AD$9</f>
        <v>0</v>
      </c>
      <c r="AE59">
        <f>INDEX('CA Standards and Followers'!$D$14:$D$73,MATCH($A59,'CA Standards and Followers'!$A$14:$A$73,0))*'CA Standards and Followers'!AE$9</f>
        <v>0</v>
      </c>
      <c r="AF59">
        <f>INDEX('CA Standards and Followers'!$D$14:$D$73,MATCH($A59,'CA Standards and Followers'!$A$14:$A$73,0))*'CA Standards and Followers'!AF$9</f>
        <v>0</v>
      </c>
    </row>
    <row r="60" spans="1:32" x14ac:dyDescent="0.75">
      <c r="A60" t="s">
        <v>35</v>
      </c>
      <c r="B60">
        <f>INDEX('CA Standards and Followers'!$D$14:$D$73,MATCH($A60,'CA Standards and Followers'!$A$14:$A$73,0))*'CA Standards and Followers'!B$9</f>
        <v>0</v>
      </c>
      <c r="C60">
        <f>INDEX('CA Standards and Followers'!$D$14:$D$73,MATCH($A60,'CA Standards and Followers'!$A$14:$A$73,0))*'CA Standards and Followers'!C$9</f>
        <v>0</v>
      </c>
      <c r="D60">
        <f>INDEX('CA Standards and Followers'!$D$14:$D$73,MATCH($A60,'CA Standards and Followers'!$A$14:$A$73,0))*'CA Standards and Followers'!D$9</f>
        <v>0</v>
      </c>
      <c r="E60">
        <f>INDEX('CA Standards and Followers'!$D$14:$D$73,MATCH($A60,'CA Standards and Followers'!$A$14:$A$73,0))*'CA Standards and Followers'!E$9</f>
        <v>0</v>
      </c>
      <c r="F60">
        <f>INDEX('CA Standards and Followers'!$D$14:$D$73,MATCH($A60,'CA Standards and Followers'!$A$14:$A$73,0))*'CA Standards and Followers'!F$9</f>
        <v>0</v>
      </c>
      <c r="G60">
        <f>INDEX('CA Standards and Followers'!$D$14:$D$73,MATCH($A60,'CA Standards and Followers'!$A$14:$A$73,0))*'CA Standards and Followers'!G$9</f>
        <v>0</v>
      </c>
      <c r="H60">
        <f>INDEX('CA Standards and Followers'!$D$14:$D$73,MATCH($A60,'CA Standards and Followers'!$A$14:$A$73,0))*'CA Standards and Followers'!H$9</f>
        <v>0</v>
      </c>
      <c r="I60">
        <f>INDEX('CA Standards and Followers'!$D$14:$D$73,MATCH($A60,'CA Standards and Followers'!$A$14:$A$73,0))*'CA Standards and Followers'!I$9</f>
        <v>0</v>
      </c>
      <c r="J60">
        <f>INDEX('CA Standards and Followers'!$D$14:$D$73,MATCH($A60,'CA Standards and Followers'!$A$14:$A$73,0))*'CA Standards and Followers'!J$9</f>
        <v>0</v>
      </c>
      <c r="K60">
        <f>INDEX('CA Standards and Followers'!$D$14:$D$73,MATCH($A60,'CA Standards and Followers'!$A$14:$A$73,0))*'CA Standards and Followers'!K$9</f>
        <v>0</v>
      </c>
      <c r="L60">
        <f>INDEX('CA Standards and Followers'!$D$14:$D$73,MATCH($A60,'CA Standards and Followers'!$A$14:$A$73,0))*'CA Standards and Followers'!L$9</f>
        <v>0</v>
      </c>
      <c r="M60">
        <f>INDEX('CA Standards and Followers'!$D$14:$D$73,MATCH($A60,'CA Standards and Followers'!$A$14:$A$73,0))*'CA Standards and Followers'!M$9</f>
        <v>0</v>
      </c>
      <c r="N60">
        <f>INDEX('CA Standards and Followers'!$D$14:$D$73,MATCH($A60,'CA Standards and Followers'!$A$14:$A$73,0))*'CA Standards and Followers'!N$9</f>
        <v>0</v>
      </c>
      <c r="O60">
        <f>INDEX('CA Standards and Followers'!$D$14:$D$73,MATCH($A60,'CA Standards and Followers'!$A$14:$A$73,0))*'CA Standards and Followers'!O$9</f>
        <v>0</v>
      </c>
      <c r="P60">
        <f>INDEX('CA Standards and Followers'!$D$14:$D$73,MATCH($A60,'CA Standards and Followers'!$A$14:$A$73,0))*'CA Standards and Followers'!P$9</f>
        <v>0</v>
      </c>
      <c r="Q60">
        <f>INDEX('CA Standards and Followers'!$D$14:$D$73,MATCH($A60,'CA Standards and Followers'!$A$14:$A$73,0))*'CA Standards and Followers'!Q$9</f>
        <v>0</v>
      </c>
      <c r="R60">
        <f>INDEX('CA Standards and Followers'!$D$14:$D$73,MATCH($A60,'CA Standards and Followers'!$A$14:$A$73,0))*'CA Standards and Followers'!R$9</f>
        <v>0</v>
      </c>
      <c r="S60">
        <f>INDEX('CA Standards and Followers'!$D$14:$D$73,MATCH($A60,'CA Standards and Followers'!$A$14:$A$73,0))*'CA Standards and Followers'!S$9</f>
        <v>0</v>
      </c>
      <c r="T60">
        <f>INDEX('CA Standards and Followers'!$D$14:$D$73,MATCH($A60,'CA Standards and Followers'!$A$14:$A$73,0))*'CA Standards and Followers'!T$9</f>
        <v>0</v>
      </c>
      <c r="U60">
        <f>INDEX('CA Standards and Followers'!$D$14:$D$73,MATCH($A60,'CA Standards and Followers'!$A$14:$A$73,0))*'CA Standards and Followers'!U$9</f>
        <v>0</v>
      </c>
      <c r="V60">
        <f>INDEX('CA Standards and Followers'!$D$14:$D$73,MATCH($A60,'CA Standards and Followers'!$A$14:$A$73,0))*'CA Standards and Followers'!V$9</f>
        <v>0</v>
      </c>
      <c r="W60">
        <f>INDEX('CA Standards and Followers'!$D$14:$D$73,MATCH($A60,'CA Standards and Followers'!$A$14:$A$73,0))*'CA Standards and Followers'!W$9</f>
        <v>0</v>
      </c>
      <c r="X60">
        <f>INDEX('CA Standards and Followers'!$D$14:$D$73,MATCH($A60,'CA Standards and Followers'!$A$14:$A$73,0))*'CA Standards and Followers'!X$9</f>
        <v>0</v>
      </c>
      <c r="Y60">
        <f>INDEX('CA Standards and Followers'!$D$14:$D$73,MATCH($A60,'CA Standards and Followers'!$A$14:$A$73,0))*'CA Standards and Followers'!Y$9</f>
        <v>0</v>
      </c>
      <c r="Z60">
        <f>INDEX('CA Standards and Followers'!$D$14:$D$73,MATCH($A60,'CA Standards and Followers'!$A$14:$A$73,0))*'CA Standards and Followers'!Z$9</f>
        <v>0</v>
      </c>
      <c r="AA60">
        <f>INDEX('CA Standards and Followers'!$D$14:$D$73,MATCH($A60,'CA Standards and Followers'!$A$14:$A$73,0))*'CA Standards and Followers'!AA$9</f>
        <v>0</v>
      </c>
      <c r="AB60">
        <f>INDEX('CA Standards and Followers'!$D$14:$D$73,MATCH($A60,'CA Standards and Followers'!$A$14:$A$73,0))*'CA Standards and Followers'!AB$9</f>
        <v>0</v>
      </c>
      <c r="AC60">
        <f>INDEX('CA Standards and Followers'!$D$14:$D$73,MATCH($A60,'CA Standards and Followers'!$A$14:$A$73,0))*'CA Standards and Followers'!AC$9</f>
        <v>0</v>
      </c>
      <c r="AD60">
        <f>INDEX('CA Standards and Followers'!$D$14:$D$73,MATCH($A60,'CA Standards and Followers'!$A$14:$A$73,0))*'CA Standards and Followers'!AD$9</f>
        <v>0</v>
      </c>
      <c r="AE60">
        <f>INDEX('CA Standards and Followers'!$D$14:$D$73,MATCH($A60,'CA Standards and Followers'!$A$14:$A$73,0))*'CA Standards and Followers'!AE$9</f>
        <v>0</v>
      </c>
      <c r="AF60">
        <f>INDEX('CA Standards and Followers'!$D$14:$D$73,MATCH($A60,'CA Standards and Followers'!$A$14:$A$73,0))*'CA Standards and Followers'!AF$9</f>
        <v>0</v>
      </c>
    </row>
    <row r="61" spans="1:32" x14ac:dyDescent="0.75">
      <c r="A61" t="s">
        <v>36</v>
      </c>
      <c r="B61">
        <f>INDEX('CA Standards and Followers'!$D$14:$D$73,MATCH($A61,'CA Standards and Followers'!$A$14:$A$73,0))*'CA Standards and Followers'!B$9</f>
        <v>0</v>
      </c>
      <c r="C61">
        <f>INDEX('CA Standards and Followers'!$D$14:$D$73,MATCH($A61,'CA Standards and Followers'!$A$14:$A$73,0))*'CA Standards and Followers'!C$9</f>
        <v>0</v>
      </c>
      <c r="D61">
        <f>INDEX('CA Standards and Followers'!$D$14:$D$73,MATCH($A61,'CA Standards and Followers'!$A$14:$A$73,0))*'CA Standards and Followers'!D$9</f>
        <v>0</v>
      </c>
      <c r="E61">
        <f>INDEX('CA Standards and Followers'!$D$14:$D$73,MATCH($A61,'CA Standards and Followers'!$A$14:$A$73,0))*'CA Standards and Followers'!E$9</f>
        <v>0</v>
      </c>
      <c r="F61">
        <f>INDEX('CA Standards and Followers'!$D$14:$D$73,MATCH($A61,'CA Standards and Followers'!$A$14:$A$73,0))*'CA Standards and Followers'!F$9</f>
        <v>0</v>
      </c>
      <c r="G61">
        <f>INDEX('CA Standards and Followers'!$D$14:$D$73,MATCH($A61,'CA Standards and Followers'!$A$14:$A$73,0))*'CA Standards and Followers'!G$9</f>
        <v>0</v>
      </c>
      <c r="H61">
        <f>INDEX('CA Standards and Followers'!$D$14:$D$73,MATCH($A61,'CA Standards and Followers'!$A$14:$A$73,0))*'CA Standards and Followers'!H$9</f>
        <v>0</v>
      </c>
      <c r="I61">
        <f>INDEX('CA Standards and Followers'!$D$14:$D$73,MATCH($A61,'CA Standards and Followers'!$A$14:$A$73,0))*'CA Standards and Followers'!I$9</f>
        <v>0</v>
      </c>
      <c r="J61">
        <f>INDEX('CA Standards and Followers'!$D$14:$D$73,MATCH($A61,'CA Standards and Followers'!$A$14:$A$73,0))*'CA Standards and Followers'!J$9</f>
        <v>0</v>
      </c>
      <c r="K61">
        <f>INDEX('CA Standards and Followers'!$D$14:$D$73,MATCH($A61,'CA Standards and Followers'!$A$14:$A$73,0))*'CA Standards and Followers'!K$9</f>
        <v>0</v>
      </c>
      <c r="L61">
        <f>INDEX('CA Standards and Followers'!$D$14:$D$73,MATCH($A61,'CA Standards and Followers'!$A$14:$A$73,0))*'CA Standards and Followers'!L$9</f>
        <v>0</v>
      </c>
      <c r="M61">
        <f>INDEX('CA Standards and Followers'!$D$14:$D$73,MATCH($A61,'CA Standards and Followers'!$A$14:$A$73,0))*'CA Standards and Followers'!M$9</f>
        <v>0</v>
      </c>
      <c r="N61">
        <f>INDEX('CA Standards and Followers'!$D$14:$D$73,MATCH($A61,'CA Standards and Followers'!$A$14:$A$73,0))*'CA Standards and Followers'!N$9</f>
        <v>0</v>
      </c>
      <c r="O61">
        <f>INDEX('CA Standards and Followers'!$D$14:$D$73,MATCH($A61,'CA Standards and Followers'!$A$14:$A$73,0))*'CA Standards and Followers'!O$9</f>
        <v>0</v>
      </c>
      <c r="P61">
        <f>INDEX('CA Standards and Followers'!$D$14:$D$73,MATCH($A61,'CA Standards and Followers'!$A$14:$A$73,0))*'CA Standards and Followers'!P$9</f>
        <v>0</v>
      </c>
      <c r="Q61">
        <f>INDEX('CA Standards and Followers'!$D$14:$D$73,MATCH($A61,'CA Standards and Followers'!$A$14:$A$73,0))*'CA Standards and Followers'!Q$9</f>
        <v>0</v>
      </c>
      <c r="R61">
        <f>INDEX('CA Standards and Followers'!$D$14:$D$73,MATCH($A61,'CA Standards and Followers'!$A$14:$A$73,0))*'CA Standards and Followers'!R$9</f>
        <v>0</v>
      </c>
      <c r="S61">
        <f>INDEX('CA Standards and Followers'!$D$14:$D$73,MATCH($A61,'CA Standards and Followers'!$A$14:$A$73,0))*'CA Standards and Followers'!S$9</f>
        <v>0</v>
      </c>
      <c r="T61">
        <f>INDEX('CA Standards and Followers'!$D$14:$D$73,MATCH($A61,'CA Standards and Followers'!$A$14:$A$73,0))*'CA Standards and Followers'!T$9</f>
        <v>0</v>
      </c>
      <c r="U61">
        <f>INDEX('CA Standards and Followers'!$D$14:$D$73,MATCH($A61,'CA Standards and Followers'!$A$14:$A$73,0))*'CA Standards and Followers'!U$9</f>
        <v>0</v>
      </c>
      <c r="V61">
        <f>INDEX('CA Standards and Followers'!$D$14:$D$73,MATCH($A61,'CA Standards and Followers'!$A$14:$A$73,0))*'CA Standards and Followers'!V$9</f>
        <v>0</v>
      </c>
      <c r="W61">
        <f>INDEX('CA Standards and Followers'!$D$14:$D$73,MATCH($A61,'CA Standards and Followers'!$A$14:$A$73,0))*'CA Standards and Followers'!W$9</f>
        <v>0</v>
      </c>
      <c r="X61">
        <f>INDEX('CA Standards and Followers'!$D$14:$D$73,MATCH($A61,'CA Standards and Followers'!$A$14:$A$73,0))*'CA Standards and Followers'!X$9</f>
        <v>0</v>
      </c>
      <c r="Y61">
        <f>INDEX('CA Standards and Followers'!$D$14:$D$73,MATCH($A61,'CA Standards and Followers'!$A$14:$A$73,0))*'CA Standards and Followers'!Y$9</f>
        <v>0</v>
      </c>
      <c r="Z61">
        <f>INDEX('CA Standards and Followers'!$D$14:$D$73,MATCH($A61,'CA Standards and Followers'!$A$14:$A$73,0))*'CA Standards and Followers'!Z$9</f>
        <v>0</v>
      </c>
      <c r="AA61">
        <f>INDEX('CA Standards and Followers'!$D$14:$D$73,MATCH($A61,'CA Standards and Followers'!$A$14:$A$73,0))*'CA Standards and Followers'!AA$9</f>
        <v>0</v>
      </c>
      <c r="AB61">
        <f>INDEX('CA Standards and Followers'!$D$14:$D$73,MATCH($A61,'CA Standards and Followers'!$A$14:$A$73,0))*'CA Standards and Followers'!AB$9</f>
        <v>0</v>
      </c>
      <c r="AC61">
        <f>INDEX('CA Standards and Followers'!$D$14:$D$73,MATCH($A61,'CA Standards and Followers'!$A$14:$A$73,0))*'CA Standards and Followers'!AC$9</f>
        <v>0</v>
      </c>
      <c r="AD61">
        <f>INDEX('CA Standards and Followers'!$D$14:$D$73,MATCH($A61,'CA Standards and Followers'!$A$14:$A$73,0))*'CA Standards and Followers'!AD$9</f>
        <v>0</v>
      </c>
      <c r="AE61">
        <f>INDEX('CA Standards and Followers'!$D$14:$D$73,MATCH($A61,'CA Standards and Followers'!$A$14:$A$73,0))*'CA Standards and Followers'!AE$9</f>
        <v>0</v>
      </c>
      <c r="AF61">
        <f>INDEX('CA Standards and Followers'!$D$14:$D$73,MATCH($A61,'CA Standards and Followers'!$A$14:$A$73,0))*'CA Standards and Followers'!AF$9</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28</vt:i4>
      </vt:variant>
    </vt:vector>
  </HeadingPairs>
  <TitlesOfParts>
    <vt:vector size="28" baseType="lpstr">
      <vt:lpstr>About</vt:lpstr>
      <vt:lpstr>EPS Vehicle Class Mapping</vt:lpstr>
      <vt:lpstr>CA Standards and Followers</vt:lpstr>
      <vt:lpstr>EPA LDV Rules</vt:lpstr>
      <vt:lpstr>AEO Table 7</vt:lpstr>
      <vt:lpstr>AEO Table 44</vt:lpstr>
      <vt:lpstr>AEO Table 45</vt:lpstr>
      <vt:lpstr>AEO Table 49</vt:lpstr>
      <vt:lpstr>ICCT MDV HDV Data</vt:lpstr>
      <vt:lpstr>AEO by Class</vt:lpstr>
      <vt:lpstr>hd trucs</vt:lpstr>
      <vt:lpstr>EPA HDV Rules</vt:lpstr>
      <vt:lpstr>BRZSPbS-psgr-ldv-all</vt:lpstr>
      <vt:lpstr>BRZSPbS-psgr-ldv</vt:lpstr>
      <vt:lpstr>BRZSPbS-psgr-hdv-all</vt:lpstr>
      <vt:lpstr>BRZSPbS-psgr-hdv</vt:lpstr>
      <vt:lpstr>BRZSPbS-psgr-aircraft</vt:lpstr>
      <vt:lpstr>BRZSPbS-psgr-rail</vt:lpstr>
      <vt:lpstr>BRZSPbS-psgr-ships</vt:lpstr>
      <vt:lpstr>BRZSPbS-psgr-mtrbk</vt:lpstr>
      <vt:lpstr>BRZSPbS-frgt-ldv-all</vt:lpstr>
      <vt:lpstr>BRZSPbS-frgt-ldv</vt:lpstr>
      <vt:lpstr>BRZSPbS-frgt-hdv-all</vt:lpstr>
      <vt:lpstr>BRZSPbS-frgt-hdv</vt:lpstr>
      <vt:lpstr>BRZSPbS-frgt-aircraft</vt:lpstr>
      <vt:lpstr>BRZSPbS-frgt-rail</vt:lpstr>
      <vt:lpstr>BRZSPbS-frgt-ships</vt:lpstr>
      <vt:lpstr>BRZSPbS-frgt-mtrbk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 Rissman</dc:creator>
  <cp:lastModifiedBy>Olivia Ashmoore</cp:lastModifiedBy>
  <dcterms:created xsi:type="dcterms:W3CDTF">2022-11-18T23:06:25Z</dcterms:created>
  <dcterms:modified xsi:type="dcterms:W3CDTF">2024-07-02T20:47:59Z</dcterms:modified>
</cp:coreProperties>
</file>