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indst\TNRbI\"/>
    </mc:Choice>
  </mc:AlternateContent>
  <xr:revisionPtr revIDLastSave="113" documentId="11_7FB4C0C5DF9FFDFBB19FFBEEFDC0CC3537F7C267" xr6:coauthVersionLast="45" xr6:coauthVersionMax="45" xr10:uidLastSave="{77E5A1ED-7C1C-4DEB-AF6B-1334DA7264C7}"/>
  <bookViews>
    <workbookView xWindow="-120" yWindow="-120" windowWidth="20730" windowHeight="11160" activeTab="5" xr2:uid="{00000000-000D-0000-FFFF-FFFF00000000}"/>
  </bookViews>
  <sheets>
    <sheet name="About" sheetId="1" r:id="rId1"/>
    <sheet name="EIA 24" sheetId="4" r:id="rId2"/>
    <sheet name="hk gdp contribution" sheetId="5" r:id="rId3"/>
    <sheet name="HK GDP" sheetId="6" r:id="rId4"/>
    <sheet name="calcualtion" sheetId="7" r:id="rId5"/>
    <sheet name="TNRbI" sheetId="3" r:id="rId6"/>
  </sheets>
  <definedNames>
    <definedName name="currency_conv">About!$A$49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7" l="1"/>
  <c r="C9" i="7"/>
  <c r="D6" i="7"/>
  <c r="E6" i="7"/>
  <c r="F6" i="7"/>
  <c r="G6" i="7"/>
  <c r="G9" i="7" s="1"/>
  <c r="G12" i="7" s="1"/>
  <c r="F8" i="3" s="1"/>
  <c r="H6" i="7"/>
  <c r="I6" i="7"/>
  <c r="J6" i="7"/>
  <c r="K6" i="7"/>
  <c r="K9" i="7" s="1"/>
  <c r="K12" i="7" s="1"/>
  <c r="J8" i="3" s="1"/>
  <c r="L6" i="7"/>
  <c r="M6" i="7"/>
  <c r="N6" i="7"/>
  <c r="O6" i="7"/>
  <c r="O9" i="7" s="1"/>
  <c r="O12" i="7" s="1"/>
  <c r="N8" i="3" s="1"/>
  <c r="P6" i="7"/>
  <c r="Q6" i="7"/>
  <c r="R6" i="7"/>
  <c r="S6" i="7"/>
  <c r="S9" i="7" s="1"/>
  <c r="S12" i="7" s="1"/>
  <c r="R8" i="3" s="1"/>
  <c r="T6" i="7"/>
  <c r="U6" i="7"/>
  <c r="V6" i="7"/>
  <c r="W6" i="7"/>
  <c r="W9" i="7" s="1"/>
  <c r="W12" i="7" s="1"/>
  <c r="V8" i="3" s="1"/>
  <c r="X6" i="7"/>
  <c r="Y6" i="7"/>
  <c r="Z6" i="7"/>
  <c r="AA6" i="7"/>
  <c r="AA9" i="7" s="1"/>
  <c r="AA12" i="7" s="1"/>
  <c r="Z8" i="3" s="1"/>
  <c r="AB6" i="7"/>
  <c r="AC6" i="7"/>
  <c r="AD6" i="7"/>
  <c r="AE6" i="7"/>
  <c r="AE9" i="7" s="1"/>
  <c r="AE12" i="7" s="1"/>
  <c r="AD8" i="3" s="1"/>
  <c r="AF6" i="7"/>
  <c r="AG6" i="7"/>
  <c r="AH6" i="7"/>
  <c r="AI6" i="7"/>
  <c r="AI9" i="7" s="1"/>
  <c r="AI12" i="7" s="1"/>
  <c r="AH8" i="3" s="1"/>
  <c r="AJ6" i="7"/>
  <c r="D7" i="7"/>
  <c r="E7" i="7"/>
  <c r="F7" i="7"/>
  <c r="F10" i="7" s="1"/>
  <c r="F13" i="7" s="1"/>
  <c r="E9" i="3" s="1"/>
  <c r="G7" i="7"/>
  <c r="H7" i="7"/>
  <c r="I7" i="7"/>
  <c r="J7" i="7"/>
  <c r="J10" i="7" s="1"/>
  <c r="J13" i="7" s="1"/>
  <c r="I9" i="3" s="1"/>
  <c r="K7" i="7"/>
  <c r="L7" i="7"/>
  <c r="M7" i="7"/>
  <c r="N7" i="7"/>
  <c r="N10" i="7" s="1"/>
  <c r="N13" i="7" s="1"/>
  <c r="M9" i="3" s="1"/>
  <c r="O7" i="7"/>
  <c r="P7" i="7"/>
  <c r="Q7" i="7"/>
  <c r="R7" i="7"/>
  <c r="R10" i="7" s="1"/>
  <c r="R13" i="7" s="1"/>
  <c r="Q9" i="3" s="1"/>
  <c r="S7" i="7"/>
  <c r="T7" i="7"/>
  <c r="U7" i="7"/>
  <c r="V7" i="7"/>
  <c r="V10" i="7" s="1"/>
  <c r="V13" i="7" s="1"/>
  <c r="U9" i="3" s="1"/>
  <c r="W7" i="7"/>
  <c r="X7" i="7"/>
  <c r="Y7" i="7"/>
  <c r="Z7" i="7"/>
  <c r="Z10" i="7" s="1"/>
  <c r="Z13" i="7" s="1"/>
  <c r="Y9" i="3" s="1"/>
  <c r="AA7" i="7"/>
  <c r="AB7" i="7"/>
  <c r="AC7" i="7"/>
  <c r="AD7" i="7"/>
  <c r="AD10" i="7" s="1"/>
  <c r="AD13" i="7" s="1"/>
  <c r="AC9" i="3" s="1"/>
  <c r="AE7" i="7"/>
  <c r="AF7" i="7"/>
  <c r="AG7" i="7"/>
  <c r="AH7" i="7"/>
  <c r="AH10" i="7" s="1"/>
  <c r="AH13" i="7" s="1"/>
  <c r="AG9" i="3" s="1"/>
  <c r="AI7" i="7"/>
  <c r="AJ7" i="7"/>
  <c r="C7" i="7"/>
  <c r="C6" i="7"/>
  <c r="E12" i="7"/>
  <c r="D8" i="3" s="1"/>
  <c r="I12" i="7"/>
  <c r="H8" i="3" s="1"/>
  <c r="M12" i="7"/>
  <c r="L8" i="3" s="1"/>
  <c r="Q12" i="7"/>
  <c r="P8" i="3" s="1"/>
  <c r="U12" i="7"/>
  <c r="T8" i="3" s="1"/>
  <c r="Y12" i="7"/>
  <c r="X8" i="3" s="1"/>
  <c r="AC12" i="7"/>
  <c r="AB8" i="3" s="1"/>
  <c r="AG12" i="7"/>
  <c r="AF8" i="3" s="1"/>
  <c r="D13" i="7"/>
  <c r="C9" i="3" s="1"/>
  <c r="H13" i="7"/>
  <c r="G9" i="3" s="1"/>
  <c r="L13" i="7"/>
  <c r="K9" i="3" s="1"/>
  <c r="P13" i="7"/>
  <c r="O9" i="3" s="1"/>
  <c r="T13" i="7"/>
  <c r="S9" i="3" s="1"/>
  <c r="X13" i="7"/>
  <c r="W9" i="3" s="1"/>
  <c r="AB13" i="7"/>
  <c r="AA9" i="3" s="1"/>
  <c r="AF13" i="7"/>
  <c r="AE9" i="3" s="1"/>
  <c r="AJ13" i="7"/>
  <c r="AI9" i="3" s="1"/>
  <c r="C13" i="7"/>
  <c r="B9" i="3" s="1"/>
  <c r="D9" i="7"/>
  <c r="D12" i="7" s="1"/>
  <c r="C8" i="3" s="1"/>
  <c r="E9" i="7"/>
  <c r="F9" i="7"/>
  <c r="F12" i="7" s="1"/>
  <c r="E8" i="3" s="1"/>
  <c r="H9" i="7"/>
  <c r="H12" i="7" s="1"/>
  <c r="G8" i="3" s="1"/>
  <c r="I9" i="7"/>
  <c r="J9" i="7"/>
  <c r="J12" i="7" s="1"/>
  <c r="I8" i="3" s="1"/>
  <c r="L9" i="7"/>
  <c r="L12" i="7" s="1"/>
  <c r="K8" i="3" s="1"/>
  <c r="M9" i="7"/>
  <c r="N9" i="7"/>
  <c r="N12" i="7" s="1"/>
  <c r="M8" i="3" s="1"/>
  <c r="P9" i="7"/>
  <c r="P12" i="7" s="1"/>
  <c r="O8" i="3" s="1"/>
  <c r="Q9" i="7"/>
  <c r="R9" i="7"/>
  <c r="R12" i="7" s="1"/>
  <c r="Q8" i="3" s="1"/>
  <c r="T9" i="7"/>
  <c r="T12" i="7" s="1"/>
  <c r="S8" i="3" s="1"/>
  <c r="U9" i="7"/>
  <c r="V9" i="7"/>
  <c r="V12" i="7" s="1"/>
  <c r="U8" i="3" s="1"/>
  <c r="X9" i="7"/>
  <c r="X12" i="7" s="1"/>
  <c r="W8" i="3" s="1"/>
  <c r="Y9" i="7"/>
  <c r="Z9" i="7"/>
  <c r="Z12" i="7" s="1"/>
  <c r="Y8" i="3" s="1"/>
  <c r="AB9" i="7"/>
  <c r="AB12" i="7" s="1"/>
  <c r="AA8" i="3" s="1"/>
  <c r="AC9" i="7"/>
  <c r="AD9" i="7"/>
  <c r="AD12" i="7" s="1"/>
  <c r="AC8" i="3" s="1"/>
  <c r="AF9" i="7"/>
  <c r="AF12" i="7" s="1"/>
  <c r="AE8" i="3" s="1"/>
  <c r="AG9" i="7"/>
  <c r="AH9" i="7"/>
  <c r="AH12" i="7" s="1"/>
  <c r="AG8" i="3" s="1"/>
  <c r="AJ9" i="7"/>
  <c r="AJ12" i="7" s="1"/>
  <c r="AI8" i="3" s="1"/>
  <c r="D10" i="7"/>
  <c r="E10" i="7"/>
  <c r="E13" i="7" s="1"/>
  <c r="D9" i="3" s="1"/>
  <c r="G10" i="7"/>
  <c r="G13" i="7" s="1"/>
  <c r="F9" i="3" s="1"/>
  <c r="H10" i="7"/>
  <c r="I10" i="7"/>
  <c r="I13" i="7" s="1"/>
  <c r="H9" i="3" s="1"/>
  <c r="K10" i="7"/>
  <c r="K13" i="7" s="1"/>
  <c r="J9" i="3" s="1"/>
  <c r="L10" i="7"/>
  <c r="M10" i="7"/>
  <c r="M13" i="7" s="1"/>
  <c r="L9" i="3" s="1"/>
  <c r="O10" i="7"/>
  <c r="O13" i="7" s="1"/>
  <c r="N9" i="3" s="1"/>
  <c r="P10" i="7"/>
  <c r="Q10" i="7"/>
  <c r="Q13" i="7" s="1"/>
  <c r="P9" i="3" s="1"/>
  <c r="S10" i="7"/>
  <c r="S13" i="7" s="1"/>
  <c r="R9" i="3" s="1"/>
  <c r="T10" i="7"/>
  <c r="U10" i="7"/>
  <c r="U13" i="7" s="1"/>
  <c r="T9" i="3" s="1"/>
  <c r="W10" i="7"/>
  <c r="W13" i="7" s="1"/>
  <c r="V9" i="3" s="1"/>
  <c r="X10" i="7"/>
  <c r="Y10" i="7"/>
  <c r="Y13" i="7" s="1"/>
  <c r="X9" i="3" s="1"/>
  <c r="AA10" i="7"/>
  <c r="AA13" i="7" s="1"/>
  <c r="Z9" i="3" s="1"/>
  <c r="AB10" i="7"/>
  <c r="AC10" i="7"/>
  <c r="AC13" i="7" s="1"/>
  <c r="AB9" i="3" s="1"/>
  <c r="AE10" i="7"/>
  <c r="AE13" i="7" s="1"/>
  <c r="AD9" i="3" s="1"/>
  <c r="AF10" i="7"/>
  <c r="AG10" i="7"/>
  <c r="AG13" i="7" s="1"/>
  <c r="AF9" i="3" s="1"/>
  <c r="AI10" i="7"/>
  <c r="AI13" i="7" s="1"/>
  <c r="AH9" i="3" s="1"/>
  <c r="AJ10" i="7"/>
  <c r="C12" i="7"/>
  <c r="B8" i="3" s="1"/>
  <c r="E4" i="7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D4" i="7"/>
  <c r="A49" i="1" l="1"/>
</calcChain>
</file>

<file path=xl/sharedStrings.xml><?xml version="1.0" encoding="utf-8"?>
<sst xmlns="http://schemas.openxmlformats.org/spreadsheetml/2006/main" count="238" uniqueCount="189">
  <si>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</si>
  <si>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</si>
  <si>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</si>
  <si>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</si>
  <si>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</si>
  <si>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</si>
  <si>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</si>
  <si>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</si>
  <si>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</si>
  <si>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</si>
  <si>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</si>
  <si>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</si>
  <si>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</si>
  <si>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</si>
  <si>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</si>
  <si>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</si>
  <si>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</si>
  <si>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</si>
  <si>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</si>
  <si>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</si>
  <si>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</si>
  <si>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</si>
  <si>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</si>
  <si>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</si>
  <si>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</si>
  <si>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</si>
  <si>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</si>
  <si>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</si>
  <si>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</si>
  <si>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</si>
  <si>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</si>
  <si>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</si>
  <si>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</si>
  <si>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</si>
  <si>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</si>
  <si>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</si>
  <si>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</si>
  <si>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</si>
  <si>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</si>
  <si>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</si>
  <si>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</si>
  <si>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</si>
  <si>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</si>
  <si>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</si>
  <si>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</si>
  <si>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</si>
  <si>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</si>
  <si>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</si>
  <si>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</si>
  <si>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</si>
  <si>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</si>
  <si>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</si>
  <si>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</si>
  <si>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</si>
  <si>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</si>
  <si>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</si>
  <si>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</si>
  <si>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</si>
  <si>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</si>
  <si>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</si>
  <si>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</si>
  <si>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</si>
  <si>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</si>
  <si>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</si>
  <si>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</si>
  <si>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</si>
  <si>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</si>
  <si>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</si>
  <si>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</si>
  <si>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</si>
  <si>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</si>
  <si>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</si>
  <si>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</si>
  <si>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</si>
  <si>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</si>
  <si>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</si>
  <si>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</si>
  <si>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</si>
  <si>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</si>
  <si>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</si>
  <si>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</si>
  <si>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</si>
  <si>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</si>
  <si>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</si>
  <si>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</si>
  <si>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</si>
  <si>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</si>
  <si>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</si>
  <si>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</si>
  <si>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</si>
  <si>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</si>
  <si>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</si>
  <si>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</si>
  <si>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</si>
  <si>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</si>
  <si>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</si>
  <si>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24. Industrial Sector Macroeconomic Indicators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</si>
  <si>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</si>
  <si>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</si>
  <si>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</si>
  <si>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</si>
  <si>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</si>
  <si>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</si>
  <si>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</si>
  <si>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</si>
  <si>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</si>
  <si>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</si>
  <si>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</si>
  <si>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We convert from 2009 to 2012 dollars using the following</t>
  </si>
  <si>
    <t>conversion factor:</t>
  </si>
  <si>
    <t>This variable should contain the total revenue each industry earns by</t>
  </si>
  <si>
    <t>U.S. Energy Information Administration</t>
  </si>
  <si>
    <t>https://www.eia.gov/outlooks/aeo/supplement/excel/suptab_24.xlsx</t>
  </si>
  <si>
    <t>Table 24: Industrial Sector Macroeconomic Indicators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</si>
  <si>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</si>
  <si>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</si>
  <si>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</si>
  <si>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</si>
  <si>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</si>
  <si>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</si>
  <si>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</si>
  <si>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</si>
  <si>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</si>
  <si>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</si>
  <si>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2012 USD / billion 2009 USD</t>
  </si>
  <si>
    <t>The "waste management" industry in the EPS doesn't have</t>
  </si>
  <si>
    <t>data in EIA AEO, and water treatment (the largest part of that industry)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</si>
  <si>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</si>
  <si>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</si>
  <si>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</si>
  <si>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</si>
  <si>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</si>
  <si>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</si>
  <si>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</si>
  <si>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</si>
  <si>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</si>
  <si>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</si>
  <si>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</si>
  <si>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</si>
  <si>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</si>
  <si>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</si>
  <si>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</si>
  <si>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</si>
  <si>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</si>
  <si>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</si>
  <si>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TNRbI Total Nonfuel Revenue by Industry</t>
  </si>
  <si>
    <t>Nonfuel Revenue ($)</t>
  </si>
  <si>
    <t>Economic Activity</t>
  </si>
  <si>
    <t>2017 r</t>
  </si>
  <si>
    <t>Agriculture, fishing, mining and quarrying</t>
  </si>
  <si>
    <t>Manufacturing</t>
  </si>
  <si>
    <t>Electricity, gas and water supply, and waste management</t>
  </si>
  <si>
    <t>Construction</t>
  </si>
  <si>
    <t>Services</t>
  </si>
  <si>
    <t>Import/export, wholesale and retail trades</t>
  </si>
  <si>
    <t>Import and export trade</t>
  </si>
  <si>
    <t>Wholesale and retail trades</t>
  </si>
  <si>
    <t>Accommodation and food services ^</t>
  </si>
  <si>
    <t>Transportation, storage, postal and courier services</t>
  </si>
  <si>
    <t>Transportation and storage</t>
  </si>
  <si>
    <t>Postal and courier services</t>
  </si>
  <si>
    <t>Information and communications</t>
  </si>
  <si>
    <t>Financing and insurance</t>
  </si>
  <si>
    <t>Real estate, professional and business services</t>
  </si>
  <si>
    <t>Real estate</t>
  </si>
  <si>
    <t>Professional and business services</t>
  </si>
  <si>
    <t>Public administration, social and personal services</t>
  </si>
  <si>
    <t>Ownership of premises</t>
  </si>
  <si>
    <t>GDP at basic prices</t>
  </si>
  <si>
    <t>https://www.censtatd.gov.hk/hkstat/sub/sp250.jsp?tableID=036&amp;ID=0&amp;productType=8</t>
  </si>
  <si>
    <t>Source: Census and Statistical department</t>
  </si>
  <si>
    <t>GDP in 2016 HK$</t>
  </si>
  <si>
    <t>GDP</t>
  </si>
  <si>
    <t>Year-on-year change</t>
  </si>
  <si>
    <t>GDP per capita HK$</t>
  </si>
  <si>
    <t>HK$ million</t>
  </si>
  <si>
    <t>2016^1</t>
  </si>
  <si>
    <t>sourceL PCM</t>
  </si>
  <si>
    <t>2016 HK$ million</t>
  </si>
  <si>
    <t>percentage of agriculture</t>
  </si>
  <si>
    <t>%</t>
  </si>
  <si>
    <t>percentage of industry</t>
  </si>
  <si>
    <t>https://www.exchange-rates.org/Rate/USD/HKD/12-30-2016</t>
  </si>
  <si>
    <t xml:space="preserve">1 US Dollar = </t>
  </si>
  <si>
    <t>Hong Kong Dollars on 12/30/2016</t>
  </si>
  <si>
    <t>2016 million USD</t>
  </si>
  <si>
    <t>2012 value million USD</t>
  </si>
  <si>
    <t>1.00 US Dollars of 2016 are worth 0.95 US Dollars of 2012.</t>
  </si>
  <si>
    <t>https://stats.areppim.com/calc/calc_usdlrxdeflator.php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</si>
</sst>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 style="medium">
        <color rgb="FFD1D1D1"/>
      </right>
      <top/>
      <bottom/>
      <diagonal/>
    </border>
    <border>
      <left style="medium">
        <color rgb="FFD1D1D1"/>
      </left>
      <right style="medium">
        <color rgb="FFD1D1D1"/>
      </right>
      <top/>
      <bottom style="medium">
        <color rgb="FFD1D1D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16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4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4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4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4" fillId="0" borderId="1" xfId="3" applyFont="1" applyFill="1" applyBorder="1" applyAlignment="1">
      <alignment wrapText="1"/>
    </xf>
    <xf numFmtId="0" fontId="10" fillId="4" borderId="5" xfId="0" applyFont="1" applyFill="1" applyBorder="1" applyAlignment="1">
      <alignment horizontal="right" wrapText="1"/>
    </xf>
    <xf numFmtId="0" fontId="3" fillId="4" borderId="5" xfId="1" applyFill="1" applyBorder="1" applyAlignment="1">
      <alignment horizontal="right" vertical="center" wrapText="1"/>
    </xf>
    <xf numFmtId="0" fontId="10" fillId="4" borderId="5" xfId="0" applyFont="1" applyFill="1" applyBorder="1" applyAlignment="1">
      <alignment horizontal="right"/>
    </xf>
    <xf numFmtId="0" fontId="11" fillId="4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left" vertical="top"/>
    </xf>
    <xf numFmtId="0" fontId="12" fillId="4" borderId="5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left" wrapText="1"/>
    </xf>
    <xf numFmtId="0" fontId="10" fillId="4" borderId="7" xfId="0" applyFont="1" applyFill="1" applyBorder="1" applyAlignment="1">
      <alignment horizontal="left" wrapText="1"/>
    </xf>
    <xf numFmtId="0" fontId="10" fillId="4" borderId="8" xfId="0" applyFont="1" applyFill="1" applyBorder="1" applyAlignment="1">
      <alignment horizontal="left" wrapText="1"/>
    </xf>
    <xf numFmtId="0" fontId="10" fillId="4" borderId="6" xfId="0" applyFont="1" applyFill="1" applyBorder="1" applyAlignment="1">
      <alignment horizontal="left" vertical="top"/>
    </xf>
    <xf numFmtId="0" fontId="10" fillId="4" borderId="7" xfId="0" applyFont="1" applyFill="1" applyBorder="1" applyAlignment="1">
      <alignment horizontal="left" vertical="top"/>
    </xf>
    <xf numFmtId="0" fontId="10" fillId="4" borderId="8" xfId="0" applyFont="1" applyFill="1" applyBorder="1" applyAlignment="1">
      <alignment horizontal="left" vertical="top"/>
    </xf>
    <xf numFmtId="0" fontId="11" fillId="4" borderId="6" xfId="0" applyFont="1" applyFill="1" applyBorder="1" applyAlignment="1">
      <alignment horizontal="left" vertical="top"/>
    </xf>
    <xf numFmtId="0" fontId="11" fillId="4" borderId="7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/>
    </xf>
    <xf numFmtId="0" fontId="10" fillId="4" borderId="9" xfId="0" applyFont="1" applyFill="1" applyBorder="1" applyAlignment="1">
      <alignment horizontal="left" vertical="top"/>
    </xf>
    <xf numFmtId="0" fontId="10" fillId="4" borderId="10" xfId="0" applyFont="1" applyFill="1" applyBorder="1" applyAlignment="1">
      <alignment horizontal="left" vertical="top"/>
    </xf>
    <xf numFmtId="0" fontId="10" fillId="4" borderId="11" xfId="0" applyFont="1" applyFill="1" applyBorder="1" applyAlignment="1">
      <alignment horizontal="left" vertical="top"/>
    </xf>
    <xf numFmtId="0" fontId="3" fillId="4" borderId="6" xfId="1" applyFill="1" applyBorder="1" applyAlignment="1">
      <alignment horizontal="left" vertical="top"/>
    </xf>
    <xf numFmtId="0" fontId="3" fillId="4" borderId="8" xfId="1" applyFill="1" applyBorder="1" applyAlignment="1">
      <alignment horizontal="left" vertical="top"/>
    </xf>
    <xf numFmtId="1" fontId="0" fillId="0" borderId="0" xfId="0" applyNumberFormat="1"/>
    <xf numFmtId="0" fontId="0" fillId="0" borderId="0" xfId="0" applyNumberFormat="1"/>
  </cellXfs>
  <cellStyles count="10">
    <cellStyle name="Body: normal cell" xfId="5" xr:uid="{00000000-0005-0000-0000-000000000000}"/>
    <cellStyle name="Comma 2" xfId="9" xr:uid="{F5CB43AB-4F61-4717-8D49-23A4B6880C13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1" builtinId="8"/>
    <cellStyle name="Normal" xfId="0" builtinId="0"/>
    <cellStyle name="Normal 2" xfId="2" xr:uid="{00000000-0005-0000-0000-000006000000}"/>
    <cellStyle name="Parent row" xfId="4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tatd.gov.hk/hkstat/sub/sp250.jsp?tableID=036&amp;ID=0&amp;productType=8" TargetMode="External"/><Relationship Id="rId2" Type="http://schemas.openxmlformats.org/officeDocument/2006/relationships/hyperlink" Target="https://www.censtatd.gov.hk/hkstat/sub/sp250.jsp?tableID=036&amp;ID=0&amp;productType=8" TargetMode="External"/><Relationship Id="rId1" Type="http://schemas.openxmlformats.org/officeDocument/2006/relationships/hyperlink" Target="https://www.censtatd.gov.hk/hkstat/sub/sp250.jsp?tableID=036&amp;ID=0&amp;productType=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areppim.com/calc/calc_usdlrxdeflator.php" TargetMode="External"/><Relationship Id="rId1" Type="http://schemas.openxmlformats.org/officeDocument/2006/relationships/hyperlink" Target="https://www.exchange-rates.org/Rate/USD/HKD/12-30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opLeftCell="A37" workbookViewId="0">
      <selection activeCell="A49" sqref="A49"/>
    </sheetView>
  </sheetViews>
  <sheetFormatPr defaultRowHeight="15" x14ac:dyDescent="0.25"/>
  <cols>
    <col min="1" max="1" width="13.7109375" bestFit="1" customWidth="1"/>
  </cols>
  <sheetData>
    <row r="1" spans="1:2" x14ac:dyDescent="0.25">
      <c r="A1" s="1" t="s">
        <v>145</v>
      </c>
    </row>
    <row r="3" spans="1:2" x14ac:dyDescent="0.25">
      <c r="A3" s="1" t="s">
        <v>0</v>
      </c>
      <c r="B3" t="s">
        <v>111</v>
      </c>
    </row>
    <row r="4" spans="1:2" x14ac:dyDescent="0.25">
      <c r="B4" s="2">
        <v>2019</v>
      </c>
    </row>
    <row r="5" spans="1:2" x14ac:dyDescent="0.25">
      <c r="B5" t="s">
        <v>105</v>
      </c>
    </row>
    <row r="6" spans="1:2" x14ac:dyDescent="0.25">
      <c r="B6" s="3" t="s">
        <v>112</v>
      </c>
    </row>
    <row r="7" spans="1:2" x14ac:dyDescent="0.25">
      <c r="B7" t="s">
        <v>113</v>
      </c>
    </row>
    <row r="9" spans="1:2" x14ac:dyDescent="0.25">
      <c r="A9" s="1" t="s">
        <v>1</v>
      </c>
    </row>
    <row r="10" spans="1:2" x14ac:dyDescent="0.25">
      <c r="A10" t="s">
        <v>110</v>
      </c>
    </row>
    <row r="11" spans="1:2" x14ac:dyDescent="0.25">
      <c r="A11" t="s">
        <v>131</v>
      </c>
    </row>
    <row r="12" spans="1:2" x14ac:dyDescent="0.25">
      <c r="A12" t="s">
        <v>132</v>
      </c>
    </row>
    <row r="13" spans="1:2" x14ac:dyDescent="0.25">
      <c r="A13" t="s">
        <v>135</v>
      </c>
    </row>
    <row r="15" spans="1:2" x14ac:dyDescent="0.25">
      <c r="A15" t="s">
        <v>114</v>
      </c>
    </row>
    <row r="16" spans="1:2" x14ac:dyDescent="0.25">
      <c r="A16" t="s">
        <v>115</v>
      </c>
    </row>
    <row r="17" spans="1:1" x14ac:dyDescent="0.25">
      <c r="A17" t="s">
        <v>116</v>
      </c>
    </row>
    <row r="18" spans="1:1" x14ac:dyDescent="0.25">
      <c r="A18" t="s">
        <v>117</v>
      </c>
    </row>
    <row r="20" spans="1:1" x14ac:dyDescent="0.25">
      <c r="A20" t="s">
        <v>133</v>
      </c>
    </row>
    <row r="21" spans="1:1" x14ac:dyDescent="0.25">
      <c r="A21" t="s">
        <v>134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8" spans="1:1" x14ac:dyDescent="0.25">
      <c r="A28" t="s">
        <v>141</v>
      </c>
    </row>
    <row r="29" spans="1:1" x14ac:dyDescent="0.25">
      <c r="A29" t="s">
        <v>142</v>
      </c>
    </row>
    <row r="30" spans="1:1" x14ac:dyDescent="0.25">
      <c r="A30" t="s">
        <v>143</v>
      </c>
    </row>
    <row r="31" spans="1:1" x14ac:dyDescent="0.25">
      <c r="A31" t="s">
        <v>144</v>
      </c>
    </row>
    <row r="33" spans="1:1" x14ac:dyDescent="0.25">
      <c r="A33" t="s">
        <v>118</v>
      </c>
    </row>
    <row r="34" spans="1:1" x14ac:dyDescent="0.25">
      <c r="A34" t="s">
        <v>119</v>
      </c>
    </row>
    <row r="35" spans="1:1" x14ac:dyDescent="0.25">
      <c r="A35" t="s">
        <v>120</v>
      </c>
    </row>
    <row r="36" spans="1:1" x14ac:dyDescent="0.25">
      <c r="A36" t="s">
        <v>121</v>
      </c>
    </row>
    <row r="37" spans="1:1" x14ac:dyDescent="0.25">
      <c r="A37" t="s">
        <v>122</v>
      </c>
    </row>
    <row r="38" spans="1:1" x14ac:dyDescent="0.25">
      <c r="A38" t="s">
        <v>123</v>
      </c>
    </row>
    <row r="40" spans="1:1" x14ac:dyDescent="0.25">
      <c r="A40" t="s">
        <v>125</v>
      </c>
    </row>
    <row r="41" spans="1:1" x14ac:dyDescent="0.25">
      <c r="A41" t="s">
        <v>126</v>
      </c>
    </row>
    <row r="42" spans="1:1" x14ac:dyDescent="0.25">
      <c r="A42" t="s">
        <v>127</v>
      </c>
    </row>
    <row r="43" spans="1:1" x14ac:dyDescent="0.25">
      <c r="A43" t="s">
        <v>128</v>
      </c>
    </row>
    <row r="44" spans="1:1" x14ac:dyDescent="0.25">
      <c r="A44" t="s">
        <v>129</v>
      </c>
    </row>
    <row r="46" spans="1:1" x14ac:dyDescent="0.25">
      <c r="A46" s="1" t="s">
        <v>130</v>
      </c>
    </row>
    <row r="47" spans="1:1" x14ac:dyDescent="0.25">
      <c r="A47" t="s">
        <v>108</v>
      </c>
    </row>
    <row r="48" spans="1:1" x14ac:dyDescent="0.25">
      <c r="A48" t="s">
        <v>109</v>
      </c>
    </row>
    <row r="49" spans="1:2" x14ac:dyDescent="0.25">
      <c r="A49" s="26">
        <f>1.07*10^9</f>
        <v>1070000000.0000001</v>
      </c>
      <c r="B4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5"/>
  <sheetViews>
    <sheetView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51" sqref="C51:C58"/>
    </sheetView>
  </sheetViews>
  <sheetFormatPr defaultColWidth="9.140625"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7" ht="15" customHeight="1" thickBot="1" x14ac:dyDescent="0.25">
      <c r="B1" s="15" t="s">
        <v>107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2"/>
    <row r="3" spans="1:37" ht="15" customHeight="1" x14ac:dyDescent="0.2">
      <c r="C3" s="17" t="s">
        <v>106</v>
      </c>
      <c r="D3" s="17" t="s">
        <v>105</v>
      </c>
      <c r="E3" s="17"/>
      <c r="F3" s="17"/>
      <c r="G3" s="17"/>
    </row>
    <row r="4" spans="1:37" ht="15" customHeight="1" x14ac:dyDescent="0.2">
      <c r="C4" s="17" t="s">
        <v>104</v>
      </c>
      <c r="D4" s="17" t="s">
        <v>103</v>
      </c>
      <c r="E4" s="17"/>
      <c r="F4" s="17"/>
      <c r="G4" s="17" t="s">
        <v>102</v>
      </c>
    </row>
    <row r="5" spans="1:37" ht="15" customHeight="1" x14ac:dyDescent="0.2">
      <c r="C5" s="17" t="s">
        <v>101</v>
      </c>
      <c r="D5" s="17" t="s">
        <v>100</v>
      </c>
      <c r="E5" s="17"/>
      <c r="F5" s="17"/>
      <c r="G5" s="17"/>
    </row>
    <row r="6" spans="1:37" ht="15" customHeight="1" x14ac:dyDescent="0.2">
      <c r="C6" s="17" t="s">
        <v>99</v>
      </c>
      <c r="D6" s="17"/>
      <c r="E6" s="17" t="s">
        <v>98</v>
      </c>
      <c r="F6" s="17"/>
      <c r="G6" s="17"/>
    </row>
    <row r="10" spans="1:37" ht="15" customHeight="1" x14ac:dyDescent="0.25">
      <c r="A10" s="9" t="s">
        <v>97</v>
      </c>
      <c r="B10" s="16" t="s">
        <v>96</v>
      </c>
    </row>
    <row r="11" spans="1:37" ht="15" customHeight="1" x14ac:dyDescent="0.2">
      <c r="B11" s="15" t="s">
        <v>2</v>
      </c>
    </row>
    <row r="12" spans="1:37" ht="15" customHeight="1" x14ac:dyDescent="0.2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 x14ac:dyDescent="0.25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2"/>
    <row r="15" spans="1:37" ht="15" customHeight="1" x14ac:dyDescent="0.2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 x14ac:dyDescent="0.2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 x14ac:dyDescent="0.2">
      <c r="B19" s="8" t="s">
        <v>89</v>
      </c>
    </row>
    <row r="21" spans="1:37" ht="15" customHeight="1" x14ac:dyDescent="0.2">
      <c r="B21" s="8" t="s">
        <v>88</v>
      </c>
    </row>
    <row r="22" spans="1:37" ht="15" customHeight="1" x14ac:dyDescent="0.25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 x14ac:dyDescent="0.25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 x14ac:dyDescent="0.25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 x14ac:dyDescent="0.2">
      <c r="B26" s="8" t="s">
        <v>83</v>
      </c>
    </row>
    <row r="27" spans="1:37" ht="15" customHeight="1" x14ac:dyDescent="0.25">
      <c r="A27" s="9" t="s">
        <v>82</v>
      </c>
      <c r="B27" s="1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 x14ac:dyDescent="0.25">
      <c r="A28" s="9" t="s">
        <v>80</v>
      </c>
      <c r="B28" s="1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 x14ac:dyDescent="0.25">
      <c r="A29" s="9" t="s">
        <v>78</v>
      </c>
      <c r="B29" s="1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 x14ac:dyDescent="0.25">
      <c r="A30" s="9" t="s">
        <v>76</v>
      </c>
      <c r="B30" s="1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 x14ac:dyDescent="0.25">
      <c r="A31" s="9" t="s">
        <v>74</v>
      </c>
      <c r="B31" s="1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 x14ac:dyDescent="0.25">
      <c r="A32" s="9" t="s">
        <v>72</v>
      </c>
      <c r="B32" s="1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 x14ac:dyDescent="0.25">
      <c r="A33" s="9" t="s">
        <v>70</v>
      </c>
      <c r="B33" s="1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 x14ac:dyDescent="0.25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 x14ac:dyDescent="0.25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 x14ac:dyDescent="0.25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 x14ac:dyDescent="0.25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 x14ac:dyDescent="0.25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 x14ac:dyDescent="0.25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 x14ac:dyDescent="0.25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 x14ac:dyDescent="0.25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 x14ac:dyDescent="0.25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 x14ac:dyDescent="0.25">
      <c r="A43" s="19" t="s">
        <v>50</v>
      </c>
      <c r="B43" s="20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 x14ac:dyDescent="0.25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 x14ac:dyDescent="0.25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 x14ac:dyDescent="0.25">
      <c r="A46" s="19" t="s">
        <v>44</v>
      </c>
      <c r="B46" s="20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 x14ac:dyDescent="0.25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 x14ac:dyDescent="0.25">
      <c r="A48" s="19" t="s">
        <v>40</v>
      </c>
      <c r="B48" s="20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 x14ac:dyDescent="0.25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 x14ac:dyDescent="0.25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 x14ac:dyDescent="0.25">
      <c r="A51" s="19" t="s">
        <v>34</v>
      </c>
      <c r="B51" s="20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 x14ac:dyDescent="0.25">
      <c r="A52" s="19" t="s">
        <v>32</v>
      </c>
      <c r="B52" s="20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 x14ac:dyDescent="0.25">
      <c r="A53" s="9" t="s">
        <v>30</v>
      </c>
      <c r="B53" s="1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 x14ac:dyDescent="0.25">
      <c r="A54" s="9" t="s">
        <v>28</v>
      </c>
      <c r="B54" s="1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 x14ac:dyDescent="0.25">
      <c r="A55" s="9" t="s">
        <v>26</v>
      </c>
      <c r="B55" s="1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 x14ac:dyDescent="0.25">
      <c r="A56" s="9" t="s">
        <v>24</v>
      </c>
      <c r="B56" s="1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 x14ac:dyDescent="0.25">
      <c r="A57" s="9" t="s">
        <v>22</v>
      </c>
      <c r="B57" s="1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 x14ac:dyDescent="0.25">
      <c r="A58" s="9" t="s">
        <v>20</v>
      </c>
      <c r="B58" s="1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 x14ac:dyDescent="0.2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 x14ac:dyDescent="0.25"/>
    <row r="62" spans="1:37" ht="15" customHeight="1" x14ac:dyDescent="0.2">
      <c r="B62" s="29" t="s">
        <v>16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ht="15" customHeight="1" x14ac:dyDescent="0.2">
      <c r="B63" s="5" t="s">
        <v>15</v>
      </c>
    </row>
    <row r="64" spans="1:37" ht="15" customHeight="1" x14ac:dyDescent="0.2">
      <c r="B64" s="5" t="s">
        <v>14</v>
      </c>
    </row>
    <row r="65" spans="2:2" ht="15" customHeight="1" x14ac:dyDescent="0.2">
      <c r="B65" s="5" t="s">
        <v>13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FD58-0F80-41A9-93C3-0DDC5091E86B}">
  <dimension ref="A1:K22"/>
  <sheetViews>
    <sheetView showGridLines="0" workbookViewId="0">
      <selection activeCell="D6" sqref="D6:H6"/>
    </sheetView>
  </sheetViews>
  <sheetFormatPr defaultRowHeight="15" x14ac:dyDescent="0.25"/>
  <cols>
    <col min="3" max="3" width="44.5703125" customWidth="1"/>
  </cols>
  <sheetData>
    <row r="1" spans="1:11" ht="15.75" thickBot="1" x14ac:dyDescent="0.3">
      <c r="A1" s="3" t="s">
        <v>169</v>
      </c>
      <c r="K1" t="s">
        <v>170</v>
      </c>
    </row>
    <row r="2" spans="1:11" ht="15.75" thickBot="1" x14ac:dyDescent="0.3">
      <c r="A2" s="36" t="s">
        <v>147</v>
      </c>
      <c r="B2" s="37"/>
      <c r="C2" s="38"/>
      <c r="D2" s="30">
        <v>2013</v>
      </c>
      <c r="E2" s="30">
        <v>2014</v>
      </c>
      <c r="F2" s="30">
        <v>2015</v>
      </c>
      <c r="G2" s="30">
        <v>2016</v>
      </c>
      <c r="H2" s="31" t="s">
        <v>148</v>
      </c>
    </row>
    <row r="3" spans="1:11" ht="15.75" thickBot="1" x14ac:dyDescent="0.3">
      <c r="A3" s="39" t="s">
        <v>149</v>
      </c>
      <c r="B3" s="40"/>
      <c r="C3" s="41"/>
      <c r="D3" s="32">
        <v>0.1</v>
      </c>
      <c r="E3" s="32">
        <v>0.1</v>
      </c>
      <c r="F3" s="32">
        <v>0.1</v>
      </c>
      <c r="G3" s="32">
        <v>0.1</v>
      </c>
      <c r="H3" s="32">
        <v>0.1</v>
      </c>
    </row>
    <row r="4" spans="1:11" ht="15.75" thickBot="1" x14ac:dyDescent="0.3">
      <c r="A4" s="39" t="s">
        <v>150</v>
      </c>
      <c r="B4" s="40"/>
      <c r="C4" s="41"/>
      <c r="D4" s="32">
        <v>1.4</v>
      </c>
      <c r="E4" s="32">
        <v>1.3</v>
      </c>
      <c r="F4" s="32">
        <v>1.1000000000000001</v>
      </c>
      <c r="G4" s="32">
        <v>1.1000000000000001</v>
      </c>
      <c r="H4" s="32">
        <v>1.1000000000000001</v>
      </c>
    </row>
    <row r="5" spans="1:11" ht="15.75" thickBot="1" x14ac:dyDescent="0.3">
      <c r="A5" s="39" t="s">
        <v>151</v>
      </c>
      <c r="B5" s="40"/>
      <c r="C5" s="41"/>
      <c r="D5" s="32">
        <v>1.7</v>
      </c>
      <c r="E5" s="32">
        <v>1.6</v>
      </c>
      <c r="F5" s="32">
        <v>1.5</v>
      </c>
      <c r="G5" s="32">
        <v>1.4</v>
      </c>
      <c r="H5" s="32">
        <v>1.4</v>
      </c>
    </row>
    <row r="6" spans="1:11" ht="15.75" thickBot="1" x14ac:dyDescent="0.3">
      <c r="A6" s="39" t="s">
        <v>152</v>
      </c>
      <c r="B6" s="40"/>
      <c r="C6" s="41"/>
      <c r="D6" s="32">
        <v>4</v>
      </c>
      <c r="E6" s="32">
        <v>4.4000000000000004</v>
      </c>
      <c r="F6" s="32">
        <v>4.5999999999999996</v>
      </c>
      <c r="G6" s="32">
        <v>5.2</v>
      </c>
      <c r="H6" s="32">
        <v>5.0999999999999996</v>
      </c>
    </row>
    <row r="7" spans="1:11" ht="15.75" thickBot="1" x14ac:dyDescent="0.3">
      <c r="A7" s="42" t="s">
        <v>153</v>
      </c>
      <c r="B7" s="43"/>
      <c r="C7" s="44"/>
      <c r="D7" s="33">
        <v>92.9</v>
      </c>
      <c r="E7" s="33">
        <v>92.7</v>
      </c>
      <c r="F7" s="33">
        <v>92.7</v>
      </c>
      <c r="G7" s="33">
        <v>92.2</v>
      </c>
      <c r="H7" s="33">
        <v>92.4</v>
      </c>
    </row>
    <row r="8" spans="1:11" ht="15.75" thickBot="1" x14ac:dyDescent="0.3">
      <c r="A8" s="45"/>
      <c r="B8" s="39" t="s">
        <v>154</v>
      </c>
      <c r="C8" s="41"/>
      <c r="D8" s="32">
        <v>25</v>
      </c>
      <c r="E8" s="32">
        <v>24.1</v>
      </c>
      <c r="F8" s="32">
        <v>22.7</v>
      </c>
      <c r="G8" s="32">
        <v>21.7</v>
      </c>
      <c r="H8" s="32">
        <v>21.5</v>
      </c>
    </row>
    <row r="9" spans="1:11" ht="15.75" thickBot="1" x14ac:dyDescent="0.3">
      <c r="A9" s="46"/>
      <c r="B9" s="45"/>
      <c r="C9" s="34" t="s">
        <v>155</v>
      </c>
      <c r="D9" s="35">
        <v>19.7</v>
      </c>
      <c r="E9" s="35">
        <v>19.100000000000001</v>
      </c>
      <c r="F9" s="35">
        <v>18.100000000000001</v>
      </c>
      <c r="G9" s="35">
        <v>17.7</v>
      </c>
      <c r="H9" s="35">
        <v>17.5</v>
      </c>
    </row>
    <row r="10" spans="1:11" ht="15.75" thickBot="1" x14ac:dyDescent="0.3">
      <c r="A10" s="46"/>
      <c r="B10" s="47"/>
      <c r="C10" s="34" t="s">
        <v>156</v>
      </c>
      <c r="D10" s="35">
        <v>5.3</v>
      </c>
      <c r="E10" s="35">
        <v>5</v>
      </c>
      <c r="F10" s="35">
        <v>4.5999999999999996</v>
      </c>
      <c r="G10" s="35">
        <v>4.0999999999999996</v>
      </c>
      <c r="H10" s="35">
        <v>4</v>
      </c>
    </row>
    <row r="11" spans="1:11" ht="15.75" thickBot="1" x14ac:dyDescent="0.3">
      <c r="A11" s="46"/>
      <c r="B11" s="48" t="s">
        <v>157</v>
      </c>
      <c r="C11" s="49"/>
      <c r="D11" s="32">
        <v>3.6</v>
      </c>
      <c r="E11" s="32">
        <v>3.6</v>
      </c>
      <c r="F11" s="32">
        <v>3.4</v>
      </c>
      <c r="G11" s="32">
        <v>3.3</v>
      </c>
      <c r="H11" s="32">
        <v>3.3</v>
      </c>
    </row>
    <row r="12" spans="1:11" ht="15.75" thickBot="1" x14ac:dyDescent="0.3">
      <c r="A12" s="46"/>
      <c r="B12" s="39" t="s">
        <v>158</v>
      </c>
      <c r="C12" s="41"/>
      <c r="D12" s="32">
        <v>6</v>
      </c>
      <c r="E12" s="32">
        <v>6.2</v>
      </c>
      <c r="F12" s="32">
        <v>6.5</v>
      </c>
      <c r="G12" s="32">
        <v>6.2</v>
      </c>
      <c r="H12" s="32">
        <v>6</v>
      </c>
    </row>
    <row r="13" spans="1:11" ht="15.75" thickBot="1" x14ac:dyDescent="0.3">
      <c r="A13" s="46"/>
      <c r="B13" s="45"/>
      <c r="C13" s="34" t="s">
        <v>159</v>
      </c>
      <c r="D13" s="35">
        <v>5.7</v>
      </c>
      <c r="E13" s="35">
        <v>5.9</v>
      </c>
      <c r="F13" s="35">
        <v>6.1</v>
      </c>
      <c r="G13" s="35">
        <v>5.9</v>
      </c>
      <c r="H13" s="35">
        <v>5.7</v>
      </c>
    </row>
    <row r="14" spans="1:11" ht="15.75" thickBot="1" x14ac:dyDescent="0.3">
      <c r="A14" s="46"/>
      <c r="B14" s="47"/>
      <c r="C14" s="34" t="s">
        <v>160</v>
      </c>
      <c r="D14" s="35">
        <v>0.3</v>
      </c>
      <c r="E14" s="35">
        <v>0.3</v>
      </c>
      <c r="F14" s="35">
        <v>0.3</v>
      </c>
      <c r="G14" s="35">
        <v>0.3</v>
      </c>
      <c r="H14" s="35">
        <v>0.3</v>
      </c>
    </row>
    <row r="15" spans="1:11" ht="15.75" thickBot="1" x14ac:dyDescent="0.3">
      <c r="A15" s="46"/>
      <c r="B15" s="39" t="s">
        <v>161</v>
      </c>
      <c r="C15" s="41"/>
      <c r="D15" s="32">
        <v>3.6</v>
      </c>
      <c r="E15" s="32">
        <v>3.5</v>
      </c>
      <c r="F15" s="32">
        <v>3.5</v>
      </c>
      <c r="G15" s="32">
        <v>3.5</v>
      </c>
      <c r="H15" s="32">
        <v>3.4</v>
      </c>
    </row>
    <row r="16" spans="1:11" ht="15.75" thickBot="1" x14ac:dyDescent="0.3">
      <c r="A16" s="46"/>
      <c r="B16" s="39" t="s">
        <v>162</v>
      </c>
      <c r="C16" s="41"/>
      <c r="D16" s="32">
        <v>16.5</v>
      </c>
      <c r="E16" s="32">
        <v>16.7</v>
      </c>
      <c r="F16" s="32">
        <v>17.600000000000001</v>
      </c>
      <c r="G16" s="32">
        <v>17.7</v>
      </c>
      <c r="H16" s="32">
        <v>18.899999999999999</v>
      </c>
    </row>
    <row r="17" spans="1:8" ht="15.75" thickBot="1" x14ac:dyDescent="0.3">
      <c r="A17" s="46"/>
      <c r="B17" s="39" t="s">
        <v>163</v>
      </c>
      <c r="C17" s="41"/>
      <c r="D17" s="32">
        <v>10.8</v>
      </c>
      <c r="E17" s="32">
        <v>10.9</v>
      </c>
      <c r="F17" s="32">
        <v>10.9</v>
      </c>
      <c r="G17" s="32">
        <v>11</v>
      </c>
      <c r="H17" s="32">
        <v>10.8</v>
      </c>
    </row>
    <row r="18" spans="1:8" ht="15.75" thickBot="1" x14ac:dyDescent="0.3">
      <c r="A18" s="46"/>
      <c r="B18" s="45"/>
      <c r="C18" s="34" t="s">
        <v>164</v>
      </c>
      <c r="D18" s="35">
        <v>5</v>
      </c>
      <c r="E18" s="35">
        <v>5</v>
      </c>
      <c r="F18" s="35">
        <v>5</v>
      </c>
      <c r="G18" s="35">
        <v>5.0999999999999996</v>
      </c>
      <c r="H18" s="35">
        <v>5</v>
      </c>
    </row>
    <row r="19" spans="1:8" ht="15.75" thickBot="1" x14ac:dyDescent="0.3">
      <c r="A19" s="46"/>
      <c r="B19" s="47"/>
      <c r="C19" s="34" t="s">
        <v>165</v>
      </c>
      <c r="D19" s="35">
        <v>5.7</v>
      </c>
      <c r="E19" s="35">
        <v>5.9</v>
      </c>
      <c r="F19" s="35">
        <v>5.9</v>
      </c>
      <c r="G19" s="35">
        <v>5.9</v>
      </c>
      <c r="H19" s="35">
        <v>5.8</v>
      </c>
    </row>
    <row r="20" spans="1:8" ht="15.75" thickBot="1" x14ac:dyDescent="0.3">
      <c r="A20" s="46"/>
      <c r="B20" s="39" t="s">
        <v>166</v>
      </c>
      <c r="C20" s="41"/>
      <c r="D20" s="32">
        <v>17</v>
      </c>
      <c r="E20" s="32">
        <v>17.2</v>
      </c>
      <c r="F20" s="32">
        <v>17.5</v>
      </c>
      <c r="G20" s="32">
        <v>18.100000000000001</v>
      </c>
      <c r="H20" s="32">
        <v>18.2</v>
      </c>
    </row>
    <row r="21" spans="1:8" ht="15.75" thickBot="1" x14ac:dyDescent="0.3">
      <c r="A21" s="47"/>
      <c r="B21" s="39" t="s">
        <v>167</v>
      </c>
      <c r="C21" s="41"/>
      <c r="D21" s="32">
        <v>10.4</v>
      </c>
      <c r="E21" s="32">
        <v>10.5</v>
      </c>
      <c r="F21" s="32">
        <v>10.6</v>
      </c>
      <c r="G21" s="32">
        <v>10.7</v>
      </c>
      <c r="H21" s="32">
        <v>10.3</v>
      </c>
    </row>
    <row r="22" spans="1:8" ht="15.75" thickBot="1" x14ac:dyDescent="0.3">
      <c r="A22" s="42" t="s">
        <v>168</v>
      </c>
      <c r="B22" s="43"/>
      <c r="C22" s="44"/>
      <c r="D22" s="33">
        <v>100</v>
      </c>
      <c r="E22" s="33">
        <v>100</v>
      </c>
      <c r="F22" s="33">
        <v>100</v>
      </c>
      <c r="G22" s="33">
        <v>100</v>
      </c>
      <c r="H22" s="33">
        <v>100</v>
      </c>
    </row>
  </sheetData>
  <mergeCells count="19">
    <mergeCell ref="B20:C20"/>
    <mergeCell ref="B21:C21"/>
    <mergeCell ref="A22:C22"/>
    <mergeCell ref="A8:A21"/>
    <mergeCell ref="B8:C8"/>
    <mergeCell ref="B9:B10"/>
    <mergeCell ref="B11:C11"/>
    <mergeCell ref="B12:C12"/>
    <mergeCell ref="B13:B14"/>
    <mergeCell ref="B15:C15"/>
    <mergeCell ref="B16:C16"/>
    <mergeCell ref="B17:C17"/>
    <mergeCell ref="B18:B19"/>
    <mergeCell ref="A2:C2"/>
    <mergeCell ref="A3:C3"/>
    <mergeCell ref="A4:C4"/>
    <mergeCell ref="A5:C5"/>
    <mergeCell ref="A6:C6"/>
    <mergeCell ref="A7:C7"/>
  </mergeCells>
  <hyperlinks>
    <hyperlink ref="H2" r:id="rId1" location="N3" display="https://www.censtatd.gov.hk/hkstat/sub/sp250.jsp?tableID=036&amp;ID=0&amp;productType=8 - N3" xr:uid="{8D2F1D8A-069B-423C-BE7E-9C9921954193}"/>
    <hyperlink ref="B11" r:id="rId2" location="N1" display="https://www.censtatd.gov.hk/hkstat/sub/sp250.jsp?tableID=036&amp;ID=0&amp;productType=8 - N1" xr:uid="{3A57B898-98BF-4A2A-9FD9-CF728D4C9FF8}"/>
    <hyperlink ref="A1" r:id="rId3" xr:uid="{D20492F3-B55F-4D77-A9A8-50A21DC629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59D2-D927-4200-B515-57C1BC614875}">
  <dimension ref="A1:D40"/>
  <sheetViews>
    <sheetView showGridLines="0" workbookViewId="0">
      <selection activeCell="B40" sqref="B40"/>
    </sheetView>
  </sheetViews>
  <sheetFormatPr defaultRowHeight="15" x14ac:dyDescent="0.25"/>
  <sheetData>
    <row r="1" spans="1:4" x14ac:dyDescent="0.25">
      <c r="A1" t="s">
        <v>177</v>
      </c>
    </row>
    <row r="2" spans="1:4" x14ac:dyDescent="0.25">
      <c r="B2" t="s">
        <v>171</v>
      </c>
    </row>
    <row r="3" spans="1:4" x14ac:dyDescent="0.25">
      <c r="B3" t="s">
        <v>172</v>
      </c>
      <c r="C3" t="s">
        <v>173</v>
      </c>
      <c r="D3" t="s">
        <v>174</v>
      </c>
    </row>
    <row r="4" spans="1:4" x14ac:dyDescent="0.25">
      <c r="B4" t="s">
        <v>175</v>
      </c>
    </row>
    <row r="5" spans="1:4" x14ac:dyDescent="0.25">
      <c r="A5" t="s">
        <v>176</v>
      </c>
      <c r="B5">
        <v>2490617</v>
      </c>
      <c r="C5">
        <v>3.5000000000000003E-2</v>
      </c>
      <c r="D5">
        <v>349963.04518884892</v>
      </c>
    </row>
    <row r="6" spans="1:4" x14ac:dyDescent="0.25">
      <c r="A6">
        <v>2017</v>
      </c>
      <c r="B6">
        <v>2577788.5949999997</v>
      </c>
      <c r="C6">
        <v>3.5000000000000003E-2</v>
      </c>
      <c r="D6">
        <v>359373.84567126719</v>
      </c>
    </row>
    <row r="7" spans="1:4" x14ac:dyDescent="0.25">
      <c r="A7">
        <v>2018</v>
      </c>
      <c r="B7">
        <v>2668011.1958249994</v>
      </c>
      <c r="C7">
        <v>3.5000000000000003E-2</v>
      </c>
      <c r="D7">
        <v>368866.47253214428</v>
      </c>
    </row>
    <row r="8" spans="1:4" x14ac:dyDescent="0.25">
      <c r="A8">
        <v>2019</v>
      </c>
      <c r="B8">
        <v>2761391.5876788739</v>
      </c>
      <c r="C8">
        <v>3.5000000000000003E-2</v>
      </c>
      <c r="D8">
        <v>379036.08467446419</v>
      </c>
    </row>
    <row r="9" spans="1:4" x14ac:dyDescent="0.25">
      <c r="A9">
        <v>2020</v>
      </c>
      <c r="B9">
        <v>2858040.2932476341</v>
      </c>
      <c r="C9">
        <v>3.5000000000000003E-2</v>
      </c>
      <c r="D9">
        <v>389373.48173017183</v>
      </c>
    </row>
    <row r="10" spans="1:4" x14ac:dyDescent="0.25">
      <c r="A10">
        <v>2021</v>
      </c>
      <c r="B10">
        <v>2958071.703511301</v>
      </c>
      <c r="C10">
        <v>3.5000000000000003E-2</v>
      </c>
      <c r="D10">
        <v>400307.42316953797</v>
      </c>
    </row>
    <row r="11" spans="1:4" x14ac:dyDescent="0.25">
      <c r="A11">
        <v>2022</v>
      </c>
      <c r="B11">
        <v>3061604.2131341961</v>
      </c>
      <c r="C11">
        <v>0.03</v>
      </c>
      <c r="D11">
        <v>411644.2639508163</v>
      </c>
    </row>
    <row r="12" spans="1:4" x14ac:dyDescent="0.25">
      <c r="A12">
        <v>2023</v>
      </c>
      <c r="B12">
        <v>3153452.3395282221</v>
      </c>
      <c r="C12">
        <v>0.03</v>
      </c>
      <c r="D12">
        <v>421319.80433794571</v>
      </c>
    </row>
    <row r="13" spans="1:4" x14ac:dyDescent="0.25">
      <c r="A13">
        <v>2024</v>
      </c>
      <c r="B13">
        <v>3248055.9097140688</v>
      </c>
      <c r="C13">
        <v>0.03</v>
      </c>
      <c r="D13">
        <v>431520.64696613111</v>
      </c>
    </row>
    <row r="14" spans="1:4" x14ac:dyDescent="0.25">
      <c r="A14">
        <v>2025</v>
      </c>
      <c r="B14">
        <v>3345497.5870054909</v>
      </c>
      <c r="C14">
        <v>0.03</v>
      </c>
      <c r="D14">
        <v>442181.04746368452</v>
      </c>
    </row>
    <row r="15" spans="1:4" x14ac:dyDescent="0.25">
      <c r="A15">
        <v>2026</v>
      </c>
      <c r="B15">
        <v>3445862.5146156559</v>
      </c>
      <c r="C15">
        <v>2.5000000000000001E-2</v>
      </c>
      <c r="D15">
        <v>453373.13526947645</v>
      </c>
    </row>
    <row r="16" spans="1:4" x14ac:dyDescent="0.25">
      <c r="A16">
        <v>2027</v>
      </c>
      <c r="B16">
        <v>3532009.0774810468</v>
      </c>
      <c r="C16">
        <v>2.5000000000000001E-2</v>
      </c>
      <c r="D16">
        <v>462759.13232637366</v>
      </c>
    </row>
    <row r="17" spans="1:4" x14ac:dyDescent="0.25">
      <c r="A17">
        <v>2028</v>
      </c>
      <c r="B17">
        <v>3620309.3044180726</v>
      </c>
      <c r="C17">
        <v>2.5000000000000001E-2</v>
      </c>
      <c r="D17">
        <v>472292.28799776564</v>
      </c>
    </row>
    <row r="18" spans="1:4" x14ac:dyDescent="0.25">
      <c r="A18">
        <v>2029</v>
      </c>
      <c r="B18">
        <v>3710817.0370285241</v>
      </c>
      <c r="C18">
        <v>2.5000000000000001E-2</v>
      </c>
      <c r="D18">
        <v>482055.76027598744</v>
      </c>
    </row>
    <row r="19" spans="1:4" x14ac:dyDescent="0.25">
      <c r="A19">
        <v>2030</v>
      </c>
      <c r="B19">
        <v>3803587.4629542367</v>
      </c>
      <c r="C19">
        <v>2.5000000000000001E-2</v>
      </c>
      <c r="D19">
        <v>492131.69741153048</v>
      </c>
    </row>
    <row r="20" spans="1:4" x14ac:dyDescent="0.25">
      <c r="A20">
        <v>2031</v>
      </c>
      <c r="B20">
        <v>3898677.1495280922</v>
      </c>
      <c r="C20">
        <v>2.5000000000000001E-2</v>
      </c>
      <c r="D20">
        <v>502465.12476035784</v>
      </c>
    </row>
    <row r="21" spans="1:4" x14ac:dyDescent="0.25">
      <c r="A21">
        <v>2032</v>
      </c>
      <c r="B21">
        <v>3996144.0782662942</v>
      </c>
      <c r="C21">
        <v>2.5000000000000001E-2</v>
      </c>
      <c r="D21">
        <v>513029.93571518548</v>
      </c>
    </row>
    <row r="22" spans="1:4" x14ac:dyDescent="0.25">
      <c r="A22">
        <v>2033</v>
      </c>
      <c r="B22">
        <v>4096047.6802229513</v>
      </c>
      <c r="C22">
        <v>2.5000000000000001E-2</v>
      </c>
      <c r="D22">
        <v>523804.6599942391</v>
      </c>
    </row>
    <row r="23" spans="1:4" x14ac:dyDescent="0.25">
      <c r="A23">
        <v>2034</v>
      </c>
      <c r="B23">
        <v>4198448.8722285246</v>
      </c>
      <c r="C23">
        <v>2.5000000000000001E-2</v>
      </c>
      <c r="D23">
        <v>534854.69154598576</v>
      </c>
    </row>
    <row r="24" spans="1:4" x14ac:dyDescent="0.25">
      <c r="A24">
        <v>2035</v>
      </c>
      <c r="B24">
        <v>4303410.0940342378</v>
      </c>
      <c r="C24">
        <v>2.5000000000000001E-2</v>
      </c>
      <c r="D24">
        <v>546249.74220106856</v>
      </c>
    </row>
    <row r="25" spans="1:4" x14ac:dyDescent="0.25">
      <c r="A25">
        <v>2036</v>
      </c>
      <c r="B25">
        <v>4410995.3463850934</v>
      </c>
      <c r="C25">
        <v>2.5000000000000001E-2</v>
      </c>
      <c r="D25">
        <v>558085.39517511753</v>
      </c>
    </row>
    <row r="26" spans="1:4" x14ac:dyDescent="0.25">
      <c r="A26">
        <v>2037</v>
      </c>
      <c r="B26">
        <v>4521270.2300447207</v>
      </c>
      <c r="C26">
        <v>2.5000000000000001E-2</v>
      </c>
      <c r="D26">
        <v>570406.51872788661</v>
      </c>
    </row>
    <row r="27" spans="1:4" x14ac:dyDescent="0.25">
      <c r="A27">
        <v>2038</v>
      </c>
      <c r="B27">
        <v>4634301.9857958388</v>
      </c>
      <c r="C27">
        <v>2.5000000000000001E-2</v>
      </c>
      <c r="D27">
        <v>583107.09972769627</v>
      </c>
    </row>
    <row r="28" spans="1:4" x14ac:dyDescent="0.25">
      <c r="A28">
        <v>2039</v>
      </c>
      <c r="B28">
        <v>4750159.5354407346</v>
      </c>
      <c r="C28">
        <v>2.5000000000000001E-2</v>
      </c>
      <c r="D28">
        <v>596446.49557900254</v>
      </c>
    </row>
    <row r="29" spans="1:4" x14ac:dyDescent="0.25">
      <c r="A29">
        <v>2040</v>
      </c>
      <c r="B29">
        <v>4868913.5238267528</v>
      </c>
      <c r="C29">
        <v>2.5000000000000001E-2</v>
      </c>
      <c r="D29">
        <v>610384.30496273609</v>
      </c>
    </row>
    <row r="30" spans="1:4" x14ac:dyDescent="0.25">
      <c r="A30">
        <v>2041</v>
      </c>
      <c r="B30">
        <v>4990636.3619224215</v>
      </c>
      <c r="C30">
        <v>2.5000000000000001E-2</v>
      </c>
      <c r="D30">
        <v>624977.94220911199</v>
      </c>
    </row>
    <row r="31" spans="1:4" x14ac:dyDescent="0.25">
      <c r="A31">
        <v>2042</v>
      </c>
      <c r="B31">
        <v>5115402.2709704814</v>
      </c>
      <c r="C31">
        <v>2.5000000000000001E-2</v>
      </c>
      <c r="D31">
        <v>640217.55309326306</v>
      </c>
    </row>
    <row r="32" spans="1:4" x14ac:dyDescent="0.25">
      <c r="A32">
        <v>2043</v>
      </c>
      <c r="B32">
        <v>5243287.3277447429</v>
      </c>
      <c r="C32">
        <v>2.5000000000000001E-2</v>
      </c>
      <c r="D32">
        <v>655976.69586827932</v>
      </c>
    </row>
    <row r="33" spans="1:4" x14ac:dyDescent="0.25">
      <c r="A33">
        <v>2044</v>
      </c>
      <c r="B33">
        <v>5374369.5109383613</v>
      </c>
      <c r="C33">
        <v>2.5000000000000001E-2</v>
      </c>
      <c r="D33">
        <v>672325.64531297912</v>
      </c>
    </row>
    <row r="34" spans="1:4" x14ac:dyDescent="0.25">
      <c r="A34">
        <v>2045</v>
      </c>
      <c r="B34">
        <v>5508728.7487118198</v>
      </c>
      <c r="C34">
        <v>2.5000000000000001E-2</v>
      </c>
      <c r="D34">
        <v>689340.75165640377</v>
      </c>
    </row>
    <row r="35" spans="1:4" x14ac:dyDescent="0.25">
      <c r="A35">
        <v>2046</v>
      </c>
      <c r="B35">
        <v>5646446.9674296146</v>
      </c>
      <c r="C35">
        <v>2.5000000000000001E-2</v>
      </c>
      <c r="D35">
        <v>707016.63691942627</v>
      </c>
    </row>
    <row r="36" spans="1:4" x14ac:dyDescent="0.25">
      <c r="A36">
        <v>2047</v>
      </c>
      <c r="B36">
        <v>5787608.1416153545</v>
      </c>
      <c r="C36">
        <v>2.5000000000000001E-2</v>
      </c>
      <c r="D36">
        <v>725482.36833325238</v>
      </c>
    </row>
    <row r="37" spans="1:4" x14ac:dyDescent="0.25">
      <c r="A37">
        <v>2048</v>
      </c>
      <c r="B37">
        <v>5932298.3451557374</v>
      </c>
      <c r="C37">
        <v>2.5000000000000001E-2</v>
      </c>
      <c r="D37">
        <v>744608.80446287652</v>
      </c>
    </row>
    <row r="38" spans="1:4" x14ac:dyDescent="0.25">
      <c r="A38">
        <v>2049</v>
      </c>
      <c r="B38">
        <v>6080605.8037846303</v>
      </c>
      <c r="C38">
        <v>2.5000000000000001E-2</v>
      </c>
      <c r="D38">
        <v>764567.55988741736</v>
      </c>
    </row>
    <row r="39" spans="1:4" x14ac:dyDescent="0.25">
      <c r="A39">
        <v>2050</v>
      </c>
      <c r="B39">
        <v>6232620.9488792457</v>
      </c>
      <c r="C39">
        <v>2.5000000000000001E-2</v>
      </c>
      <c r="D39">
        <v>785271.44714929583</v>
      </c>
    </row>
    <row r="40" spans="1:4" x14ac:dyDescent="0.25">
      <c r="A40">
        <v>2050</v>
      </c>
      <c r="B40">
        <v>6232620.9488792457</v>
      </c>
      <c r="C40">
        <v>2.5000000000000001E-2</v>
      </c>
      <c r="D40">
        <v>687434.06484081468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B69-4047-4436-8830-0FEBB335263F}">
  <dimension ref="A1:AJ19"/>
  <sheetViews>
    <sheetView showGridLines="0" workbookViewId="0">
      <selection activeCell="C12" sqref="C12:AJ13"/>
    </sheetView>
  </sheetViews>
  <sheetFormatPr defaultRowHeight="15" x14ac:dyDescent="0.25"/>
  <cols>
    <col min="1" max="1" width="26.28515625" customWidth="1"/>
    <col min="2" max="2" width="23.42578125" customWidth="1"/>
  </cols>
  <sheetData>
    <row r="1" spans="1:36" x14ac:dyDescent="0.25">
      <c r="A1" s="1" t="s">
        <v>146</v>
      </c>
      <c r="B1" s="1"/>
      <c r="C1" s="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172</v>
      </c>
      <c r="B2" t="s">
        <v>178</v>
      </c>
      <c r="C2" s="51">
        <v>2577788.5949999997</v>
      </c>
      <c r="D2" s="51">
        <v>2668011.1958249994</v>
      </c>
      <c r="E2" s="51">
        <v>2761391.5876788739</v>
      </c>
      <c r="F2" s="51">
        <v>2858040.2932476341</v>
      </c>
      <c r="G2" s="51">
        <v>2958071.703511301</v>
      </c>
      <c r="H2" s="51">
        <v>3061604.2131341961</v>
      </c>
      <c r="I2" s="51">
        <v>3153452.3395282221</v>
      </c>
      <c r="J2" s="51">
        <v>3248055.9097140688</v>
      </c>
      <c r="K2" s="51">
        <v>3345497.5870054909</v>
      </c>
      <c r="L2" s="51">
        <v>3445862.5146156559</v>
      </c>
      <c r="M2" s="51">
        <v>3532009.0774810468</v>
      </c>
      <c r="N2" s="51">
        <v>3620309.3044180726</v>
      </c>
      <c r="O2" s="51">
        <v>3710817.0370285241</v>
      </c>
      <c r="P2" s="51">
        <v>3803587.4629542367</v>
      </c>
      <c r="Q2" s="51">
        <v>3898677.1495280922</v>
      </c>
      <c r="R2" s="51">
        <v>3996144.0782662942</v>
      </c>
      <c r="S2" s="51">
        <v>4096047.6802229513</v>
      </c>
      <c r="T2" s="51">
        <v>4198448.8722285246</v>
      </c>
      <c r="U2" s="51">
        <v>4303410.0940342378</v>
      </c>
      <c r="V2" s="51">
        <v>4410995.3463850934</v>
      </c>
      <c r="W2" s="51">
        <v>4521270.2300447207</v>
      </c>
      <c r="X2" s="51">
        <v>4634301.9857958388</v>
      </c>
      <c r="Y2" s="51">
        <v>4750159.5354407346</v>
      </c>
      <c r="Z2" s="51">
        <v>4868913.5238267528</v>
      </c>
      <c r="AA2" s="51">
        <v>4990636.3619224215</v>
      </c>
      <c r="AB2" s="51">
        <v>5115402.2709704814</v>
      </c>
      <c r="AC2" s="51">
        <v>5243287.3277447429</v>
      </c>
      <c r="AD2" s="51">
        <v>5374369.5109383613</v>
      </c>
      <c r="AE2" s="51">
        <v>5508728.7487118198</v>
      </c>
      <c r="AF2" s="51">
        <v>5646446.9674296146</v>
      </c>
      <c r="AG2" s="51">
        <v>5787608.1416153545</v>
      </c>
      <c r="AH2" s="51">
        <v>5932298.3451557374</v>
      </c>
      <c r="AI2" s="51">
        <v>6080605.8037846303</v>
      </c>
      <c r="AJ2" s="51">
        <v>6232620.9488792457</v>
      </c>
    </row>
    <row r="3" spans="1:36" x14ac:dyDescent="0.25">
      <c r="A3" t="s">
        <v>179</v>
      </c>
      <c r="B3" t="s">
        <v>180</v>
      </c>
      <c r="C3" s="51">
        <v>0.1</v>
      </c>
      <c r="D3" s="51">
        <v>0.1</v>
      </c>
      <c r="E3" s="51">
        <v>0.1</v>
      </c>
      <c r="F3" s="51">
        <v>0.1</v>
      </c>
      <c r="G3" s="51">
        <v>0.1</v>
      </c>
      <c r="H3" s="51">
        <v>0.1</v>
      </c>
      <c r="I3" s="51">
        <v>0.1</v>
      </c>
      <c r="J3" s="51">
        <v>0.1</v>
      </c>
      <c r="K3" s="51">
        <v>0.1</v>
      </c>
      <c r="L3" s="51">
        <v>0.1</v>
      </c>
      <c r="M3" s="51">
        <v>0.1</v>
      </c>
      <c r="N3" s="51">
        <v>0.1</v>
      </c>
      <c r="O3" s="51">
        <v>0.1</v>
      </c>
      <c r="P3" s="51">
        <v>0.1</v>
      </c>
      <c r="Q3" s="51">
        <v>0.1</v>
      </c>
      <c r="R3" s="51">
        <v>0.1</v>
      </c>
      <c r="S3" s="51">
        <v>0.1</v>
      </c>
      <c r="T3" s="51">
        <v>0.1</v>
      </c>
      <c r="U3" s="51">
        <v>0.1</v>
      </c>
      <c r="V3" s="51">
        <v>0.1</v>
      </c>
      <c r="W3" s="51">
        <v>0.1</v>
      </c>
      <c r="X3" s="51">
        <v>0.1</v>
      </c>
      <c r="Y3" s="51">
        <v>0.1</v>
      </c>
      <c r="Z3" s="51">
        <v>0.1</v>
      </c>
      <c r="AA3" s="51">
        <v>0.1</v>
      </c>
      <c r="AB3" s="51">
        <v>0.1</v>
      </c>
      <c r="AC3" s="51">
        <v>0.1</v>
      </c>
      <c r="AD3" s="51">
        <v>0.1</v>
      </c>
      <c r="AE3" s="51">
        <v>0.1</v>
      </c>
      <c r="AF3" s="51">
        <v>0.1</v>
      </c>
      <c r="AG3" s="51">
        <v>0.1</v>
      </c>
      <c r="AH3" s="51">
        <v>0.1</v>
      </c>
      <c r="AI3" s="51">
        <v>0.1</v>
      </c>
      <c r="AJ3" s="51">
        <v>0.1</v>
      </c>
    </row>
    <row r="4" spans="1:36" x14ac:dyDescent="0.25">
      <c r="A4" t="s">
        <v>181</v>
      </c>
      <c r="B4" t="s">
        <v>180</v>
      </c>
      <c r="C4" s="51">
        <v>1.1000000000000001</v>
      </c>
      <c r="D4" s="51">
        <f>C4+($AJ$4-$C$4)/33</f>
        <v>1.0696969696969698</v>
      </c>
      <c r="E4" s="51">
        <f t="shared" ref="E4:AI4" si="0">D4+($AJ$4-$C$4)/33</f>
        <v>1.0393939393939395</v>
      </c>
      <c r="F4" s="51">
        <f t="shared" si="0"/>
        <v>1.0090909090909093</v>
      </c>
      <c r="G4" s="51">
        <f t="shared" si="0"/>
        <v>0.97878787878787898</v>
      </c>
      <c r="H4" s="51">
        <f t="shared" si="0"/>
        <v>0.94848484848484871</v>
      </c>
      <c r="I4" s="51">
        <f t="shared" si="0"/>
        <v>0.91818181818181843</v>
      </c>
      <c r="J4" s="51">
        <f t="shared" si="0"/>
        <v>0.88787878787878816</v>
      </c>
      <c r="K4" s="51">
        <f t="shared" si="0"/>
        <v>0.85757575757575788</v>
      </c>
      <c r="L4" s="51">
        <f t="shared" si="0"/>
        <v>0.8272727272727276</v>
      </c>
      <c r="M4" s="51">
        <f t="shared" si="0"/>
        <v>0.79696969696969733</v>
      </c>
      <c r="N4" s="51">
        <f t="shared" si="0"/>
        <v>0.76666666666666705</v>
      </c>
      <c r="O4" s="51">
        <f t="shared" si="0"/>
        <v>0.73636363636363678</v>
      </c>
      <c r="P4" s="51">
        <f t="shared" si="0"/>
        <v>0.7060606060606065</v>
      </c>
      <c r="Q4" s="51">
        <f t="shared" si="0"/>
        <v>0.67575757575757622</v>
      </c>
      <c r="R4" s="51">
        <f t="shared" si="0"/>
        <v>0.64545454545454595</v>
      </c>
      <c r="S4" s="51">
        <f t="shared" si="0"/>
        <v>0.61515151515151567</v>
      </c>
      <c r="T4" s="51">
        <f t="shared" si="0"/>
        <v>0.58484848484848539</v>
      </c>
      <c r="U4" s="51">
        <f t="shared" si="0"/>
        <v>0.55454545454545512</v>
      </c>
      <c r="V4" s="51">
        <f t="shared" si="0"/>
        <v>0.52424242424242484</v>
      </c>
      <c r="W4" s="51">
        <f t="shared" si="0"/>
        <v>0.49393939393939457</v>
      </c>
      <c r="X4" s="51">
        <f t="shared" si="0"/>
        <v>0.46363636363636429</v>
      </c>
      <c r="Y4" s="51">
        <f t="shared" si="0"/>
        <v>0.43333333333333401</v>
      </c>
      <c r="Z4" s="51">
        <f t="shared" si="0"/>
        <v>0.40303030303030374</v>
      </c>
      <c r="AA4" s="51">
        <f t="shared" si="0"/>
        <v>0.37272727272727346</v>
      </c>
      <c r="AB4" s="51">
        <f t="shared" si="0"/>
        <v>0.34242424242424319</v>
      </c>
      <c r="AC4" s="51">
        <f t="shared" si="0"/>
        <v>0.31212121212121291</v>
      </c>
      <c r="AD4" s="51">
        <f t="shared" si="0"/>
        <v>0.28181818181818263</v>
      </c>
      <c r="AE4" s="51">
        <f t="shared" si="0"/>
        <v>0.25151515151515236</v>
      </c>
      <c r="AF4" s="51">
        <f t="shared" si="0"/>
        <v>0.22121212121212205</v>
      </c>
      <c r="AG4" s="51">
        <f t="shared" si="0"/>
        <v>0.19090909090909175</v>
      </c>
      <c r="AH4" s="51">
        <f t="shared" si="0"/>
        <v>0.16060606060606145</v>
      </c>
      <c r="AI4" s="51">
        <f t="shared" si="0"/>
        <v>0.13030303030303114</v>
      </c>
      <c r="AJ4" s="51">
        <v>0.1</v>
      </c>
    </row>
    <row r="5" spans="1:36" x14ac:dyDescent="0.25"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</row>
    <row r="6" spans="1:36" x14ac:dyDescent="0.25">
      <c r="A6" t="s">
        <v>179</v>
      </c>
      <c r="B6" t="s">
        <v>178</v>
      </c>
      <c r="C6" s="50">
        <f>C2*C3/100</f>
        <v>2577.788595</v>
      </c>
      <c r="D6" s="50">
        <f t="shared" ref="D6:AJ6" si="1">D2*D3/100</f>
        <v>2668.0111958249995</v>
      </c>
      <c r="E6" s="50">
        <f t="shared" si="1"/>
        <v>2761.3915876788737</v>
      </c>
      <c r="F6" s="50">
        <f t="shared" si="1"/>
        <v>2858.0402932476341</v>
      </c>
      <c r="G6" s="50">
        <f t="shared" si="1"/>
        <v>2958.0717035113012</v>
      </c>
      <c r="H6" s="50">
        <f t="shared" si="1"/>
        <v>3061.6042131341965</v>
      </c>
      <c r="I6" s="50">
        <f t="shared" si="1"/>
        <v>3153.4523395282222</v>
      </c>
      <c r="J6" s="50">
        <f t="shared" si="1"/>
        <v>3248.055909714069</v>
      </c>
      <c r="K6" s="50">
        <f t="shared" si="1"/>
        <v>3345.4975870054914</v>
      </c>
      <c r="L6" s="50">
        <f t="shared" si="1"/>
        <v>3445.862514615656</v>
      </c>
      <c r="M6" s="50">
        <f t="shared" si="1"/>
        <v>3532.0090774810469</v>
      </c>
      <c r="N6" s="50">
        <f t="shared" si="1"/>
        <v>3620.3093044180728</v>
      </c>
      <c r="O6" s="50">
        <f t="shared" si="1"/>
        <v>3710.8170370285243</v>
      </c>
      <c r="P6" s="50">
        <f t="shared" si="1"/>
        <v>3803.5874629542373</v>
      </c>
      <c r="Q6" s="50">
        <f t="shared" si="1"/>
        <v>3898.6771495280927</v>
      </c>
      <c r="R6" s="50">
        <f t="shared" si="1"/>
        <v>3996.1440782662949</v>
      </c>
      <c r="S6" s="50">
        <f t="shared" si="1"/>
        <v>4096.0476802229514</v>
      </c>
      <c r="T6" s="50">
        <f t="shared" si="1"/>
        <v>4198.448872228525</v>
      </c>
      <c r="U6" s="50">
        <f t="shared" si="1"/>
        <v>4303.4100940342378</v>
      </c>
      <c r="V6" s="50">
        <f t="shared" si="1"/>
        <v>4410.9953463850943</v>
      </c>
      <c r="W6" s="50">
        <f t="shared" si="1"/>
        <v>4521.2702300447208</v>
      </c>
      <c r="X6" s="50">
        <f t="shared" si="1"/>
        <v>4634.3019857958388</v>
      </c>
      <c r="Y6" s="50">
        <f t="shared" si="1"/>
        <v>4750.1595354407355</v>
      </c>
      <c r="Z6" s="50">
        <f t="shared" si="1"/>
        <v>4868.9135238267527</v>
      </c>
      <c r="AA6" s="50">
        <f t="shared" si="1"/>
        <v>4990.6363619224212</v>
      </c>
      <c r="AB6" s="50">
        <f t="shared" si="1"/>
        <v>5115.4022709704823</v>
      </c>
      <c r="AC6" s="50">
        <f t="shared" si="1"/>
        <v>5243.2873277447434</v>
      </c>
      <c r="AD6" s="50">
        <f t="shared" si="1"/>
        <v>5374.3695109383607</v>
      </c>
      <c r="AE6" s="50">
        <f t="shared" si="1"/>
        <v>5508.7287487118201</v>
      </c>
      <c r="AF6" s="50">
        <f t="shared" si="1"/>
        <v>5646.4469674296151</v>
      </c>
      <c r="AG6" s="50">
        <f t="shared" si="1"/>
        <v>5787.6081416153547</v>
      </c>
      <c r="AH6" s="50">
        <f t="shared" si="1"/>
        <v>5932.2983451557384</v>
      </c>
      <c r="AI6" s="50">
        <f t="shared" si="1"/>
        <v>6080.6058037846306</v>
      </c>
      <c r="AJ6" s="50">
        <f t="shared" si="1"/>
        <v>6232.6209488792465</v>
      </c>
    </row>
    <row r="7" spans="1:36" x14ac:dyDescent="0.25">
      <c r="A7" t="s">
        <v>181</v>
      </c>
      <c r="B7" t="s">
        <v>178</v>
      </c>
      <c r="C7" s="50">
        <f>C2*C4/100</f>
        <v>28355.674545000002</v>
      </c>
      <c r="D7" s="50">
        <f t="shared" ref="D7:AJ7" si="2">D2*D4/100</f>
        <v>28539.634912915906</v>
      </c>
      <c r="E7" s="50">
        <f t="shared" si="2"/>
        <v>28701.736805268298</v>
      </c>
      <c r="F7" s="50">
        <f t="shared" si="2"/>
        <v>28840.224777317038</v>
      </c>
      <c r="G7" s="50">
        <f t="shared" si="2"/>
        <v>28953.247279822739</v>
      </c>
      <c r="H7" s="50">
        <f t="shared" si="2"/>
        <v>29038.852082151625</v>
      </c>
      <c r="I7" s="50">
        <f t="shared" si="2"/>
        <v>28954.426026577319</v>
      </c>
      <c r="J7" s="50">
        <f t="shared" si="2"/>
        <v>28838.799440794621</v>
      </c>
      <c r="K7" s="50">
        <f t="shared" si="2"/>
        <v>28690.176276441038</v>
      </c>
      <c r="L7" s="50">
        <f t="shared" si="2"/>
        <v>28506.68080272953</v>
      </c>
      <c r="M7" s="50">
        <f t="shared" si="2"/>
        <v>28149.042041742898</v>
      </c>
      <c r="N7" s="50">
        <f t="shared" si="2"/>
        <v>27755.704667205238</v>
      </c>
      <c r="O7" s="50">
        <f t="shared" si="2"/>
        <v>27325.107272664602</v>
      </c>
      <c r="P7" s="50">
        <f t="shared" si="2"/>
        <v>26855.632692979929</v>
      </c>
      <c r="Q7" s="50">
        <f t="shared" si="2"/>
        <v>26345.606192265608</v>
      </c>
      <c r="R7" s="50">
        <f t="shared" si="2"/>
        <v>25793.293596082465</v>
      </c>
      <c r="S7" s="50">
        <f t="shared" si="2"/>
        <v>25196.899366219994</v>
      </c>
      <c r="T7" s="50">
        <f t="shared" si="2"/>
        <v>24554.56461636685</v>
      </c>
      <c r="U7" s="50">
        <f t="shared" si="2"/>
        <v>23864.365066917162</v>
      </c>
      <c r="V7" s="50">
        <f t="shared" si="2"/>
        <v>23124.308937109759</v>
      </c>
      <c r="W7" s="50">
        <f t="shared" si="2"/>
        <v>22332.334772645165</v>
      </c>
      <c r="X7" s="50">
        <f t="shared" si="2"/>
        <v>21486.309206871647</v>
      </c>
      <c r="Y7" s="50">
        <f t="shared" si="2"/>
        <v>20584.024653576551</v>
      </c>
      <c r="Z7" s="50">
        <f t="shared" si="2"/>
        <v>19623.196929362402</v>
      </c>
      <c r="AA7" s="50">
        <f t="shared" si="2"/>
        <v>18601.462803529063</v>
      </c>
      <c r="AB7" s="50">
        <f t="shared" si="2"/>
        <v>17516.377473323202</v>
      </c>
      <c r="AC7" s="50">
        <f t="shared" si="2"/>
        <v>16365.411962354845</v>
      </c>
      <c r="AD7" s="50">
        <f t="shared" si="2"/>
        <v>15145.950439917246</v>
      </c>
      <c r="AE7" s="50">
        <f t="shared" si="2"/>
        <v>13855.287458881292</v>
      </c>
      <c r="AF7" s="50">
        <f t="shared" si="2"/>
        <v>12490.625109768589</v>
      </c>
      <c r="AG7" s="50">
        <f t="shared" si="2"/>
        <v>11049.070088538452</v>
      </c>
      <c r="AH7" s="50">
        <f t="shared" si="2"/>
        <v>9527.6306755532041</v>
      </c>
      <c r="AI7" s="50">
        <f t="shared" si="2"/>
        <v>7923.2136231133572</v>
      </c>
      <c r="AJ7" s="50">
        <f t="shared" si="2"/>
        <v>6232.6209488792465</v>
      </c>
    </row>
    <row r="8" spans="1:36" x14ac:dyDescent="0.25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pans="1:36" x14ac:dyDescent="0.25">
      <c r="A9" t="s">
        <v>179</v>
      </c>
      <c r="B9" t="s">
        <v>185</v>
      </c>
      <c r="C9" s="50">
        <f>C6/$B$15</f>
        <v>332.48060091317137</v>
      </c>
      <c r="D9" s="50">
        <f t="shared" ref="D9:AJ9" si="3">D6/$B$15</f>
        <v>344.11742194513226</v>
      </c>
      <c r="E9" s="50">
        <f t="shared" si="3"/>
        <v>356.16153171321184</v>
      </c>
      <c r="F9" s="50">
        <f t="shared" si="3"/>
        <v>368.62718532317422</v>
      </c>
      <c r="G9" s="50">
        <f t="shared" si="3"/>
        <v>381.52913680948529</v>
      </c>
      <c r="H9" s="50">
        <f t="shared" si="3"/>
        <v>394.88265659781723</v>
      </c>
      <c r="I9" s="50">
        <f t="shared" si="3"/>
        <v>406.72913629575174</v>
      </c>
      <c r="J9" s="50">
        <f t="shared" si="3"/>
        <v>418.9310103846243</v>
      </c>
      <c r="K9" s="50">
        <f t="shared" si="3"/>
        <v>431.49894069616306</v>
      </c>
      <c r="L9" s="50">
        <f t="shared" si="3"/>
        <v>444.44390891704796</v>
      </c>
      <c r="M9" s="50">
        <f t="shared" si="3"/>
        <v>455.55500663997407</v>
      </c>
      <c r="N9" s="50">
        <f t="shared" si="3"/>
        <v>466.94388180597338</v>
      </c>
      <c r="O9" s="50">
        <f t="shared" si="3"/>
        <v>478.61747885112271</v>
      </c>
      <c r="P9" s="50">
        <f t="shared" si="3"/>
        <v>490.58291582240076</v>
      </c>
      <c r="Q9" s="50">
        <f t="shared" si="3"/>
        <v>502.84748871796069</v>
      </c>
      <c r="R9" s="50">
        <f t="shared" si="3"/>
        <v>515.41867593590973</v>
      </c>
      <c r="S9" s="50">
        <f t="shared" si="3"/>
        <v>528.3041428343073</v>
      </c>
      <c r="T9" s="50">
        <f t="shared" si="3"/>
        <v>541.51174640516501</v>
      </c>
      <c r="U9" s="50">
        <f t="shared" si="3"/>
        <v>555.04954006529408</v>
      </c>
      <c r="V9" s="50">
        <f t="shared" si="3"/>
        <v>568.92577856692651</v>
      </c>
      <c r="W9" s="50">
        <f t="shared" si="3"/>
        <v>583.14892303109957</v>
      </c>
      <c r="X9" s="50">
        <f t="shared" si="3"/>
        <v>597.72764610687705</v>
      </c>
      <c r="Y9" s="50">
        <f t="shared" si="3"/>
        <v>612.6708372595491</v>
      </c>
      <c r="Z9" s="50">
        <f t="shared" si="3"/>
        <v>627.98760819103768</v>
      </c>
      <c r="AA9" s="50">
        <f t="shared" si="3"/>
        <v>643.68729839581351</v>
      </c>
      <c r="AB9" s="50">
        <f t="shared" si="3"/>
        <v>659.77948085570893</v>
      </c>
      <c r="AC9" s="50">
        <f t="shared" si="3"/>
        <v>676.27396787710154</v>
      </c>
      <c r="AD9" s="50">
        <f t="shared" si="3"/>
        <v>693.18081707402894</v>
      </c>
      <c r="AE9" s="50">
        <f t="shared" si="3"/>
        <v>710.5103375008797</v>
      </c>
      <c r="AF9" s="50">
        <f t="shared" si="3"/>
        <v>728.27309593840164</v>
      </c>
      <c r="AG9" s="50">
        <f t="shared" si="3"/>
        <v>746.47992333686159</v>
      </c>
      <c r="AH9" s="50">
        <f t="shared" si="3"/>
        <v>765.1419214202831</v>
      </c>
      <c r="AI9" s="50">
        <f t="shared" si="3"/>
        <v>784.27046945579002</v>
      </c>
      <c r="AJ9" s="50">
        <f t="shared" si="3"/>
        <v>803.87723119218469</v>
      </c>
    </row>
    <row r="10" spans="1:36" x14ac:dyDescent="0.25">
      <c r="A10" t="s">
        <v>181</v>
      </c>
      <c r="B10" t="s">
        <v>185</v>
      </c>
      <c r="C10" s="50">
        <f>C7/$B$15</f>
        <v>3657.286610044885</v>
      </c>
      <c r="D10" s="50">
        <f t="shared" ref="D10:AJ10" si="4">D7/$B$15</f>
        <v>3681.0136347464154</v>
      </c>
      <c r="E10" s="50">
        <f t="shared" si="4"/>
        <v>3701.9213750797476</v>
      </c>
      <c r="F10" s="50">
        <f t="shared" si="4"/>
        <v>3719.7834155338492</v>
      </c>
      <c r="G10" s="50">
        <f t="shared" si="4"/>
        <v>3734.3609451352654</v>
      </c>
      <c r="H10" s="50">
        <f t="shared" si="4"/>
        <v>3745.4021671247519</v>
      </c>
      <c r="I10" s="50">
        <f t="shared" si="4"/>
        <v>3734.5129787155392</v>
      </c>
      <c r="J10" s="50">
        <f t="shared" si="4"/>
        <v>3719.5995770513623</v>
      </c>
      <c r="K10" s="50">
        <f t="shared" si="4"/>
        <v>3700.43030960649</v>
      </c>
      <c r="L10" s="50">
        <f t="shared" si="4"/>
        <v>3676.76324649558</v>
      </c>
      <c r="M10" s="50">
        <f t="shared" si="4"/>
        <v>3630.6353559488857</v>
      </c>
      <c r="N10" s="50">
        <f t="shared" si="4"/>
        <v>3579.9030938457977</v>
      </c>
      <c r="O10" s="50">
        <f t="shared" si="4"/>
        <v>3524.3650715400872</v>
      </c>
      <c r="P10" s="50">
        <f t="shared" si="4"/>
        <v>3463.812708685437</v>
      </c>
      <c r="Q10" s="50">
        <f t="shared" si="4"/>
        <v>3398.0299995183418</v>
      </c>
      <c r="R10" s="50">
        <f t="shared" si="4"/>
        <v>3326.7932719499645</v>
      </c>
      <c r="S10" s="50">
        <f t="shared" si="4"/>
        <v>3249.8709392534688</v>
      </c>
      <c r="T10" s="50">
        <f t="shared" si="4"/>
        <v>3167.0232441271801</v>
      </c>
      <c r="U10" s="50">
        <f t="shared" si="4"/>
        <v>3078.0019949075431</v>
      </c>
      <c r="V10" s="50">
        <f t="shared" si="4"/>
        <v>2982.5502936993448</v>
      </c>
      <c r="W10" s="50">
        <f t="shared" si="4"/>
        <v>2880.4022561839197</v>
      </c>
      <c r="X10" s="50">
        <f t="shared" si="4"/>
        <v>2771.2827228591609</v>
      </c>
      <c r="Y10" s="50">
        <f t="shared" si="4"/>
        <v>2654.9069614580499</v>
      </c>
      <c r="Z10" s="50">
        <f t="shared" si="4"/>
        <v>2530.9803602850957</v>
      </c>
      <c r="AA10" s="50">
        <f t="shared" si="4"/>
        <v>2399.1981122025827</v>
      </c>
      <c r="AB10" s="50">
        <f t="shared" si="4"/>
        <v>2259.2448889907655</v>
      </c>
      <c r="AC10" s="50">
        <f t="shared" si="4"/>
        <v>2110.7945057982311</v>
      </c>
      <c r="AD10" s="50">
        <f t="shared" si="4"/>
        <v>1953.5095753904511</v>
      </c>
      <c r="AE10" s="50">
        <f t="shared" si="4"/>
        <v>1787.041151896158</v>
      </c>
      <c r="AF10" s="50">
        <f t="shared" si="4"/>
        <v>1611.0283637425307</v>
      </c>
      <c r="AG10" s="50">
        <f t="shared" si="4"/>
        <v>1425.0980354612873</v>
      </c>
      <c r="AH10" s="50">
        <f t="shared" si="4"/>
        <v>1228.8642980386428</v>
      </c>
      <c r="AI10" s="50">
        <f t="shared" si="4"/>
        <v>1021.9281874727026</v>
      </c>
      <c r="AJ10" s="50">
        <f t="shared" si="4"/>
        <v>803.87723119218469</v>
      </c>
    </row>
    <row r="11" spans="1:36" x14ac:dyDescent="0.25"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spans="1:36" x14ac:dyDescent="0.25">
      <c r="A12" t="s">
        <v>179</v>
      </c>
      <c r="B12" t="s">
        <v>186</v>
      </c>
      <c r="C12" s="50">
        <f>C9*$D$18</f>
        <v>315.8565708675128</v>
      </c>
      <c r="D12" s="50">
        <f t="shared" ref="D12:AJ12" si="5">D9*$D$18</f>
        <v>326.91155084787562</v>
      </c>
      <c r="E12" s="50">
        <f t="shared" si="5"/>
        <v>338.35345512755123</v>
      </c>
      <c r="F12" s="50">
        <f t="shared" si="5"/>
        <v>350.19582605701549</v>
      </c>
      <c r="G12" s="50">
        <f t="shared" si="5"/>
        <v>362.452679969011</v>
      </c>
      <c r="H12" s="50">
        <f t="shared" si="5"/>
        <v>375.13852376792636</v>
      </c>
      <c r="I12" s="50">
        <f t="shared" si="5"/>
        <v>386.39267948096415</v>
      </c>
      <c r="J12" s="50">
        <f t="shared" si="5"/>
        <v>397.98445986539309</v>
      </c>
      <c r="K12" s="50">
        <f t="shared" si="5"/>
        <v>409.92399366135487</v>
      </c>
      <c r="L12" s="50">
        <f t="shared" si="5"/>
        <v>422.22171347119553</v>
      </c>
      <c r="M12" s="50">
        <f t="shared" si="5"/>
        <v>432.77725630797534</v>
      </c>
      <c r="N12" s="50">
        <f t="shared" si="5"/>
        <v>443.5966877156747</v>
      </c>
      <c r="O12" s="50">
        <f t="shared" si="5"/>
        <v>454.68660490856655</v>
      </c>
      <c r="P12" s="50">
        <f t="shared" si="5"/>
        <v>466.05377003128069</v>
      </c>
      <c r="Q12" s="50">
        <f t="shared" si="5"/>
        <v>477.70511428206265</v>
      </c>
      <c r="R12" s="50">
        <f t="shared" si="5"/>
        <v>489.6477421391142</v>
      </c>
      <c r="S12" s="50">
        <f t="shared" si="5"/>
        <v>501.88893569259193</v>
      </c>
      <c r="T12" s="50">
        <f t="shared" si="5"/>
        <v>514.43615908490676</v>
      </c>
      <c r="U12" s="50">
        <f t="shared" si="5"/>
        <v>527.29706306202934</v>
      </c>
      <c r="V12" s="50">
        <f t="shared" si="5"/>
        <v>540.47948963858016</v>
      </c>
      <c r="W12" s="50">
        <f t="shared" si="5"/>
        <v>553.99147687954462</v>
      </c>
      <c r="X12" s="50">
        <f t="shared" si="5"/>
        <v>567.84126380153316</v>
      </c>
      <c r="Y12" s="50">
        <f t="shared" si="5"/>
        <v>582.03729539657161</v>
      </c>
      <c r="Z12" s="50">
        <f t="shared" si="5"/>
        <v>596.58822778148578</v>
      </c>
      <c r="AA12" s="50">
        <f t="shared" si="5"/>
        <v>611.5029334760228</v>
      </c>
      <c r="AB12" s="50">
        <f t="shared" si="5"/>
        <v>626.79050681292347</v>
      </c>
      <c r="AC12" s="50">
        <f t="shared" si="5"/>
        <v>642.46026948324641</v>
      </c>
      <c r="AD12" s="50">
        <f t="shared" si="5"/>
        <v>658.52177622032741</v>
      </c>
      <c r="AE12" s="50">
        <f t="shared" si="5"/>
        <v>674.98482062583571</v>
      </c>
      <c r="AF12" s="50">
        <f t="shared" si="5"/>
        <v>691.85944114148151</v>
      </c>
      <c r="AG12" s="50">
        <f t="shared" si="5"/>
        <v>709.15592717001846</v>
      </c>
      <c r="AH12" s="50">
        <f t="shared" si="5"/>
        <v>726.88482534926891</v>
      </c>
      <c r="AI12" s="50">
        <f t="shared" si="5"/>
        <v>745.05694598300045</v>
      </c>
      <c r="AJ12" s="50">
        <f t="shared" si="5"/>
        <v>763.68336963257548</v>
      </c>
    </row>
    <row r="13" spans="1:36" x14ac:dyDescent="0.25">
      <c r="A13" t="s">
        <v>181</v>
      </c>
      <c r="B13" t="s">
        <v>186</v>
      </c>
      <c r="C13" s="50">
        <f>C10*$D$18</f>
        <v>3474.4222795426408</v>
      </c>
      <c r="D13" s="50">
        <f t="shared" ref="D13:AJ13" si="6">D10*$D$18</f>
        <v>3496.9629530090942</v>
      </c>
      <c r="E13" s="50">
        <f t="shared" si="6"/>
        <v>3516.8253063257598</v>
      </c>
      <c r="F13" s="50">
        <f t="shared" si="6"/>
        <v>3533.7942447571563</v>
      </c>
      <c r="G13" s="50">
        <f t="shared" si="6"/>
        <v>3547.642897878502</v>
      </c>
      <c r="H13" s="50">
        <f t="shared" si="6"/>
        <v>3558.1320587685141</v>
      </c>
      <c r="I13" s="50">
        <f t="shared" si="6"/>
        <v>3547.7873297797623</v>
      </c>
      <c r="J13" s="50">
        <f t="shared" si="6"/>
        <v>3533.6195981987939</v>
      </c>
      <c r="K13" s="50">
        <f t="shared" si="6"/>
        <v>3515.4087941261655</v>
      </c>
      <c r="L13" s="50">
        <f t="shared" si="6"/>
        <v>3492.9250841708008</v>
      </c>
      <c r="M13" s="50">
        <f t="shared" si="6"/>
        <v>3449.1035881514413</v>
      </c>
      <c r="N13" s="50">
        <f t="shared" si="6"/>
        <v>3400.9079391535079</v>
      </c>
      <c r="O13" s="50">
        <f t="shared" si="6"/>
        <v>3348.1468179630829</v>
      </c>
      <c r="P13" s="50">
        <f t="shared" si="6"/>
        <v>3290.6220732511651</v>
      </c>
      <c r="Q13" s="50">
        <f t="shared" si="6"/>
        <v>3228.1284995424244</v>
      </c>
      <c r="R13" s="50">
        <f t="shared" si="6"/>
        <v>3160.4536083524663</v>
      </c>
      <c r="S13" s="50">
        <f t="shared" si="6"/>
        <v>3087.3773922907953</v>
      </c>
      <c r="T13" s="50">
        <f t="shared" si="6"/>
        <v>3008.6720819208208</v>
      </c>
      <c r="U13" s="50">
        <f t="shared" si="6"/>
        <v>2924.1018951621659</v>
      </c>
      <c r="V13" s="50">
        <f t="shared" si="6"/>
        <v>2833.4227790143773</v>
      </c>
      <c r="W13" s="50">
        <f t="shared" si="6"/>
        <v>2736.3821433747235</v>
      </c>
      <c r="X13" s="50">
        <f t="shared" si="6"/>
        <v>2632.7185867162029</v>
      </c>
      <c r="Y13" s="50">
        <f t="shared" si="6"/>
        <v>2522.1616133851471</v>
      </c>
      <c r="Z13" s="50">
        <f t="shared" si="6"/>
        <v>2404.431342270841</v>
      </c>
      <c r="AA13" s="50">
        <f t="shared" si="6"/>
        <v>2279.2382065924535</v>
      </c>
      <c r="AB13" s="50">
        <f t="shared" si="6"/>
        <v>2146.282644541227</v>
      </c>
      <c r="AC13" s="50">
        <f t="shared" si="6"/>
        <v>2005.2547805083193</v>
      </c>
      <c r="AD13" s="50">
        <f t="shared" si="6"/>
        <v>1855.8340966209284</v>
      </c>
      <c r="AE13" s="50">
        <f t="shared" si="6"/>
        <v>1697.68909430135</v>
      </c>
      <c r="AF13" s="50">
        <f t="shared" si="6"/>
        <v>1530.4769455554042</v>
      </c>
      <c r="AG13" s="50">
        <f t="shared" si="6"/>
        <v>1353.8431336882229</v>
      </c>
      <c r="AH13" s="50">
        <f t="shared" si="6"/>
        <v>1167.4210831367106</v>
      </c>
      <c r="AI13" s="50">
        <f t="shared" si="6"/>
        <v>970.83177809906738</v>
      </c>
      <c r="AJ13" s="50">
        <f t="shared" si="6"/>
        <v>763.68336963257548</v>
      </c>
    </row>
    <row r="15" spans="1:36" x14ac:dyDescent="0.25">
      <c r="A15" t="s">
        <v>183</v>
      </c>
      <c r="B15">
        <v>7.7531999999999996</v>
      </c>
      <c r="C15" t="s">
        <v>184</v>
      </c>
    </row>
    <row r="16" spans="1:36" x14ac:dyDescent="0.25">
      <c r="A16" s="3" t="s">
        <v>182</v>
      </c>
    </row>
    <row r="18" spans="1:4" x14ac:dyDescent="0.25">
      <c r="A18" t="s">
        <v>187</v>
      </c>
      <c r="D18">
        <v>0.95</v>
      </c>
    </row>
    <row r="19" spans="1:4" x14ac:dyDescent="0.25">
      <c r="A19" s="3" t="s">
        <v>188</v>
      </c>
    </row>
  </sheetData>
  <hyperlinks>
    <hyperlink ref="A16" r:id="rId1" xr:uid="{9DB72826-211B-4305-932E-99ED0190CBDA}"/>
    <hyperlink ref="A19" r:id="rId2" xr:uid="{00349301-B055-43C8-9195-BB99F487EA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11"/>
  <sheetViews>
    <sheetView tabSelected="1" workbookViewId="0">
      <selection activeCell="C15" sqref="C15"/>
    </sheetView>
  </sheetViews>
  <sheetFormatPr defaultRowHeight="15" x14ac:dyDescent="0.25"/>
  <cols>
    <col min="1" max="1" width="36.5703125" customWidth="1"/>
    <col min="2" max="2" width="9.42578125" customWidth="1"/>
    <col min="3" max="3" width="11.42578125" customWidth="1"/>
  </cols>
  <sheetData>
    <row r="1" spans="1:35" x14ac:dyDescent="0.25">
      <c r="A1" s="1" t="s">
        <v>146</v>
      </c>
      <c r="B1" s="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11</v>
      </c>
      <c r="B8" s="26">
        <f>calcualtion!C12*1000000</f>
        <v>315856570.86751282</v>
      </c>
      <c r="C8" s="26">
        <f>calcualtion!D12*1000000</f>
        <v>326911550.8478756</v>
      </c>
      <c r="D8" s="26">
        <f>calcualtion!E12*1000000</f>
        <v>338353455.12755126</v>
      </c>
      <c r="E8" s="26">
        <f>calcualtion!F12*1000000</f>
        <v>350195826.05701548</v>
      </c>
      <c r="F8" s="26">
        <f>calcualtion!G12*1000000</f>
        <v>362452679.96901101</v>
      </c>
      <c r="G8" s="26">
        <f>calcualtion!H12*1000000</f>
        <v>375138523.76792634</v>
      </c>
      <c r="H8" s="26">
        <f>calcualtion!I12*1000000</f>
        <v>386392679.48096412</v>
      </c>
      <c r="I8" s="26">
        <f>calcualtion!J12*1000000</f>
        <v>397984459.8653931</v>
      </c>
      <c r="J8" s="26">
        <f>calcualtion!K12*1000000</f>
        <v>409923993.6613549</v>
      </c>
      <c r="K8" s="26">
        <f>calcualtion!L12*1000000</f>
        <v>422221713.47119552</v>
      </c>
      <c r="L8" s="26">
        <f>calcualtion!M12*1000000</f>
        <v>432777256.30797535</v>
      </c>
      <c r="M8" s="26">
        <f>calcualtion!N12*1000000</f>
        <v>443596687.7156747</v>
      </c>
      <c r="N8" s="26">
        <f>calcualtion!O12*1000000</f>
        <v>454686604.90856653</v>
      </c>
      <c r="O8" s="26">
        <f>calcualtion!P12*1000000</f>
        <v>466053770.0312807</v>
      </c>
      <c r="P8" s="26">
        <f>calcualtion!Q12*1000000</f>
        <v>477705114.28206265</v>
      </c>
      <c r="Q8" s="26">
        <f>calcualtion!R12*1000000</f>
        <v>489647742.1391142</v>
      </c>
      <c r="R8" s="26">
        <f>calcualtion!S12*1000000</f>
        <v>501888935.69259191</v>
      </c>
      <c r="S8" s="26">
        <f>calcualtion!T12*1000000</f>
        <v>514436159.08490676</v>
      </c>
      <c r="T8" s="26">
        <f>calcualtion!U12*1000000</f>
        <v>527297063.06202936</v>
      </c>
      <c r="U8" s="26">
        <f>calcualtion!V12*1000000</f>
        <v>540479489.6385802</v>
      </c>
      <c r="V8" s="26">
        <f>calcualtion!W12*1000000</f>
        <v>553991476.87954462</v>
      </c>
      <c r="W8" s="26">
        <f>calcualtion!X12*1000000</f>
        <v>567841263.8015331</v>
      </c>
      <c r="X8" s="26">
        <f>calcualtion!Y12*1000000</f>
        <v>582037295.39657164</v>
      </c>
      <c r="Y8" s="26">
        <f>calcualtion!Z12*1000000</f>
        <v>596588227.7814858</v>
      </c>
      <c r="Z8" s="26">
        <f>calcualtion!AA12*1000000</f>
        <v>611502933.47602284</v>
      </c>
      <c r="AA8" s="26">
        <f>calcualtion!AB12*1000000</f>
        <v>626790506.81292343</v>
      </c>
      <c r="AB8" s="26">
        <f>calcualtion!AC12*1000000</f>
        <v>642460269.48324645</v>
      </c>
      <c r="AC8" s="26">
        <f>calcualtion!AD12*1000000</f>
        <v>658521776.22032738</v>
      </c>
      <c r="AD8" s="26">
        <f>calcualtion!AE12*1000000</f>
        <v>674984820.62583566</v>
      </c>
      <c r="AE8" s="26">
        <f>calcualtion!AF12*1000000</f>
        <v>691859441.14148152</v>
      </c>
      <c r="AF8" s="26">
        <f>calcualtion!AG12*1000000</f>
        <v>709155927.17001843</v>
      </c>
      <c r="AG8" s="26">
        <f>calcualtion!AH12*1000000</f>
        <v>726884825.34926891</v>
      </c>
      <c r="AH8" s="26">
        <f>calcualtion!AI12*1000000</f>
        <v>745056945.9830004</v>
      </c>
      <c r="AI8" s="26">
        <f>calcualtion!AJ12*1000000</f>
        <v>763683369.63257551</v>
      </c>
    </row>
    <row r="9" spans="1:35" x14ac:dyDescent="0.25">
      <c r="A9" t="s">
        <v>12</v>
      </c>
      <c r="B9" s="26">
        <f>calcualtion!C13*1000000</f>
        <v>3474422279.5426407</v>
      </c>
      <c r="C9" s="26">
        <f>calcualtion!D13*1000000</f>
        <v>3496962953.0090942</v>
      </c>
      <c r="D9" s="26">
        <f>calcualtion!E13*1000000</f>
        <v>3516825306.3257599</v>
      </c>
      <c r="E9" s="26">
        <f>calcualtion!F13*1000000</f>
        <v>3533794244.7571564</v>
      </c>
      <c r="F9" s="26">
        <f>calcualtion!G13*1000000</f>
        <v>3547642897.8785019</v>
      </c>
      <c r="G9" s="26">
        <f>calcualtion!H13*1000000</f>
        <v>3558132058.7685142</v>
      </c>
      <c r="H9" s="26">
        <f>calcualtion!I13*1000000</f>
        <v>3547787329.7797623</v>
      </c>
      <c r="I9" s="26">
        <f>calcualtion!J13*1000000</f>
        <v>3533619598.1987939</v>
      </c>
      <c r="J9" s="26">
        <f>calcualtion!K13*1000000</f>
        <v>3515408794.1261654</v>
      </c>
      <c r="K9" s="26">
        <f>calcualtion!L13*1000000</f>
        <v>3492925084.1708007</v>
      </c>
      <c r="L9" s="26">
        <f>calcualtion!M13*1000000</f>
        <v>3449103588.1514411</v>
      </c>
      <c r="M9" s="26">
        <f>calcualtion!N13*1000000</f>
        <v>3400907939.1535077</v>
      </c>
      <c r="N9" s="26">
        <f>calcualtion!O13*1000000</f>
        <v>3348146817.9630828</v>
      </c>
      <c r="O9" s="26">
        <f>calcualtion!P13*1000000</f>
        <v>3290622073.2511649</v>
      </c>
      <c r="P9" s="26">
        <f>calcualtion!Q13*1000000</f>
        <v>3228128499.5424242</v>
      </c>
      <c r="Q9" s="26">
        <f>calcualtion!R13*1000000</f>
        <v>3160453608.3524661</v>
      </c>
      <c r="R9" s="26">
        <f>calcualtion!S13*1000000</f>
        <v>3087377392.2907953</v>
      </c>
      <c r="S9" s="26">
        <f>calcualtion!T13*1000000</f>
        <v>3008672081.9208207</v>
      </c>
      <c r="T9" s="26">
        <f>calcualtion!U13*1000000</f>
        <v>2924101895.1621656</v>
      </c>
      <c r="U9" s="26">
        <f>calcualtion!V13*1000000</f>
        <v>2833422779.0143771</v>
      </c>
      <c r="V9" s="26">
        <f>calcualtion!W13*1000000</f>
        <v>2736382143.3747234</v>
      </c>
      <c r="W9" s="26">
        <f>calcualtion!X13*1000000</f>
        <v>2632718586.7162027</v>
      </c>
      <c r="X9" s="26">
        <f>calcualtion!Y13*1000000</f>
        <v>2522161613.3851471</v>
      </c>
      <c r="Y9" s="26">
        <f>calcualtion!Z13*1000000</f>
        <v>2404431342.2708411</v>
      </c>
      <c r="Z9" s="26">
        <f>calcualtion!AA13*1000000</f>
        <v>2279238206.5924535</v>
      </c>
      <c r="AA9" s="26">
        <f>calcualtion!AB13*1000000</f>
        <v>2146282644.5412271</v>
      </c>
      <c r="AB9" s="26">
        <f>calcualtion!AC13*1000000</f>
        <v>2005254780.5083194</v>
      </c>
      <c r="AC9" s="26">
        <f>calcualtion!AD13*1000000</f>
        <v>1855834096.6209285</v>
      </c>
      <c r="AD9" s="26">
        <f>calcualtion!AE13*1000000</f>
        <v>1697689094.3013499</v>
      </c>
      <c r="AE9" s="26">
        <f>calcualtion!AF13*1000000</f>
        <v>1530476945.5554042</v>
      </c>
      <c r="AF9" s="26">
        <f>calcualtion!AG13*1000000</f>
        <v>1353843133.6882229</v>
      </c>
      <c r="AG9" s="26">
        <f>calcualtion!AH13*1000000</f>
        <v>1167421083.1367106</v>
      </c>
      <c r="AH9" s="26">
        <f>calcualtion!AI13*1000000</f>
        <v>970831778.09906733</v>
      </c>
      <c r="AI9" s="26">
        <f>calcualtion!AJ13*1000000</f>
        <v>763683369.63257551</v>
      </c>
    </row>
    <row r="11" spans="1:35" x14ac:dyDescent="0.25">
      <c r="C11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044EA7D-8449-448D-BA29-753265A84B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9777C7-21A0-4BE7-9AE7-98D3919F4C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1914CE-156C-45F9-8A48-EE3F4E11626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EIA 24</vt:lpstr>
      <vt:lpstr>hk gdp contribution</vt:lpstr>
      <vt:lpstr>HK GDP</vt:lpstr>
      <vt:lpstr>calcualtion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2019-05-11T00:41:38Z</dcterms:created>
  <dcterms:modified xsi:type="dcterms:W3CDTF">2019-10-22T09:10:12Z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