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trans\SYFAFE\"/>
    </mc:Choice>
  </mc:AlternateContent>
  <xr:revisionPtr revIDLastSave="13" documentId="B6EF2464897C30F321FF3BCF244EB8582264E20F" xr6:coauthVersionLast="45" xr6:coauthVersionMax="45" xr10:uidLastSave="{DC40688A-6E6D-43AC-8E64-B47E3FB2E7C7}"/>
  <bookViews>
    <workbookView xWindow="-120" yWindow="-120" windowWidth="20730" windowHeight="11160" tabRatio="742"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24" l="1"/>
  <c r="G5" i="24"/>
  <c r="B4" i="18"/>
  <c r="G4" i="24"/>
  <c r="E3" i="24"/>
  <c r="D2" i="24"/>
  <c r="AH8" i="20"/>
  <c r="D7" i="23" s="1"/>
  <c r="AH24" i="20"/>
  <c r="AH25" i="20"/>
  <c r="AH26" i="20"/>
  <c r="AH27" i="20"/>
  <c r="AH22" i="20"/>
  <c r="AH21" i="20"/>
  <c r="AH20" i="20"/>
  <c r="AH19" i="20"/>
  <c r="AH18" i="20"/>
  <c r="AH17" i="20"/>
  <c r="AH16" i="20"/>
  <c r="AH15" i="20"/>
  <c r="AB14" i="20"/>
  <c r="AC14" i="20"/>
  <c r="AD14" i="20"/>
  <c r="B3" i="18"/>
  <c r="G4" i="23"/>
  <c r="AH13" i="20"/>
  <c r="E3" i="23" s="1"/>
  <c r="AH11" i="20"/>
  <c r="AH12" i="20"/>
  <c r="AC5" i="20"/>
  <c r="AH5" i="20" s="1"/>
  <c r="AD5" i="20"/>
  <c r="AH6" i="20"/>
  <c r="AH9" i="20"/>
  <c r="AH4" i="20"/>
  <c r="D2" i="23"/>
  <c r="C2" i="23" s="1"/>
  <c r="C7" i="24" s="1"/>
  <c r="F3" i="24"/>
  <c r="D3" i="24"/>
  <c r="F2" i="24"/>
  <c r="E2" i="24"/>
  <c r="C2" i="24"/>
  <c r="G6" i="23"/>
  <c r="F2" i="23"/>
  <c r="C3" i="24"/>
  <c r="B3" i="24"/>
  <c r="B2" i="24"/>
  <c r="E2" i="23"/>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G5" i="23" l="1"/>
  <c r="AH14" i="20"/>
  <c r="B7" i="23"/>
  <c r="F7" i="23"/>
  <c r="C7" i="23"/>
  <c r="E7" i="23"/>
  <c r="F3" i="23"/>
  <c r="D3" i="23"/>
  <c r="C3" i="23"/>
  <c r="B3" i="23"/>
</calcChain>
</file>

<file path=xl/sharedStrings.xml><?xml version="1.0" encoding="utf-8"?>
<sst xmlns="http://schemas.openxmlformats.org/spreadsheetml/2006/main" count="2225" uniqueCount="1174">
  <si>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</si>
  <si>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</si>
  <si>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</si>
  <si>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</si>
  <si>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</si>
  <si>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</si>
  <si>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</si>
  <si>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</si>
  <si>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</si>
  <si>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</si>
  <si>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</si>
  <si>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</si>
  <si>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</si>
  <si>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</si>
  <si>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</si>
  <si>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</si>
  <si>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</si>
  <si>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</si>
  <si>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</si>
  <si>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</si>
  <si>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</si>
  <si>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</si>
  <si>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</si>
  <si>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</si>
  <si>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</si>
  <si>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</si>
  <si>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</si>
  <si>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</si>
  <si>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</si>
  <si>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</si>
  <si>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</si>
  <si>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</si>
  <si>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</si>
  <si>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</si>
  <si>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</si>
  <si>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</si>
  <si>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</si>
  <si>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</si>
  <si>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</si>
  <si>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</si>
  <si>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</si>
  <si>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</si>
  <si>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</si>
  <si>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</si>
  <si>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</si>
  <si>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</si>
  <si>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</si>
  <si>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</si>
  <si>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</si>
  <si>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</si>
  <si>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</si>
  <si>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</si>
  <si>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</si>
  <si>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</si>
  <si>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</si>
  <si>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</si>
  <si>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</si>
  <si>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</si>
  <si>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</si>
  <si>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</si>
  <si>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</si>
  <si>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</si>
  <si>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</si>
  <si>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</si>
  <si>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</si>
  <si>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</si>
  <si>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</si>
  <si>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</si>
  <si>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</si>
  <si>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</si>
  <si>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</si>
  <si>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</si>
  <si>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</si>
  <si>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</si>
  <si>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</si>
  <si>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</si>
  <si>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</si>
  <si>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</si>
  <si>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</si>
  <si>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</si>
  <si>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</si>
  <si>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</si>
  <si>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</si>
  <si>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</si>
  <si>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</si>
  <si>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</si>
  <si>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</si>
  <si>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</si>
  <si>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</si>
  <si>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</si>
  <si>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</si>
  <si>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</si>
  <si>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</si>
  <si>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</si>
  <si>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</si>
  <si>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</si>
  <si>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</si>
  <si>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</si>
  <si>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</si>
  <si>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</si>
  <si>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</si>
  <si>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</si>
  <si>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</si>
  <si>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</si>
  <si>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</si>
  <si>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</si>
  <si>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</si>
  <si>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</si>
  <si>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</si>
  <si>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</si>
  <si>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</si>
  <si>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</si>
  <si>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</si>
  <si>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</si>
  <si>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</si>
  <si>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</si>
  <si>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</si>
  <si>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</si>
  <si>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</si>
  <si>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</si>
  <si>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</si>
  <si>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</si>
  <si>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</si>
  <si>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</si>
  <si>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</si>
  <si>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</si>
  <si>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</si>
  <si>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</si>
  <si>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</si>
  <si>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</si>
  <si>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</si>
  <si>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</si>
  <si>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</si>
  <si>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</si>
  <si>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</si>
  <si>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</si>
  <si>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</si>
  <si>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</si>
  <si>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</si>
  <si>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</si>
  <si>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</si>
  <si>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</si>
  <si>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</si>
  <si>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</si>
  <si>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</si>
  <si>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</si>
  <si>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</si>
  <si>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</si>
  <si>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</si>
  <si>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</si>
  <si>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</si>
  <si>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</si>
  <si>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</si>
  <si>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</si>
  <si>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</si>
  <si>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</si>
  <si>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</si>
  <si>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</si>
  <si>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</si>
  <si>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</si>
  <si>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</si>
  <si>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</si>
  <si>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</si>
  <si>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</si>
  <si>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</si>
  <si>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</si>
  <si>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</si>
  <si>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</si>
  <si>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</si>
  <si>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</si>
  <si>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</si>
  <si>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</si>
  <si>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</si>
  <si>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</si>
  <si>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</si>
  <si>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</si>
  <si>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</si>
  <si>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</si>
  <si>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</si>
  <si>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</si>
  <si>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</si>
  <si>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</si>
  <si>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</si>
  <si>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</si>
  <si>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</si>
  <si>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</si>
  <si>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</si>
  <si>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</si>
  <si>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</si>
  <si>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</si>
  <si>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</si>
  <si>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</si>
  <si>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</si>
  <si>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</si>
  <si>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</si>
  <si>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</si>
  <si>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</si>
  <si>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</si>
  <si>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</si>
  <si>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</si>
  <si>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</si>
  <si>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</si>
  <si>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</si>
  <si>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</si>
  <si>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</si>
  <si>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</si>
  <si>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</si>
  <si>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</si>
  <si>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</si>
  <si>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</si>
  <si>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</si>
  <si>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</si>
  <si>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</si>
  <si>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</si>
  <si>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</si>
  <si>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</si>
  <si>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</si>
  <si>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</si>
  <si>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</si>
  <si>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</si>
  <si>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</si>
  <si>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</si>
  <si>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</si>
  <si>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</si>
  <si>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</si>
  <si>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</si>
  <si>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</si>
  <si>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</si>
  <si>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</si>
  <si>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</si>
  <si>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</si>
  <si>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</si>
  <si>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</si>
  <si>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</si>
  <si>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</si>
  <si>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</si>
  <si>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</si>
  <si>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</si>
  <si>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</si>
  <si>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</si>
  <si>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</si>
  <si>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</si>
  <si>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</si>
  <si>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</si>
  <si>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</si>
  <si>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</si>
  <si>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</si>
  <si>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</si>
  <si>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</si>
  <si>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</si>
  <si>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</si>
  <si>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</si>
  <si>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</si>
  <si>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</si>
  <si>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</si>
  <si>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</si>
  <si>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</si>
  <si>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</si>
  <si>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</si>
  <si>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</si>
  <si>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</si>
  <si>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</si>
  <si>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</si>
  <si>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</si>
  <si>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</si>
  <si>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</si>
  <si>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</si>
  <si>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</si>
  <si>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</si>
  <si>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</si>
  <si>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</si>
  <si>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</si>
  <si>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</si>
  <si>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</si>
  <si>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</si>
  <si>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</si>
  <si>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</si>
  <si>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</si>
  <si>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</si>
  <si>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</si>
  <si>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</si>
  <si>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</si>
  <si>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</si>
  <si>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</si>
  <si>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</si>
  <si>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</si>
  <si>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</si>
  <si>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</si>
  <si>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</si>
  <si>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</si>
  <si>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</si>
  <si>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</si>
  <si>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</si>
  <si>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</si>
  <si>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</si>
  <si>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</si>
  <si>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</si>
  <si>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</si>
  <si>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</si>
  <si>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</si>
  <si>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</si>
  <si>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</si>
  <si>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</si>
  <si>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</si>
  <si>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</si>
  <si>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</si>
  <si>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</si>
  <si>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</si>
  <si>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</si>
  <si>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</si>
  <si>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</si>
  <si>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</si>
  <si>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</si>
  <si>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</si>
  <si>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</si>
  <si>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</si>
  <si>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</si>
  <si>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</si>
  <si>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</si>
  <si>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</si>
  <si>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</si>
  <si>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</si>
  <si>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</si>
  <si>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</si>
  <si>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</si>
  <si>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</si>
  <si>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</si>
  <si>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</si>
  <si>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</si>
  <si>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</si>
  <si>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</si>
  <si>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</si>
  <si>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</si>
  <si>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</si>
  <si>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</si>
  <si>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</si>
  <si>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</si>
  <si>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</si>
  <si>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</si>
  <si>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</si>
  <si>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</si>
  <si>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</si>
  <si>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</si>
  <si>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</si>
  <si>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</si>
  <si>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</si>
  <si>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</si>
  <si>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</si>
  <si>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</si>
  <si>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</si>
  <si>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</si>
  <si>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</si>
  <si>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</si>
  <si>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</si>
  <si>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</si>
  <si>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</si>
  <si>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</si>
  <si>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</si>
  <si>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</si>
  <si>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</si>
  <si>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</si>
  <si>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</si>
  <si>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</si>
  <si>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</si>
  <si>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</si>
  <si>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</si>
  <si>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</si>
  <si>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</si>
  <si>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</si>
  <si>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</si>
  <si>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</si>
  <si>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</si>
  <si>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</si>
  <si>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</si>
  <si>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</si>
  <si>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</si>
  <si>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</si>
  <si>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</si>
  <si>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</si>
  <si>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</si>
  <si>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</si>
  <si>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</si>
  <si>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</si>
  <si>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</si>
  <si>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</si>
  <si>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</si>
  <si>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</si>
  <si>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</si>
  <si>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</si>
  <si>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</si>
  <si>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</si>
  <si>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</si>
  <si>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</si>
  <si>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</si>
  <si>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</si>
  <si>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</si>
  <si>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</si>
  <si>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</si>
  <si>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</si>
  <si>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</si>
  <si>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</si>
  <si>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</si>
  <si>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</si>
  <si>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</si>
  <si>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</si>
  <si>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</si>
  <si>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</si>
  <si>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</si>
  <si>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</si>
  <si>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</si>
  <si>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</si>
  <si>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</si>
  <si>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</si>
  <si>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</si>
  <si>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</si>
  <si>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</si>
  <si>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</si>
  <si>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</si>
  <si>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</si>
  <si>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</si>
  <si>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</si>
  <si>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</si>
  <si>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</si>
  <si>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</si>
  <si>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</si>
  <si>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</si>
  <si>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</si>
  <si>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</si>
  <si>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</si>
  <si>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</si>
  <si>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</si>
  <si>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</si>
  <si>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</si>
  <si>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</si>
  <si>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</si>
  <si>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</si>
  <si>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</si>
  <si>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</si>
  <si>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</si>
  <si>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</si>
  <si>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</si>
  <si>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</si>
  <si>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</si>
  <si>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</si>
  <si>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</si>
  <si>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</si>
  <si>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</si>
  <si>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</si>
  <si>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</si>
  <si>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</si>
  <si>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</si>
  <si>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</si>
  <si>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</si>
  <si>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</si>
  <si>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</si>
  <si>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</si>
  <si>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</si>
  <si>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</si>
  <si>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</si>
  <si>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</si>
  <si>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</si>
  <si>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</si>
  <si>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</si>
  <si>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</si>
  <si>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</si>
  <si>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</si>
  <si>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</si>
  <si>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</si>
  <si>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</si>
  <si>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</si>
  <si>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</si>
  <si>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</si>
  <si>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</si>
  <si>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</si>
  <si>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</si>
  <si>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</si>
  <si>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</si>
  <si>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</si>
  <si>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</si>
  <si>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</si>
  <si>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</si>
  <si>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</si>
  <si>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</si>
  <si>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</si>
  <si>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</si>
  <si>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</si>
  <si>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</si>
  <si>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</si>
  <si>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</si>
  <si>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</si>
  <si>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</si>
  <si>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</si>
  <si>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</si>
  <si>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</si>
  <si>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</si>
  <si>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</si>
  <si>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</si>
  <si>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</si>
  <si>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</si>
  <si>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</si>
  <si>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</si>
  <si>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</si>
  <si>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</si>
  <si>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</si>
  <si>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</si>
  <si>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</si>
  <si>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</si>
  <si>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</si>
  <si>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</si>
  <si>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</si>
  <si>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</si>
  <si>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</si>
  <si>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</si>
  <si>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</si>
  <si>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</si>
  <si>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</si>
  <si>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</si>
  <si>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</si>
  <si>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</si>
  <si>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</si>
  <si>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</si>
  <si>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</si>
  <si>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</si>
  <si>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</si>
  <si>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</si>
  <si>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</si>
  <si>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</si>
  <si>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</si>
  <si>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</si>
  <si>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</si>
  <si>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</si>
  <si>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</si>
  <si>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</si>
  <si>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</si>
  <si>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</si>
  <si>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</si>
  <si>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</si>
  <si>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</si>
  <si>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</si>
  <si>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</si>
  <si>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</si>
  <si>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</si>
  <si>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</si>
  <si>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</si>
  <si>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</si>
  <si>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</si>
  <si>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</si>
  <si>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</si>
  <si>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</si>
  <si>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</si>
  <si>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</si>
  <si>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</si>
  <si>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</si>
  <si>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</si>
  <si>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</si>
  <si>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</si>
  <si>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</si>
  <si>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</si>
  <si>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</si>
  <si>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</si>
  <si>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</si>
  <si>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</si>
  <si>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</si>
  <si>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</si>
  <si>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</si>
  <si>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</si>
  <si>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</si>
  <si>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</si>
  <si>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</si>
  <si>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</si>
  <si>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</si>
  <si>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</si>
  <si>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</si>
  <si>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</si>
  <si>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</si>
  <si>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</si>
  <si>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</si>
  <si>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</si>
  <si>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</si>
  <si>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</si>
  <si>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</si>
  <si>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</si>
  <si>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</si>
  <si>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</si>
  <si>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</si>
  <si>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</si>
  <si>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</si>
  <si>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</si>
  <si>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</si>
  <si>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</si>
  <si>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</si>
  <si>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</si>
  <si>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</si>
  <si>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</si>
  <si>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</si>
  <si>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</si>
  <si>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</si>
  <si>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</si>
  <si>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</si>
  <si>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</si>
  <si>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</si>
  <si>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</si>
  <si>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</si>
  <si>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</si>
  <si>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</si>
  <si>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</si>
  <si>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</si>
  <si>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</si>
  <si>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</si>
  <si>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</si>
  <si>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</si>
  <si>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</si>
  <si>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</si>
  <si>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</si>
  <si>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</si>
  <si>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</si>
  <si>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</si>
  <si>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</si>
  <si>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</si>
  <si>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</si>
  <si>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</si>
  <si>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</si>
  <si>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</si>
  <si>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</si>
  <si>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</si>
  <si>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</si>
  <si>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</si>
  <si>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</si>
  <si>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</si>
  <si>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</si>
  <si>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</si>
  <si>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</si>
  <si>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</si>
  <si>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</si>
  <si>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</si>
  <si>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</si>
  <si>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</si>
  <si>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</si>
  <si>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</si>
  <si>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</si>
  <si>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</si>
  <si>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</si>
  <si>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</si>
  <si>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</si>
  <si>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</si>
  <si>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</si>
  <si>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</si>
  <si>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</si>
  <si>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</si>
  <si>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</si>
  <si>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</si>
  <si>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</si>
  <si>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</si>
  <si>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</si>
  <si>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</si>
  <si>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</si>
  <si>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</si>
  <si>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</si>
  <si>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</si>
  <si>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</si>
  <si>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</si>
  <si>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</si>
  <si>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</si>
  <si>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</si>
  <si>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</si>
  <si>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</si>
  <si>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</si>
  <si>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</si>
  <si>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</si>
  <si>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</si>
  <si>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</si>
  <si>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</si>
  <si>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</si>
  <si>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</si>
  <si>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</si>
  <si>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</si>
  <si>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</si>
  <si>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</si>
  <si>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</si>
  <si>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</si>
  <si>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</si>
  <si>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</si>
  <si>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</si>
  <si>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</si>
  <si>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</si>
  <si>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</si>
  <si>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</si>
  <si>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</si>
  <si>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</si>
  <si>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</si>
  <si>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</si>
  <si>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</si>
  <si>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</si>
  <si>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</si>
  <si>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</si>
  <si>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</si>
  <si>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</si>
  <si>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</si>
  <si>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</si>
  <si>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</si>
  <si>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</si>
  <si>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</si>
  <si>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</si>
  <si>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</si>
  <si>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</si>
  <si>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</si>
  <si>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</si>
  <si>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</si>
  <si>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</si>
  <si>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</si>
  <si>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</si>
  <si>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</si>
  <si>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</si>
  <si>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</si>
  <si>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</si>
  <si>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</si>
  <si>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</si>
  <si>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</si>
  <si>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</si>
  <si>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</si>
  <si>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</si>
  <si>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</si>
  <si>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</si>
  <si>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</si>
  <si>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</si>
  <si>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</si>
  <si>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</si>
  <si>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</si>
  <si>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</si>
  <si>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</si>
  <si>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</si>
  <si>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</si>
  <si>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</si>
  <si>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</si>
  <si>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</si>
  <si>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</si>
  <si>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</si>
  <si>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</si>
  <si>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</si>
  <si>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</si>
  <si>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</si>
  <si>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</si>
  <si>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</si>
  <si>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</si>
  <si>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</si>
  <si>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</si>
  <si>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</si>
  <si>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</si>
  <si>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</si>
  <si>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</si>
  <si>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</si>
  <si>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</si>
  <si>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</si>
  <si>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</si>
  <si>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</si>
  <si>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</si>
  <si>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</si>
  <si>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</si>
  <si>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</si>
  <si>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</si>
  <si>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</si>
  <si>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</si>
  <si>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</si>
  <si>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</si>
  <si>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</si>
  <si>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</si>
  <si>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</si>
  <si>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</si>
  <si>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</si>
  <si>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</si>
  <si>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</si>
  <si>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</si>
  <si>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</si>
  <si>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</si>
  <si>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</si>
  <si>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</si>
  <si>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</si>
  <si>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</si>
  <si>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</si>
  <si>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</si>
  <si>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</si>
  <si>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</si>
  <si>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</si>
  <si>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</si>
  <si>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</si>
  <si>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</si>
  <si>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</si>
  <si>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</si>
  <si>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</si>
  <si>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</si>
  <si>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</si>
  <si>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</si>
  <si>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</si>
  <si>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</si>
  <si>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</si>
  <si>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</si>
  <si>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</si>
  <si>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</si>
  <si>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</si>
  <si>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</si>
  <si>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</si>
  <si>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</si>
  <si>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</si>
  <si>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</si>
  <si>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</si>
  <si>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</si>
  <si>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</si>
  <si>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</si>
  <si>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</si>
  <si>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</si>
  <si>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</si>
  <si>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</si>
  <si>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</si>
  <si>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</si>
  <si>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</si>
  <si>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</si>
  <si>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</si>
  <si>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</si>
  <si>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</si>
  <si>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</si>
  <si>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</si>
  <si>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</si>
  <si>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</si>
  <si>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</si>
  <si>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</si>
  <si>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</si>
  <si>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</si>
  <si>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</si>
  <si>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</si>
  <si>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</si>
  <si>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</si>
  <si>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</si>
  <si>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</si>
  <si>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</si>
  <si>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</si>
  <si>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</si>
  <si>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</si>
  <si>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</si>
  <si>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</si>
  <si>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</si>
  <si>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</si>
  <si>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</si>
  <si>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</si>
  <si>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</si>
  <si>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</si>
  <si>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</si>
  <si>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</si>
  <si>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</si>
  <si>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</si>
  <si>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</si>
  <si>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</si>
  <si>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</si>
  <si>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</si>
  <si>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</si>
  <si>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</si>
  <si>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</si>
  <si>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</si>
  <si>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</si>
  <si>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</si>
  <si>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</si>
  <si>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</si>
  <si>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</si>
  <si>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</si>
  <si>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</si>
  <si>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</si>
  <si>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</si>
  <si>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</si>
  <si>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</si>
  <si>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</si>
  <si>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</si>
  <si>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</si>
  <si>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</si>
  <si>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</si>
  <si>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</si>
  <si>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</si>
  <si>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</si>
  <si>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</si>
  <si>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</si>
  <si>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</si>
  <si>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</si>
  <si>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</si>
  <si>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</si>
  <si>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</si>
  <si>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</si>
  <si>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</si>
  <si>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</si>
  <si>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</si>
  <si>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</si>
  <si>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</si>
  <si>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</si>
  <si>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</si>
  <si>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</si>
  <si>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</si>
  <si>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</si>
  <si>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</si>
  <si>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</si>
  <si>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</si>
  <si>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</si>
  <si>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</si>
  <si>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</si>
  <si>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</si>
  <si>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</si>
  <si>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</si>
  <si>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</si>
  <si>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</si>
  <si>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</si>
  <si>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</si>
  <si>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</si>
  <si>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</si>
  <si>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</si>
  <si>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</si>
  <si>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</si>
  <si>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</si>
  <si>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</si>
  <si>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</si>
  <si>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</si>
  <si>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</si>
  <si>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</si>
  <si>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</si>
  <si>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</si>
  <si>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</si>
  <si>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</si>
  <si>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</si>
  <si>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</si>
  <si>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</si>
  <si>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</si>
  <si>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</si>
  <si>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</si>
  <si>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</si>
  <si>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</si>
  <si>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</si>
  <si>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</si>
  <si>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</si>
  <si>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</si>
  <si>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</si>
  <si>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</si>
  <si>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</si>
  <si>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</si>
  <si>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</si>
  <si>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</si>
  <si>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</si>
  <si>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</si>
  <si>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</si>
  <si>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</si>
  <si>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</si>
  <si>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</si>
  <si>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</si>
  <si>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</si>
  <si>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</si>
  <si>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</si>
  <si>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</si>
  <si>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</si>
  <si>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</si>
  <si>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</si>
  <si>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</si>
  <si>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</si>
  <si>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</si>
  <si>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</si>
  <si>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</si>
  <si>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</si>
  <si>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</si>
  <si>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</si>
  <si>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</si>
  <si>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</si>
  <si>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</si>
  <si>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</si>
  <si>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</si>
  <si>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</si>
  <si>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</si>
  <si>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</si>
  <si>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</si>
  <si>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</si>
  <si>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</si>
  <si>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</si>
  <si>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</si>
  <si>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</si>
  <si>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</si>
  <si>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</si>
  <si>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</si>
  <si>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</si>
  <si>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</si>
  <si>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</si>
  <si>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</si>
  <si>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</si>
  <si>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</si>
  <si>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</si>
  <si>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</si>
  <si>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</si>
  <si>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</si>
  <si>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</si>
  <si>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</si>
  <si>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</si>
  <si>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</si>
  <si>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</si>
  <si>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</si>
  <si>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</si>
  <si>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</si>
  <si>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</si>
  <si>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</si>
  <si>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</si>
  <si>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</si>
  <si>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</si>
  <si>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</si>
  <si>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</si>
  <si>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</si>
  <si>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</si>
  <si>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</si>
  <si>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</si>
  <si>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</si>
  <si>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</si>
  <si>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</si>
  <si>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</si>
  <si>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</si>
  <si>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</si>
  <si>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</si>
  <si>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</si>
  <si>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</si>
  <si>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</si>
  <si>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</si>
  <si>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</si>
  <si>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</si>
  <si>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</si>
  <si>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</si>
  <si>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</si>
  <si>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</si>
  <si>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</si>
  <si>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</si>
  <si>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</si>
  <si>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</si>
  <si>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</si>
  <si>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</si>
  <si>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</si>
  <si>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</si>
  <si>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</si>
  <si>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</si>
  <si>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</si>
  <si>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</si>
  <si>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</si>
  <si>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</si>
  <si>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</si>
  <si>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</si>
  <si>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</si>
  <si>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</si>
  <si>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</si>
  <si>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</si>
  <si>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</si>
  <si>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</si>
  <si>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</si>
  <si>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</si>
  <si>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</si>
  <si>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</si>
  <si>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</si>
  <si>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</si>
  <si>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</si>
  <si>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</si>
  <si>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</si>
  <si>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</si>
  <si>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</si>
  <si>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</si>
  <si>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</si>
  <si>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</si>
  <si>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</si>
  <si>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</si>
  <si>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</si>
  <si>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</si>
  <si>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</si>
  <si>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</si>
  <si>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</si>
  <si>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</si>
  <si>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</si>
  <si>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</si>
  <si>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</si>
  <si>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</si>
  <si>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</si>
  <si>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</si>
  <si>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</si>
  <si>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</si>
  <si>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</si>
  <si>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</si>
  <si>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</si>
  <si>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</si>
  <si>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</si>
  <si>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</si>
  <si>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</si>
  <si>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</si>
  <si>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</si>
  <si>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</si>
  <si>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</si>
  <si>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</si>
  <si>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</si>
  <si>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</si>
  <si>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</si>
  <si>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</si>
  <si>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</si>
  <si>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</si>
  <si>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</si>
  <si>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</si>
  <si>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</si>
  <si>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</si>
  <si>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</si>
  <si>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</si>
  <si>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</si>
  <si>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</si>
  <si>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</si>
  <si>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</si>
  <si>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</si>
  <si>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</si>
  <si>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</si>
  <si>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</si>
  <si>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</si>
  <si>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</si>
  <si>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</si>
  <si>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</si>
  <si>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</si>
  <si>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</si>
  <si>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</si>
  <si>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</si>
  <si>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</si>
  <si>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</si>
  <si>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</si>
  <si>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</si>
  <si>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</si>
  <si>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</si>
  <si>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</si>
  <si>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</si>
  <si>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</si>
  <si>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</si>
  <si>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</si>
  <si>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</si>
  <si>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</si>
  <si>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</si>
  <si>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</si>
  <si>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</si>
  <si>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</si>
  <si>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</si>
  <si>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</si>
  <si>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</si>
  <si>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</si>
  <si>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</si>
  <si>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</si>
  <si>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</si>
  <si>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</si>
  <si>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</si>
  <si>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</si>
  <si>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</si>
  <si>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</si>
  <si>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</si>
  <si>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</si>
  <si>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</si>
  <si>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</si>
  <si>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</si>
  <si>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</si>
  <si>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</si>
  <si>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</si>
  <si>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</si>
  <si>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</si>
  <si>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</si>
  <si>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</si>
  <si>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</si>
  <si>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</si>
  <si>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</si>
  <si>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</si>
  <si>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</si>
  <si>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</si>
  <si>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</si>
  <si>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</si>
  <si>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</si>
  <si>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</si>
  <si>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</si>
  <si>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</si>
  <si>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</si>
  <si>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</si>
  <si>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</si>
  <si>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For HK, we use freight motorcycles as taxis, thus copying the value for LPG light duty vehicles to this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</si>
</sst>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 numFmtId="172" formatCode="0.00000"/>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
      <b/>
      <sz val="11"/>
      <color rgb="FFFF000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8">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56" fillId="29" borderId="0" xfId="78" applyFont="1" applyFill="1" applyAlignment="1">
      <alignment horizontal="center"/>
    </xf>
    <xf numFmtId="1" fontId="15" fillId="0" borderId="0" xfId="78" applyNumberFormat="1" applyFont="1" applyFill="1"/>
    <xf numFmtId="0" fontId="58" fillId="0" borderId="0" xfId="0" applyFont="1"/>
    <xf numFmtId="172" fontId="0" fillId="0" borderId="0" xfId="0" applyNumberForma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3">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tabSelected="1" topLeftCell="A52" workbookViewId="0">
      <selection activeCell="A26" sqref="A26"/>
    </sheetView>
  </sheetViews>
  <sheetFormatPr defaultRowHeight="15"/>
  <cols>
    <col min="1" max="1" width="13.42578125" customWidth="1"/>
    <col min="2" max="2" width="107.42578125" customWidth="1"/>
  </cols>
  <sheetData>
    <row r="1" spans="1:2">
      <c r="A1" s="1" t="s">
        <v>1135</v>
      </c>
    </row>
    <row r="3" spans="1:2">
      <c r="A3" s="1" t="s">
        <v>0</v>
      </c>
      <c r="B3" s="20" t="s">
        <v>624</v>
      </c>
    </row>
    <row r="4" spans="1:2">
      <c r="B4" t="s">
        <v>586</v>
      </c>
    </row>
    <row r="5" spans="1:2">
      <c r="B5" s="22">
        <v>2017</v>
      </c>
    </row>
    <row r="6" spans="1:2">
      <c r="B6" t="s">
        <v>134</v>
      </c>
    </row>
    <row r="7" spans="1:2">
      <c r="B7" t="s">
        <v>587</v>
      </c>
    </row>
    <row r="8" spans="1:2">
      <c r="B8" t="s">
        <v>1149</v>
      </c>
    </row>
    <row r="10" spans="1:2">
      <c r="B10" s="25" t="s">
        <v>708</v>
      </c>
    </row>
    <row r="11" spans="1:2">
      <c r="B11" s="22">
        <v>2017</v>
      </c>
    </row>
    <row r="12" spans="1:2">
      <c r="B12" t="s">
        <v>709</v>
      </c>
    </row>
    <row r="13" spans="1:2">
      <c r="B13" t="s">
        <v>711</v>
      </c>
    </row>
    <row r="14" spans="1:2">
      <c r="B14" t="s">
        <v>710</v>
      </c>
    </row>
    <row r="16" spans="1:2">
      <c r="B16" t="s">
        <v>611</v>
      </c>
    </row>
    <row r="17" spans="1:2">
      <c r="B17" s="22">
        <v>2013</v>
      </c>
    </row>
    <row r="18" spans="1:2">
      <c r="B18" t="s">
        <v>612</v>
      </c>
    </row>
    <row r="19" spans="1:2">
      <c r="B19" t="s">
        <v>613</v>
      </c>
    </row>
    <row r="20" spans="1:2">
      <c r="B20" t="s">
        <v>614</v>
      </c>
    </row>
    <row r="22" spans="1:2">
      <c r="B22" t="s">
        <v>1134</v>
      </c>
    </row>
    <row r="24" spans="1:2">
      <c r="A24" s="1" t="s">
        <v>137</v>
      </c>
    </row>
    <row r="25" spans="1:2">
      <c r="A25" s="66" t="s">
        <v>1173</v>
      </c>
    </row>
    <row r="26" spans="1:2">
      <c r="A26" s="1"/>
    </row>
    <row r="27" spans="1:2">
      <c r="A27" t="s">
        <v>138</v>
      </c>
    </row>
    <row r="29" spans="1:2">
      <c r="A29" s="1" t="s">
        <v>856</v>
      </c>
    </row>
    <row r="30" spans="1:2">
      <c r="A30" s="26" t="s">
        <v>860</v>
      </c>
    </row>
    <row r="31" spans="1:2">
      <c r="A31" t="s">
        <v>1140</v>
      </c>
    </row>
    <row r="32" spans="1:2">
      <c r="A32" t="s">
        <v>857</v>
      </c>
    </row>
    <row r="33" spans="1:1">
      <c r="A33" t="s">
        <v>858</v>
      </c>
    </row>
    <row r="34" spans="1:1">
      <c r="A34" t="s">
        <v>859</v>
      </c>
    </row>
    <row r="35" spans="1:1">
      <c r="A35" t="s">
        <v>846</v>
      </c>
    </row>
    <row r="36" spans="1:1">
      <c r="A36" t="s">
        <v>847</v>
      </c>
    </row>
    <row r="38" spans="1:1">
      <c r="A38" s="1" t="s">
        <v>836</v>
      </c>
    </row>
    <row r="39" spans="1:1">
      <c r="A39" s="26" t="s">
        <v>1133</v>
      </c>
    </row>
    <row r="40" spans="1:1">
      <c r="A40" t="s">
        <v>838</v>
      </c>
    </row>
    <row r="41" spans="1:1">
      <c r="A41" t="s">
        <v>1141</v>
      </c>
    </row>
    <row r="42" spans="1:1">
      <c r="A42" t="s">
        <v>846</v>
      </c>
    </row>
    <row r="43" spans="1:1">
      <c r="A43" t="s">
        <v>847</v>
      </c>
    </row>
    <row r="45" spans="1:1">
      <c r="A45" s="1" t="s">
        <v>837</v>
      </c>
    </row>
    <row r="46" spans="1:1">
      <c r="A46" s="26" t="s">
        <v>1130</v>
      </c>
    </row>
    <row r="47" spans="1:1">
      <c r="A47" t="s">
        <v>1142</v>
      </c>
    </row>
    <row r="48" spans="1:1">
      <c r="A48" t="s">
        <v>1131</v>
      </c>
    </row>
    <row r="49" spans="1:1">
      <c r="A49" t="s">
        <v>1132</v>
      </c>
    </row>
    <row r="50" spans="1:1">
      <c r="A50" t="s">
        <v>846</v>
      </c>
    </row>
    <row r="51" spans="1:1">
      <c r="A51" t="s">
        <v>847</v>
      </c>
    </row>
    <row r="53" spans="1:1">
      <c r="A53" s="1" t="s">
        <v>627</v>
      </c>
    </row>
    <row r="54" spans="1:1">
      <c r="A54" s="26" t="s">
        <v>615</v>
      </c>
    </row>
    <row r="55" spans="1:1">
      <c r="A55" t="s">
        <v>589</v>
      </c>
    </row>
    <row r="56" spans="1:1">
      <c r="A56" t="s">
        <v>590</v>
      </c>
    </row>
    <row r="57" spans="1:1">
      <c r="A57" t="s">
        <v>591</v>
      </c>
    </row>
    <row r="59" spans="1:1">
      <c r="A59" s="1" t="s">
        <v>625</v>
      </c>
    </row>
    <row r="60" spans="1:1">
      <c r="A60" s="26" t="s">
        <v>1144</v>
      </c>
    </row>
    <row r="61" spans="1:1">
      <c r="A61" t="s">
        <v>1143</v>
      </c>
    </row>
    <row r="63" spans="1:1">
      <c r="A63" s="1" t="s">
        <v>626</v>
      </c>
    </row>
    <row r="64" spans="1:1">
      <c r="A64" s="26" t="s">
        <v>707</v>
      </c>
    </row>
    <row r="65" spans="1:1">
      <c r="A65" t="s">
        <v>838</v>
      </c>
    </row>
    <row r="66" spans="1:1">
      <c r="A66" t="s">
        <v>1145</v>
      </c>
    </row>
    <row r="68" spans="1:1">
      <c r="A68" s="1" t="s">
        <v>593</v>
      </c>
    </row>
    <row r="69" spans="1:1">
      <c r="A69" s="26" t="s">
        <v>616</v>
      </c>
    </row>
    <row r="70" spans="1:1">
      <c r="A70" t="s">
        <v>594</v>
      </c>
    </row>
    <row r="71" spans="1:1">
      <c r="A71" t="s">
        <v>1146</v>
      </c>
    </row>
    <row r="73" spans="1:1">
      <c r="A73" s="1" t="s">
        <v>617</v>
      </c>
    </row>
    <row r="74" spans="1:1">
      <c r="A74" s="26" t="s">
        <v>618</v>
      </c>
    </row>
    <row r="75" spans="1:1">
      <c r="A75" t="s">
        <v>619</v>
      </c>
    </row>
    <row r="76" spans="1:1">
      <c r="A76" t="s">
        <v>620</v>
      </c>
    </row>
    <row r="77" spans="1:1">
      <c r="A77" t="s">
        <v>621</v>
      </c>
    </row>
    <row r="78" spans="1:1">
      <c r="A78" t="s">
        <v>622</v>
      </c>
    </row>
    <row r="79" spans="1:1">
      <c r="A79" t="s">
        <v>623</v>
      </c>
    </row>
    <row r="80" spans="1:1">
      <c r="A80" t="s">
        <v>1147</v>
      </c>
    </row>
    <row r="82" spans="1:2">
      <c r="A82" s="1" t="s">
        <v>712</v>
      </c>
    </row>
    <row r="83" spans="1:2">
      <c r="A83" s="26" t="s">
        <v>839</v>
      </c>
    </row>
    <row r="84" spans="1:2">
      <c r="A84" t="s">
        <v>838</v>
      </c>
    </row>
    <row r="85" spans="1:2">
      <c r="A85" t="s">
        <v>1148</v>
      </c>
    </row>
    <row r="86" spans="1:2">
      <c r="A86" t="s">
        <v>840</v>
      </c>
    </row>
    <row r="87" spans="1:2">
      <c r="A87" t="s">
        <v>841</v>
      </c>
    </row>
    <row r="88" spans="1:2">
      <c r="A88" t="s">
        <v>846</v>
      </c>
    </row>
    <row r="89" spans="1:2">
      <c r="A89" t="s">
        <v>847</v>
      </c>
    </row>
    <row r="91" spans="1:2">
      <c r="A91" s="1" t="s">
        <v>713</v>
      </c>
    </row>
    <row r="92" spans="1:2">
      <c r="A92" t="s">
        <v>714</v>
      </c>
    </row>
    <row r="94" spans="1:2">
      <c r="A94" s="61" t="s">
        <v>1164</v>
      </c>
      <c r="B94" s="62"/>
    </row>
    <row r="95" spans="1:2">
      <c r="A95" t="s">
        <v>1165</v>
      </c>
    </row>
    <row r="96" spans="1:2">
      <c r="A96" t="s">
        <v>1166</v>
      </c>
    </row>
    <row r="97" spans="1:1">
      <c r="A97" t="s">
        <v>1167</v>
      </c>
    </row>
  </sheetData>
  <phoneticPr fontId="5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3"/>
  <sheetViews>
    <sheetView topLeftCell="A10" workbookViewId="0">
      <selection activeCell="B19" sqref="B19"/>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1">
      <c r="A1" t="s">
        <v>1150</v>
      </c>
    </row>
    <row r="2" spans="1:1">
      <c r="A2" t="s">
        <v>1151</v>
      </c>
    </row>
    <row r="3" spans="1:1">
      <c r="A3" t="s">
        <v>1152</v>
      </c>
    </row>
    <row r="4" spans="1:1">
      <c r="A4" t="s">
        <v>1153</v>
      </c>
    </row>
    <row r="5" spans="1:1">
      <c r="A5" t="s">
        <v>1154</v>
      </c>
    </row>
    <row r="6" spans="1:1">
      <c r="A6" t="s">
        <v>1155</v>
      </c>
    </row>
    <row r="7" spans="1:1">
      <c r="A7" t="s">
        <v>1156</v>
      </c>
    </row>
    <row r="8" spans="1:1">
      <c r="A8" t="s">
        <v>1157</v>
      </c>
    </row>
    <row r="10" spans="1:1">
      <c r="A10" t="s">
        <v>1160</v>
      </c>
    </row>
    <row r="11" spans="1:1">
      <c r="A11" t="s">
        <v>1161</v>
      </c>
    </row>
    <row r="12" spans="1:1">
      <c r="A12" t="s">
        <v>1162</v>
      </c>
    </row>
    <row r="13" spans="1:1">
      <c r="A13" t="s">
        <v>1163</v>
      </c>
    </row>
    <row r="14" spans="1:1">
      <c r="A14" t="s">
        <v>1169</v>
      </c>
    </row>
    <row r="15" spans="1:1">
      <c r="A15" t="s">
        <v>1168</v>
      </c>
    </row>
    <row r="17" spans="1:7">
      <c r="A17" s="20" t="s">
        <v>1158</v>
      </c>
      <c r="B17" s="21"/>
      <c r="C17" s="21"/>
      <c r="D17" s="21"/>
      <c r="E17" s="21"/>
      <c r="F17" s="21"/>
      <c r="G17" s="21"/>
    </row>
    <row r="18" spans="1:7">
      <c r="B18" s="58" t="s">
        <v>139</v>
      </c>
      <c r="C18" s="58" t="s">
        <v>140</v>
      </c>
      <c r="D18" s="58" t="s">
        <v>141</v>
      </c>
      <c r="E18" s="58" t="s">
        <v>142</v>
      </c>
      <c r="F18" s="58" t="s">
        <v>143</v>
      </c>
      <c r="G18" s="58" t="s">
        <v>144</v>
      </c>
    </row>
    <row r="19" spans="1:7">
      <c r="A19" t="s">
        <v>1136</v>
      </c>
      <c r="B19" s="59">
        <v>1</v>
      </c>
      <c r="C19" s="59">
        <v>1</v>
      </c>
      <c r="D19" s="60">
        <v>1.0580000000000001</v>
      </c>
      <c r="E19" s="59">
        <v>1</v>
      </c>
      <c r="F19" s="59">
        <v>1</v>
      </c>
      <c r="G19">
        <v>0</v>
      </c>
    </row>
    <row r="20" spans="1:7">
      <c r="A20" t="s">
        <v>588</v>
      </c>
      <c r="B20" s="59">
        <v>1</v>
      </c>
      <c r="C20" s="59">
        <v>1</v>
      </c>
      <c r="D20" s="59">
        <v>1</v>
      </c>
      <c r="E20" s="59">
        <v>1</v>
      </c>
      <c r="F20" s="59">
        <v>1</v>
      </c>
      <c r="G20">
        <v>0</v>
      </c>
    </row>
    <row r="21" spans="1:7">
      <c r="A21" t="s">
        <v>585</v>
      </c>
      <c r="B21">
        <v>0</v>
      </c>
      <c r="C21">
        <v>0</v>
      </c>
      <c r="D21">
        <v>0</v>
      </c>
      <c r="E21">
        <v>0</v>
      </c>
      <c r="F21">
        <v>0</v>
      </c>
      <c r="G21" s="59">
        <v>1</v>
      </c>
    </row>
    <row r="22" spans="1:7">
      <c r="A22" t="s">
        <v>1137</v>
      </c>
      <c r="B22">
        <v>0</v>
      </c>
      <c r="C22">
        <v>0</v>
      </c>
      <c r="D22">
        <v>0</v>
      </c>
      <c r="E22">
        <v>0</v>
      </c>
      <c r="F22">
        <v>0</v>
      </c>
      <c r="G22" s="59">
        <v>1</v>
      </c>
    </row>
    <row r="23" spans="1:7">
      <c r="A23" t="s">
        <v>1138</v>
      </c>
      <c r="B23">
        <v>0</v>
      </c>
      <c r="C23">
        <v>0</v>
      </c>
      <c r="D23">
        <v>0</v>
      </c>
      <c r="E23">
        <v>0</v>
      </c>
      <c r="F23">
        <v>0</v>
      </c>
      <c r="G23" s="59">
        <v>1</v>
      </c>
    </row>
    <row r="24" spans="1:7">
      <c r="A24" t="s">
        <v>1139</v>
      </c>
      <c r="B24" s="59">
        <v>1</v>
      </c>
      <c r="C24" s="59">
        <v>1</v>
      </c>
      <c r="D24" s="60">
        <v>1.004</v>
      </c>
      <c r="E24" s="59">
        <v>1</v>
      </c>
      <c r="F24" s="59">
        <v>1</v>
      </c>
      <c r="G24">
        <v>0</v>
      </c>
    </row>
    <row r="26" spans="1:7">
      <c r="A26" s="20" t="s">
        <v>1159</v>
      </c>
      <c r="B26" s="21"/>
      <c r="C26" s="21"/>
      <c r="D26" s="21"/>
      <c r="E26" s="21"/>
      <c r="F26" s="21"/>
      <c r="G26" s="21"/>
    </row>
    <row r="27" spans="1:7">
      <c r="B27" s="58" t="s">
        <v>139</v>
      </c>
      <c r="C27" s="58" t="s">
        <v>140</v>
      </c>
      <c r="D27" s="58" t="s">
        <v>141</v>
      </c>
      <c r="E27" s="58" t="s">
        <v>142</v>
      </c>
      <c r="F27" s="58" t="s">
        <v>143</v>
      </c>
      <c r="G27" s="58" t="s">
        <v>144</v>
      </c>
    </row>
    <row r="28" spans="1:7">
      <c r="A28" t="s">
        <v>1136</v>
      </c>
      <c r="B28" s="59">
        <v>1</v>
      </c>
      <c r="C28" s="59">
        <v>1</v>
      </c>
      <c r="D28" s="59">
        <v>1</v>
      </c>
      <c r="E28" s="59">
        <v>1</v>
      </c>
      <c r="F28" s="59">
        <v>1</v>
      </c>
      <c r="G28">
        <v>0</v>
      </c>
    </row>
    <row r="29" spans="1:7">
      <c r="A29" t="s">
        <v>588</v>
      </c>
      <c r="B29" s="59">
        <v>1</v>
      </c>
      <c r="C29" s="59">
        <v>1</v>
      </c>
      <c r="D29" s="59">
        <v>1</v>
      </c>
      <c r="E29" s="59">
        <v>1</v>
      </c>
      <c r="F29" s="59">
        <v>1</v>
      </c>
      <c r="G29">
        <v>0</v>
      </c>
    </row>
    <row r="30" spans="1:7">
      <c r="A30" t="s">
        <v>585</v>
      </c>
      <c r="B30">
        <v>0</v>
      </c>
      <c r="C30">
        <v>0</v>
      </c>
      <c r="D30">
        <v>0</v>
      </c>
      <c r="E30">
        <v>0</v>
      </c>
      <c r="F30">
        <v>0</v>
      </c>
      <c r="G30" s="59">
        <v>1</v>
      </c>
    </row>
    <row r="31" spans="1:7">
      <c r="A31" t="s">
        <v>1137</v>
      </c>
      <c r="B31">
        <v>0</v>
      </c>
      <c r="C31">
        <v>0</v>
      </c>
      <c r="D31">
        <v>0</v>
      </c>
      <c r="E31">
        <v>0</v>
      </c>
      <c r="F31">
        <v>0</v>
      </c>
      <c r="G31" s="59">
        <v>1</v>
      </c>
    </row>
    <row r="32" spans="1:7">
      <c r="A32" t="s">
        <v>1138</v>
      </c>
      <c r="B32">
        <v>0</v>
      </c>
      <c r="C32">
        <v>0</v>
      </c>
      <c r="D32">
        <v>0</v>
      </c>
      <c r="E32">
        <v>0</v>
      </c>
      <c r="F32">
        <v>0</v>
      </c>
      <c r="G32" s="59">
        <v>1</v>
      </c>
    </row>
    <row r="33" spans="1:7">
      <c r="A33" t="s">
        <v>1139</v>
      </c>
      <c r="B33">
        <v>0</v>
      </c>
      <c r="C33">
        <v>0</v>
      </c>
      <c r="D33">
        <v>0</v>
      </c>
      <c r="E33">
        <v>0</v>
      </c>
      <c r="F33">
        <v>0</v>
      </c>
      <c r="G33">
        <v>0</v>
      </c>
    </row>
  </sheetData>
  <phoneticPr fontId="5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G7"/>
  <sheetViews>
    <sheetView workbookViewId="0">
      <selection activeCell="B3" sqref="B3"/>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7">
      <c r="B1" s="58" t="s">
        <v>139</v>
      </c>
      <c r="C1" s="58" t="s">
        <v>140</v>
      </c>
      <c r="D1" s="58" t="s">
        <v>141</v>
      </c>
      <c r="E1" s="58" t="s">
        <v>142</v>
      </c>
      <c r="F1" s="58" t="s">
        <v>143</v>
      </c>
      <c r="G1" s="58" t="s">
        <v>144</v>
      </c>
    </row>
    <row r="2" spans="1:7">
      <c r="A2" t="s">
        <v>1136</v>
      </c>
      <c r="B2" s="67">
        <f>$D2/(1-'Calculations Etc'!$B$12)*'Calibration Adjustments'!B19</f>
        <v>1.0353722697912576E-3</v>
      </c>
      <c r="C2" s="67">
        <f>$D2*'Calibration Adjustments'!C19</f>
        <v>3.2515823348816362E-4</v>
      </c>
      <c r="D2" s="67">
        <f>'AEO 7'!D41*'Calculations Etc'!$B$19/'Calculations Etc'!$B$25*'Calibration Adjustments'!D19</f>
        <v>3.2515823348816362E-4</v>
      </c>
      <c r="E2" s="67">
        <f>$D2*'Calibration Adjustments'!E19</f>
        <v>3.2515823348816362E-4</v>
      </c>
      <c r="F2" s="67">
        <f>$D2/(1-'Calculations Etc'!$B$12)*'Calculations Etc'!$B$16+$D2*(1-'Calculations Etc'!$B$16)*'Calibration Adjustments'!F19</f>
        <v>7.1577595345486539E-4</v>
      </c>
      <c r="G2" s="67">
        <v>0</v>
      </c>
    </row>
    <row r="3" spans="1:7">
      <c r="A3" t="s">
        <v>588</v>
      </c>
      <c r="B3" s="67">
        <f>$E3/(1-'Calculations Etc'!$B$13)*'Calibration Adjustments'!B20</f>
        <v>4.377299624979342E-3</v>
      </c>
      <c r="C3" s="67">
        <f>$E3*'Calibration Adjustments'!C20</f>
        <v>1.3621702719900379E-3</v>
      </c>
      <c r="D3" s="67">
        <f>$E3*'Calibration Adjustments'!D20</f>
        <v>1.3621702719900379E-3</v>
      </c>
      <c r="E3" s="67">
        <f>'NTS 1-40'!AH13/('AEO 7'!D55*10^9)*'Calibration Adjustments'!E20</f>
        <v>1.3621702719900379E-3</v>
      </c>
      <c r="F3" s="67">
        <f>$E3/(1-'Calculations Etc'!$B$13)*'Calculations Etc'!$B$16+$E3*(1-'Calculations Etc'!$B$16)*'Calibration Adjustments'!F20</f>
        <v>3.0204914161341551E-3</v>
      </c>
      <c r="G3" s="67">
        <v>0</v>
      </c>
    </row>
    <row r="4" spans="1:7">
      <c r="A4" t="s">
        <v>585</v>
      </c>
      <c r="B4" s="67">
        <v>0</v>
      </c>
      <c r="C4" s="67">
        <v>0</v>
      </c>
      <c r="D4" s="67">
        <v>0</v>
      </c>
      <c r="E4" s="67">
        <v>0</v>
      </c>
      <c r="F4" s="67">
        <v>0</v>
      </c>
      <c r="G4" s="67">
        <f>SUM('AEO 48'!D45,'AEO 48'!D59)/('AEO 48'!D188*'Calculations Etc'!B3*10^3)*'Calibration Adjustments'!G21</f>
        <v>4.5438417767620204E-4</v>
      </c>
    </row>
    <row r="5" spans="1:7">
      <c r="A5" t="s">
        <v>1137</v>
      </c>
      <c r="B5" s="67">
        <v>0</v>
      </c>
      <c r="C5" s="67">
        <v>0</v>
      </c>
      <c r="D5" s="67">
        <v>0</v>
      </c>
      <c r="E5" s="67">
        <v>0</v>
      </c>
      <c r="F5" s="67">
        <v>0</v>
      </c>
      <c r="G5" s="67">
        <f>SUM('NTS 1-40'!AH24:AH27)/('AEO 7'!D57*10^9)*'Calibration Adjustments'!G22</f>
        <v>9.2302425644173172E-4</v>
      </c>
    </row>
    <row r="6" spans="1:7">
      <c r="A6" t="s">
        <v>1138</v>
      </c>
      <c r="B6" s="67">
        <v>0</v>
      </c>
      <c r="C6" s="67">
        <v>0</v>
      </c>
      <c r="D6" s="67">
        <v>0</v>
      </c>
      <c r="E6" s="67">
        <v>0</v>
      </c>
      <c r="F6" s="67">
        <v>0</v>
      </c>
      <c r="G6" s="67">
        <f>SUM('NRBS 40'!D5,'NRBS 40'!D7:D8)/('AEO 7'!D61*10^9)*'Calibration Adjustments'!G23</f>
        <v>9.7979641522397912E-6</v>
      </c>
    </row>
    <row r="7" spans="1:7">
      <c r="A7" t="s">
        <v>1139</v>
      </c>
      <c r="B7" s="67">
        <f>$D7/(1-'Calculations Etc'!$B$12)*'Calibration Adjustments'!B24</f>
        <v>3.7416846422474305E-3</v>
      </c>
      <c r="C7" s="67">
        <f>$D7*'Calibration Adjustments'!C24</f>
        <v>1.1750745157471272E-3</v>
      </c>
      <c r="D7" s="67">
        <f>'NTS 1-40'!AH8/('AEO 36'!D20*10^6)*'Calibration Adjustments'!D24</f>
        <v>1.1750745157471272E-3</v>
      </c>
      <c r="E7" s="67">
        <f>$D7*'Calibration Adjustments'!E24</f>
        <v>1.1750745157471272E-3</v>
      </c>
      <c r="F7" s="67">
        <f>$D7/(1-'Calculations Etc'!$B$12)*'Calculations Etc'!$B$16+$D7*(1-'Calculations Etc'!$B$16)*'Calibration Adjustments'!F24</f>
        <v>2.5867100853222942E-3</v>
      </c>
      <c r="G7" s="67">
        <v>0</v>
      </c>
    </row>
  </sheetData>
  <phoneticPr fontId="5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workbookViewId="0">
      <selection activeCell="D14" sqref="D14"/>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7">
      <c r="B1" s="58" t="s">
        <v>139</v>
      </c>
      <c r="C1" s="58" t="s">
        <v>140</v>
      </c>
      <c r="D1" s="58" t="s">
        <v>141</v>
      </c>
      <c r="E1" s="58" t="s">
        <v>142</v>
      </c>
      <c r="F1" s="58" t="s">
        <v>143</v>
      </c>
      <c r="G1" s="58" t="s">
        <v>144</v>
      </c>
    </row>
    <row r="2" spans="1:7">
      <c r="A2" t="s">
        <v>1136</v>
      </c>
      <c r="B2" s="59">
        <f>$D2/(1-'Calculations Etc'!$B$12)*'Calibration Adjustments'!B28</f>
        <v>3.6382269432129737E-4</v>
      </c>
      <c r="C2" s="63">
        <f>$D2*'Calibration Adjustments'!C28</f>
        <v>1.1425836681164713E-4</v>
      </c>
      <c r="D2" s="63">
        <f>'AEO 7'!D43*'Calculations Etc'!$B$20/'Calculations Etc'!$B$25*'Calibration Adjustments'!D28</f>
        <v>1.1425836681164713E-4</v>
      </c>
      <c r="E2" s="63">
        <f>$D2*'Calibration Adjustments'!E28</f>
        <v>1.1425836681164713E-4</v>
      </c>
      <c r="F2" s="63">
        <f>$D2/(1-'Calculations Etc'!$B$12)*'Calculations Etc'!$B$16+$D2*(1-'Calculations Etc'!$B$16)*'Calibration Adjustments'!F28</f>
        <v>2.5151874694195479E-4</v>
      </c>
      <c r="G2">
        <v>0</v>
      </c>
    </row>
    <row r="3" spans="1:7">
      <c r="A3" t="s">
        <v>588</v>
      </c>
      <c r="B3" s="59">
        <f>$E3/(1-'Calculations Etc'!$B$13)*'Calibration Adjustments'!B29</f>
        <v>2.6331411139866806E-3</v>
      </c>
      <c r="C3" s="63">
        <f>$E3*'Calibration Adjustments'!C29</f>
        <v>8.1940622180834042E-4</v>
      </c>
      <c r="D3" s="63">
        <f>$E3*'Calibration Adjustments'!D29</f>
        <v>8.1940622180834042E-4</v>
      </c>
      <c r="E3" s="63">
        <f>'AEO 50'!D133*'Calculations Etc'!$B$22/'Calculations Etc'!$B$26*'Calibration Adjustments'!E29</f>
        <v>8.1940622180834042E-4</v>
      </c>
      <c r="F3" s="63">
        <f>$E3/(1-'Calculations Etc'!$B$13)*'Calculations Etc'!$B$16+$E3*(1-'Calculations Etc'!$B$16)*'Calibration Adjustments'!F29</f>
        <v>1.8169604125064275E-3</v>
      </c>
      <c r="G3">
        <v>0</v>
      </c>
    </row>
    <row r="4" spans="1:7">
      <c r="A4" t="s">
        <v>585</v>
      </c>
      <c r="B4">
        <v>0</v>
      </c>
      <c r="C4">
        <v>0</v>
      </c>
      <c r="D4">
        <v>0</v>
      </c>
      <c r="E4">
        <v>0</v>
      </c>
      <c r="F4">
        <v>0</v>
      </c>
      <c r="G4" s="63">
        <f>SUM('AEO 48'!D74)/('AEO 48'!D188*'Calculations Etc'!B4*10^3)*'Calibration Adjustments'!G30</f>
        <v>1.0500026040236503E-4</v>
      </c>
    </row>
    <row r="5" spans="1:7">
      <c r="A5" t="s">
        <v>1137</v>
      </c>
      <c r="B5">
        <v>0</v>
      </c>
      <c r="C5">
        <v>0</v>
      </c>
      <c r="D5">
        <v>0</v>
      </c>
      <c r="E5">
        <v>0</v>
      </c>
      <c r="F5">
        <v>0</v>
      </c>
      <c r="G5" s="63">
        <f>'AEO 7'!D48/10^3*'Calibration Adjustments'!G31</f>
        <v>3.4551069999999998E-3</v>
      </c>
    </row>
    <row r="6" spans="1:7">
      <c r="A6" t="s">
        <v>1138</v>
      </c>
      <c r="B6">
        <v>0</v>
      </c>
      <c r="C6">
        <v>0</v>
      </c>
      <c r="D6">
        <v>0</v>
      </c>
      <c r="E6">
        <v>0</v>
      </c>
      <c r="F6">
        <v>0</v>
      </c>
      <c r="G6" s="63">
        <f>'AEO 7'!D49/10^3*'Calibration Adjustments'!G32</f>
        <v>4.9418049999999996E-3</v>
      </c>
    </row>
    <row r="7" spans="1:7">
      <c r="A7" t="s">
        <v>1139</v>
      </c>
      <c r="B7">
        <v>0</v>
      </c>
      <c r="C7" s="63">
        <f>'SYFAFE-psgr'!C2</f>
        <v>3.2515823348816362E-4</v>
      </c>
      <c r="D7">
        <v>0</v>
      </c>
      <c r="E7">
        <v>0</v>
      </c>
      <c r="F7">
        <v>0</v>
      </c>
      <c r="G7">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8" activePane="bottomRight" state="frozen"/>
      <selection pane="topRight" activeCell="C1" sqref="C1"/>
      <selection pane="bottomLeft" activeCell="A2" sqref="A2"/>
      <selection pane="bottomRight" activeCell="D43" sqref="D43"/>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8" t="s">
        <v>19</v>
      </c>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715</v>
      </c>
      <c r="B10" s="16" t="s">
        <v>716</v>
      </c>
    </row>
    <row r="11" spans="1:39" ht="15" customHeight="1">
      <c r="B11" s="15" t="s">
        <v>717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718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719</v>
      </c>
    </row>
    <row r="17" spans="1:39" ht="15" customHeight="1">
      <c r="A17" s="7" t="s">
        <v>720</v>
      </c>
      <c r="B17" s="10" t="s">
        <v>721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722</v>
      </c>
      <c r="B18" s="10" t="s">
        <v>723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724</v>
      </c>
      <c r="B19" s="10" t="s">
        <v>725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726</v>
      </c>
      <c r="B20" s="10" t="s">
        <v>727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728</v>
      </c>
      <c r="B21" s="10" t="s">
        <v>729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730</v>
      </c>
      <c r="B22" s="10" t="s">
        <v>731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732</v>
      </c>
      <c r="B23" s="10" t="s">
        <v>733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734</v>
      </c>
      <c r="B24" s="10" t="s">
        <v>735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736</v>
      </c>
      <c r="B25" s="10" t="s">
        <v>737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738</v>
      </c>
      <c r="B26" s="10" t="s">
        <v>739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740</v>
      </c>
      <c r="B27" s="10" t="s">
        <v>741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742</v>
      </c>
      <c r="B28" s="10" t="s">
        <v>743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744</v>
      </c>
    </row>
    <row r="31" spans="1:39" ht="15" customHeight="1">
      <c r="A31" s="7" t="s">
        <v>745</v>
      </c>
      <c r="B31" s="10" t="s">
        <v>746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747</v>
      </c>
      <c r="B32" s="10" t="s">
        <v>748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749</v>
      </c>
      <c r="B33" s="10" t="s">
        <v>750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751</v>
      </c>
      <c r="B34" s="10" t="s">
        <v>752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753</v>
      </c>
      <c r="B35" s="10" t="s">
        <v>754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755</v>
      </c>
      <c r="B36" s="10" t="s">
        <v>756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757</v>
      </c>
      <c r="B37" s="10" t="s">
        <v>758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759</v>
      </c>
      <c r="B38" s="10" t="s">
        <v>760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761</v>
      </c>
      <c r="B39" s="10" t="s">
        <v>762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763</v>
      </c>
      <c r="B40" s="10" t="s">
        <v>764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765</v>
      </c>
      <c r="B41" s="10" t="s">
        <v>766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767</v>
      </c>
      <c r="B42" s="10" t="s">
        <v>758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768</v>
      </c>
      <c r="B43" s="10" t="s">
        <v>769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770</v>
      </c>
      <c r="B44" s="10" t="s">
        <v>771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772</v>
      </c>
      <c r="B45" s="10" t="s">
        <v>773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774</v>
      </c>
      <c r="B46" s="10" t="s">
        <v>775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776</v>
      </c>
      <c r="B47" s="10" t="s">
        <v>777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778</v>
      </c>
      <c r="B48" s="10" t="s">
        <v>779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780</v>
      </c>
      <c r="B50" s="6" t="s">
        <v>781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782</v>
      </c>
      <c r="B51" s="10" t="s">
        <v>783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784</v>
      </c>
      <c r="B52" s="10" t="s">
        <v>785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786</v>
      </c>
      <c r="B53" s="10" t="s">
        <v>787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788</v>
      </c>
      <c r="B55" s="6" t="s">
        <v>789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790</v>
      </c>
    </row>
    <row r="58" spans="1:39" ht="15" customHeight="1">
      <c r="A58" s="7" t="s">
        <v>791</v>
      </c>
      <c r="B58" s="10" t="s">
        <v>792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793</v>
      </c>
      <c r="B59" s="10" t="s">
        <v>794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795</v>
      </c>
      <c r="B60" s="10" t="s">
        <v>796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797</v>
      </c>
      <c r="B61" s="10" t="s">
        <v>798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799</v>
      </c>
      <c r="B62" s="10" t="s">
        <v>785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800</v>
      </c>
      <c r="B63" s="10" t="s">
        <v>801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802</v>
      </c>
      <c r="B64" s="10" t="s">
        <v>803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804</v>
      </c>
      <c r="B65" s="10" t="s">
        <v>777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805</v>
      </c>
      <c r="B66" s="10" t="s">
        <v>806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807</v>
      </c>
      <c r="B67" s="10" t="s">
        <v>808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809</v>
      </c>
      <c r="B68" s="10" t="s">
        <v>810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811</v>
      </c>
      <c r="B69" s="10" t="s">
        <v>812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813</v>
      </c>
      <c r="B70" s="10" t="s">
        <v>814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815</v>
      </c>
      <c r="B71" s="10" t="s">
        <v>816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817</v>
      </c>
      <c r="B73" s="6" t="s">
        <v>818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8" t="s">
        <v>819</v>
      </c>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ht="15" customHeight="1">
      <c r="B76" s="3" t="s">
        <v>820</v>
      </c>
    </row>
    <row r="77" spans="1:39" ht="15" customHeight="1">
      <c r="B77" s="3" t="s">
        <v>821</v>
      </c>
    </row>
    <row r="78" spans="1:39" ht="15" customHeight="1">
      <c r="B78" s="3" t="s">
        <v>822</v>
      </c>
    </row>
    <row r="79" spans="1:39" ht="15" customHeight="1">
      <c r="B79" s="3" t="s">
        <v>823</v>
      </c>
    </row>
    <row r="80" spans="1:39" ht="15" customHeight="1">
      <c r="B80" s="3" t="s">
        <v>824</v>
      </c>
    </row>
    <row r="81" spans="2:2" ht="15" customHeight="1">
      <c r="B81" s="3" t="s">
        <v>825</v>
      </c>
    </row>
    <row r="82" spans="2:2" ht="15" customHeight="1">
      <c r="B82" s="3" t="s">
        <v>12</v>
      </c>
    </row>
    <row r="83" spans="2:2" ht="15" customHeight="1">
      <c r="B83" s="3" t="s">
        <v>826</v>
      </c>
    </row>
    <row r="84" spans="2:2" ht="15" customHeight="1">
      <c r="B84" s="2" t="s">
        <v>827</v>
      </c>
    </row>
    <row r="85" spans="2:2" ht="15" customHeight="1">
      <c r="B85" s="3" t="s">
        <v>828</v>
      </c>
    </row>
    <row r="86" spans="2:2" ht="15" customHeight="1">
      <c r="B86" s="3" t="s">
        <v>829</v>
      </c>
    </row>
    <row r="87" spans="2:2" ht="15" customHeight="1">
      <c r="B87" s="3" t="s">
        <v>830</v>
      </c>
    </row>
    <row r="88" spans="2:2" ht="15" customHeight="1">
      <c r="B88" s="3" t="s">
        <v>831</v>
      </c>
    </row>
    <row r="89" spans="2:2" ht="15" customHeight="1">
      <c r="B89" s="3" t="s">
        <v>832</v>
      </c>
    </row>
    <row r="90" spans="2:2" ht="15" customHeight="1">
      <c r="B90" s="3" t="s">
        <v>833</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8" t="s">
        <v>153</v>
      </c>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8" t="s">
        <v>401</v>
      </c>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row>
    <row r="199" spans="1:39" ht="15" customHeight="1">
      <c r="B199" s="3" t="s">
        <v>400</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42578125" style="2" customWidth="1"/>
    <col min="3" max="16384" width="8.71093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1129</v>
      </c>
      <c r="B10" s="16" t="s">
        <v>1128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1127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1126</v>
      </c>
    </row>
    <row r="17" spans="1:39" ht="15" customHeight="1">
      <c r="B17" s="6" t="s">
        <v>1125</v>
      </c>
    </row>
    <row r="18" spans="1:39" ht="15" customHeight="1">
      <c r="B18" s="6" t="s">
        <v>947</v>
      </c>
    </row>
    <row r="19" spans="1:39" ht="15" customHeight="1">
      <c r="A19" s="7" t="s">
        <v>1124</v>
      </c>
      <c r="B19" s="10" t="s">
        <v>921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1123</v>
      </c>
      <c r="B20" s="10" t="s">
        <v>919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1122</v>
      </c>
      <c r="B21" s="10" t="s">
        <v>803</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1121</v>
      </c>
      <c r="B22" s="10" t="s">
        <v>916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211</v>
      </c>
    </row>
    <row r="23" spans="1:39" ht="15" customHeight="1">
      <c r="A23" s="7" t="s">
        <v>1120</v>
      </c>
      <c r="B23" s="10" t="s">
        <v>914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1119</v>
      </c>
      <c r="B24" s="10" t="s">
        <v>912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1118</v>
      </c>
      <c r="B25" s="10" t="s">
        <v>910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211</v>
      </c>
    </row>
    <row r="26" spans="1:39" ht="15" customHeight="1">
      <c r="A26" s="7" t="s">
        <v>1117</v>
      </c>
      <c r="B26" s="10" t="s">
        <v>908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211</v>
      </c>
    </row>
    <row r="27" spans="1:39" ht="15" customHeight="1">
      <c r="A27" s="7" t="s">
        <v>1116</v>
      </c>
      <c r="B27" s="10" t="s">
        <v>906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211</v>
      </c>
    </row>
    <row r="28" spans="1:39" ht="15" customHeight="1">
      <c r="A28" s="7" t="s">
        <v>1115</v>
      </c>
      <c r="B28" s="10" t="s">
        <v>936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935</v>
      </c>
    </row>
    <row r="30" spans="1:39" ht="15" customHeight="1">
      <c r="A30" s="7" t="s">
        <v>1114</v>
      </c>
      <c r="B30" s="10" t="s">
        <v>921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1113</v>
      </c>
      <c r="B31" s="10" t="s">
        <v>919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1112</v>
      </c>
      <c r="B32" s="10" t="s">
        <v>803</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1111</v>
      </c>
      <c r="B33" s="10" t="s">
        <v>916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1110</v>
      </c>
      <c r="B34" s="10" t="s">
        <v>914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1109</v>
      </c>
      <c r="B35" s="10" t="s">
        <v>912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211</v>
      </c>
    </row>
    <row r="36" spans="1:39" ht="15" customHeight="1">
      <c r="A36" s="7" t="s">
        <v>1108</v>
      </c>
      <c r="B36" s="10" t="s">
        <v>910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211</v>
      </c>
    </row>
    <row r="37" spans="1:39" ht="15" customHeight="1">
      <c r="A37" s="7" t="s">
        <v>1107</v>
      </c>
      <c r="B37" s="10" t="s">
        <v>908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211</v>
      </c>
    </row>
    <row r="38" spans="1:39" ht="15" customHeight="1">
      <c r="A38" s="7" t="s">
        <v>1106</v>
      </c>
      <c r="B38" s="10" t="s">
        <v>906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211</v>
      </c>
    </row>
    <row r="39" spans="1:39" ht="15" customHeight="1">
      <c r="A39" s="7" t="s">
        <v>1105</v>
      </c>
      <c r="B39" s="10" t="s">
        <v>924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923</v>
      </c>
    </row>
    <row r="41" spans="1:39" ht="15" customHeight="1">
      <c r="A41" s="7" t="s">
        <v>1104</v>
      </c>
      <c r="B41" s="10" t="s">
        <v>921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1103</v>
      </c>
      <c r="B42" s="10" t="s">
        <v>919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1102</v>
      </c>
      <c r="B43" s="10" t="s">
        <v>803</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1101</v>
      </c>
      <c r="B44" s="10" t="s">
        <v>916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1100</v>
      </c>
      <c r="B45" s="10" t="s">
        <v>914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211</v>
      </c>
    </row>
    <row r="46" spans="1:39" ht="15" customHeight="1">
      <c r="A46" s="7" t="s">
        <v>1099</v>
      </c>
      <c r="B46" s="10" t="s">
        <v>912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211</v>
      </c>
    </row>
    <row r="47" spans="1:39" ht="15" customHeight="1">
      <c r="A47" s="7" t="s">
        <v>1098</v>
      </c>
      <c r="B47" s="10" t="s">
        <v>910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211</v>
      </c>
    </row>
    <row r="48" spans="1:39" ht="15" customHeight="1">
      <c r="A48" s="7" t="s">
        <v>1097</v>
      </c>
      <c r="B48" s="10" t="s">
        <v>908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211</v>
      </c>
    </row>
    <row r="49" spans="1:39" ht="15" customHeight="1">
      <c r="A49" s="7" t="s">
        <v>1096</v>
      </c>
      <c r="B49" s="10" t="s">
        <v>906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211</v>
      </c>
    </row>
    <row r="50" spans="1:39" ht="15" customHeight="1">
      <c r="A50" s="7" t="s">
        <v>1095</v>
      </c>
      <c r="B50" s="10" t="s">
        <v>904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1094</v>
      </c>
      <c r="B51" s="6" t="s">
        <v>1093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1092</v>
      </c>
    </row>
    <row r="54" spans="1:39" ht="15" customHeight="1">
      <c r="B54" s="6" t="s">
        <v>947</v>
      </c>
    </row>
    <row r="55" spans="1:39" ht="15" customHeight="1">
      <c r="A55" s="7" t="s">
        <v>1091</v>
      </c>
      <c r="B55" s="10" t="s">
        <v>921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1090</v>
      </c>
      <c r="B56" s="10" t="s">
        <v>919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1089</v>
      </c>
      <c r="B57" s="10" t="s">
        <v>803</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1088</v>
      </c>
      <c r="B58" s="10" t="s">
        <v>916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211</v>
      </c>
    </row>
    <row r="59" spans="1:39" ht="15" customHeight="1">
      <c r="A59" s="7" t="s">
        <v>1087</v>
      </c>
      <c r="B59" s="10" t="s">
        <v>914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1086</v>
      </c>
      <c r="B60" s="10" t="s">
        <v>912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1085</v>
      </c>
      <c r="B61" s="10" t="s">
        <v>910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211</v>
      </c>
    </row>
    <row r="62" spans="1:39" ht="15" customHeight="1">
      <c r="A62" s="7" t="s">
        <v>1084</v>
      </c>
      <c r="B62" s="10" t="s">
        <v>908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211</v>
      </c>
    </row>
    <row r="63" spans="1:39" ht="15" customHeight="1">
      <c r="A63" s="7" t="s">
        <v>1083</v>
      </c>
      <c r="B63" s="10" t="s">
        <v>906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211</v>
      </c>
    </row>
    <row r="64" spans="1:39" ht="15" customHeight="1">
      <c r="A64" s="7" t="s">
        <v>1082</v>
      </c>
      <c r="B64" s="10" t="s">
        <v>936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935</v>
      </c>
    </row>
    <row r="66" spans="1:39" ht="15" customHeight="1">
      <c r="A66" s="7" t="s">
        <v>1081</v>
      </c>
      <c r="B66" s="10" t="s">
        <v>921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1080</v>
      </c>
      <c r="B67" s="10" t="s">
        <v>919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1079</v>
      </c>
      <c r="B68" s="10" t="s">
        <v>803</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1078</v>
      </c>
      <c r="B69" s="10" t="s">
        <v>916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1077</v>
      </c>
      <c r="B70" s="10" t="s">
        <v>914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1076</v>
      </c>
      <c r="B71" s="10" t="s">
        <v>912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211</v>
      </c>
    </row>
    <row r="72" spans="1:39" ht="15" customHeight="1">
      <c r="A72" s="7" t="s">
        <v>1075</v>
      </c>
      <c r="B72" s="10" t="s">
        <v>910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211</v>
      </c>
    </row>
    <row r="73" spans="1:39" ht="15" customHeight="1">
      <c r="A73" s="7" t="s">
        <v>1074</v>
      </c>
      <c r="B73" s="10" t="s">
        <v>908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211</v>
      </c>
    </row>
    <row r="74" spans="1:39" ht="15" customHeight="1">
      <c r="A74" s="7" t="s">
        <v>1073</v>
      </c>
      <c r="B74" s="10" t="s">
        <v>906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211</v>
      </c>
    </row>
    <row r="75" spans="1:39" ht="15" customHeight="1">
      <c r="A75" s="7" t="s">
        <v>1072</v>
      </c>
      <c r="B75" s="10" t="s">
        <v>924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923</v>
      </c>
    </row>
    <row r="77" spans="1:39" ht="15" customHeight="1">
      <c r="A77" s="7" t="s">
        <v>1071</v>
      </c>
      <c r="B77" s="10" t="s">
        <v>921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1070</v>
      </c>
      <c r="B78" s="10" t="s">
        <v>919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1069</v>
      </c>
      <c r="B79" s="10" t="s">
        <v>803</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1068</v>
      </c>
      <c r="B80" s="10" t="s">
        <v>916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1067</v>
      </c>
      <c r="B81" s="10" t="s">
        <v>914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211</v>
      </c>
    </row>
    <row r="82" spans="1:39" ht="15" customHeight="1">
      <c r="A82" s="7" t="s">
        <v>1066</v>
      </c>
      <c r="B82" s="10" t="s">
        <v>912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211</v>
      </c>
    </row>
    <row r="83" spans="1:39" ht="15" customHeight="1">
      <c r="A83" s="7" t="s">
        <v>1065</v>
      </c>
      <c r="B83" s="10" t="s">
        <v>910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211</v>
      </c>
    </row>
    <row r="84" spans="1:39" ht="15" customHeight="1">
      <c r="A84" s="7" t="s">
        <v>1064</v>
      </c>
      <c r="B84" s="10" t="s">
        <v>908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211</v>
      </c>
    </row>
    <row r="85" spans="1:39" ht="15" customHeight="1">
      <c r="A85" s="7" t="s">
        <v>1063</v>
      </c>
      <c r="B85" s="10" t="s">
        <v>906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211</v>
      </c>
    </row>
    <row r="86" spans="1:39" ht="15" customHeight="1">
      <c r="A86" s="7" t="s">
        <v>1062</v>
      </c>
      <c r="B86" s="10" t="s">
        <v>904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1061</v>
      </c>
    </row>
    <row r="88" spans="1:39" ht="15" customHeight="1">
      <c r="A88" s="7" t="s">
        <v>1060</v>
      </c>
      <c r="B88" s="10" t="s">
        <v>921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1059</v>
      </c>
      <c r="B89" s="10" t="s">
        <v>919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1058</v>
      </c>
      <c r="B90" s="10" t="s">
        <v>803</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1057</v>
      </c>
      <c r="B91" s="10" t="s">
        <v>916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1056</v>
      </c>
      <c r="B92" s="10" t="s">
        <v>914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1055</v>
      </c>
      <c r="B93" s="10" t="s">
        <v>912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1054</v>
      </c>
      <c r="B94" s="10" t="s">
        <v>910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211</v>
      </c>
    </row>
    <row r="95" spans="1:39" ht="15" customHeight="1">
      <c r="A95" s="7" t="s">
        <v>1053</v>
      </c>
      <c r="B95" s="10" t="s">
        <v>908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211</v>
      </c>
    </row>
    <row r="96" spans="1:39" ht="15" customHeight="1">
      <c r="A96" s="7" t="s">
        <v>1052</v>
      </c>
      <c r="B96" s="10" t="s">
        <v>906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211</v>
      </c>
    </row>
    <row r="97" spans="1:39" ht="15" customHeight="1">
      <c r="A97" s="7" t="s">
        <v>1051</v>
      </c>
      <c r="B97" s="6" t="s">
        <v>1050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984</v>
      </c>
    </row>
    <row r="100" spans="1:39" ht="15" customHeight="1">
      <c r="B100" s="6" t="s">
        <v>947</v>
      </c>
    </row>
    <row r="101" spans="1:39" ht="15" customHeight="1">
      <c r="A101" s="7" t="s">
        <v>1049</v>
      </c>
      <c r="B101" s="10" t="s">
        <v>921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1048</v>
      </c>
      <c r="B102" s="10" t="s">
        <v>919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1047</v>
      </c>
      <c r="B103" s="10" t="s">
        <v>803</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1046</v>
      </c>
      <c r="B104" s="10" t="s">
        <v>916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1045</v>
      </c>
      <c r="B105" s="10" t="s">
        <v>914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1044</v>
      </c>
      <c r="B106" s="10" t="s">
        <v>912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1043</v>
      </c>
      <c r="B107" s="10" t="s">
        <v>910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211</v>
      </c>
    </row>
    <row r="108" spans="1:39" ht="15" customHeight="1">
      <c r="A108" s="7" t="s">
        <v>1042</v>
      </c>
      <c r="B108" s="10" t="s">
        <v>908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211</v>
      </c>
    </row>
    <row r="109" spans="1:39" ht="15" customHeight="1">
      <c r="A109" s="7" t="s">
        <v>1041</v>
      </c>
      <c r="B109" s="10" t="s">
        <v>906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211</v>
      </c>
    </row>
    <row r="110" spans="1:39" ht="15" customHeight="1">
      <c r="A110" s="7" t="s">
        <v>1040</v>
      </c>
      <c r="B110" s="10" t="s">
        <v>973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935</v>
      </c>
    </row>
    <row r="112" spans="1:39" ht="15" customHeight="1">
      <c r="A112" s="7" t="s">
        <v>1039</v>
      </c>
      <c r="B112" s="10" t="s">
        <v>921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1038</v>
      </c>
      <c r="B113" s="10" t="s">
        <v>919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1037</v>
      </c>
      <c r="B114" s="10" t="s">
        <v>803</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1036</v>
      </c>
      <c r="B115" s="10" t="s">
        <v>916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1035</v>
      </c>
      <c r="B116" s="10" t="s">
        <v>914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1034</v>
      </c>
      <c r="B117" s="10" t="s">
        <v>912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211</v>
      </c>
    </row>
    <row r="118" spans="1:39" ht="15" customHeight="1">
      <c r="A118" s="7" t="s">
        <v>1033</v>
      </c>
      <c r="B118" s="10" t="s">
        <v>910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211</v>
      </c>
    </row>
    <row r="119" spans="1:39" ht="15" customHeight="1">
      <c r="A119" s="7" t="s">
        <v>1032</v>
      </c>
      <c r="B119" s="10" t="s">
        <v>908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211</v>
      </c>
    </row>
    <row r="120" spans="1:39" ht="15" customHeight="1">
      <c r="A120" s="7" t="s">
        <v>1031</v>
      </c>
      <c r="B120" s="10" t="s">
        <v>906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211</v>
      </c>
    </row>
    <row r="121" spans="1:39" ht="15" customHeight="1">
      <c r="A121" s="7" t="s">
        <v>1030</v>
      </c>
      <c r="B121" s="10" t="s">
        <v>962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923</v>
      </c>
    </row>
    <row r="123" spans="1:39" ht="15" customHeight="1">
      <c r="A123" s="7" t="s">
        <v>1029</v>
      </c>
      <c r="B123" s="10" t="s">
        <v>921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1028</v>
      </c>
      <c r="B124" s="10" t="s">
        <v>919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1027</v>
      </c>
      <c r="B125" s="10" t="s">
        <v>803</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1026</v>
      </c>
      <c r="B126" s="10" t="s">
        <v>916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1025</v>
      </c>
      <c r="B127" s="10" t="s">
        <v>914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211</v>
      </c>
    </row>
    <row r="128" spans="1:39" ht="15" customHeight="1">
      <c r="A128" s="7" t="s">
        <v>1024</v>
      </c>
      <c r="B128" s="10" t="s">
        <v>912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211</v>
      </c>
    </row>
    <row r="129" spans="1:39" ht="15" customHeight="1">
      <c r="A129" s="7" t="s">
        <v>1023</v>
      </c>
      <c r="B129" s="10" t="s">
        <v>910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211</v>
      </c>
    </row>
    <row r="130" spans="1:39" ht="15" customHeight="1">
      <c r="A130" s="7" t="s">
        <v>1022</v>
      </c>
      <c r="B130" s="10" t="s">
        <v>908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211</v>
      </c>
    </row>
    <row r="131" spans="1:39" ht="15" customHeight="1">
      <c r="A131" s="7" t="s">
        <v>1021</v>
      </c>
      <c r="B131" s="10" t="s">
        <v>906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211</v>
      </c>
    </row>
    <row r="132" spans="1:39" ht="15" customHeight="1">
      <c r="A132" s="7" t="s">
        <v>1020</v>
      </c>
      <c r="B132" s="10" t="s">
        <v>951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1019</v>
      </c>
      <c r="B133" s="6" t="s">
        <v>949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1018</v>
      </c>
    </row>
    <row r="136" spans="1:39" ht="15" customHeight="1">
      <c r="B136" s="6" t="s">
        <v>947</v>
      </c>
    </row>
    <row r="137" spans="1:39" ht="15" customHeight="1">
      <c r="A137" s="7" t="s">
        <v>1017</v>
      </c>
      <c r="B137" s="10" t="s">
        <v>921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1016</v>
      </c>
      <c r="B138" s="10" t="s">
        <v>919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1015</v>
      </c>
      <c r="B139" s="10" t="s">
        <v>803</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1014</v>
      </c>
      <c r="B140" s="10" t="s">
        <v>916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211</v>
      </c>
    </row>
    <row r="141" spans="1:39" ht="15" customHeight="1">
      <c r="A141" s="7" t="s">
        <v>1013</v>
      </c>
      <c r="B141" s="10" t="s">
        <v>914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1012</v>
      </c>
      <c r="B142" s="10" t="s">
        <v>912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1011</v>
      </c>
      <c r="B143" s="10" t="s">
        <v>910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211</v>
      </c>
    </row>
    <row r="144" spans="1:39" ht="15" customHeight="1">
      <c r="A144" s="7" t="s">
        <v>1010</v>
      </c>
      <c r="B144" s="10" t="s">
        <v>908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211</v>
      </c>
    </row>
    <row r="145" spans="1:39" ht="15" customHeight="1">
      <c r="A145" s="7" t="s">
        <v>1009</v>
      </c>
      <c r="B145" s="10" t="s">
        <v>906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211</v>
      </c>
    </row>
    <row r="146" spans="1:39" ht="15" customHeight="1">
      <c r="A146" s="7" t="s">
        <v>1008</v>
      </c>
      <c r="B146" s="10" t="s">
        <v>936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935</v>
      </c>
    </row>
    <row r="148" spans="1:39" ht="15" customHeight="1">
      <c r="A148" s="7" t="s">
        <v>1007</v>
      </c>
      <c r="B148" s="10" t="s">
        <v>921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1006</v>
      </c>
      <c r="B149" s="10" t="s">
        <v>919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1005</v>
      </c>
      <c r="B150" s="10" t="s">
        <v>803</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1004</v>
      </c>
      <c r="B151" s="10" t="s">
        <v>916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1003</v>
      </c>
      <c r="B152" s="10" t="s">
        <v>914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1002</v>
      </c>
      <c r="B153" s="10" t="s">
        <v>912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211</v>
      </c>
    </row>
    <row r="154" spans="1:39" ht="15" customHeight="1">
      <c r="A154" s="7" t="s">
        <v>1001</v>
      </c>
      <c r="B154" s="10" t="s">
        <v>910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211</v>
      </c>
    </row>
    <row r="155" spans="1:39" ht="15" customHeight="1">
      <c r="A155" s="7" t="s">
        <v>1000</v>
      </c>
      <c r="B155" s="10" t="s">
        <v>908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211</v>
      </c>
    </row>
    <row r="156" spans="1:39" ht="15" customHeight="1">
      <c r="A156" s="7" t="s">
        <v>999</v>
      </c>
      <c r="B156" s="10" t="s">
        <v>906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211</v>
      </c>
    </row>
    <row r="157" spans="1:39" ht="15" customHeight="1">
      <c r="A157" s="7" t="s">
        <v>998</v>
      </c>
      <c r="B157" s="10" t="s">
        <v>924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923</v>
      </c>
    </row>
    <row r="159" spans="1:39" ht="15" customHeight="1">
      <c r="A159" s="7" t="s">
        <v>997</v>
      </c>
      <c r="B159" s="10" t="s">
        <v>921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996</v>
      </c>
      <c r="B160" s="10" t="s">
        <v>919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995</v>
      </c>
      <c r="B161" s="10" t="s">
        <v>803</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994</v>
      </c>
      <c r="B162" s="10" t="s">
        <v>916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993</v>
      </c>
      <c r="B163" s="10" t="s">
        <v>914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211</v>
      </c>
    </row>
    <row r="164" spans="1:39" ht="15" customHeight="1">
      <c r="A164" s="7" t="s">
        <v>992</v>
      </c>
      <c r="B164" s="10" t="s">
        <v>912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211</v>
      </c>
    </row>
    <row r="165" spans="1:39" ht="15" customHeight="1">
      <c r="A165" s="7" t="s">
        <v>991</v>
      </c>
      <c r="B165" s="10" t="s">
        <v>910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211</v>
      </c>
    </row>
    <row r="166" spans="1:39" ht="15" customHeight="1">
      <c r="A166" s="7" t="s">
        <v>990</v>
      </c>
      <c r="B166" s="10" t="s">
        <v>908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211</v>
      </c>
    </row>
    <row r="167" spans="1:39" ht="15" customHeight="1">
      <c r="A167" s="7" t="s">
        <v>989</v>
      </c>
      <c r="B167" s="10" t="s">
        <v>906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211</v>
      </c>
    </row>
    <row r="168" spans="1:39" ht="15" customHeight="1">
      <c r="A168" s="7" t="s">
        <v>988</v>
      </c>
      <c r="B168" s="10" t="s">
        <v>904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987</v>
      </c>
      <c r="B169" s="6" t="s">
        <v>986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985</v>
      </c>
    </row>
    <row r="173" spans="1:39" ht="15" customHeight="1">
      <c r="B173" s="6" t="s">
        <v>984</v>
      </c>
    </row>
    <row r="174" spans="1:39" ht="15" customHeight="1">
      <c r="B174" s="6" t="s">
        <v>947</v>
      </c>
    </row>
    <row r="175" spans="1:39" ht="15" customHeight="1">
      <c r="A175" s="7" t="s">
        <v>983</v>
      </c>
      <c r="B175" s="10" t="s">
        <v>921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982</v>
      </c>
      <c r="B176" s="10" t="s">
        <v>919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981</v>
      </c>
      <c r="B177" s="10" t="s">
        <v>803</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980</v>
      </c>
      <c r="B178" s="10" t="s">
        <v>916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979</v>
      </c>
      <c r="B179" s="10" t="s">
        <v>914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978</v>
      </c>
      <c r="B180" s="10" t="s">
        <v>912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977</v>
      </c>
      <c r="B181" s="10" t="s">
        <v>910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211</v>
      </c>
    </row>
    <row r="182" spans="1:39" ht="15" customHeight="1">
      <c r="A182" s="7" t="s">
        <v>976</v>
      </c>
      <c r="B182" s="10" t="s">
        <v>908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211</v>
      </c>
    </row>
    <row r="183" spans="1:39" ht="15" customHeight="1">
      <c r="A183" s="7" t="s">
        <v>975</v>
      </c>
      <c r="B183" s="10" t="s">
        <v>906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211</v>
      </c>
    </row>
    <row r="184" spans="1:39" ht="15" customHeight="1">
      <c r="A184" s="7" t="s">
        <v>974</v>
      </c>
      <c r="B184" s="10" t="s">
        <v>973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935</v>
      </c>
    </row>
    <row r="186" spans="1:39" ht="15" customHeight="1">
      <c r="A186" s="7" t="s">
        <v>972</v>
      </c>
      <c r="B186" s="10" t="s">
        <v>921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971</v>
      </c>
      <c r="B187" s="10" t="s">
        <v>919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970</v>
      </c>
      <c r="B188" s="10" t="s">
        <v>803</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969</v>
      </c>
      <c r="B189" s="10" t="s">
        <v>916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968</v>
      </c>
      <c r="B190" s="10" t="s">
        <v>914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967</v>
      </c>
      <c r="B191" s="10" t="s">
        <v>912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211</v>
      </c>
    </row>
    <row r="192" spans="1:39" ht="15" customHeight="1">
      <c r="A192" s="7" t="s">
        <v>966</v>
      </c>
      <c r="B192" s="10" t="s">
        <v>910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211</v>
      </c>
    </row>
    <row r="193" spans="1:39" ht="15" customHeight="1">
      <c r="A193" s="7" t="s">
        <v>965</v>
      </c>
      <c r="B193" s="10" t="s">
        <v>908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211</v>
      </c>
    </row>
    <row r="194" spans="1:39" ht="15" customHeight="1">
      <c r="A194" s="7" t="s">
        <v>964</v>
      </c>
      <c r="B194" s="10" t="s">
        <v>906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211</v>
      </c>
    </row>
    <row r="195" spans="1:39" ht="15" customHeight="1">
      <c r="A195" s="7" t="s">
        <v>963</v>
      </c>
      <c r="B195" s="10" t="s">
        <v>962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923</v>
      </c>
    </row>
    <row r="197" spans="1:39" ht="15" customHeight="1">
      <c r="A197" s="7" t="s">
        <v>961</v>
      </c>
      <c r="B197" s="10" t="s">
        <v>921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960</v>
      </c>
      <c r="B198" s="10" t="s">
        <v>919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959</v>
      </c>
      <c r="B199" s="10" t="s">
        <v>803</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958</v>
      </c>
      <c r="B200" s="10" t="s">
        <v>916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957</v>
      </c>
      <c r="B201" s="10" t="s">
        <v>914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211</v>
      </c>
    </row>
    <row r="202" spans="1:39" ht="15" customHeight="1">
      <c r="A202" s="7" t="s">
        <v>956</v>
      </c>
      <c r="B202" s="10" t="s">
        <v>912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211</v>
      </c>
    </row>
    <row r="203" spans="1:39" ht="15" customHeight="1">
      <c r="A203" s="7" t="s">
        <v>955</v>
      </c>
      <c r="B203" s="10" t="s">
        <v>910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211</v>
      </c>
    </row>
    <row r="204" spans="1:39" ht="15" customHeight="1">
      <c r="A204" s="7" t="s">
        <v>954</v>
      </c>
      <c r="B204" s="10" t="s">
        <v>908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211</v>
      </c>
    </row>
    <row r="205" spans="1:39" ht="15" customHeight="1">
      <c r="A205" s="7" t="s">
        <v>953</v>
      </c>
      <c r="B205" s="10" t="s">
        <v>906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211</v>
      </c>
    </row>
    <row r="206" spans="1:39" ht="15" customHeight="1">
      <c r="A206" s="7" t="s">
        <v>952</v>
      </c>
      <c r="B206" s="10" t="s">
        <v>951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950</v>
      </c>
      <c r="B207" s="6" t="s">
        <v>949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948</v>
      </c>
    </row>
    <row r="210" spans="1:39" ht="15" customHeight="1">
      <c r="B210" s="6" t="s">
        <v>947</v>
      </c>
    </row>
    <row r="211" spans="1:39" ht="15" customHeight="1">
      <c r="A211" s="7" t="s">
        <v>946</v>
      </c>
      <c r="B211" s="10" t="s">
        <v>921</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945</v>
      </c>
      <c r="B212" s="10" t="s">
        <v>919</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944</v>
      </c>
      <c r="B213" s="10" t="s">
        <v>803</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211</v>
      </c>
    </row>
    <row r="214" spans="1:39" ht="15" customHeight="1">
      <c r="A214" s="7" t="s">
        <v>943</v>
      </c>
      <c r="B214" s="10" t="s">
        <v>916</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211</v>
      </c>
    </row>
    <row r="215" spans="1:39" ht="15" customHeight="1">
      <c r="A215" s="7" t="s">
        <v>942</v>
      </c>
      <c r="B215" s="10" t="s">
        <v>914</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941</v>
      </c>
      <c r="B216" s="10" t="s">
        <v>912</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211</v>
      </c>
    </row>
    <row r="217" spans="1:39" ht="15" customHeight="1">
      <c r="A217" s="7" t="s">
        <v>940</v>
      </c>
      <c r="B217" s="10" t="s">
        <v>910</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211</v>
      </c>
    </row>
    <row r="218" spans="1:39" ht="15" customHeight="1">
      <c r="A218" s="7" t="s">
        <v>939</v>
      </c>
      <c r="B218" s="10" t="s">
        <v>908</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211</v>
      </c>
    </row>
    <row r="219" spans="1:39" ht="15" customHeight="1">
      <c r="A219" s="7" t="s">
        <v>938</v>
      </c>
      <c r="B219" s="10" t="s">
        <v>906</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211</v>
      </c>
    </row>
    <row r="220" spans="1:39" ht="15" customHeight="1">
      <c r="A220" s="7" t="s">
        <v>937</v>
      </c>
      <c r="B220" s="10" t="s">
        <v>936</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935</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934</v>
      </c>
      <c r="B222" s="10" t="s">
        <v>921</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933</v>
      </c>
      <c r="B223" s="10" t="s">
        <v>919</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932</v>
      </c>
      <c r="B224" s="10" t="s">
        <v>803</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211</v>
      </c>
    </row>
    <row r="225" spans="1:39" ht="15" customHeight="1">
      <c r="A225" s="7" t="s">
        <v>931</v>
      </c>
      <c r="B225" s="10" t="s">
        <v>916</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930</v>
      </c>
      <c r="B226" s="10" t="s">
        <v>914</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929</v>
      </c>
      <c r="B227" s="10" t="s">
        <v>912</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211</v>
      </c>
    </row>
    <row r="228" spans="1:39" ht="15" customHeight="1">
      <c r="A228" s="7" t="s">
        <v>928</v>
      </c>
      <c r="B228" s="10" t="s">
        <v>910</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211</v>
      </c>
    </row>
    <row r="229" spans="1:39" ht="15" customHeight="1">
      <c r="A229" s="7" t="s">
        <v>927</v>
      </c>
      <c r="B229" s="10" t="s">
        <v>908</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211</v>
      </c>
    </row>
    <row r="230" spans="1:39" ht="15" customHeight="1">
      <c r="A230" s="7" t="s">
        <v>926</v>
      </c>
      <c r="B230" s="10" t="s">
        <v>906</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211</v>
      </c>
    </row>
    <row r="231" spans="1:39" ht="15" customHeight="1">
      <c r="A231" s="7" t="s">
        <v>925</v>
      </c>
      <c r="B231" s="10" t="s">
        <v>924</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923</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922</v>
      </c>
      <c r="B233" s="10" t="s">
        <v>921</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920</v>
      </c>
      <c r="B234" s="10" t="s">
        <v>919</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918</v>
      </c>
      <c r="B235" s="10" t="s">
        <v>803</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917</v>
      </c>
      <c r="B236" s="10" t="s">
        <v>916</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915</v>
      </c>
      <c r="B237" s="10" t="s">
        <v>914</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211</v>
      </c>
    </row>
    <row r="238" spans="1:39" ht="15" customHeight="1">
      <c r="A238" s="7" t="s">
        <v>913</v>
      </c>
      <c r="B238" s="10" t="s">
        <v>912</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211</v>
      </c>
    </row>
    <row r="239" spans="1:39" ht="15" customHeight="1">
      <c r="A239" s="7" t="s">
        <v>911</v>
      </c>
      <c r="B239" s="10" t="s">
        <v>910</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211</v>
      </c>
    </row>
    <row r="240" spans="1:39" ht="15" customHeight="1">
      <c r="A240" s="7" t="s">
        <v>909</v>
      </c>
      <c r="B240" s="10" t="s">
        <v>908</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211</v>
      </c>
    </row>
    <row r="241" spans="1:39" ht="15" customHeight="1">
      <c r="A241" s="7" t="s">
        <v>907</v>
      </c>
      <c r="B241" s="10" t="s">
        <v>906</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211</v>
      </c>
    </row>
    <row r="242" spans="1:39" ht="15" customHeight="1">
      <c r="A242" s="7" t="s">
        <v>905</v>
      </c>
      <c r="B242" s="10" t="s">
        <v>904</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903</v>
      </c>
      <c r="B243" s="6" t="s">
        <v>902</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901</v>
      </c>
    </row>
    <row r="246" spans="1:39" ht="15" customHeight="1">
      <c r="A246" s="7" t="s">
        <v>900</v>
      </c>
      <c r="B246" s="10" t="s">
        <v>899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898</v>
      </c>
      <c r="B247" s="10" t="s">
        <v>889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877</v>
      </c>
    </row>
    <row r="249" spans="1:39" ht="15" customHeight="1">
      <c r="A249" s="7" t="s">
        <v>897</v>
      </c>
      <c r="B249" s="10" t="s">
        <v>875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896</v>
      </c>
      <c r="B250" s="10" t="s">
        <v>873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211</v>
      </c>
    </row>
    <row r="251" spans="1:39" ht="15" customHeight="1">
      <c r="A251" s="7" t="s">
        <v>895</v>
      </c>
      <c r="B251" s="10" t="s">
        <v>871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211</v>
      </c>
    </row>
    <row r="252" spans="1:39" ht="15" customHeight="1">
      <c r="A252" s="7" t="s">
        <v>894</v>
      </c>
      <c r="B252" s="10" t="s">
        <v>869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211</v>
      </c>
    </row>
    <row r="254" spans="1:39" ht="15" customHeight="1">
      <c r="B254" s="6" t="s">
        <v>893</v>
      </c>
    </row>
    <row r="255" spans="1:39" ht="15" customHeight="1">
      <c r="A255" s="7" t="s">
        <v>892</v>
      </c>
      <c r="B255" s="10" t="s">
        <v>891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890</v>
      </c>
      <c r="B256" s="10" t="s">
        <v>889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877</v>
      </c>
    </row>
    <row r="258" spans="1:39" ht="15" customHeight="1">
      <c r="A258" s="7" t="s">
        <v>888</v>
      </c>
      <c r="B258" s="10" t="s">
        <v>875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887</v>
      </c>
      <c r="B259" s="10" t="s">
        <v>873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886</v>
      </c>
      <c r="B260" s="10" t="s">
        <v>871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211</v>
      </c>
    </row>
    <row r="261" spans="1:39" ht="15" customHeight="1">
      <c r="A261" s="7" t="s">
        <v>885</v>
      </c>
      <c r="B261" s="10" t="s">
        <v>869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884</v>
      </c>
    </row>
    <row r="264" spans="1:39" ht="15" customHeight="1">
      <c r="A264" s="7" t="s">
        <v>883</v>
      </c>
      <c r="B264" s="10" t="s">
        <v>882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881</v>
      </c>
      <c r="B265" s="10" t="s">
        <v>880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879</v>
      </c>
      <c r="B266" s="10" t="s">
        <v>878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877</v>
      </c>
    </row>
    <row r="268" spans="1:39" ht="15" customHeight="1">
      <c r="A268" s="7" t="s">
        <v>876</v>
      </c>
      <c r="B268" s="10" t="s">
        <v>875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874</v>
      </c>
      <c r="B269" s="10" t="s">
        <v>873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872</v>
      </c>
      <c r="B270" s="10" t="s">
        <v>871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211</v>
      </c>
    </row>
    <row r="271" spans="1:39" ht="15" customHeight="1">
      <c r="A271" s="7" t="s">
        <v>870</v>
      </c>
      <c r="B271" s="10" t="s">
        <v>869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8" t="s">
        <v>868</v>
      </c>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row>
    <row r="274" spans="2:39" ht="15" customHeight="1">
      <c r="B274" s="3" t="s">
        <v>12</v>
      </c>
    </row>
    <row r="275" spans="2:39" ht="15" customHeight="1">
      <c r="B275" s="3" t="s">
        <v>151</v>
      </c>
    </row>
    <row r="276" spans="2:39" ht="15" customHeight="1">
      <c r="B276" s="3" t="s">
        <v>826</v>
      </c>
    </row>
    <row r="277" spans="2:39" ht="15" customHeight="1">
      <c r="B277" s="3" t="s">
        <v>867</v>
      </c>
    </row>
    <row r="278" spans="2:39" ht="15" customHeight="1">
      <c r="B278" s="3" t="s">
        <v>866</v>
      </c>
    </row>
    <row r="279" spans="2:39" ht="15" customHeight="1">
      <c r="B279" s="3" t="s">
        <v>865</v>
      </c>
    </row>
    <row r="280" spans="2:39" ht="15" customHeight="1">
      <c r="B280" s="3" t="s">
        <v>864</v>
      </c>
    </row>
    <row r="281" spans="2:39" ht="15" customHeight="1">
      <c r="B281" s="3" t="s">
        <v>863</v>
      </c>
    </row>
    <row r="282" spans="2:39" ht="15" customHeight="1">
      <c r="B282" s="3" t="s">
        <v>862</v>
      </c>
    </row>
    <row r="283" spans="2:39" ht="15" customHeight="1">
      <c r="B283" s="3" t="s">
        <v>861</v>
      </c>
    </row>
    <row r="284" spans="2:39" ht="15" customHeight="1">
      <c r="B284" s="3" t="s">
        <v>1</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82" t="s">
        <v>706</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53" t="s">
        <v>1172</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4">
        <v>2016</v>
      </c>
    </row>
    <row r="3" spans="1:34" ht="16.5" customHeight="1">
      <c r="A3" s="40" t="s">
        <v>705</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704</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5">
        <f>TREND($AC4:$AG4,$AC$2:$AG$2,AH$2)</f>
        <v>647053.29923950136</v>
      </c>
    </row>
    <row r="5" spans="1:34" ht="16.5" customHeight="1">
      <c r="A5" s="48" t="s">
        <v>703</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5">
        <f t="shared" ref="AH5:AH24" si="1">TREND($AC5:$AG5,$AC$2:$AG$2,AH$2)</f>
        <v>4506181.3744404167</v>
      </c>
    </row>
    <row r="6" spans="1:34" ht="16.5" customHeight="1">
      <c r="A6" s="39" t="s">
        <v>702</v>
      </c>
      <c r="B6" s="37" t="s">
        <v>697</v>
      </c>
      <c r="C6" s="37" t="s">
        <v>697</v>
      </c>
      <c r="D6" s="37" t="s">
        <v>697</v>
      </c>
      <c r="E6" s="37" t="s">
        <v>697</v>
      </c>
      <c r="F6" s="37" t="s">
        <v>697</v>
      </c>
      <c r="G6" s="37" t="s">
        <v>697</v>
      </c>
      <c r="H6" s="37" t="s">
        <v>697</v>
      </c>
      <c r="I6" s="37" t="s">
        <v>697</v>
      </c>
      <c r="J6" s="37" t="s">
        <v>697</v>
      </c>
      <c r="K6" s="37" t="s">
        <v>697</v>
      </c>
      <c r="L6" s="37" t="s">
        <v>697</v>
      </c>
      <c r="M6" s="37" t="s">
        <v>697</v>
      </c>
      <c r="N6" s="37" t="s">
        <v>697</v>
      </c>
      <c r="O6" s="37" t="s">
        <v>697</v>
      </c>
      <c r="P6" s="37" t="s">
        <v>697</v>
      </c>
      <c r="Q6" s="37" t="s">
        <v>697</v>
      </c>
      <c r="R6" s="47" t="s">
        <v>697</v>
      </c>
      <c r="S6" s="47" t="s">
        <v>697</v>
      </c>
      <c r="T6" s="47" t="s">
        <v>697</v>
      </c>
      <c r="U6" s="47" t="s">
        <v>697</v>
      </c>
      <c r="V6" s="47" t="s">
        <v>697</v>
      </c>
      <c r="W6" s="47" t="s">
        <v>697</v>
      </c>
      <c r="X6" s="47" t="s">
        <v>697</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5">
        <f t="shared" si="1"/>
        <v>2979393.465951249</v>
      </c>
    </row>
    <row r="7" spans="1:34" ht="16.5" customHeight="1">
      <c r="A7" s="46" t="s">
        <v>701</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697</v>
      </c>
      <c r="Z7" s="36" t="s">
        <v>697</v>
      </c>
      <c r="AA7" s="36" t="s">
        <v>697</v>
      </c>
      <c r="AB7" s="36" t="s">
        <v>697</v>
      </c>
      <c r="AC7" s="36" t="s">
        <v>697</v>
      </c>
      <c r="AD7" s="36" t="s">
        <v>697</v>
      </c>
      <c r="AE7" s="36" t="s">
        <v>697</v>
      </c>
      <c r="AF7" s="36" t="s">
        <v>697</v>
      </c>
      <c r="AG7" s="36" t="s">
        <v>697</v>
      </c>
      <c r="AH7" s="36" t="s">
        <v>697</v>
      </c>
    </row>
    <row r="8" spans="1:34" ht="16.5" customHeight="1">
      <c r="A8" s="39" t="s">
        <v>700</v>
      </c>
      <c r="B8" s="34" t="s">
        <v>680</v>
      </c>
      <c r="C8" s="34" t="s">
        <v>680</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5">
        <f t="shared" si="1"/>
        <v>21762.694867338723</v>
      </c>
    </row>
    <row r="9" spans="1:34" ht="16.5" customHeight="1">
      <c r="A9" s="39" t="s">
        <v>699</v>
      </c>
      <c r="B9" s="37" t="s">
        <v>697</v>
      </c>
      <c r="C9" s="37" t="s">
        <v>697</v>
      </c>
      <c r="D9" s="37" t="s">
        <v>697</v>
      </c>
      <c r="E9" s="37" t="s">
        <v>697</v>
      </c>
      <c r="F9" s="37" t="s">
        <v>697</v>
      </c>
      <c r="G9" s="37" t="s">
        <v>697</v>
      </c>
      <c r="H9" s="37" t="s">
        <v>697</v>
      </c>
      <c r="I9" s="37" t="s">
        <v>697</v>
      </c>
      <c r="J9" s="37" t="s">
        <v>697</v>
      </c>
      <c r="K9" s="37" t="s">
        <v>697</v>
      </c>
      <c r="L9" s="37" t="s">
        <v>697</v>
      </c>
      <c r="M9" s="37" t="s">
        <v>697</v>
      </c>
      <c r="N9" s="37" t="s">
        <v>697</v>
      </c>
      <c r="O9" s="37" t="s">
        <v>697</v>
      </c>
      <c r="P9" s="37" t="s">
        <v>697</v>
      </c>
      <c r="Q9" s="37" t="s">
        <v>697</v>
      </c>
      <c r="R9" s="47" t="s">
        <v>697</v>
      </c>
      <c r="S9" s="47" t="s">
        <v>697</v>
      </c>
      <c r="T9" s="47" t="s">
        <v>697</v>
      </c>
      <c r="U9" s="47" t="s">
        <v>697</v>
      </c>
      <c r="V9" s="47" t="s">
        <v>697</v>
      </c>
      <c r="W9" s="47" t="s">
        <v>697</v>
      </c>
      <c r="X9" s="47" t="s">
        <v>697</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5">
        <f t="shared" si="1"/>
        <v>859806.87052026391</v>
      </c>
    </row>
    <row r="10" spans="1:34" ht="16.5" customHeight="1">
      <c r="A10" s="46" t="s">
        <v>698</v>
      </c>
      <c r="B10" s="34" t="s">
        <v>680</v>
      </c>
      <c r="C10" s="34" t="s">
        <v>680</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697</v>
      </c>
      <c r="Z10" s="36" t="s">
        <v>697</v>
      </c>
      <c r="AA10" s="36" t="s">
        <v>697</v>
      </c>
      <c r="AB10" s="36" t="s">
        <v>697</v>
      </c>
      <c r="AC10" s="36" t="s">
        <v>697</v>
      </c>
      <c r="AD10" s="36" t="s">
        <v>697</v>
      </c>
      <c r="AE10" s="36" t="s">
        <v>697</v>
      </c>
      <c r="AF10" s="36" t="s">
        <v>697</v>
      </c>
      <c r="AG10" s="36" t="s">
        <v>697</v>
      </c>
      <c r="AH10" s="36" t="s">
        <v>697</v>
      </c>
    </row>
    <row r="11" spans="1:34" ht="16.5" customHeight="1">
      <c r="A11" s="35" t="s">
        <v>696</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5">
        <f t="shared" si="1"/>
        <v>111563.13927023066</v>
      </c>
    </row>
    <row r="12" spans="1:34" ht="16.5" customHeight="1">
      <c r="A12" s="35" t="s">
        <v>695</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5">
        <f t="shared" si="1"/>
        <v>172922.54806238227</v>
      </c>
    </row>
    <row r="13" spans="1:34" ht="16.5" customHeight="1">
      <c r="A13" s="35" t="s">
        <v>694</v>
      </c>
      <c r="B13" s="34" t="s">
        <v>680</v>
      </c>
      <c r="C13" s="34" t="s">
        <v>680</v>
      </c>
      <c r="D13" s="34" t="s">
        <v>680</v>
      </c>
      <c r="E13" s="34" t="s">
        <v>680</v>
      </c>
      <c r="F13" s="34" t="s">
        <v>680</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5">
        <f t="shared" si="1"/>
        <v>360732.65576894581</v>
      </c>
    </row>
    <row r="14" spans="1:34" s="31" customFormat="1" ht="16.5" customHeight="1">
      <c r="A14" s="43" t="s">
        <v>693</v>
      </c>
      <c r="B14" s="42" t="s">
        <v>680</v>
      </c>
      <c r="C14" s="42" t="s">
        <v>680</v>
      </c>
      <c r="D14" s="42" t="s">
        <v>680</v>
      </c>
      <c r="E14" s="42" t="s">
        <v>680</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680</v>
      </c>
      <c r="AH14" s="65">
        <f t="shared" ref="AH14:AH22" si="3">TREND($AB14:$AF14,$AB$2:$AF$2,AH$2)</f>
        <v>59484.271786000114</v>
      </c>
    </row>
    <row r="15" spans="1:34" s="31" customFormat="1" ht="16.5" customHeight="1">
      <c r="A15" s="35" t="s">
        <v>692</v>
      </c>
      <c r="B15" s="34" t="s">
        <v>680</v>
      </c>
      <c r="C15" s="34" t="s">
        <v>680</v>
      </c>
      <c r="D15" s="34" t="s">
        <v>680</v>
      </c>
      <c r="E15" s="34" t="s">
        <v>680</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680</v>
      </c>
      <c r="AH15" s="65">
        <f t="shared" si="3"/>
        <v>21958.277887400007</v>
      </c>
    </row>
    <row r="16" spans="1:34" ht="16.5" customHeight="1">
      <c r="A16" s="35" t="s">
        <v>691</v>
      </c>
      <c r="B16" s="34" t="s">
        <v>680</v>
      </c>
      <c r="C16" s="34" t="s">
        <v>680</v>
      </c>
      <c r="D16" s="34" t="s">
        <v>680</v>
      </c>
      <c r="E16" s="34" t="s">
        <v>680</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680</v>
      </c>
      <c r="AH16" s="65">
        <f t="shared" si="3"/>
        <v>2934.7313458000135</v>
      </c>
    </row>
    <row r="17" spans="1:34" ht="16.5" customHeight="1">
      <c r="A17" s="35" t="s">
        <v>690</v>
      </c>
      <c r="B17" s="34" t="s">
        <v>680</v>
      </c>
      <c r="C17" s="34" t="s">
        <v>680</v>
      </c>
      <c r="D17" s="34" t="s">
        <v>680</v>
      </c>
      <c r="E17" s="34" t="s">
        <v>680</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680</v>
      </c>
      <c r="AH17" s="65">
        <f t="shared" si="3"/>
        <v>19337.625631600036</v>
      </c>
    </row>
    <row r="18" spans="1:34" ht="16.5" customHeight="1">
      <c r="A18" s="35" t="s">
        <v>689</v>
      </c>
      <c r="B18" s="34" t="s">
        <v>680</v>
      </c>
      <c r="C18" s="34" t="s">
        <v>680</v>
      </c>
      <c r="D18" s="34" t="s">
        <v>680</v>
      </c>
      <c r="E18" s="34" t="s">
        <v>680</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680</v>
      </c>
      <c r="AH18" s="65">
        <f t="shared" si="3"/>
        <v>156.51274280000007</v>
      </c>
    </row>
    <row r="19" spans="1:34" ht="16.5" customHeight="1">
      <c r="A19" s="35" t="s">
        <v>683</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680</v>
      </c>
      <c r="AH19" s="65">
        <f t="shared" si="3"/>
        <v>12138.221672599961</v>
      </c>
    </row>
    <row r="20" spans="1:34" ht="16.5" customHeight="1">
      <c r="A20" s="39" t="s">
        <v>688</v>
      </c>
      <c r="B20" s="34" t="s">
        <v>680</v>
      </c>
      <c r="C20" s="34" t="s">
        <v>680</v>
      </c>
      <c r="D20" s="34" t="s">
        <v>680</v>
      </c>
      <c r="E20" s="34" t="s">
        <v>680</v>
      </c>
      <c r="F20" s="34" t="s">
        <v>680</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680</v>
      </c>
      <c r="AH20" s="65">
        <f t="shared" si="3"/>
        <v>871.06103319999966</v>
      </c>
    </row>
    <row r="21" spans="1:34" ht="16.5" customHeight="1">
      <c r="A21" s="35" t="s">
        <v>687</v>
      </c>
      <c r="B21" s="34" t="s">
        <v>680</v>
      </c>
      <c r="C21" s="34" t="s">
        <v>680</v>
      </c>
      <c r="D21" s="34" t="s">
        <v>680</v>
      </c>
      <c r="E21" s="34" t="s">
        <v>680</v>
      </c>
      <c r="F21" s="34" t="s">
        <v>680</v>
      </c>
      <c r="G21" s="34" t="s">
        <v>680</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680</v>
      </c>
      <c r="AH21" s="65">
        <f t="shared" si="3"/>
        <v>424.61645879999924</v>
      </c>
    </row>
    <row r="22" spans="1:34" s="31" customFormat="1" ht="16.5" customHeight="1">
      <c r="A22" s="35" t="s">
        <v>686</v>
      </c>
      <c r="B22" s="34" t="s">
        <v>680</v>
      </c>
      <c r="C22" s="34" t="s">
        <v>680</v>
      </c>
      <c r="D22" s="34" t="s">
        <v>680</v>
      </c>
      <c r="E22" s="34" t="s">
        <v>680</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680</v>
      </c>
      <c r="AH22" s="65">
        <f t="shared" si="3"/>
        <v>1663.2250137999945</v>
      </c>
    </row>
    <row r="23" spans="1:34" ht="16.5" customHeight="1">
      <c r="A23" s="40" t="s">
        <v>685</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5"/>
    </row>
    <row r="24" spans="1:34" ht="16.5" customHeight="1">
      <c r="A24" s="39" t="s">
        <v>684</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5">
        <f t="shared" si="1"/>
        <v>6720.3052413000005</v>
      </c>
    </row>
    <row r="25" spans="1:34" s="31" customFormat="1" ht="16.5" customHeight="1">
      <c r="A25" s="35" t="s">
        <v>683</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680</v>
      </c>
      <c r="AH25" s="65">
        <f>TREND($AB25:$AF25,$AB$2:$AF$2,AH$2)</f>
        <v>12138.221672599961</v>
      </c>
    </row>
    <row r="26" spans="1:34" s="31" customFormat="1" ht="16.5" customHeight="1">
      <c r="A26" s="35" t="s">
        <v>682</v>
      </c>
      <c r="B26" s="34" t="s">
        <v>680</v>
      </c>
      <c r="C26" s="34" t="s">
        <v>680</v>
      </c>
      <c r="D26" s="34" t="s">
        <v>680</v>
      </c>
      <c r="E26" s="34" t="s">
        <v>680</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680</v>
      </c>
      <c r="AH26" s="65">
        <f t="shared" ref="AH26:AH27" si="4">TREND($AB26:$AF26,$AB$2:$AF$2,AH$2)</f>
        <v>2934.7313458000135</v>
      </c>
    </row>
    <row r="27" spans="1:34" s="31" customFormat="1" ht="16.5" customHeight="1" thickBot="1">
      <c r="A27" s="35" t="s">
        <v>681</v>
      </c>
      <c r="B27" s="34" t="s">
        <v>680</v>
      </c>
      <c r="C27" s="34" t="s">
        <v>680</v>
      </c>
      <c r="D27" s="34" t="s">
        <v>680</v>
      </c>
      <c r="E27" s="34" t="s">
        <v>680</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680</v>
      </c>
      <c r="AH27" s="65">
        <f t="shared" si="4"/>
        <v>19337.625631600036</v>
      </c>
    </row>
    <row r="28" spans="1:34" s="28" customFormat="1" ht="12.75" customHeight="1">
      <c r="A28" s="83" t="s">
        <v>679</v>
      </c>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34" s="30"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4" s="28" customFormat="1" ht="12.75" customHeight="1">
      <c r="A30" s="85" t="s">
        <v>678</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4" s="28" customFormat="1" ht="38.25" customHeight="1">
      <c r="A31" s="85" t="s">
        <v>677</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4" s="28" customFormat="1" ht="12.75" customHeight="1">
      <c r="A32" s="78" t="s">
        <v>676</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s="28" customFormat="1" ht="12.75" customHeight="1">
      <c r="A33" s="78" t="s">
        <v>675</v>
      </c>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s="28" customFormat="1" ht="12.75" customHeight="1">
      <c r="A34" s="78" t="s">
        <v>674</v>
      </c>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s="28" customFormat="1" ht="25.5" customHeight="1">
      <c r="A35" s="85" t="s">
        <v>673</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28" customFormat="1" ht="12.75" customHeight="1">
      <c r="A36" s="86" t="s">
        <v>672</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28" customFormat="1" ht="12.75" customHeight="1">
      <c r="A37" s="78" t="s">
        <v>671</v>
      </c>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s="28" customFormat="1" ht="12.75" customHeight="1">
      <c r="A38" s="78" t="s">
        <v>670</v>
      </c>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s="28" customFormat="1" ht="12.75" customHeight="1">
      <c r="A39" s="78" t="s">
        <v>669</v>
      </c>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s="28" customFormat="1" ht="12.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s="28" customFormat="1" ht="12.75" customHeight="1">
      <c r="A41" s="80" t="s">
        <v>668</v>
      </c>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s="28" customFormat="1" ht="38.25" customHeight="1">
      <c r="A42" s="73" t="s">
        <v>667</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28" customFormat="1" ht="51" customHeight="1">
      <c r="A43" s="73" t="s">
        <v>666</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28" customFormat="1" ht="12.75" customHeight="1">
      <c r="A44" s="70" t="s">
        <v>665</v>
      </c>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s="28" customFormat="1" ht="12.75" customHeight="1">
      <c r="A45" s="71" t="s">
        <v>664</v>
      </c>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s="28" customFormat="1" ht="12.75" customHeight="1">
      <c r="A46" s="72" t="s">
        <v>663</v>
      </c>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s="28" customFormat="1" ht="12.75" customHeight="1">
      <c r="A47" s="73" t="s">
        <v>662</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28" customFormat="1"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s="28" customFormat="1" ht="12.75" customHeight="1">
      <c r="A49" s="87" t="s">
        <v>661</v>
      </c>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1:26" s="28" customFormat="1" ht="12.75" customHeight="1">
      <c r="A50" s="87" t="s">
        <v>660</v>
      </c>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1:26" s="28" customFormat="1" ht="12.75" customHeight="1">
      <c r="A51" s="77" t="s">
        <v>659</v>
      </c>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s="28" customFormat="1" ht="12.75" customHeight="1">
      <c r="A52" s="75" t="s">
        <v>658</v>
      </c>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s="28" customFormat="1" ht="12.75" customHeight="1">
      <c r="A53" s="75" t="s">
        <v>657</v>
      </c>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s="28" customFormat="1" ht="12.75" customHeight="1">
      <c r="A54" s="81" t="s">
        <v>656</v>
      </c>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s="28" customFormat="1" ht="12.75" customHeight="1">
      <c r="A55" s="76" t="s">
        <v>655</v>
      </c>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s="28" customFormat="1" ht="12.75" customHeight="1">
      <c r="A56" s="77" t="s">
        <v>654</v>
      </c>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s="28" customFormat="1" ht="12.75" customHeight="1">
      <c r="A57" s="81" t="s">
        <v>653</v>
      </c>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s="28" customFormat="1" ht="12.75" customHeight="1">
      <c r="A58" s="75" t="s">
        <v>645</v>
      </c>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s="28" customFormat="1" ht="12.75" customHeight="1">
      <c r="A59" s="77" t="s">
        <v>652</v>
      </c>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s="28" customFormat="1" ht="12.75" customHeight="1">
      <c r="A60" s="75" t="s">
        <v>651</v>
      </c>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s="28" customFormat="1" ht="12.75" customHeight="1">
      <c r="A61" s="77" t="s">
        <v>650</v>
      </c>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s="28" customFormat="1" ht="12.75" customHeight="1">
      <c r="A62" s="75" t="s">
        <v>649</v>
      </c>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s="28" customFormat="1" ht="12.75" customHeight="1">
      <c r="A63" s="75" t="s">
        <v>648</v>
      </c>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s="28" customFormat="1" ht="12.75" customHeight="1">
      <c r="A64" s="77" t="s">
        <v>647</v>
      </c>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s="28" customFormat="1" ht="12.75" customHeight="1">
      <c r="A65" s="81" t="s">
        <v>646</v>
      </c>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s="28" customFormat="1" ht="12.75" customHeight="1">
      <c r="A66" s="75" t="s">
        <v>645</v>
      </c>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s="28" customFormat="1" ht="12.75" customHeight="1">
      <c r="A67" s="77" t="s">
        <v>644</v>
      </c>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s="28" customFormat="1" ht="12.75" customHeight="1">
      <c r="A68" s="75" t="s">
        <v>643</v>
      </c>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s="28" customFormat="1" ht="12.75" customHeight="1">
      <c r="A69" s="77" t="s">
        <v>642</v>
      </c>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s="28" customFormat="1" ht="12.75" customHeight="1">
      <c r="A70" s="81" t="s">
        <v>641</v>
      </c>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s="28" customFormat="1" ht="12.75" customHeight="1">
      <c r="A71" s="75" t="s">
        <v>640</v>
      </c>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s="29" customFormat="1" ht="12.75" customHeight="1">
      <c r="A72" s="76" t="s">
        <v>639</v>
      </c>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s="29" customFormat="1" ht="12.75" customHeight="1">
      <c r="A73" s="77" t="s">
        <v>638</v>
      </c>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s="29" customFormat="1" ht="12.75" customHeight="1">
      <c r="A74" s="75" t="s">
        <v>637</v>
      </c>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s="29" customFormat="1" ht="12.75" customHeight="1">
      <c r="A75" s="75" t="s">
        <v>636</v>
      </c>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s="28" customFormat="1" ht="12.75" customHeight="1">
      <c r="A76" s="75" t="s">
        <v>633</v>
      </c>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77" t="s">
        <v>635</v>
      </c>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s="28" customFormat="1" ht="12.75" customHeight="1">
      <c r="A78" s="75" t="s">
        <v>634</v>
      </c>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s="29" customFormat="1" ht="12.75" customHeight="1">
      <c r="A79" s="75" t="s">
        <v>633</v>
      </c>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s="28" customFormat="1" ht="12.75" customHeight="1">
      <c r="A80" s="76" t="s">
        <v>632</v>
      </c>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s="28" customFormat="1" ht="12.75" customHeight="1">
      <c r="A81" s="75" t="s">
        <v>631</v>
      </c>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s="28" customFormat="1" ht="12.75" customHeight="1">
      <c r="A82" s="75" t="s">
        <v>630</v>
      </c>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75" t="s">
        <v>629</v>
      </c>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69" t="s">
        <v>628</v>
      </c>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42578125" customWidth="1"/>
    <col min="4" max="4" width="14.140625" customWidth="1"/>
    <col min="5" max="5" width="16.7109375" customWidth="1"/>
    <col min="6" max="6" width="16.28515625" customWidth="1"/>
    <col min="7" max="7" width="15.85546875" customWidth="1"/>
  </cols>
  <sheetData>
    <row r="1" spans="1:7">
      <c r="A1" s="1" t="s">
        <v>595</v>
      </c>
    </row>
    <row r="2" spans="1:7">
      <c r="A2" s="1"/>
    </row>
    <row r="3" spans="1:7" ht="45">
      <c r="A3" s="23" t="s">
        <v>596</v>
      </c>
      <c r="B3" s="23" t="s">
        <v>597</v>
      </c>
      <c r="C3" s="23" t="s">
        <v>598</v>
      </c>
      <c r="D3" s="23" t="s">
        <v>599</v>
      </c>
      <c r="E3" s="23" t="s">
        <v>600</v>
      </c>
      <c r="F3" s="23" t="s">
        <v>601</v>
      </c>
      <c r="G3" s="23" t="s">
        <v>602</v>
      </c>
    </row>
    <row r="4" spans="1:7">
      <c r="A4" t="s">
        <v>603</v>
      </c>
      <c r="B4" s="24">
        <v>21611</v>
      </c>
      <c r="C4" s="24">
        <v>244203</v>
      </c>
      <c r="D4" s="24">
        <v>3584</v>
      </c>
      <c r="E4">
        <v>11.3</v>
      </c>
      <c r="F4">
        <v>5.7</v>
      </c>
      <c r="G4">
        <v>2.4</v>
      </c>
    </row>
    <row r="5" spans="1:7">
      <c r="A5" t="s">
        <v>604</v>
      </c>
      <c r="B5" s="24">
        <v>10147</v>
      </c>
      <c r="C5" s="24">
        <v>121865</v>
      </c>
      <c r="D5" s="24">
        <v>2035</v>
      </c>
      <c r="E5">
        <v>12</v>
      </c>
      <c r="F5">
        <v>6</v>
      </c>
      <c r="G5">
        <v>2.7</v>
      </c>
    </row>
    <row r="6" spans="1:7">
      <c r="A6" t="s">
        <v>605</v>
      </c>
      <c r="B6">
        <v>735</v>
      </c>
      <c r="C6" s="24">
        <v>8137</v>
      </c>
      <c r="D6">
        <v>154</v>
      </c>
      <c r="E6">
        <v>11.1</v>
      </c>
      <c r="F6">
        <v>7.8</v>
      </c>
      <c r="G6">
        <v>2.4</v>
      </c>
    </row>
    <row r="7" spans="1:7">
      <c r="A7" t="s">
        <v>606</v>
      </c>
      <c r="B7">
        <v>854</v>
      </c>
      <c r="C7" s="24">
        <v>12694</v>
      </c>
      <c r="D7">
        <v>220</v>
      </c>
      <c r="E7">
        <v>14.9</v>
      </c>
      <c r="F7">
        <v>4.0999999999999996</v>
      </c>
      <c r="G7">
        <v>3.8</v>
      </c>
    </row>
    <row r="8" spans="1:7">
      <c r="A8" t="s">
        <v>607</v>
      </c>
      <c r="B8" s="24">
        <v>1704</v>
      </c>
      <c r="C8" s="24">
        <v>18728</v>
      </c>
      <c r="D8">
        <v>212</v>
      </c>
      <c r="E8">
        <v>11</v>
      </c>
      <c r="F8">
        <v>4.7</v>
      </c>
      <c r="G8">
        <v>2.2999999999999998</v>
      </c>
    </row>
    <row r="9" spans="1:7">
      <c r="A9" t="s">
        <v>608</v>
      </c>
      <c r="B9" s="24">
        <v>2508</v>
      </c>
      <c r="C9" s="24">
        <v>21580</v>
      </c>
      <c r="D9">
        <v>362</v>
      </c>
      <c r="E9">
        <v>8.6</v>
      </c>
      <c r="F9">
        <v>6.3</v>
      </c>
      <c r="G9">
        <v>2.2999999999999998</v>
      </c>
    </row>
    <row r="10" spans="1:7">
      <c r="A10" t="s">
        <v>609</v>
      </c>
      <c r="B10" s="24">
        <v>3916</v>
      </c>
      <c r="C10" s="24">
        <v>43741</v>
      </c>
      <c r="D10">
        <v>280</v>
      </c>
      <c r="E10">
        <v>11.2</v>
      </c>
      <c r="F10">
        <v>4.5999999999999996</v>
      </c>
      <c r="G10">
        <v>1.3</v>
      </c>
    </row>
    <row r="11" spans="1:7">
      <c r="A11" t="s">
        <v>610</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heetViews>
  <sheetFormatPr defaultRowHeight="15"/>
  <cols>
    <col min="1" max="1" width="50.42578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837</v>
      </c>
      <c r="B9">
        <f>'AEO 50'!D207/'AEO 50'!D133</f>
        <v>1.0520170005202212</v>
      </c>
    </row>
    <row r="11" spans="1:36">
      <c r="A11" s="20" t="s">
        <v>842</v>
      </c>
      <c r="B11" s="21"/>
      <c r="D11" s="20" t="s">
        <v>853</v>
      </c>
    </row>
    <row r="12" spans="1:36">
      <c r="A12" t="s">
        <v>845</v>
      </c>
      <c r="B12" s="54">
        <v>0.68595041322314043</v>
      </c>
      <c r="D12" s="26" t="s">
        <v>1170</v>
      </c>
    </row>
    <row r="13" spans="1:36">
      <c r="A13" t="s">
        <v>588</v>
      </c>
      <c r="B13" s="54">
        <v>0.68881036513545346</v>
      </c>
    </row>
    <row r="15" spans="1:36">
      <c r="A15" s="20" t="s">
        <v>843</v>
      </c>
      <c r="B15" s="21"/>
      <c r="D15" s="20" t="s">
        <v>853</v>
      </c>
    </row>
    <row r="16" spans="1:36">
      <c r="A16" t="s">
        <v>844</v>
      </c>
      <c r="B16">
        <v>0.55000000000000004</v>
      </c>
      <c r="D16" s="26" t="s">
        <v>1171</v>
      </c>
    </row>
    <row r="18" spans="1:4">
      <c r="A18" s="20" t="s">
        <v>855</v>
      </c>
      <c r="B18" s="21"/>
      <c r="C18" s="25"/>
      <c r="D18" s="20" t="s">
        <v>853</v>
      </c>
    </row>
    <row r="19" spans="1:4">
      <c r="A19" t="s">
        <v>834</v>
      </c>
      <c r="B19">
        <v>1.67</v>
      </c>
      <c r="C19" s="25"/>
      <c r="D19" s="26" t="s">
        <v>848</v>
      </c>
    </row>
    <row r="20" spans="1:4">
      <c r="A20" t="s">
        <v>835</v>
      </c>
      <c r="B20">
        <v>1</v>
      </c>
      <c r="C20" s="25"/>
    </row>
    <row r="21" spans="1:4">
      <c r="A21" t="s">
        <v>836</v>
      </c>
      <c r="B21">
        <v>21.2</v>
      </c>
      <c r="C21" s="25"/>
    </row>
    <row r="22" spans="1:4">
      <c r="A22" t="s">
        <v>837</v>
      </c>
      <c r="B22">
        <v>16</v>
      </c>
      <c r="C22" s="25"/>
    </row>
    <row r="24" spans="1:4">
      <c r="A24" s="20" t="s">
        <v>849</v>
      </c>
      <c r="B24" s="21"/>
      <c r="D24" s="20" t="s">
        <v>853</v>
      </c>
    </row>
    <row r="25" spans="1:4">
      <c r="A25" t="s">
        <v>850</v>
      </c>
      <c r="B25">
        <v>120476</v>
      </c>
      <c r="D25" t="s">
        <v>586</v>
      </c>
    </row>
    <row r="26" spans="1:4">
      <c r="A26" t="s">
        <v>851</v>
      </c>
      <c r="B26">
        <v>137452</v>
      </c>
      <c r="D26" s="22">
        <v>2017</v>
      </c>
    </row>
    <row r="27" spans="1:4">
      <c r="D27" t="s">
        <v>854</v>
      </c>
    </row>
    <row r="28" spans="1:4">
      <c r="D28" t="s">
        <v>852</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81A1C5E-9D20-48EC-BD72-E00BD49B92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BE7381-F4A8-490F-8A8F-0D6936E8E9BD}">
  <ds:schemaRefs>
    <ds:schemaRef ds:uri="http://schemas.microsoft.com/sharepoint/v3/contenttype/forms"/>
  </ds:schemaRefs>
</ds:datastoreItem>
</file>

<file path=customXml/itemProps3.xml><?xml version="1.0" encoding="utf-8"?>
<ds:datastoreItem xmlns:ds="http://schemas.openxmlformats.org/officeDocument/2006/customXml" ds:itemID="{A94E3C0E-CB4B-40C9-92EC-D8133A9B8139}">
  <ds:schemaRef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2017-06-26T22:04:22Z</dcterms:created>
  <dcterms:modified xsi:type="dcterms:W3CDTF">2019-10-22T04:37:08Z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vt:lpwstr>
  </property>
</Properties>
</file>