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mengpin.ge\World Resources Institute\TRAC City - HK 2050 is now\EPS HK 2.0\eps-2.0.0-us-wipF\"/>
    </mc:Choice>
  </mc:AlternateContent>
  <xr:revisionPtr revIDLastSave="267" documentId="8_{3EAC647F-2CFB-408E-9F7C-CC27ED682234}" xr6:coauthVersionLast="41" xr6:coauthVersionMax="45" xr10:uidLastSave="{89072888-B7F8-4348-B22B-855808B37D30}"/>
  <bookViews>
    <workbookView xWindow="3795" yWindow="2580" windowWidth="20460" windowHeight="11490" activeTab="1" xr2:uid="{00000000-000D-0000-FFFF-FFFF00000000}"/>
  </bookViews>
  <sheets>
    <sheet name="About" sheetId="10" r:id="rId1"/>
    <sheet name="PolicyLevers" sheetId="1" r:id="rId2"/>
    <sheet name="OutputGraphs" sheetId="8" r:id="rId3"/>
    <sheet name="Output Graph Color Key" sheetId="17" r:id="rId4"/>
    <sheet name="ReferenceScenarios" sheetId="9" r:id="rId5"/>
    <sheet name="Targets" sheetId="15" r:id="rId6"/>
    <sheet name="MaxBoundCalculations" sheetId="13" r:id="rId7"/>
  </sheets>
  <definedNames>
    <definedName name="_xlnm._FilterDatabase" localSheetId="1" hidden="1">PolicyLevers!$A$1:$T$532</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 i="15" l="1"/>
  <c r="C2" i="15"/>
  <c r="M86" i="1"/>
  <c r="N86" i="1"/>
  <c r="O86" i="1"/>
  <c r="L86" i="1"/>
  <c r="S59" i="1"/>
  <c r="S58" i="1"/>
  <c r="S57" i="1"/>
  <c r="S56" i="1"/>
  <c r="S55" i="1"/>
  <c r="S54" i="1"/>
  <c r="S53" i="1"/>
  <c r="S52" i="1"/>
  <c r="S49" i="1"/>
  <c r="S48" i="1"/>
  <c r="S46" i="1"/>
  <c r="S45" i="1"/>
  <c r="S44" i="1"/>
  <c r="S43" i="1"/>
  <c r="S42" i="1"/>
  <c r="S39" i="1"/>
  <c r="S38" i="1"/>
  <c r="S36" i="1"/>
  <c r="S35" i="1"/>
  <c r="S34" i="1"/>
  <c r="S33" i="1"/>
  <c r="S32" i="1"/>
  <c r="S19" i="1"/>
  <c r="S18" i="1"/>
  <c r="S17" i="1"/>
  <c r="S16" i="1"/>
  <c r="S15" i="1"/>
  <c r="S14" i="1"/>
  <c r="S13" i="1"/>
  <c r="S12" i="1"/>
  <c r="S9" i="1"/>
  <c r="S8" i="1"/>
  <c r="S7" i="1"/>
  <c r="S6" i="1"/>
  <c r="S5" i="1"/>
  <c r="S4" i="1"/>
  <c r="S3" i="1"/>
  <c r="K451" i="1"/>
  <c r="K450" i="1"/>
  <c r="K449" i="1"/>
  <c r="K448" i="1"/>
  <c r="K447" i="1"/>
  <c r="K446" i="1"/>
  <c r="K445" i="1"/>
  <c r="K444" i="1"/>
  <c r="K443" i="1"/>
  <c r="K442" i="1"/>
  <c r="K441" i="1"/>
  <c r="K440" i="1"/>
  <c r="K439" i="1"/>
  <c r="K438" i="1"/>
  <c r="J451" i="1"/>
  <c r="J450" i="1"/>
  <c r="J449" i="1"/>
  <c r="J448" i="1"/>
  <c r="J447" i="1"/>
  <c r="J446" i="1"/>
  <c r="J445" i="1"/>
  <c r="J444" i="1"/>
  <c r="J443" i="1"/>
  <c r="J442" i="1"/>
  <c r="J441" i="1"/>
  <c r="J440" i="1"/>
  <c r="J439" i="1"/>
  <c r="J438" i="1"/>
  <c r="C451" i="1"/>
  <c r="B451" i="1"/>
  <c r="A451" i="1"/>
  <c r="C450" i="1"/>
  <c r="B450" i="1"/>
  <c r="A450" i="1"/>
  <c r="C449" i="1"/>
  <c r="B449" i="1"/>
  <c r="A449" i="1"/>
  <c r="C448" i="1"/>
  <c r="B448" i="1"/>
  <c r="A448" i="1"/>
  <c r="C447" i="1"/>
  <c r="B447" i="1"/>
  <c r="A447" i="1"/>
  <c r="C446" i="1"/>
  <c r="B446" i="1"/>
  <c r="A446" i="1"/>
  <c r="C445" i="1"/>
  <c r="B445" i="1"/>
  <c r="A445" i="1"/>
  <c r="C444" i="1"/>
  <c r="B444" i="1"/>
  <c r="A444" i="1"/>
  <c r="C443" i="1"/>
  <c r="B443" i="1"/>
  <c r="A443" i="1"/>
  <c r="C442" i="1"/>
  <c r="B442" i="1"/>
  <c r="A442" i="1"/>
  <c r="C441" i="1"/>
  <c r="B441" i="1"/>
  <c r="A441" i="1"/>
  <c r="C440" i="1"/>
  <c r="B440" i="1"/>
  <c r="A440" i="1"/>
  <c r="C439" i="1"/>
  <c r="B439" i="1"/>
  <c r="A439" i="1"/>
  <c r="C438" i="1"/>
  <c r="B438" i="1"/>
  <c r="A438" i="1"/>
  <c r="J254" i="1"/>
  <c r="J255" i="1"/>
  <c r="J256" i="1"/>
  <c r="J257" i="1"/>
  <c r="J258" i="1"/>
  <c r="J259" i="1"/>
  <c r="J260" i="1"/>
  <c r="J261" i="1"/>
  <c r="J262" i="1"/>
  <c r="K279" i="1"/>
  <c r="J279" i="1"/>
  <c r="K278" i="1"/>
  <c r="J278" i="1"/>
  <c r="K277" i="1"/>
  <c r="J277" i="1"/>
  <c r="C279" i="1"/>
  <c r="B279" i="1"/>
  <c r="A279" i="1"/>
  <c r="C278" i="1"/>
  <c r="B278" i="1"/>
  <c r="A278" i="1"/>
  <c r="C277" i="1"/>
  <c r="B277" i="1"/>
  <c r="A277"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J215" i="1"/>
  <c r="J214" i="1"/>
  <c r="J213" i="1"/>
  <c r="C215" i="1"/>
  <c r="B215" i="1"/>
  <c r="A215" i="1"/>
  <c r="C214" i="1"/>
  <c r="B214" i="1"/>
  <c r="A214" i="1"/>
  <c r="C213" i="1"/>
  <c r="B213" i="1"/>
  <c r="A213" i="1"/>
  <c r="K197" i="1"/>
  <c r="J197" i="1"/>
  <c r="K196" i="1"/>
  <c r="J196" i="1"/>
  <c r="K195" i="1"/>
  <c r="J195" i="1"/>
  <c r="C197" i="1"/>
  <c r="B197" i="1"/>
  <c r="A197" i="1"/>
  <c r="C196" i="1"/>
  <c r="B196" i="1"/>
  <c r="A196" i="1"/>
  <c r="C195" i="1"/>
  <c r="B195" i="1"/>
  <c r="A195" i="1"/>
  <c r="K176" i="1"/>
  <c r="J176" i="1"/>
  <c r="K175" i="1"/>
  <c r="J175" i="1"/>
  <c r="K174" i="1"/>
  <c r="J174" i="1"/>
  <c r="C176" i="1"/>
  <c r="B176" i="1"/>
  <c r="A176" i="1"/>
  <c r="C175" i="1"/>
  <c r="B175" i="1"/>
  <c r="A175" i="1"/>
  <c r="C174" i="1"/>
  <c r="B174" i="1"/>
  <c r="A174" i="1"/>
  <c r="A436" i="1"/>
  <c r="B436" i="1"/>
  <c r="C436" i="1"/>
  <c r="B435" i="1"/>
  <c r="C435" i="1"/>
  <c r="A43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J299" i="1"/>
  <c r="K299" i="1"/>
  <c r="L299" i="1"/>
  <c r="J300" i="1"/>
  <c r="K300" i="1"/>
  <c r="L300" i="1"/>
  <c r="J298" i="1"/>
  <c r="K298" i="1"/>
  <c r="L298" i="1"/>
  <c r="M298" i="1"/>
  <c r="N298" i="1"/>
  <c r="O298" i="1"/>
  <c r="M299" i="1"/>
  <c r="N299" i="1"/>
  <c r="O299"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A302" i="1"/>
  <c r="B302" i="1"/>
  <c r="C302" i="1"/>
  <c r="A303" i="1"/>
  <c r="B303" i="1"/>
  <c r="C303" i="1"/>
  <c r="A304" i="1"/>
  <c r="B304" i="1"/>
  <c r="C304" i="1"/>
  <c r="A305" i="1"/>
  <c r="B305" i="1"/>
  <c r="C305" i="1"/>
  <c r="A306" i="1"/>
  <c r="B306" i="1"/>
  <c r="C306" i="1"/>
  <c r="A307" i="1"/>
  <c r="B307" i="1"/>
  <c r="C307" i="1"/>
  <c r="A308" i="1"/>
  <c r="B308" i="1"/>
  <c r="C308" i="1"/>
  <c r="A309" i="1"/>
  <c r="B309" i="1"/>
  <c r="C309" i="1"/>
  <c r="A310" i="1"/>
  <c r="B310" i="1"/>
  <c r="C310" i="1"/>
  <c r="A311" i="1"/>
  <c r="B311" i="1"/>
  <c r="C311" i="1"/>
  <c r="A312" i="1"/>
  <c r="B312" i="1"/>
  <c r="C312" i="1"/>
  <c r="A313" i="1"/>
  <c r="B313" i="1"/>
  <c r="C313" i="1"/>
  <c r="A314" i="1"/>
  <c r="B314" i="1"/>
  <c r="C314" i="1"/>
  <c r="A315" i="1"/>
  <c r="B315" i="1"/>
  <c r="C315" i="1"/>
  <c r="A316" i="1"/>
  <c r="B316" i="1"/>
  <c r="C316" i="1"/>
  <c r="A317" i="1"/>
  <c r="B317" i="1"/>
  <c r="C317" i="1"/>
  <c r="A318" i="1"/>
  <c r="B318" i="1"/>
  <c r="C318" i="1"/>
  <c r="A319" i="1"/>
  <c r="B319" i="1"/>
  <c r="C319"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C301" i="1"/>
  <c r="B301" i="1"/>
  <c r="A301" i="1"/>
  <c r="C300" i="1"/>
  <c r="B300" i="1"/>
  <c r="A300" i="1"/>
  <c r="C299" i="1"/>
  <c r="B299" i="1"/>
  <c r="A299" i="1"/>
  <c r="C298" i="1"/>
  <c r="B298" i="1"/>
  <c r="A298" i="1"/>
  <c r="R388" i="1"/>
  <c r="R387" i="1"/>
  <c r="R386" i="1"/>
  <c r="R384" i="1"/>
  <c r="R383" i="1"/>
  <c r="R382" i="1"/>
  <c r="R381" i="1"/>
  <c r="R376" i="1"/>
  <c r="R374" i="1"/>
  <c r="R373"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388" i="1"/>
  <c r="S387" i="1"/>
  <c r="S386" i="1"/>
  <c r="S385" i="1"/>
  <c r="S384" i="1"/>
  <c r="S383" i="1"/>
  <c r="S382" i="1"/>
  <c r="S381" i="1"/>
  <c r="L381" i="1"/>
  <c r="M381" i="1"/>
  <c r="N381" i="1"/>
  <c r="O381" i="1"/>
  <c r="O388" i="1"/>
  <c r="N388" i="1"/>
  <c r="M388" i="1"/>
  <c r="L388" i="1"/>
  <c r="O387" i="1"/>
  <c r="N387" i="1"/>
  <c r="M387" i="1"/>
  <c r="L387" i="1"/>
  <c r="O386" i="1"/>
  <c r="N386" i="1"/>
  <c r="M386" i="1"/>
  <c r="L386" i="1"/>
  <c r="O384" i="1"/>
  <c r="N384" i="1"/>
  <c r="M384" i="1"/>
  <c r="L384" i="1"/>
  <c r="O383" i="1"/>
  <c r="N383" i="1"/>
  <c r="M383" i="1"/>
  <c r="L383" i="1"/>
  <c r="O382" i="1"/>
  <c r="N382" i="1"/>
  <c r="M382" i="1"/>
  <c r="L382" i="1"/>
  <c r="K388" i="1"/>
  <c r="K387" i="1"/>
  <c r="K386" i="1"/>
  <c r="K384" i="1"/>
  <c r="K383" i="1"/>
  <c r="K382" i="1"/>
  <c r="K381" i="1"/>
  <c r="J388" i="1"/>
  <c r="J387" i="1"/>
  <c r="J386" i="1"/>
  <c r="J384" i="1"/>
  <c r="J383" i="1"/>
  <c r="J382" i="1"/>
  <c r="J381" i="1"/>
  <c r="C388" i="1"/>
  <c r="B388" i="1"/>
  <c r="A388" i="1"/>
  <c r="C387" i="1"/>
  <c r="B387" i="1"/>
  <c r="A387" i="1"/>
  <c r="C386" i="1"/>
  <c r="B386" i="1"/>
  <c r="A386" i="1"/>
  <c r="C385" i="1"/>
  <c r="B385" i="1"/>
  <c r="A385" i="1"/>
  <c r="C384" i="1"/>
  <c r="B384" i="1"/>
  <c r="A384" i="1"/>
  <c r="C383" i="1"/>
  <c r="B383" i="1"/>
  <c r="A383" i="1"/>
  <c r="C382" i="1"/>
  <c r="B382" i="1"/>
  <c r="A382" i="1"/>
  <c r="C381" i="1"/>
  <c r="B381" i="1"/>
  <c r="A381" i="1"/>
  <c r="J428" i="1"/>
  <c r="K428" i="1"/>
  <c r="J429" i="1"/>
  <c r="K429" i="1"/>
  <c r="J430" i="1"/>
  <c r="K430" i="1"/>
  <c r="J431" i="1"/>
  <c r="K431" i="1"/>
  <c r="J432" i="1"/>
  <c r="K432" i="1"/>
  <c r="A428" i="1"/>
  <c r="B428" i="1"/>
  <c r="C428" i="1"/>
  <c r="A429" i="1"/>
  <c r="B429" i="1"/>
  <c r="C429" i="1"/>
  <c r="A430" i="1"/>
  <c r="B430" i="1"/>
  <c r="C430" i="1"/>
  <c r="A431" i="1"/>
  <c r="B431" i="1"/>
  <c r="C431" i="1"/>
  <c r="A432" i="1"/>
  <c r="B432" i="1"/>
  <c r="C432" i="1"/>
  <c r="J464" i="1"/>
  <c r="K464" i="1"/>
  <c r="J465" i="1"/>
  <c r="K465" i="1"/>
  <c r="J466" i="1"/>
  <c r="K466" i="1"/>
  <c r="J467" i="1"/>
  <c r="K467" i="1"/>
  <c r="J468" i="1"/>
  <c r="K468" i="1"/>
  <c r="A464" i="1"/>
  <c r="B464" i="1"/>
  <c r="C464" i="1"/>
  <c r="A465" i="1"/>
  <c r="B465" i="1"/>
  <c r="C465" i="1"/>
  <c r="A466" i="1"/>
  <c r="B466" i="1"/>
  <c r="C466" i="1"/>
  <c r="A467" i="1"/>
  <c r="B467" i="1"/>
  <c r="C467" i="1"/>
  <c r="A468" i="1"/>
  <c r="B468" i="1"/>
  <c r="C468"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A24" i="10"/>
  <c r="S92" i="1"/>
  <c r="O375" i="1"/>
  <c r="N375" i="1"/>
  <c r="M375" i="1"/>
  <c r="L375" i="1"/>
  <c r="K375" i="1"/>
  <c r="J375" i="1"/>
  <c r="C375" i="1"/>
  <c r="B375" i="1"/>
  <c r="A375" i="1"/>
  <c r="O376" i="1"/>
  <c r="O374" i="1"/>
  <c r="O373" i="1"/>
  <c r="N376" i="1"/>
  <c r="M376" i="1"/>
  <c r="L376" i="1"/>
  <c r="N374" i="1"/>
  <c r="M374" i="1"/>
  <c r="L374" i="1"/>
  <c r="N373" i="1"/>
  <c r="M373" i="1"/>
  <c r="L373" i="1"/>
  <c r="K376" i="1"/>
  <c r="K374" i="1"/>
  <c r="K373" i="1"/>
  <c r="J376" i="1"/>
  <c r="J374" i="1"/>
  <c r="J373" i="1"/>
  <c r="A374" i="1"/>
  <c r="B374" i="1"/>
  <c r="C374" i="1"/>
  <c r="A376" i="1"/>
  <c r="B376" i="1"/>
  <c r="C376" i="1"/>
  <c r="B373" i="1"/>
  <c r="C373" i="1"/>
  <c r="A373"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12" i="1"/>
  <c r="B212" i="1"/>
  <c r="A212" i="1"/>
  <c r="C211" i="1"/>
  <c r="B211" i="1"/>
  <c r="A211" i="1"/>
  <c r="C210" i="1"/>
  <c r="B210" i="1"/>
  <c r="A210" i="1"/>
  <c r="C209" i="1"/>
  <c r="B209" i="1"/>
  <c r="A209" i="1"/>
  <c r="C208" i="1"/>
  <c r="B208" i="1"/>
  <c r="A208" i="1"/>
  <c r="C207" i="1"/>
  <c r="B207" i="1"/>
  <c r="A207" i="1"/>
  <c r="C206" i="1"/>
  <c r="B206" i="1"/>
  <c r="A206" i="1"/>
  <c r="C205" i="1"/>
  <c r="B205" i="1"/>
  <c r="A205" i="1"/>
  <c r="C204" i="1"/>
  <c r="B204" i="1"/>
  <c r="A204" i="1"/>
  <c r="C203" i="1"/>
  <c r="B203" i="1"/>
  <c r="A203" i="1"/>
  <c r="C202" i="1"/>
  <c r="B202" i="1"/>
  <c r="A202" i="1"/>
  <c r="C201" i="1"/>
  <c r="B201" i="1"/>
  <c r="A201" i="1"/>
  <c r="J202" i="1"/>
  <c r="J203" i="1"/>
  <c r="J204" i="1"/>
  <c r="J205" i="1"/>
  <c r="J206" i="1"/>
  <c r="J207" i="1"/>
  <c r="J208" i="1"/>
  <c r="J209" i="1"/>
  <c r="J210" i="1"/>
  <c r="J211" i="1"/>
  <c r="J212" i="1"/>
  <c r="J201" i="1"/>
  <c r="K190" i="1"/>
  <c r="J190" i="1"/>
  <c r="C190" i="1"/>
  <c r="B190" i="1"/>
  <c r="A190"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293" i="1"/>
  <c r="Q293" i="1"/>
  <c r="O297" i="1"/>
  <c r="N297" i="1"/>
  <c r="M297" i="1"/>
  <c r="L297" i="1"/>
  <c r="K297" i="1"/>
  <c r="J297" i="1"/>
  <c r="O296" i="1"/>
  <c r="N296" i="1"/>
  <c r="M296" i="1"/>
  <c r="L296" i="1"/>
  <c r="K296" i="1"/>
  <c r="J296" i="1"/>
  <c r="O295" i="1"/>
  <c r="N295" i="1"/>
  <c r="M295" i="1"/>
  <c r="L295" i="1"/>
  <c r="K295" i="1"/>
  <c r="J295" i="1"/>
  <c r="O294" i="1"/>
  <c r="N294" i="1"/>
  <c r="M294" i="1"/>
  <c r="L294" i="1"/>
  <c r="K294" i="1"/>
  <c r="J294" i="1"/>
  <c r="O293" i="1"/>
  <c r="N293" i="1"/>
  <c r="M293" i="1"/>
  <c r="L293" i="1"/>
  <c r="K293" i="1"/>
  <c r="J293" i="1"/>
  <c r="C297" i="1"/>
  <c r="B297" i="1"/>
  <c r="A297" i="1"/>
  <c r="C296" i="1"/>
  <c r="B296" i="1"/>
  <c r="A296" i="1"/>
  <c r="C295" i="1"/>
  <c r="B295" i="1"/>
  <c r="A295" i="1"/>
  <c r="C294" i="1"/>
  <c r="B294" i="1"/>
  <c r="C293" i="1"/>
  <c r="B293" i="1"/>
  <c r="A293" i="1"/>
  <c r="A294" i="1"/>
  <c r="R65" i="1"/>
  <c r="Q65" i="1"/>
  <c r="O65" i="1"/>
  <c r="N65" i="1"/>
  <c r="M65" i="1"/>
  <c r="L65" i="1"/>
  <c r="J12" i="1"/>
  <c r="A12" i="1"/>
  <c r="Q265" i="1"/>
  <c r="Q264" i="1"/>
  <c r="R265" i="1"/>
  <c r="R264" i="1"/>
  <c r="J265" i="1"/>
  <c r="K265" i="1"/>
  <c r="L265" i="1"/>
  <c r="M265" i="1"/>
  <c r="N265" i="1"/>
  <c r="O265" i="1"/>
  <c r="K264" i="1"/>
  <c r="L264" i="1"/>
  <c r="M264" i="1"/>
  <c r="N264" i="1"/>
  <c r="O264" i="1"/>
  <c r="J264" i="1"/>
  <c r="A265" i="1"/>
  <c r="B265" i="1"/>
  <c r="C265" i="1"/>
  <c r="B264" i="1"/>
  <c r="C264" i="1"/>
  <c r="A264" i="1"/>
  <c r="K518" i="1"/>
  <c r="K514" i="1"/>
  <c r="K513" i="1"/>
  <c r="K512" i="1"/>
  <c r="K511" i="1"/>
  <c r="K503" i="1"/>
  <c r="K459" i="1"/>
  <c r="K460" i="1"/>
  <c r="K461" i="1"/>
  <c r="K462" i="1"/>
  <c r="K463" i="1"/>
  <c r="K455" i="1"/>
  <c r="K456"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K413" i="1"/>
  <c r="K409" i="1"/>
  <c r="K410" i="1"/>
  <c r="K272" i="1"/>
  <c r="K273" i="1"/>
  <c r="K274" i="1"/>
  <c r="K275" i="1"/>
  <c r="K276" i="1"/>
  <c r="K269" i="1"/>
  <c r="K270" i="1"/>
  <c r="K271" i="1"/>
  <c r="K268" i="1"/>
  <c r="J220" i="1"/>
  <c r="K220" i="1"/>
  <c r="J221" i="1"/>
  <c r="K221" i="1"/>
  <c r="J222" i="1"/>
  <c r="K222" i="1"/>
  <c r="J223" i="1"/>
  <c r="K223" i="1"/>
  <c r="J224" i="1"/>
  <c r="K224" i="1"/>
  <c r="J225" i="1"/>
  <c r="K225" i="1"/>
  <c r="J226" i="1"/>
  <c r="K226" i="1"/>
  <c r="J227" i="1"/>
  <c r="K227" i="1"/>
  <c r="J228" i="1"/>
  <c r="K228" i="1"/>
  <c r="J229" i="1"/>
  <c r="K229" i="1"/>
  <c r="J230" i="1"/>
  <c r="K230" i="1"/>
  <c r="J231" i="1"/>
  <c r="K231" i="1"/>
  <c r="J232" i="1"/>
  <c r="K232" i="1"/>
  <c r="J233" i="1"/>
  <c r="K233" i="1"/>
  <c r="J234" i="1"/>
  <c r="K234" i="1"/>
  <c r="J235" i="1"/>
  <c r="K235"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K219" i="1"/>
  <c r="K185" i="1"/>
  <c r="K186" i="1"/>
  <c r="K187" i="1"/>
  <c r="K188" i="1"/>
  <c r="K189" i="1"/>
  <c r="K191" i="1"/>
  <c r="K192" i="1"/>
  <c r="K193" i="1"/>
  <c r="K194" i="1"/>
  <c r="K183" i="1"/>
  <c r="K166" i="1"/>
  <c r="K167" i="1"/>
  <c r="K168" i="1"/>
  <c r="K169" i="1"/>
  <c r="K170" i="1"/>
  <c r="K171" i="1"/>
  <c r="K172" i="1"/>
  <c r="K173"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32" i="1"/>
  <c r="K531" i="1"/>
  <c r="K530" i="1"/>
  <c r="K529" i="1"/>
  <c r="K528" i="1"/>
  <c r="K526" i="1"/>
  <c r="K525" i="1"/>
  <c r="K524" i="1"/>
  <c r="K523" i="1"/>
  <c r="K522" i="1"/>
  <c r="K521" i="1"/>
  <c r="K520" i="1"/>
  <c r="K517" i="1"/>
  <c r="K516" i="1"/>
  <c r="K515" i="1"/>
  <c r="K510" i="1"/>
  <c r="K509" i="1"/>
  <c r="K506" i="1"/>
  <c r="K505" i="1"/>
  <c r="K504" i="1"/>
  <c r="K502" i="1"/>
  <c r="K500" i="1"/>
  <c r="K499" i="1"/>
  <c r="K498" i="1"/>
  <c r="K497" i="1"/>
  <c r="K496" i="1"/>
  <c r="K494" i="1"/>
  <c r="K493" i="1"/>
  <c r="K492" i="1"/>
  <c r="K491" i="1"/>
  <c r="K490" i="1"/>
  <c r="K489" i="1"/>
  <c r="K488" i="1"/>
  <c r="K486" i="1"/>
  <c r="K485" i="1"/>
  <c r="K484" i="1"/>
  <c r="K483" i="1"/>
  <c r="K482" i="1"/>
  <c r="K481" i="1"/>
  <c r="K480" i="1"/>
  <c r="K479" i="1"/>
  <c r="K478" i="1"/>
  <c r="K477" i="1"/>
  <c r="K474" i="1"/>
  <c r="K473" i="1"/>
  <c r="K472" i="1"/>
  <c r="K471" i="1"/>
  <c r="K470" i="1"/>
  <c r="K458" i="1"/>
  <c r="K457" i="1"/>
  <c r="K454" i="1"/>
  <c r="K453" i="1"/>
  <c r="K408" i="1"/>
  <c r="K407" i="1"/>
  <c r="K406" i="1"/>
  <c r="K405" i="1"/>
  <c r="K290" i="1"/>
  <c r="K289" i="1"/>
  <c r="K288" i="1"/>
  <c r="K287" i="1"/>
  <c r="K286" i="1"/>
  <c r="K285" i="1"/>
  <c r="K284" i="1"/>
  <c r="K184"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16" i="1"/>
  <c r="N516" i="1"/>
  <c r="M516" i="1"/>
  <c r="L516" i="1"/>
  <c r="J516" i="1"/>
  <c r="C516" i="1"/>
  <c r="A516" i="1"/>
  <c r="O484" i="1"/>
  <c r="N484" i="1"/>
  <c r="M484" i="1"/>
  <c r="L484" i="1"/>
  <c r="J484" i="1"/>
  <c r="C484" i="1"/>
  <c r="A484"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276" i="1"/>
  <c r="O276" i="1"/>
  <c r="N276" i="1"/>
  <c r="M276" i="1"/>
  <c r="L276" i="1"/>
  <c r="J276" i="1"/>
  <c r="C276" i="1"/>
  <c r="B276" i="1"/>
  <c r="A276" i="1"/>
  <c r="J518" i="1"/>
  <c r="C518" i="1"/>
  <c r="A518" i="1"/>
  <c r="O486" i="1"/>
  <c r="N486" i="1"/>
  <c r="M486" i="1"/>
  <c r="L486" i="1"/>
  <c r="J486" i="1"/>
  <c r="C486" i="1"/>
  <c r="A486" i="1"/>
  <c r="J253" i="1"/>
  <c r="C253" i="1"/>
  <c r="B253" i="1"/>
  <c r="A253" i="1"/>
  <c r="C252" i="1"/>
  <c r="B252" i="1"/>
  <c r="A252" i="1"/>
  <c r="C251" i="1"/>
  <c r="B251" i="1"/>
  <c r="A251" i="1"/>
  <c r="J173" i="1"/>
  <c r="C173" i="1"/>
  <c r="B173" i="1"/>
  <c r="A173" i="1"/>
  <c r="J194" i="1"/>
  <c r="C194" i="1"/>
  <c r="B194" i="1"/>
  <c r="A194" i="1"/>
  <c r="J275" i="1"/>
  <c r="C275" i="1"/>
  <c r="B275" i="1"/>
  <c r="A275" i="1"/>
  <c r="O517" i="1"/>
  <c r="N517" i="1"/>
  <c r="M517" i="1"/>
  <c r="L517" i="1"/>
  <c r="J517" i="1"/>
  <c r="C517" i="1"/>
  <c r="A517" i="1"/>
  <c r="O485" i="1"/>
  <c r="N485" i="1"/>
  <c r="M485" i="1"/>
  <c r="L485" i="1"/>
  <c r="J485" i="1"/>
  <c r="C485" i="1"/>
  <c r="A485" i="1"/>
  <c r="C250" i="1"/>
  <c r="B250" i="1"/>
  <c r="A250" i="1"/>
  <c r="C249" i="1"/>
  <c r="B249" i="1"/>
  <c r="A249" i="1"/>
  <c r="C248" i="1"/>
  <c r="B248" i="1"/>
  <c r="A248" i="1"/>
  <c r="R172" i="1"/>
  <c r="Q172" i="1"/>
  <c r="R165" i="1"/>
  <c r="Q165" i="1"/>
  <c r="R164" i="1"/>
  <c r="Q164" i="1"/>
  <c r="R163" i="1"/>
  <c r="Q163" i="1"/>
  <c r="O172" i="1"/>
  <c r="N172" i="1"/>
  <c r="M172" i="1"/>
  <c r="L172" i="1"/>
  <c r="J172" i="1"/>
  <c r="C172" i="1"/>
  <c r="B172" i="1"/>
  <c r="A172" i="1"/>
  <c r="J193" i="1"/>
  <c r="C193" i="1"/>
  <c r="B193" i="1"/>
  <c r="A193" i="1"/>
  <c r="C427" i="1"/>
  <c r="B427" i="1"/>
  <c r="A427" i="1"/>
  <c r="J463" i="1"/>
  <c r="C463" i="1"/>
  <c r="B463" i="1"/>
  <c r="A463" i="1"/>
  <c r="S115" i="1"/>
  <c r="R115" i="1"/>
  <c r="Q115" i="1"/>
  <c r="O115" i="1"/>
  <c r="N115" i="1"/>
  <c r="M115" i="1"/>
  <c r="L115" i="1"/>
  <c r="J115" i="1"/>
  <c r="B115" i="1"/>
  <c r="C115" i="1"/>
  <c r="A115" i="1"/>
  <c r="C426" i="1"/>
  <c r="B426" i="1"/>
  <c r="A426" i="1"/>
  <c r="T290" i="1"/>
  <c r="T289" i="1"/>
  <c r="T288" i="1"/>
  <c r="T287" i="1"/>
  <c r="T286" i="1"/>
  <c r="T285" i="1"/>
  <c r="T284"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199" i="1"/>
  <c r="B176" i="13"/>
  <c r="B171" i="13"/>
  <c r="B172" i="13"/>
  <c r="M150" i="1"/>
  <c r="A127" i="13"/>
  <c r="A128" i="13"/>
  <c r="A130" i="13"/>
  <c r="A116" i="13"/>
  <c r="A117" i="13"/>
  <c r="A101" i="13"/>
  <c r="A102" i="13"/>
  <c r="B88" i="13"/>
  <c r="M89" i="1"/>
  <c r="M90" i="1"/>
  <c r="A91" i="13"/>
  <c r="A93" i="13"/>
  <c r="A94" i="13"/>
  <c r="A96" i="13"/>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500" i="1"/>
  <c r="J499" i="1"/>
  <c r="J498" i="1"/>
  <c r="J497" i="1"/>
  <c r="J496" i="1"/>
  <c r="J495" i="1"/>
  <c r="J494" i="1"/>
  <c r="J493" i="1"/>
  <c r="J492" i="1"/>
  <c r="J491" i="1"/>
  <c r="J490" i="1"/>
  <c r="J489" i="1"/>
  <c r="J488" i="1"/>
  <c r="J487" i="1"/>
  <c r="J483" i="1"/>
  <c r="J482" i="1"/>
  <c r="J481" i="1"/>
  <c r="J480" i="1"/>
  <c r="J479" i="1"/>
  <c r="J478" i="1"/>
  <c r="J477" i="1"/>
  <c r="J476" i="1"/>
  <c r="J475" i="1"/>
  <c r="J474" i="1"/>
  <c r="J473" i="1"/>
  <c r="J472" i="1"/>
  <c r="J471" i="1"/>
  <c r="J470" i="1"/>
  <c r="J462" i="1"/>
  <c r="J461" i="1"/>
  <c r="J460" i="1"/>
  <c r="J459" i="1"/>
  <c r="J458" i="1"/>
  <c r="J457" i="1"/>
  <c r="J456" i="1"/>
  <c r="J455" i="1"/>
  <c r="J454" i="1"/>
  <c r="J453" i="1"/>
  <c r="J413" i="1"/>
  <c r="J410" i="1"/>
  <c r="J409" i="1"/>
  <c r="J408" i="1"/>
  <c r="J407" i="1"/>
  <c r="J406" i="1"/>
  <c r="J405" i="1"/>
  <c r="J290" i="1"/>
  <c r="J289" i="1"/>
  <c r="J288" i="1"/>
  <c r="J287" i="1"/>
  <c r="J286" i="1"/>
  <c r="J285" i="1"/>
  <c r="J284"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J274" i="1"/>
  <c r="J273" i="1"/>
  <c r="J272" i="1"/>
  <c r="J271" i="1"/>
  <c r="J270" i="1"/>
  <c r="J269" i="1"/>
  <c r="J268" i="1"/>
  <c r="J219" i="1"/>
  <c r="J192" i="1"/>
  <c r="J191" i="1"/>
  <c r="J189" i="1"/>
  <c r="J188" i="1"/>
  <c r="J187" i="1"/>
  <c r="J186" i="1"/>
  <c r="J185" i="1"/>
  <c r="J184" i="1"/>
  <c r="J183" i="1"/>
  <c r="J171" i="1"/>
  <c r="J170"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08" i="1"/>
  <c r="Q408" i="1"/>
  <c r="R407" i="1"/>
  <c r="Q407" i="1"/>
  <c r="R406" i="1"/>
  <c r="Q406" i="1"/>
  <c r="R405" i="1"/>
  <c r="Q405" i="1"/>
  <c r="O408" i="1"/>
  <c r="O407" i="1"/>
  <c r="O406" i="1"/>
  <c r="O405" i="1"/>
  <c r="N408" i="1"/>
  <c r="M408" i="1"/>
  <c r="L408" i="1"/>
  <c r="N407" i="1"/>
  <c r="M407" i="1"/>
  <c r="L407" i="1"/>
  <c r="N406" i="1"/>
  <c r="M406" i="1"/>
  <c r="L406" i="1"/>
  <c r="N405" i="1"/>
  <c r="M405" i="1"/>
  <c r="L405" i="1"/>
  <c r="B405" i="1"/>
  <c r="C405" i="1"/>
  <c r="B406" i="1"/>
  <c r="C406" i="1"/>
  <c r="B407" i="1"/>
  <c r="C407" i="1"/>
  <c r="B408" i="1"/>
  <c r="C408" i="1"/>
  <c r="B409" i="1"/>
  <c r="C409" i="1"/>
  <c r="B410" i="1"/>
  <c r="C410" i="1"/>
  <c r="A406" i="1"/>
  <c r="A407" i="1"/>
  <c r="A408" i="1"/>
  <c r="A409" i="1"/>
  <c r="A410" i="1"/>
  <c r="A405"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0" i="1"/>
  <c r="B170" i="1"/>
  <c r="C170" i="1"/>
  <c r="A171" i="1"/>
  <c r="B171" i="1"/>
  <c r="C171" i="1"/>
  <c r="B163" i="1"/>
  <c r="C163" i="1"/>
  <c r="A163" i="1"/>
  <c r="B508" i="1"/>
  <c r="B512" i="1"/>
  <c r="B507" i="1"/>
  <c r="B476" i="1"/>
  <c r="B484" i="1"/>
  <c r="B475" i="1"/>
  <c r="A191" i="1"/>
  <c r="B191" i="1"/>
  <c r="C191" i="1"/>
  <c r="A192" i="1"/>
  <c r="B192" i="1"/>
  <c r="C192"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58" i="1"/>
  <c r="S457" i="1"/>
  <c r="S454" i="1"/>
  <c r="S453" i="1"/>
  <c r="S290" i="1"/>
  <c r="S289" i="1"/>
  <c r="S288" i="1"/>
  <c r="S287" i="1"/>
  <c r="S286" i="1"/>
  <c r="S285" i="1"/>
  <c r="S284" i="1"/>
  <c r="S271" i="1"/>
  <c r="S272" i="1"/>
  <c r="S273" i="1"/>
  <c r="S274" i="1"/>
  <c r="S154" i="1"/>
  <c r="S155" i="1"/>
  <c r="S133" i="1"/>
  <c r="S134" i="1"/>
  <c r="S135" i="1"/>
  <c r="S136" i="1"/>
  <c r="S132"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O515" i="1"/>
  <c r="N515" i="1"/>
  <c r="M515" i="1"/>
  <c r="L515" i="1"/>
  <c r="O510" i="1"/>
  <c r="N510" i="1"/>
  <c r="M510" i="1"/>
  <c r="L510" i="1"/>
  <c r="O509" i="1"/>
  <c r="N509" i="1"/>
  <c r="M509" i="1"/>
  <c r="L509" i="1"/>
  <c r="C515" i="1"/>
  <c r="A515" i="1"/>
  <c r="C514" i="1"/>
  <c r="A514" i="1"/>
  <c r="C513" i="1"/>
  <c r="A513" i="1"/>
  <c r="C512" i="1"/>
  <c r="A512" i="1"/>
  <c r="C511" i="1"/>
  <c r="A511" i="1"/>
  <c r="C510" i="1"/>
  <c r="A510" i="1"/>
  <c r="C509" i="1"/>
  <c r="A509" i="1"/>
  <c r="O500" i="1"/>
  <c r="N500" i="1"/>
  <c r="M500" i="1"/>
  <c r="L500" i="1"/>
  <c r="O499" i="1"/>
  <c r="N499" i="1"/>
  <c r="M499" i="1"/>
  <c r="L499" i="1"/>
  <c r="O498" i="1"/>
  <c r="N498" i="1"/>
  <c r="M498" i="1"/>
  <c r="L498" i="1"/>
  <c r="O497" i="1"/>
  <c r="N497" i="1"/>
  <c r="M497" i="1"/>
  <c r="L497" i="1"/>
  <c r="O496" i="1"/>
  <c r="N496" i="1"/>
  <c r="M496" i="1"/>
  <c r="L496" i="1"/>
  <c r="C500" i="1"/>
  <c r="A500" i="1"/>
  <c r="C499" i="1"/>
  <c r="A499" i="1"/>
  <c r="C498" i="1"/>
  <c r="A498" i="1"/>
  <c r="C497" i="1"/>
  <c r="A497" i="1"/>
  <c r="C496" i="1"/>
  <c r="A496" i="1"/>
  <c r="O506" i="1"/>
  <c r="N506" i="1"/>
  <c r="M506" i="1"/>
  <c r="L506" i="1"/>
  <c r="O505" i="1"/>
  <c r="N505" i="1"/>
  <c r="M505" i="1"/>
  <c r="L505" i="1"/>
  <c r="O504" i="1"/>
  <c r="N504" i="1"/>
  <c r="M504" i="1"/>
  <c r="L504" i="1"/>
  <c r="O502" i="1"/>
  <c r="N502" i="1"/>
  <c r="M502" i="1"/>
  <c r="L502" i="1"/>
  <c r="C506" i="1"/>
  <c r="B506" i="1"/>
  <c r="A506" i="1"/>
  <c r="C505" i="1"/>
  <c r="B505" i="1"/>
  <c r="A505" i="1"/>
  <c r="C504" i="1"/>
  <c r="B504" i="1"/>
  <c r="A504" i="1"/>
  <c r="C503" i="1"/>
  <c r="B503" i="1"/>
  <c r="A503" i="1"/>
  <c r="C502" i="1"/>
  <c r="B502" i="1"/>
  <c r="A502" i="1"/>
  <c r="O474" i="1"/>
  <c r="N474" i="1"/>
  <c r="M474" i="1"/>
  <c r="L474" i="1"/>
  <c r="O473" i="1"/>
  <c r="N473" i="1"/>
  <c r="M473" i="1"/>
  <c r="L473" i="1"/>
  <c r="O472" i="1"/>
  <c r="N472" i="1"/>
  <c r="M472" i="1"/>
  <c r="L472" i="1"/>
  <c r="O471" i="1"/>
  <c r="N471" i="1"/>
  <c r="M471" i="1"/>
  <c r="L471" i="1"/>
  <c r="O470" i="1"/>
  <c r="N470" i="1"/>
  <c r="M470" i="1"/>
  <c r="L470"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C494" i="1"/>
  <c r="A494" i="1"/>
  <c r="C493" i="1"/>
  <c r="A493" i="1"/>
  <c r="C492" i="1"/>
  <c r="A492" i="1"/>
  <c r="C491" i="1"/>
  <c r="A491" i="1"/>
  <c r="C490" i="1"/>
  <c r="A490" i="1"/>
  <c r="C489" i="1"/>
  <c r="A489" i="1"/>
  <c r="C488" i="1"/>
  <c r="A488" i="1"/>
  <c r="A289"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A478" i="1"/>
  <c r="C478" i="1"/>
  <c r="A479" i="1"/>
  <c r="C479" i="1"/>
  <c r="A480" i="1"/>
  <c r="C480" i="1"/>
  <c r="A481" i="1"/>
  <c r="C481" i="1"/>
  <c r="A482" i="1"/>
  <c r="C482" i="1"/>
  <c r="A483" i="1"/>
  <c r="C483" i="1"/>
  <c r="C477" i="1"/>
  <c r="A477" i="1"/>
  <c r="A471" i="1"/>
  <c r="B471" i="1"/>
  <c r="C471" i="1"/>
  <c r="A472" i="1"/>
  <c r="B472" i="1"/>
  <c r="C472" i="1"/>
  <c r="A473" i="1"/>
  <c r="B473" i="1"/>
  <c r="C473" i="1"/>
  <c r="A474" i="1"/>
  <c r="B474" i="1"/>
  <c r="C474" i="1"/>
  <c r="B470" i="1"/>
  <c r="C470" i="1"/>
  <c r="A470" i="1"/>
  <c r="O421" i="1"/>
  <c r="N421" i="1"/>
  <c r="M421" i="1"/>
  <c r="L421" i="1"/>
  <c r="O420" i="1"/>
  <c r="N420" i="1"/>
  <c r="M420" i="1"/>
  <c r="L420" i="1"/>
  <c r="O418" i="1"/>
  <c r="N418" i="1"/>
  <c r="M418" i="1"/>
  <c r="L418" i="1"/>
  <c r="O415" i="1"/>
  <c r="N415" i="1"/>
  <c r="M415" i="1"/>
  <c r="L415" i="1"/>
  <c r="O414" i="1"/>
  <c r="N414" i="1"/>
  <c r="M414" i="1"/>
  <c r="L414" i="1"/>
  <c r="L271" i="1"/>
  <c r="M271" i="1"/>
  <c r="N271" i="1"/>
  <c r="O271" i="1"/>
  <c r="L272" i="1"/>
  <c r="M272" i="1"/>
  <c r="N272" i="1"/>
  <c r="O272" i="1"/>
  <c r="L273" i="1"/>
  <c r="M273" i="1"/>
  <c r="N273" i="1"/>
  <c r="O273" i="1"/>
  <c r="L274" i="1"/>
  <c r="M274" i="1"/>
  <c r="N274" i="1"/>
  <c r="O274" i="1"/>
  <c r="C425" i="1"/>
  <c r="B425" i="1"/>
  <c r="A425"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B413" i="1"/>
  <c r="C413" i="1"/>
  <c r="A413" i="1"/>
  <c r="C289" i="1"/>
  <c r="B289" i="1"/>
  <c r="O289" i="1"/>
  <c r="N289" i="1"/>
  <c r="L289" i="1"/>
  <c r="L285" i="1"/>
  <c r="N285" i="1"/>
  <c r="O285" i="1"/>
  <c r="L286" i="1"/>
  <c r="N286" i="1"/>
  <c r="O286" i="1"/>
  <c r="L287" i="1"/>
  <c r="N287" i="1"/>
  <c r="O287" i="1"/>
  <c r="L288" i="1"/>
  <c r="N288" i="1"/>
  <c r="O288" i="1"/>
  <c r="L290" i="1"/>
  <c r="N290" i="1"/>
  <c r="O290" i="1"/>
  <c r="N284" i="1"/>
  <c r="O284" i="1"/>
  <c r="L284" i="1"/>
  <c r="A290" i="1"/>
  <c r="A288" i="1"/>
  <c r="A287" i="1"/>
  <c r="A286" i="1"/>
  <c r="A285" i="1"/>
  <c r="C290" i="1"/>
  <c r="B290" i="1"/>
  <c r="C288" i="1"/>
  <c r="B288" i="1"/>
  <c r="C287" i="1"/>
  <c r="B287" i="1"/>
  <c r="C286" i="1"/>
  <c r="B286" i="1"/>
  <c r="C285" i="1"/>
  <c r="B285" i="1"/>
  <c r="C284" i="1"/>
  <c r="B284" i="1"/>
  <c r="A284" i="1"/>
  <c r="M184" i="1"/>
  <c r="N184" i="1"/>
  <c r="O184" i="1"/>
  <c r="L184" i="1"/>
  <c r="A184" i="1"/>
  <c r="B184" i="1"/>
  <c r="C184" i="1"/>
  <c r="A185" i="1"/>
  <c r="B185" i="1"/>
  <c r="C185" i="1"/>
  <c r="A186" i="1"/>
  <c r="B186" i="1"/>
  <c r="C186" i="1"/>
  <c r="A187" i="1"/>
  <c r="B187" i="1"/>
  <c r="C187" i="1"/>
  <c r="A188" i="1"/>
  <c r="B188" i="1"/>
  <c r="C188" i="1"/>
  <c r="A189" i="1"/>
  <c r="B189" i="1"/>
  <c r="C189" i="1"/>
  <c r="B183" i="1"/>
  <c r="C183" i="1"/>
  <c r="A183"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58" i="1"/>
  <c r="N457" i="1"/>
  <c r="N454" i="1"/>
  <c r="N453" i="1"/>
  <c r="C462" i="1"/>
  <c r="B462" i="1"/>
  <c r="A462" i="1"/>
  <c r="A475" i="1"/>
  <c r="C461" i="1"/>
  <c r="B461" i="1"/>
  <c r="A461" i="1"/>
  <c r="C460" i="1"/>
  <c r="B460" i="1"/>
  <c r="A460" i="1"/>
  <c r="C459" i="1"/>
  <c r="B459" i="1"/>
  <c r="A459" i="1"/>
  <c r="C458" i="1"/>
  <c r="B458" i="1"/>
  <c r="A458" i="1"/>
  <c r="C457" i="1"/>
  <c r="B457" i="1"/>
  <c r="A457" i="1"/>
  <c r="C456" i="1"/>
  <c r="B456" i="1"/>
  <c r="A456" i="1"/>
  <c r="C455" i="1"/>
  <c r="B455" i="1"/>
  <c r="A455" i="1"/>
  <c r="C454" i="1"/>
  <c r="B454" i="1"/>
  <c r="A454" i="1"/>
  <c r="C453" i="1"/>
  <c r="B453" i="1"/>
  <c r="A453" i="1"/>
  <c r="O458" i="1"/>
  <c r="M458" i="1"/>
  <c r="O457" i="1"/>
  <c r="M457" i="1"/>
  <c r="O454" i="1"/>
  <c r="M454" i="1"/>
  <c r="O453" i="1"/>
  <c r="M453" i="1"/>
  <c r="L458" i="1"/>
  <c r="L457" i="1"/>
  <c r="L454" i="1"/>
  <c r="L453" i="1"/>
  <c r="C272" i="1"/>
  <c r="B272" i="1"/>
  <c r="A272" i="1"/>
  <c r="C274" i="1"/>
  <c r="B274" i="1"/>
  <c r="A274" i="1"/>
  <c r="C273" i="1"/>
  <c r="B273" i="1"/>
  <c r="A273" i="1"/>
  <c r="C271" i="1"/>
  <c r="B271" i="1"/>
  <c r="A271" i="1"/>
  <c r="C270" i="1"/>
  <c r="B270" i="1"/>
  <c r="A270" i="1"/>
  <c r="C269" i="1"/>
  <c r="B269" i="1"/>
  <c r="A269" i="1"/>
  <c r="C268" i="1"/>
  <c r="B268" i="1"/>
  <c r="A268" i="1"/>
  <c r="K253" i="1"/>
  <c r="B160" i="13"/>
  <c r="M136" i="1"/>
  <c r="M142" i="1"/>
  <c r="M148" i="1"/>
  <c r="K254" i="1"/>
  <c r="K258" i="1"/>
  <c r="K262" i="1"/>
  <c r="K255" i="1"/>
  <c r="K259" i="1"/>
  <c r="K261" i="1"/>
  <c r="K256" i="1"/>
  <c r="K260" i="1"/>
  <c r="K257" i="1"/>
  <c r="B482" i="1"/>
  <c r="B477" i="1"/>
  <c r="B163" i="13"/>
  <c r="M133" i="1"/>
  <c r="M139" i="1"/>
  <c r="M145" i="1"/>
  <c r="B518" i="1"/>
  <c r="B487" i="1"/>
  <c r="B488" i="1"/>
  <c r="B517" i="1"/>
  <c r="B509" i="1"/>
  <c r="B514" i="1"/>
  <c r="B480" i="1"/>
  <c r="B481" i="1"/>
  <c r="B483" i="1"/>
  <c r="A131" i="13"/>
  <c r="B519" i="1"/>
  <c r="B520" i="1"/>
  <c r="B510" i="1"/>
  <c r="B478" i="1"/>
  <c r="B486" i="1"/>
  <c r="B479" i="1"/>
  <c r="B511" i="1"/>
  <c r="B516" i="1"/>
  <c r="B485" i="1"/>
  <c r="B513" i="1"/>
  <c r="B515" i="1"/>
  <c r="A103" i="13"/>
  <c r="A105" i="13"/>
  <c r="A106" i="13"/>
  <c r="B159" i="13"/>
  <c r="M135" i="1"/>
  <c r="M141" i="1"/>
  <c r="M147" i="1"/>
  <c r="A118" i="13"/>
  <c r="A120" i="13"/>
  <c r="A121" i="13"/>
  <c r="M155" i="1"/>
  <c r="M154" i="1"/>
  <c r="B188" i="13"/>
  <c r="B189" i="13"/>
  <c r="M283" i="1"/>
  <c r="A107" i="13"/>
  <c r="M132" i="1"/>
  <c r="M138" i="1"/>
  <c r="M144" i="1"/>
  <c r="B493" i="1"/>
  <c r="B490" i="1"/>
  <c r="B489" i="1"/>
  <c r="B492" i="1"/>
  <c r="B494" i="1"/>
  <c r="B491" i="1"/>
  <c r="B495" i="1"/>
  <c r="B498" i="1"/>
  <c r="B522" i="1"/>
  <c r="B523" i="1"/>
  <c r="B525" i="1"/>
  <c r="B521" i="1"/>
  <c r="B526" i="1"/>
  <c r="B524" i="1"/>
  <c r="B527" i="1"/>
  <c r="B528" i="1"/>
  <c r="A122" i="13"/>
  <c r="A111" i="13"/>
  <c r="M289" i="1"/>
  <c r="M285" i="1"/>
  <c r="M288" i="1"/>
  <c r="M284" i="1"/>
  <c r="M287" i="1"/>
  <c r="M286" i="1"/>
  <c r="M290" i="1"/>
  <c r="B500" i="1"/>
  <c r="B497" i="1"/>
  <c r="B496" i="1"/>
  <c r="B499" i="1"/>
  <c r="B529" i="1"/>
  <c r="B532" i="1"/>
  <c r="B531" i="1"/>
  <c r="B5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tc={1CFFBB1F-90CC-4DB0-93E8-2CDF9FA427C3}</author>
    <author>tc={3C18177C-B8B5-438C-A7D0-05072383E90D}</author>
    <author>Jeffrey Rissman</author>
  </authors>
  <commentList>
    <comment ref="B89" authorId="0" shapeId="0" xr:uid="{1CFFBB1F-90CC-4DB0-93E8-2CDF9FA427C3}">
      <text>
        <t>[Threaded comment]
Your version of Excel allows you to read this threaded comment; however, any edits to it will get removed if the file is opened in a newer version of Excel. Learn more: https://go.microsoft.com/fwlink/?linkid=870924
Comment:
    previously by fuel type. just removed aircraft for now</t>
      </text>
    </comment>
    <comment ref="B101" authorId="1" shapeId="0" xr:uid="{3C18177C-B8B5-438C-A7D0-05072383E90D}">
      <text>
        <t>[Threaded comment]
Your version of Excel allows you to read this threaded comment; however, any edits to it will get removed if the file is opened in a newer version of Excel. Learn more: https://go.microsoft.com/fwlink/?linkid=870924
Comment:
    NEW</t>
      </text>
    </comment>
    <comment ref="K200" authorId="2" shapeId="0" xr:uid="{00000000-0006-0000-0100-000001000000}">
      <text>
        <r>
          <rPr>
            <b/>
            <sz val="9"/>
            <color indexed="81"/>
            <rFont val="Tahoma"/>
            <family val="2"/>
          </rPr>
          <t>Jeffrey Rissman:</t>
        </r>
        <r>
          <rPr>
            <sz val="9"/>
            <color indexed="81"/>
            <rFont val="Tahoma"/>
            <family val="2"/>
          </rPr>
          <t xml:space="preserve">
Leave this cell blank.</t>
        </r>
      </text>
    </comment>
    <comment ref="K201" authorId="2" shapeId="0" xr:uid="{00000000-0006-0000-0100-000002000000}">
      <text>
        <r>
          <rPr>
            <b/>
            <sz val="9"/>
            <color indexed="81"/>
            <rFont val="Tahoma"/>
            <family val="2"/>
          </rPr>
          <t>Jeffrey Rissman:</t>
        </r>
        <r>
          <rPr>
            <sz val="9"/>
            <color indexed="81"/>
            <rFont val="Tahoma"/>
            <family val="2"/>
          </rPr>
          <t xml:space="preserve">
Leave this cell blank.</t>
        </r>
      </text>
    </comment>
    <comment ref="K202" authorId="2" shapeId="0" xr:uid="{00000000-0006-0000-0100-000003000000}">
      <text>
        <r>
          <rPr>
            <b/>
            <sz val="9"/>
            <color indexed="81"/>
            <rFont val="Tahoma"/>
            <family val="2"/>
          </rPr>
          <t>Jeffrey Rissman:</t>
        </r>
        <r>
          <rPr>
            <sz val="9"/>
            <color indexed="81"/>
            <rFont val="Tahoma"/>
            <family val="2"/>
          </rPr>
          <t xml:space="preserve">
Leave this cell blank.</t>
        </r>
      </text>
    </comment>
    <comment ref="K203" authorId="2" shapeId="0" xr:uid="{00000000-0006-0000-0100-000004000000}">
      <text>
        <r>
          <rPr>
            <b/>
            <sz val="9"/>
            <color indexed="81"/>
            <rFont val="Tahoma"/>
            <family val="2"/>
          </rPr>
          <t>Jeffrey Rissman:</t>
        </r>
        <r>
          <rPr>
            <sz val="9"/>
            <color indexed="81"/>
            <rFont val="Tahoma"/>
            <family val="2"/>
          </rPr>
          <t xml:space="preserve">
Leave this cell blank.</t>
        </r>
      </text>
    </comment>
    <comment ref="K204" authorId="2" shapeId="0" xr:uid="{00000000-0006-0000-0100-000005000000}">
      <text>
        <r>
          <rPr>
            <b/>
            <sz val="9"/>
            <color indexed="81"/>
            <rFont val="Tahoma"/>
            <family val="2"/>
          </rPr>
          <t>Jeffrey Rissman:</t>
        </r>
        <r>
          <rPr>
            <sz val="9"/>
            <color indexed="81"/>
            <rFont val="Tahoma"/>
            <family val="2"/>
          </rPr>
          <t xml:space="preserve">
Leave this cell blank.</t>
        </r>
      </text>
    </comment>
    <comment ref="K205" authorId="2" shapeId="0" xr:uid="{00000000-0006-0000-0100-000006000000}">
      <text>
        <r>
          <rPr>
            <b/>
            <sz val="9"/>
            <color indexed="81"/>
            <rFont val="Tahoma"/>
            <family val="2"/>
          </rPr>
          <t>Jeffrey Rissman:</t>
        </r>
        <r>
          <rPr>
            <sz val="9"/>
            <color indexed="81"/>
            <rFont val="Tahoma"/>
            <family val="2"/>
          </rPr>
          <t xml:space="preserve">
Leave this cell blank.</t>
        </r>
      </text>
    </comment>
    <comment ref="K206" authorId="2" shapeId="0" xr:uid="{00000000-0006-0000-0100-000007000000}">
      <text>
        <r>
          <rPr>
            <b/>
            <sz val="9"/>
            <color indexed="81"/>
            <rFont val="Tahoma"/>
            <family val="2"/>
          </rPr>
          <t>Jeffrey Rissman:</t>
        </r>
        <r>
          <rPr>
            <sz val="9"/>
            <color indexed="81"/>
            <rFont val="Tahoma"/>
            <family val="2"/>
          </rPr>
          <t xml:space="preserve">
Leave this cell blank.</t>
        </r>
      </text>
    </comment>
    <comment ref="K207" authorId="2" shapeId="0" xr:uid="{00000000-0006-0000-0100-000008000000}">
      <text>
        <r>
          <rPr>
            <b/>
            <sz val="9"/>
            <color indexed="81"/>
            <rFont val="Tahoma"/>
            <family val="2"/>
          </rPr>
          <t>Jeffrey Rissman:</t>
        </r>
        <r>
          <rPr>
            <sz val="9"/>
            <color indexed="81"/>
            <rFont val="Tahoma"/>
            <family val="2"/>
          </rPr>
          <t xml:space="preserve">
Leave this cell blank.</t>
        </r>
      </text>
    </comment>
    <comment ref="K208" authorId="2" shapeId="0" xr:uid="{00000000-0006-0000-0100-000009000000}">
      <text>
        <r>
          <rPr>
            <b/>
            <sz val="9"/>
            <color indexed="81"/>
            <rFont val="Tahoma"/>
            <family val="2"/>
          </rPr>
          <t>Jeffrey Rissman:</t>
        </r>
        <r>
          <rPr>
            <sz val="9"/>
            <color indexed="81"/>
            <rFont val="Tahoma"/>
            <family val="2"/>
          </rPr>
          <t xml:space="preserve">
Leave this cell blank.</t>
        </r>
      </text>
    </comment>
    <comment ref="K209" authorId="2" shapeId="0" xr:uid="{00000000-0006-0000-0100-00000A000000}">
      <text>
        <r>
          <rPr>
            <b/>
            <sz val="9"/>
            <color indexed="81"/>
            <rFont val="Tahoma"/>
            <family val="2"/>
          </rPr>
          <t>Jeffrey Rissman:</t>
        </r>
        <r>
          <rPr>
            <sz val="9"/>
            <color indexed="81"/>
            <rFont val="Tahoma"/>
            <family val="2"/>
          </rPr>
          <t xml:space="preserve">
Leave this cell blank.</t>
        </r>
      </text>
    </comment>
    <comment ref="K210" authorId="2" shapeId="0" xr:uid="{00000000-0006-0000-0100-00000B000000}">
      <text>
        <r>
          <rPr>
            <b/>
            <sz val="9"/>
            <color indexed="81"/>
            <rFont val="Tahoma"/>
            <family val="2"/>
          </rPr>
          <t>Jeffrey Rissman:</t>
        </r>
        <r>
          <rPr>
            <sz val="9"/>
            <color indexed="81"/>
            <rFont val="Tahoma"/>
            <family val="2"/>
          </rPr>
          <t xml:space="preserve">
Leave this cell blank.</t>
        </r>
      </text>
    </comment>
    <comment ref="K211" authorId="2" shapeId="0" xr:uid="{00000000-0006-0000-0100-00000C000000}">
      <text>
        <r>
          <rPr>
            <b/>
            <sz val="9"/>
            <color indexed="81"/>
            <rFont val="Tahoma"/>
            <family val="2"/>
          </rPr>
          <t>Jeffrey Rissman:</t>
        </r>
        <r>
          <rPr>
            <sz val="9"/>
            <color indexed="81"/>
            <rFont val="Tahoma"/>
            <family val="2"/>
          </rPr>
          <t xml:space="preserve">
Leave this cell blank.</t>
        </r>
      </text>
    </comment>
    <comment ref="K212" authorId="2" shapeId="0" xr:uid="{00000000-0006-0000-0100-00000D000000}">
      <text>
        <r>
          <rPr>
            <b/>
            <sz val="9"/>
            <color indexed="81"/>
            <rFont val="Tahoma"/>
            <family val="2"/>
          </rPr>
          <t>Jeffrey Rissman:</t>
        </r>
        <r>
          <rPr>
            <sz val="9"/>
            <color indexed="81"/>
            <rFont val="Tahoma"/>
            <family val="2"/>
          </rPr>
          <t xml:space="preserve">
Leave this cell blank.</t>
        </r>
      </text>
    </comment>
    <comment ref="K213" authorId="2" shapeId="0" xr:uid="{00000000-0006-0000-0100-00000E000000}">
      <text>
        <r>
          <rPr>
            <b/>
            <sz val="9"/>
            <color indexed="81"/>
            <rFont val="Tahoma"/>
            <family val="2"/>
          </rPr>
          <t>Jeffrey Rissman:</t>
        </r>
        <r>
          <rPr>
            <sz val="9"/>
            <color indexed="81"/>
            <rFont val="Tahoma"/>
            <family val="2"/>
          </rPr>
          <t xml:space="preserve">
Leave this cell blank.</t>
        </r>
      </text>
    </comment>
    <comment ref="K214" authorId="2" shapeId="0" xr:uid="{00000000-0006-0000-0100-00000F000000}">
      <text>
        <r>
          <rPr>
            <b/>
            <sz val="9"/>
            <color indexed="81"/>
            <rFont val="Tahoma"/>
            <family val="2"/>
          </rPr>
          <t>Jeffrey Rissman:</t>
        </r>
        <r>
          <rPr>
            <sz val="9"/>
            <color indexed="81"/>
            <rFont val="Tahoma"/>
            <family val="2"/>
          </rPr>
          <t xml:space="preserve">
Leave this cell blank.</t>
        </r>
      </text>
    </comment>
    <comment ref="K215" authorId="2" shapeId="0" xr:uid="{00000000-0006-0000-0100-000010000000}">
      <text>
        <r>
          <rPr>
            <b/>
            <sz val="9"/>
            <color indexed="81"/>
            <rFont val="Tahoma"/>
            <family val="2"/>
          </rPr>
          <t>Jeffrey Rissman:</t>
        </r>
        <r>
          <rPr>
            <sz val="9"/>
            <color indexed="81"/>
            <rFont val="Tahoma"/>
            <family val="2"/>
          </rPr>
          <t xml:space="preserve">
Leave this cell blank.</t>
        </r>
      </text>
    </comment>
    <comment ref="K217" authorId="2" shapeId="0" xr:uid="{00000000-0006-0000-0100-000011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Xiaoqian Jiang</author>
  </authors>
  <commentList>
    <comment ref="G78" authorId="0" shapeId="0" xr:uid="{157C0109-30DF-46E1-83A7-607FC7F18850}">
      <text>
        <r>
          <rPr>
            <b/>
            <sz val="9"/>
            <color indexed="81"/>
            <rFont val="Tahoma"/>
            <family val="2"/>
          </rPr>
          <t>Xiaoqian Jiang:</t>
        </r>
        <r>
          <rPr>
            <sz val="9"/>
            <color indexed="81"/>
            <rFont val="Tahoma"/>
            <family val="2"/>
          </rPr>
          <t xml:space="preserve">
1) not to show the types in red. 2) we used motocycle freight as taxi, but didn't see this in the Vensim names of graphed variablels</t>
        </r>
      </text>
    </comment>
    <comment ref="G79" authorId="0" shapeId="0" xr:uid="{8A31D651-1401-4CB4-8A4C-42D962745980}">
      <text>
        <r>
          <rPr>
            <b/>
            <sz val="9"/>
            <color indexed="81"/>
            <rFont val="Tahoma"/>
            <family val="2"/>
          </rPr>
          <t>Xiaoqian Jiang:</t>
        </r>
        <r>
          <rPr>
            <sz val="9"/>
            <color indexed="81"/>
            <rFont val="Tahoma"/>
            <family val="2"/>
          </rPr>
          <t xml:space="preserve">
not to show jet fuel</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<sst xmlns="http://schemas.openxmlformats.org/spreadsheetml/2006/main" count="6579" uniqueCount="3007">
  <si>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</si>
  <si>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</si>
  <si>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</si>
  <si>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</si>
  <si>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</si>
  <si>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</si>
  <si>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</si>
  <si>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</si>
  <si>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</si>
  <si>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</si>
  <si>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</si>
  <si>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</si>
  <si>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</si>
  <si>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</si>
  <si>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</si>
  <si>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</si>
  <si>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</si>
  <si>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</si>
  <si>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</si>
  <si>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</si>
  <si>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</si>
  <si>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</si>
  <si>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Worker Training</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</si>
  <si>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</si>
  <si>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</si>
  <si>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</si>
  <si>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</si>
  <si>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</si>
  <si>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</si>
  <si>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</si>
  <si>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</si>
  <si>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</si>
  <si>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</si>
  <si>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</si>
  <si>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</si>
  <si>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</si>
  <si>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</si>
  <si>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</si>
  <si>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</si>
  <si>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</si>
  <si>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</si>
  <si>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</si>
  <si>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</si>
  <si>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</si>
  <si>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</si>
  <si>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</si>
  <si>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</si>
  <si>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</si>
  <si>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</si>
  <si>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</si>
  <si>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</si>
  <si>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</si>
  <si>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</si>
  <si>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</si>
  <si>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</si>
  <si>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</si>
  <si>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</si>
  <si>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</si>
  <si>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</si>
  <si>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</si>
  <si>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</si>
  <si>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</si>
  <si>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</si>
  <si>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</si>
  <si>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</si>
  <si>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</si>
  <si>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</si>
  <si>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</si>
  <si>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</si>
  <si>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</si>
  <si>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</si>
  <si>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</si>
  <si>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</si>
  <si>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</si>
  <si>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</si>
  <si>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</si>
  <si>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</si>
  <si>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</si>
  <si>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</si>
  <si>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</si>
  <si>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</si>
  <si>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</si>
  <si>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</si>
  <si>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</si>
  <si>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</si>
  <si>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</si>
  <si>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</si>
  <si>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</si>
  <si>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</si>
  <si>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</si>
  <si>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</si>
  <si>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</si>
  <si>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</si>
  <si>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</si>
  <si>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</si>
  <si>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</si>
  <si>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</si>
  <si>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</si>
  <si>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</si>
  <si>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</si>
  <si>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</si>
  <si>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</si>
  <si>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</si>
  <si>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</si>
  <si>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</si>
  <si>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</si>
  <si>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</si>
  <si>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</si>
  <si>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</si>
  <si>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</si>
  <si>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</si>
  <si>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</si>
  <si>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</si>
  <si>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</si>
  <si>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</si>
  <si>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</si>
  <si>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</si>
  <si>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</si>
  <si>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</si>
  <si>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</si>
  <si>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</si>
  <si>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</si>
  <si>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</si>
  <si>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</si>
  <si>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</si>
  <si>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</si>
  <si>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</si>
  <si>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</si>
  <si>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</si>
  <si>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</si>
  <si>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</si>
  <si>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</si>
  <si>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</si>
  <si>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</si>
  <si>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</si>
  <si>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</si>
  <si>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</si>
  <si>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</si>
  <si>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</si>
  <si>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</si>
  <si>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</si>
  <si>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</si>
  <si>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</si>
  <si>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</si>
  <si>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</si>
  <si>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</si>
  <si>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</si>
  <si>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</si>
  <si>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</si>
  <si>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</si>
  <si>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</si>
  <si>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</si>
  <si>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</si>
  <si>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</si>
  <si>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</si>
  <si>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</si>
  <si>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Cropland Management</t>
  </si>
  <si>
    <t>Rice Cultivation Measures</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</si>
  <si>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</si>
  <si>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</si>
  <si>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</si>
  <si>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</si>
  <si>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</si>
  <si>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</si>
  <si>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</si>
  <si>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</si>
  <si>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</si>
  <si>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</si>
  <si>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</si>
  <si>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</si>
  <si>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</si>
  <si>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</si>
  <si>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</si>
  <si>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</si>
  <si>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</si>
  <si>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</si>
  <si>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</si>
  <si>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</si>
  <si>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</si>
  <si>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</si>
  <si>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</si>
  <si>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</si>
  <si>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</si>
  <si>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</si>
  <si>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</si>
  <si>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</si>
  <si>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</si>
  <si>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</si>
  <si>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</si>
  <si>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</si>
  <si>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</si>
  <si>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</si>
  <si>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</si>
  <si>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</si>
  <si>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</si>
  <si>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</si>
  <si>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</si>
  <si>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</si>
  <si>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</si>
  <si>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</si>
  <si>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</si>
  <si>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</si>
  <si>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</si>
  <si>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</si>
  <si>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</si>
  <si>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</si>
  <si>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</si>
  <si>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</si>
  <si>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</si>
  <si>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</si>
  <si>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</si>
  <si>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</si>
  <si>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</si>
  <si>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</si>
  <si>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</si>
  <si>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</si>
  <si>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</si>
  <si>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</si>
  <si>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</si>
  <si>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</si>
  <si>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</si>
  <si>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</si>
  <si>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</si>
  <si>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</si>
  <si>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</si>
  <si>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</si>
  <si>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</si>
  <si>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</si>
  <si>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</si>
  <si>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</si>
  <si>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</si>
  <si>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</si>
  <si>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</si>
  <si>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</si>
  <si>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</si>
  <si>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</si>
  <si>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</si>
  <si>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</si>
  <si>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</si>
  <si>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</si>
  <si>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</si>
  <si>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</si>
  <si>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</si>
  <si>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</si>
  <si>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</si>
  <si>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</si>
  <si>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</si>
  <si>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</si>
  <si>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</si>
  <si>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</si>
  <si>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</si>
  <si>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</si>
  <si>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</si>
  <si>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</si>
  <si>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</si>
  <si>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</si>
  <si>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</si>
  <si>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</si>
  <si>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</si>
  <si>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</si>
  <si>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</si>
  <si>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</si>
  <si>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</si>
  <si>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industry-ag-main.html#worker-training</t>
  </si>
  <si>
    <t>worker-training.html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</si>
  <si>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</si>
  <si>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</si>
  <si>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</si>
  <si>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</si>
  <si>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</si>
  <si>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</si>
  <si>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</si>
  <si>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</si>
  <si>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</si>
  <si>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</si>
  <si>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industry-ag-main.html#rice</t>
  </si>
  <si>
    <t>rice-cultivation-measures.html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</si>
  <si>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</si>
  <si>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</si>
  <si>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</si>
  <si>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</si>
  <si>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</si>
  <si>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</si>
  <si>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</si>
  <si>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</si>
  <si>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</si>
  <si>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</si>
  <si>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</si>
  <si>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</si>
  <si>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</si>
  <si>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</si>
  <si>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</si>
  <si>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</si>
  <si>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</si>
  <si>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</si>
  <si>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</si>
  <si>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</si>
  <si>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</si>
  <si>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</si>
  <si>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</si>
  <si>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</si>
  <si>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</si>
  <si>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</si>
  <si>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</si>
  <si>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</si>
  <si>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</si>
  <si>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</si>
  <si>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</si>
  <si>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</si>
  <si>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</si>
  <si>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</si>
  <si>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</si>
  <si>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</si>
  <si>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</si>
  <si>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</si>
  <si>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</si>
  <si>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</si>
  <si>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</si>
  <si>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</si>
  <si>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</si>
  <si>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</si>
  <si>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</si>
  <si>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</si>
  <si>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</si>
  <si>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</si>
  <si>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</si>
  <si>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Cement Clinker Substitution Made</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</si>
  <si>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</si>
  <si>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</si>
  <si>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</si>
  <si>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</si>
  <si>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</si>
  <si>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Addressable Process Emissions Avoided via Worker Training</t>
  </si>
  <si>
    <t>Fraction of Abatement from Cropland Management Achieved</t>
  </si>
  <si>
    <t>Fraction of Abatement from Livestock Measures Achieved</t>
  </si>
  <si>
    <t>Fraction of Abatement from Rice Cultivation Measures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</si>
  <si>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</si>
  <si>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</si>
  <si>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</si>
  <si>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</si>
  <si>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</si>
  <si>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</si>
  <si>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</si>
  <si>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</si>
  <si>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</si>
  <si>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</si>
  <si>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</si>
  <si>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</si>
  <si>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</si>
  <si>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</si>
  <si>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</si>
  <si>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</si>
  <si>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</si>
  <si>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</si>
  <si>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</si>
  <si>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</si>
  <si>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</si>
  <si>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</si>
  <si>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</si>
  <si>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</si>
  <si>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</si>
  <si>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</si>
  <si>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</si>
  <si>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</si>
  <si>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</si>
  <si>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</si>
  <si>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</si>
  <si>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</si>
  <si>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</si>
  <si>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</si>
  <si>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</si>
  <si>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</si>
  <si>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</si>
  <si>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</si>
  <si>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</si>
  <si>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</si>
  <si>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</si>
  <si>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</si>
  <si>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</si>
  <si>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</si>
  <si>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</si>
  <si>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</si>
  <si>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</si>
  <si>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</si>
  <si>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</si>
  <si>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</si>
  <si>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</si>
  <si>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</si>
  <si>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</si>
  <si>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</si>
  <si>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</si>
  <si>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</si>
  <si>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</si>
  <si>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</si>
  <si>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</si>
  <si>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</si>
  <si>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</si>
  <si>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</si>
  <si>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</si>
  <si>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</si>
  <si>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</si>
  <si>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</si>
  <si>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</si>
  <si>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</si>
  <si>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</si>
  <si>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</si>
  <si>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</si>
  <si>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</si>
  <si>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</si>
  <si>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</si>
  <si>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</si>
  <si>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</si>
  <si>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</si>
  <si>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</si>
  <si>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Reduce F-gases</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</si>
  <si>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</si>
  <si>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</si>
  <si>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</si>
  <si>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</si>
  <si>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</si>
  <si>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</si>
  <si>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</si>
  <si>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</si>
  <si>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</si>
  <si>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</si>
  <si>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</si>
  <si>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</si>
  <si>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</si>
  <si>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</si>
  <si>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</si>
  <si>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</si>
  <si>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</si>
  <si>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</si>
  <si>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</si>
  <si>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</si>
  <si>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</si>
  <si>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</si>
  <si>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</si>
  <si>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</si>
  <si>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</si>
  <si>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</si>
  <si>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</si>
  <si>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</si>
  <si>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</si>
  <si>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</si>
  <si>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</si>
  <si>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</si>
  <si>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</si>
  <si>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</si>
  <si>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</si>
  <si>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</si>
  <si>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</si>
  <si>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</si>
  <si>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</si>
  <si>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</si>
  <si>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</si>
  <si>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</si>
  <si>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</si>
  <si>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</si>
  <si>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</si>
  <si>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</si>
  <si>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</si>
  <si>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</si>
  <si>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</si>
  <si>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</si>
  <si>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</si>
  <si>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</si>
  <si>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</si>
  <si>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</si>
  <si>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</si>
  <si>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</si>
  <si>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</si>
  <si>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</si>
  <si>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</si>
  <si>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</si>
  <si>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</si>
  <si>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</si>
  <si>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</si>
  <si>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</si>
  <si>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</si>
  <si>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</si>
  <si>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</si>
  <si>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</si>
  <si>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</si>
  <si>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</si>
  <si>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</si>
  <si>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</si>
  <si>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</si>
  <si>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</si>
  <si>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</si>
  <si>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</si>
  <si>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</si>
  <si>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</si>
  <si>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</si>
  <si>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</si>
  <si>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</si>
  <si>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</si>
  <si>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</si>
  <si>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</si>
  <si>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</si>
  <si>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</si>
  <si>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</si>
  <si>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</si>
  <si>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</si>
  <si>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</si>
  <si>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</si>
  <si>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</si>
  <si>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</si>
  <si>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</si>
  <si>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</si>
  <si>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</si>
  <si>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</si>
  <si>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</si>
  <si>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</si>
  <si>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</si>
  <si>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</si>
  <si>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</si>
  <si>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</si>
  <si>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</si>
  <si>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</si>
  <si>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</si>
  <si>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</si>
  <si>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</si>
  <si>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</si>
  <si>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</si>
  <si>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</si>
  <si>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</si>
  <si>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</si>
  <si>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</si>
  <si>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</si>
  <si>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</si>
  <si>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</si>
  <si>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</si>
  <si>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</si>
  <si>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</si>
  <si>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</si>
  <si>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</si>
  <si>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</si>
  <si>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</si>
  <si>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</si>
  <si>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</si>
  <si>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</si>
  <si>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</si>
  <si>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</si>
  <si>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</si>
  <si>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</si>
  <si>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</si>
  <si>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</si>
  <si>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</si>
  <si>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</si>
  <si>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</si>
  <si>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</si>
  <si>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</si>
  <si>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</si>
  <si>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</si>
  <si>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</si>
  <si>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</si>
  <si>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</si>
  <si>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</si>
  <si>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</si>
  <si>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</si>
  <si>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</si>
  <si>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</si>
  <si>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Vehicles: Non-road</t>
  </si>
  <si>
    <t>million vehicles / year</t>
  </si>
  <si>
    <t>CO</t>
  </si>
  <si>
    <t>F-gases</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</si>
  <si>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</si>
  <si>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</si>
  <si>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</si>
  <si>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</si>
  <si>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</si>
  <si>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</si>
  <si>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</si>
  <si>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</si>
  <si>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</si>
  <si>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</si>
  <si>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</si>
  <si>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</si>
  <si>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</si>
  <si>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</si>
  <si>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</si>
  <si>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</si>
  <si>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</si>
  <si>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</si>
  <si>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</si>
  <si>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</si>
  <si>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</si>
  <si>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</si>
  <si>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</si>
  <si>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</si>
  <si>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</si>
  <si>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</si>
  <si>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</si>
  <si>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</si>
  <si>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</si>
  <si>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</si>
  <si>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</si>
  <si>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</si>
  <si>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</si>
  <si>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</si>
  <si>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</si>
  <si>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</si>
  <si>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</si>
  <si>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</si>
  <si>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</si>
  <si>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</si>
  <si>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</si>
  <si>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</si>
  <si>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</si>
  <si>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</si>
  <si>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</si>
  <si>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</si>
  <si>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</si>
  <si>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</si>
  <si>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</si>
  <si>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</si>
  <si>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</si>
  <si>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</si>
  <si>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</si>
  <si>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</si>
  <si>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</si>
  <si>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</si>
  <si>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</si>
  <si>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</si>
  <si>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</si>
  <si>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</si>
  <si>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</si>
  <si>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</si>
  <si>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</si>
  <si>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</si>
  <si>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</si>
  <si>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</si>
  <si>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</si>
  <si>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</si>
  <si>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</si>
  <si>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</si>
  <si>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</si>
  <si>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</si>
  <si>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</si>
  <si>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</si>
  <si>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</si>
  <si>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</si>
  <si>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</si>
  <si>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</si>
  <si>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</si>
  <si>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</si>
  <si>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</si>
  <si>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</si>
  <si>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</si>
  <si>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</si>
  <si>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</si>
  <si>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</si>
  <si>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</si>
  <si>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</si>
  <si>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</si>
  <si>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</si>
  <si>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</si>
  <si>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</si>
  <si>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</si>
  <si>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</si>
  <si>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</si>
  <si>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</si>
  <si>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</si>
  <si>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</si>
  <si>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</si>
  <si>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</si>
  <si>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</si>
  <si>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</si>
  <si>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</si>
  <si>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</si>
  <si>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</si>
  <si>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</si>
  <si>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</si>
  <si>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</si>
  <si>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</si>
  <si>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</si>
  <si>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</si>
  <si>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</si>
  <si>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</si>
  <si>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</si>
  <si>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</si>
  <si>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</si>
  <si>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</si>
  <si>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</si>
  <si>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</si>
  <si>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</si>
  <si>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</si>
  <si>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</si>
  <si>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</si>
  <si>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</si>
  <si>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</si>
  <si>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</si>
  <si>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</si>
  <si>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</si>
  <si>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</si>
  <si>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</si>
  <si>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</si>
  <si>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</si>
  <si>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</si>
  <si>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</si>
  <si>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</si>
  <si>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</si>
  <si>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</si>
  <si>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</si>
  <si>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</si>
  <si>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</si>
  <si>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</si>
  <si>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</si>
  <si>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</si>
  <si>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</si>
  <si>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</si>
  <si>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</si>
  <si>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</si>
  <si>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</si>
  <si>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</si>
  <si>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</si>
  <si>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</si>
  <si>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</si>
  <si>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</si>
  <si>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</si>
  <si>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</si>
  <si>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</si>
  <si>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</si>
  <si>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</si>
  <si>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</si>
  <si>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</si>
  <si>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</si>
  <si>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</si>
  <si>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</si>
  <si>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</si>
  <si>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</si>
  <si>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</si>
  <si>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</si>
  <si>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</si>
  <si>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</si>
  <si>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</si>
  <si>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</si>
  <si>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</si>
  <si>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</si>
  <si>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</si>
  <si>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</si>
  <si>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</si>
  <si>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</si>
  <si>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</si>
  <si>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</si>
  <si>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</si>
  <si>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</si>
  <si>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</si>
  <si>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</si>
  <si>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</si>
  <si>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</si>
  <si>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</si>
  <si>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</si>
  <si>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</si>
  <si>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</si>
  <si>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</si>
  <si>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</si>
  <si>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</si>
  <si>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</si>
  <si>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</si>
  <si>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</si>
  <si>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</si>
  <si>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</si>
  <si>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</si>
  <si>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</si>
  <si>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</si>
  <si>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</si>
  <si>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</si>
  <si>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</si>
  <si>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</si>
  <si>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</si>
  <si>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</si>
  <si>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</si>
  <si>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</si>
  <si>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</si>
  <si>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</si>
  <si>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</si>
  <si>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</si>
  <si>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</si>
  <si>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</si>
  <si>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</si>
  <si>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</si>
  <si>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</si>
  <si>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</si>
  <si>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</si>
  <si>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</si>
  <si>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</si>
  <si>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</si>
  <si>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</si>
  <si>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</si>
  <si>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</si>
  <si>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</si>
  <si>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</si>
  <si>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</si>
  <si>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</si>
  <si>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</si>
  <si>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</si>
  <si>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</si>
  <si>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</si>
  <si>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</si>
  <si>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</si>
  <si>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</si>
  <si>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</si>
  <si>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</si>
  <si>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</si>
  <si>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</si>
  <si>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</si>
  <si>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</si>
  <si>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</si>
  <si>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</si>
  <si>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</si>
  <si>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</si>
  <si>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</si>
  <si>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</si>
  <si>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</si>
  <si>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</si>
  <si>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</si>
  <si>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</si>
  <si>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</si>
  <si>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</si>
  <si>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</si>
  <si>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</si>
  <si>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</si>
  <si>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</si>
  <si>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</si>
  <si>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</si>
  <si>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</si>
  <si>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</si>
  <si>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</si>
  <si>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</si>
  <si>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</si>
  <si>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</si>
  <si>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</si>
  <si>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</si>
  <si>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</si>
  <si>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</si>
  <si>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</si>
  <si>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</si>
  <si>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</si>
  <si>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</si>
  <si>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</si>
  <si>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</si>
  <si>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</si>
  <si>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</si>
  <si>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</si>
  <si>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</si>
  <si>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</si>
  <si>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</si>
  <si>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</si>
  <si>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</si>
  <si>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</si>
  <si>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</si>
  <si>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</si>
  <si>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</si>
  <si>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</si>
  <si>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</si>
  <si>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</si>
  <si>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</si>
  <si>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</si>
  <si>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</si>
  <si>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</si>
  <si>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</si>
  <si>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</si>
  <si>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</si>
  <si>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</si>
  <si>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</si>
  <si>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</si>
  <si>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</si>
  <si>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</si>
  <si>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</si>
  <si>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</si>
  <si>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</si>
  <si>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</si>
  <si>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</si>
  <si>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</si>
  <si>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</si>
  <si>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</si>
  <si>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</si>
  <si>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</si>
  <si>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</si>
  <si>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</si>
  <si>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</si>
  <si>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</si>
  <si>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</si>
  <si>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</si>
  <si>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</si>
  <si>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</si>
  <si>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</si>
  <si>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</si>
  <si>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</si>
  <si>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</si>
  <si>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</si>
  <si>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</si>
  <si>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</si>
  <si>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</si>
  <si>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</si>
  <si>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</si>
  <si>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</si>
  <si>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</si>
  <si>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</si>
  <si>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</si>
  <si>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</si>
  <si>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</si>
  <si>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</si>
  <si>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</si>
  <si>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</si>
  <si>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</si>
  <si>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</si>
  <si>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</si>
  <si>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</si>
  <si>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</si>
  <si>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</si>
  <si>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</si>
  <si>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</si>
  <si>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</si>
  <si>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</si>
  <si>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</si>
  <si>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</si>
  <si>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</si>
  <si>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</si>
  <si>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</si>
  <si>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</si>
  <si>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</si>
  <si>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</si>
  <si>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</si>
  <si>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</si>
  <si>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</si>
  <si>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</si>
  <si>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</si>
  <si>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</si>
  <si>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</si>
  <si>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</si>
  <si>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</si>
  <si>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</si>
  <si>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</si>
  <si>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</si>
  <si>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</si>
  <si>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</si>
  <si>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</si>
  <si>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</si>
  <si>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</si>
  <si>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</si>
  <si>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</si>
  <si>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</si>
  <si>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</si>
  <si>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</si>
  <si>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</si>
  <si>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</si>
  <si>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</si>
  <si>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</si>
  <si>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</si>
  <si>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</si>
  <si>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</si>
  <si>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</si>
  <si>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</si>
  <si>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</si>
  <si>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</si>
  <si>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</si>
  <si>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</si>
  <si>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</si>
  <si>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</si>
  <si>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</si>
  <si>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</si>
  <si>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</si>
  <si>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</si>
  <si>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</si>
  <si>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</si>
  <si>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</si>
  <si>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</si>
  <si>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</si>
  <si>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</si>
  <si>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</si>
  <si>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</si>
  <si>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</si>
  <si>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</si>
  <si>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</si>
  <si>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</si>
  <si>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</si>
  <si>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</si>
  <si>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</si>
  <si>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</si>
  <si>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</si>
  <si>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</si>
  <si>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</si>
  <si>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</si>
  <si>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</si>
  <si>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</si>
  <si>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</si>
  <si>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</si>
  <si>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</si>
  <si>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</si>
  <si>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</si>
  <si>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</si>
  <si>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</si>
  <si>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</si>
  <si>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</si>
  <si>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</si>
  <si>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</si>
  <si>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</si>
  <si>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</si>
  <si>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</si>
  <si>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</si>
  <si>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</si>
  <si>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</si>
  <si>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</si>
  <si>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</si>
  <si>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</si>
  <si>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</si>
  <si>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</si>
  <si>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</si>
  <si>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</si>
  <si>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</si>
  <si>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</si>
  <si>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</si>
  <si>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</si>
  <si>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</si>
  <si>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</si>
  <si>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</si>
  <si>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</si>
  <si>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</si>
  <si>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</si>
  <si>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</si>
  <si>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</si>
  <si>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</si>
  <si>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</si>
  <si>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</si>
  <si>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</si>
  <si>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</si>
  <si>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</si>
  <si>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</si>
  <si>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</si>
  <si>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</si>
  <si>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</si>
  <si>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</si>
  <si>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</si>
  <si>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</si>
  <si>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</si>
  <si>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</si>
  <si>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</si>
  <si>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</si>
  <si>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</si>
  <si>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</si>
  <si>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</si>
  <si>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</si>
  <si>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</si>
  <si>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</si>
  <si>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</si>
  <si>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</si>
  <si>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</si>
  <si>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</si>
  <si>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</si>
  <si>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</si>
  <si>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</si>
  <si>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</si>
  <si>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</si>
  <si>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</si>
  <si>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</si>
  <si>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</si>
  <si>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</si>
  <si>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</si>
  <si>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</si>
  <si>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</si>
  <si>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</si>
  <si>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</si>
  <si>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</si>
  <si>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</si>
  <si>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</si>
  <si>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</si>
  <si>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</si>
  <si>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</si>
  <si>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</si>
  <si>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</si>
  <si>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</si>
  <si>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</si>
  <si>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</si>
  <si>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</si>
  <si>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</si>
  <si>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</si>
  <si>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</si>
  <si>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</si>
  <si>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</si>
  <si>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</si>
  <si>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</si>
  <si>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</si>
  <si>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</si>
  <si>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</si>
  <si>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</si>
  <si>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</si>
  <si>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</si>
  <si>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</si>
  <si>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</si>
  <si>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</si>
  <si>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</si>
  <si>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</si>
  <si>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</si>
  <si>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</si>
  <si>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</si>
  <si>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</si>
  <si>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</si>
  <si>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</si>
  <si>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</si>
  <si>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</si>
  <si>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</si>
  <si>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</si>
  <si>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</si>
  <si>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</si>
  <si>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</si>
  <si>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</si>
  <si>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</si>
  <si>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</si>
  <si>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</si>
  <si>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</si>
  <si>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</si>
  <si>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</si>
  <si>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</si>
  <si>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</si>
  <si>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</si>
  <si>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</si>
  <si>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</si>
  <si>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</si>
  <si>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</si>
  <si>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</si>
  <si>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</si>
  <si>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</si>
  <si>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</si>
  <si>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</si>
  <si>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</si>
  <si>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</si>
  <si>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</si>
  <si>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</si>
  <si>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</si>
  <si>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</si>
  <si>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</si>
  <si>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</si>
  <si>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</si>
  <si>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</si>
  <si>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</si>
  <si>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</si>
  <si>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</si>
  <si>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</si>
  <si>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</si>
  <si>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</si>
  <si>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</si>
  <si>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</si>
  <si>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</si>
  <si>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</si>
  <si>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</si>
  <si>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</si>
  <si>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</si>
  <si>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</si>
  <si>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</si>
  <si>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</si>
  <si>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</si>
  <si>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</si>
  <si>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</si>
  <si>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</si>
  <si>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</si>
  <si>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</si>
  <si>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</si>
  <si>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</si>
  <si>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</si>
  <si>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</si>
  <si>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</si>
  <si>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</si>
  <si>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</si>
  <si>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</si>
  <si>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</si>
  <si>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</si>
  <si>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</si>
  <si>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</si>
  <si>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</si>
  <si>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</si>
  <si>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</si>
  <si>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</si>
  <si>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</si>
  <si>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</si>
  <si>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</si>
  <si>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</si>
  <si>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</si>
  <si>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</si>
  <si>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</si>
  <si>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</si>
  <si>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</si>
  <si>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</si>
  <si>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</si>
  <si>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</si>
  <si>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</si>
  <si>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</si>
  <si>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</si>
  <si>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</si>
  <si>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</si>
  <si>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</si>
  <si>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</si>
  <si>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</si>
  <si>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</si>
  <si>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</si>
  <si>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</si>
  <si>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</si>
  <si>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</si>
  <si>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</si>
  <si>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</si>
  <si>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</si>
  <si>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</si>
  <si>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</si>
  <si>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</si>
  <si>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</si>
  <si>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</si>
  <si>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</si>
  <si>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</si>
  <si>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</si>
  <si>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</si>
  <si>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</si>
  <si>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</si>
  <si>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</si>
  <si>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</si>
  <si>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</si>
  <si>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</si>
  <si>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</si>
  <si>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</si>
  <si>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</si>
  <si>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</si>
  <si>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</si>
  <si>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</si>
  <si>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</si>
  <si>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</si>
  <si>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</si>
  <si>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</si>
  <si>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</si>
  <si>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</si>
  <si>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</si>
  <si>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</si>
  <si>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</si>
  <si>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</si>
  <si>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</si>
  <si>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</si>
  <si>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</si>
  <si>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</si>
  <si>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</si>
  <si>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</si>
  <si>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</si>
  <si>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</si>
  <si>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</si>
  <si>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</si>
  <si>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</si>
  <si>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</si>
  <si>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</si>
  <si>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</si>
  <si>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</si>
  <si>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</si>
  <si>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</si>
  <si>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</si>
  <si>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</si>
  <si>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</si>
  <si>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</si>
  <si>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</si>
  <si>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</si>
  <si>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</si>
  <si>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</si>
  <si>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</si>
  <si>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</si>
  <si>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</si>
  <si>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</si>
  <si>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</si>
  <si>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</si>
  <si>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</si>
  <si>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</si>
  <si>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</si>
  <si>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</si>
  <si>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</si>
  <si>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</si>
  <si>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</si>
  <si>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</si>
  <si>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</si>
  <si>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</si>
  <si>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</si>
  <si>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</si>
  <si>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</si>
  <si>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</si>
  <si>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</si>
  <si>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</si>
  <si>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</si>
  <si>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</si>
  <si>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</si>
  <si>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</si>
  <si>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</si>
  <si>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</si>
  <si>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</si>
  <si>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</si>
  <si>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</si>
  <si>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</si>
  <si>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</si>
  <si>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</si>
  <si>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</si>
  <si>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</si>
  <si>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</si>
  <si>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</si>
  <si>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</si>
  <si>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</si>
  <si>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</si>
  <si>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</si>
  <si>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</si>
  <si>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</si>
  <si>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</si>
  <si>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</si>
  <si>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</si>
  <si>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</si>
  <si>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</si>
  <si>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</si>
  <si>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</si>
  <si>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</si>
  <si>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</si>
  <si>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</si>
  <si>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</si>
  <si>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</si>
  <si>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</si>
  <si>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</si>
  <si>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</si>
  <si>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</si>
  <si>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</si>
  <si>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</si>
  <si>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</si>
  <si>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</si>
  <si>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</si>
  <si>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</si>
  <si>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</si>
  <si>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</si>
  <si>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</si>
  <si>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</si>
  <si>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</si>
  <si>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</si>
  <si>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</si>
  <si>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</si>
  <si>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</si>
  <si>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</si>
  <si>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</si>
  <si>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</si>
  <si>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</si>
  <si>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</si>
  <si>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</si>
  <si>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</si>
  <si>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</si>
  <si>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</si>
  <si>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</si>
  <si>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</si>
  <si>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</si>
  <si>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</si>
  <si>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</si>
  <si>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</si>
  <si>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</si>
  <si>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</si>
  <si>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</si>
  <si>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</si>
  <si>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</si>
  <si>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</si>
  <si>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</si>
  <si>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</si>
  <si>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</si>
  <si>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</si>
  <si>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</si>
  <si>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</si>
  <si>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</si>
  <si>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</si>
  <si>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</si>
  <si>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</si>
  <si>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</si>
  <si>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</si>
  <si>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</si>
  <si>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</si>
  <si>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</si>
  <si>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</si>
  <si>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</si>
  <si>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</si>
  <si>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</si>
  <si>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</si>
  <si>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</si>
  <si>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</si>
  <si>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</si>
  <si>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</si>
  <si>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</si>
  <si>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</si>
  <si>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</si>
  <si>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</si>
  <si>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</si>
  <si>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</si>
  <si>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</si>
  <si>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</si>
  <si>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</si>
  <si>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</si>
  <si>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</si>
  <si>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</si>
  <si>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</si>
  <si>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</si>
  <si>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</si>
  <si>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</si>
  <si>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</si>
  <si>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</si>
  <si>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</si>
  <si>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</si>
  <si>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</si>
  <si>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</si>
  <si>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</si>
  <si>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</si>
  <si>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</si>
  <si>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</si>
  <si>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</si>
  <si>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</si>
  <si>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</si>
  <si>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</si>
  <si>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</si>
  <si>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</si>
  <si>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</si>
  <si>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</si>
  <si>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</si>
  <si>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</si>
  <si>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</si>
  <si>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</si>
  <si>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</si>
  <si>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</si>
  <si>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</si>
  <si>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</si>
  <si>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</si>
  <si>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</si>
  <si>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</si>
  <si>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</si>
  <si>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</si>
  <si>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</si>
  <si>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</si>
  <si>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</si>
  <si>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</si>
  <si>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</si>
  <si>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</si>
  <si>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</si>
  <si>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</si>
  <si>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</si>
  <si>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</si>
  <si>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</si>
  <si>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</si>
  <si>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</si>
  <si>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</si>
  <si>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</si>
  <si>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</si>
  <si>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</si>
  <si>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</si>
  <si>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</si>
  <si>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</si>
  <si>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</si>
  <si>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</si>
  <si>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</si>
  <si>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</si>
  <si>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</si>
  <si>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</si>
  <si>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</si>
  <si>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</si>
  <si>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</si>
  <si>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</si>
  <si>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</si>
  <si>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</si>
  <si>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</si>
  <si>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</si>
  <si>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</si>
  <si>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</si>
  <si>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</si>
  <si>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</si>
  <si>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</si>
  <si>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</si>
  <si>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</si>
  <si>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</si>
  <si>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</si>
  <si>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</si>
  <si>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</si>
  <si>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</si>
  <si>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</si>
  <si>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</si>
  <si>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</si>
  <si>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</si>
  <si>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</si>
  <si>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</si>
  <si>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</si>
  <si>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</si>
  <si>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</si>
  <si>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</si>
  <si>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</si>
  <si>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</si>
  <si>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</si>
  <si>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</si>
  <si>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</si>
  <si>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</si>
  <si>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</si>
  <si>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</si>
  <si>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</si>
  <si>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</si>
  <si>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</si>
  <si>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</si>
  <si>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</si>
  <si>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</si>
  <si>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</si>
  <si>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</si>
  <si>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</si>
  <si>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</si>
  <si>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</si>
  <si>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</si>
  <si>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</si>
  <si>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</si>
  <si>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</si>
  <si>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</si>
  <si>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</si>
  <si>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</si>
  <si>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</si>
  <si>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</si>
  <si>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</si>
  <si>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</si>
  <si>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</si>
  <si>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</si>
  <si>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</si>
  <si>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</si>
  <si>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</si>
  <si>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</si>
  <si>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</si>
  <si>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</si>
  <si>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</si>
  <si>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</si>
  <si>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</si>
  <si>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</si>
  <si>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</si>
  <si>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</si>
  <si>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</si>
  <si>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</si>
  <si>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</si>
  <si>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</si>
  <si>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</si>
  <si>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</si>
  <si>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</si>
  <si>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</si>
  <si>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</si>
  <si>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</si>
  <si>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</si>
  <si>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</si>
  <si>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</si>
  <si>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</si>
  <si>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</si>
  <si>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</si>
  <si>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</si>
  <si>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</si>
  <si>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</si>
  <si>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</si>
  <si>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</si>
  <si>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</si>
  <si>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</si>
  <si>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</si>
  <si>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</si>
  <si>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</si>
  <si>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</si>
  <si>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</si>
  <si>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</si>
  <si>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</si>
  <si>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</si>
  <si>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</si>
  <si>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</si>
  <si>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</si>
  <si>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</si>
  <si>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</si>
  <si>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</si>
  <si>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</si>
  <si>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</si>
  <si>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</si>
  <si>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</si>
  <si>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</si>
  <si>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</si>
  <si>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</si>
  <si>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</si>
  <si>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</si>
  <si>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</si>
  <si>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</si>
  <si>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</si>
  <si>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</si>
  <si>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</si>
  <si>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</si>
  <si>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</si>
  <si>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</si>
  <si>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</si>
  <si>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</si>
  <si>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</si>
  <si>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</si>
  <si>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</si>
  <si>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</si>
  <si>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</si>
  <si>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</si>
  <si>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</si>
  <si>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</si>
  <si>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</si>
  <si>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</si>
  <si>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</si>
  <si>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</si>
  <si>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</si>
  <si>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</si>
  <si>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</si>
  <si>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</si>
  <si>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</si>
  <si>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</si>
  <si>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</si>
  <si>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</si>
  <si>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</si>
  <si>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</si>
  <si>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</si>
  <si>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</si>
  <si>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</si>
  <si>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</si>
  <si>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</si>
  <si>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</si>
  <si>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</si>
  <si>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</si>
  <si>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</si>
  <si>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</si>
  <si>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</si>
  <si>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</si>
  <si>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</si>
  <si>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</si>
  <si>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</si>
  <si>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</si>
  <si>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</si>
  <si>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</si>
  <si>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</si>
  <si>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</si>
  <si>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</si>
  <si>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</si>
  <si>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</si>
  <si>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</si>
  <si>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</si>
  <si>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</si>
  <si>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</si>
  <si>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</si>
  <si>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</si>
  <si>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</si>
  <si>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</si>
  <si>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</si>
  <si>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</si>
  <si>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</si>
  <si>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</si>
  <si>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</si>
  <si>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</si>
  <si>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</si>
  <si>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</si>
  <si>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</si>
  <si>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</si>
  <si>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</si>
  <si>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</si>
  <si>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</si>
  <si>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</si>
  <si>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</si>
  <si>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</si>
  <si>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</si>
  <si>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</si>
  <si>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</si>
  <si>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</si>
  <si>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</si>
  <si>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</si>
  <si>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</si>
  <si>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</si>
  <si>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</si>
  <si>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</si>
  <si>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</si>
  <si>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</si>
  <si>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</si>
  <si>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</si>
  <si>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</si>
  <si>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</si>
  <si>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</si>
  <si>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</si>
  <si>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</si>
  <si>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</si>
  <si>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</si>
  <si>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</si>
  <si>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</si>
  <si>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</si>
  <si>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</si>
  <si>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</si>
  <si>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</si>
  <si>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</si>
  <si>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</si>
  <si>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</si>
  <si>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</si>
  <si>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</si>
  <si>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</si>
  <si>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</si>
  <si>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</si>
  <si>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</si>
  <si>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</si>
  <si>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</si>
  <si>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</si>
  <si>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</si>
  <si>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</si>
  <si>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</si>
  <si>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</si>
  <si>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</si>
  <si>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</si>
  <si>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</si>
  <si>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</si>
  <si>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</si>
  <si>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</si>
  <si>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</si>
  <si>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</si>
  <si>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</si>
  <si>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</si>
  <si>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</si>
  <si>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</si>
  <si>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</si>
  <si>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</si>
  <si>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</si>
  <si>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</si>
  <si>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</si>
  <si>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</si>
  <si>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</si>
  <si>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</si>
  <si>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</si>
  <si>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</si>
  <si>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</si>
  <si>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</si>
  <si>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</si>
  <si>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</si>
  <si>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</si>
  <si>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</si>
  <si>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</si>
  <si>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</si>
  <si>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</si>
  <si>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</si>
  <si>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</si>
  <si>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</si>
  <si>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</si>
  <si>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</si>
  <si>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</si>
  <si>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</si>
  <si>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</si>
  <si>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</si>
  <si>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</si>
  <si>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</si>
  <si>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</si>
  <si>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</si>
  <si>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</si>
  <si>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</si>
  <si>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</si>
  <si>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</si>
  <si>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</si>
  <si>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</si>
  <si>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</si>
  <si>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</si>
  <si>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</si>
  <si>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</si>
  <si>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</si>
  <si>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</si>
  <si>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</si>
  <si>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</si>
  <si>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</si>
  <si>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</si>
  <si>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</si>
  <si>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</si>
  <si>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</si>
  <si>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</si>
  <si>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</si>
  <si>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</si>
  <si>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</si>
  <si>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</si>
  <si>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</si>
  <si>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</si>
  <si>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</si>
  <si>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</si>
  <si>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</si>
  <si>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</si>
  <si>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</si>
  <si>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</si>
  <si>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</si>
  <si>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</si>
  <si>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</si>
  <si>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</si>
  <si>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</si>
  <si>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</si>
  <si>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</si>
  <si>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</si>
  <si>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</si>
  <si>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</si>
  <si>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</si>
  <si>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</si>
  <si>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</si>
  <si>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</si>
  <si>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</si>
  <si>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</si>
  <si>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</si>
  <si>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</si>
  <si>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</si>
  <si>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</si>
  <si>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</si>
  <si>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</si>
  <si>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</si>
  <si>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</si>
  <si>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</si>
  <si>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</si>
  <si>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</si>
  <si>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</si>
  <si>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</si>
  <si>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</si>
  <si>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</si>
  <si>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</si>
  <si>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</si>
  <si>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</si>
  <si>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</si>
  <si>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</si>
  <si>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</si>
  <si>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</si>
  <si>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</si>
  <si>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</si>
  <si>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</si>
  <si>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</si>
  <si>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</si>
  <si>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</si>
  <si>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</si>
  <si>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</si>
  <si>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</si>
  <si>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</si>
  <si>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</si>
  <si>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</si>
  <si>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</si>
  <si>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</si>
  <si>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</si>
  <si>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</si>
  <si>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</si>
  <si>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</si>
  <si>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</si>
  <si>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</si>
  <si>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</si>
  <si>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</si>
  <si>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</si>
  <si>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</si>
  <si>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</si>
  <si>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</si>
  <si>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</si>
  <si>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</si>
  <si>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</si>
  <si>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</si>
  <si>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</si>
  <si>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</si>
  <si>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</si>
  <si>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</si>
  <si>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</si>
  <si>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</si>
  <si>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</si>
  <si>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</si>
  <si>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</si>
  <si>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</si>
  <si>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</si>
  <si>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</si>
  <si>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</si>
  <si>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</si>
  <si>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</si>
  <si>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</si>
  <si>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</si>
  <si>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</si>
  <si>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</si>
  <si>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</si>
  <si>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</si>
  <si>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</si>
  <si>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</si>
  <si>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</si>
  <si>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</si>
  <si>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</si>
  <si>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</si>
  <si>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</si>
  <si>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</si>
  <si>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</si>
  <si>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</si>
  <si>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</si>
  <si>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</si>
  <si>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</si>
  <si>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</si>
  <si>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</si>
  <si>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</si>
  <si>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</si>
  <si>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</si>
  <si>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</si>
  <si>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</si>
  <si>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</si>
  <si>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</si>
  <si>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</si>
  <si>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</si>
  <si>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</si>
  <si>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</si>
  <si>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</si>
  <si>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</si>
  <si>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</si>
  <si>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</si>
  <si>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</si>
  <si>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</si>
  <si>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</si>
  <si>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</si>
  <si>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</si>
  <si>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</si>
  <si>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</si>
  <si>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</si>
  <si>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</si>
  <si>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</si>
  <si>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</si>
  <si>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</si>
  <si>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</si>
  <si>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</si>
  <si>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</si>
  <si>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</si>
  <si>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</si>
  <si>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</si>
  <si>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</si>
  <si>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</si>
  <si>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</si>
  <si>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</si>
  <si>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</si>
  <si>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</si>
  <si>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</si>
  <si>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</si>
  <si>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</si>
  <si>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</si>
  <si>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</si>
  <si>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</si>
  <si>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</si>
  <si>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</si>
  <si>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</si>
  <si>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</si>
  <si>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</si>
  <si>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</si>
  <si>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</si>
  <si>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</si>
  <si>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</si>
  <si>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</si>
  <si>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</si>
  <si>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</si>
  <si>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</si>
  <si>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</si>
  <si>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</si>
  <si>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</si>
  <si>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</si>
  <si>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</si>
  <si>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</si>
  <si>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</si>
  <si>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</si>
  <si>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</si>
  <si>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</si>
  <si>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</si>
  <si>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</si>
  <si>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</si>
  <si>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</si>
  <si>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</si>
  <si>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</si>
  <si>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</si>
  <si>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</si>
  <si>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</si>
  <si>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</si>
  <si>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</si>
  <si>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</si>
  <si>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</si>
  <si>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</si>
  <si>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</si>
  <si>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</si>
  <si>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</si>
  <si>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</si>
  <si>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</si>
  <si>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</si>
  <si>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</si>
  <si>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</si>
  <si>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</si>
  <si>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</si>
  <si>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</si>
  <si>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</si>
  <si>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nonroad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</si>
  <si>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</si>
  <si>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</si>
  <si>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</si>
  <si>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</si>
  <si>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</si>
  <si>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</si>
  <si>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</si>
  <si>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</si>
  <si>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</si>
  <si>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Fraction of F Gases Avoided</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</si>
  <si>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</si>
  <si>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</si>
  <si>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</si>
  <si>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</si>
  <si>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</si>
  <si>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</si>
  <si>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</si>
  <si>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</si>
  <si>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</si>
  <si>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</si>
  <si>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</si>
  <si>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</si>
  <si>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</si>
  <si>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</si>
  <si>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</si>
  <si>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</si>
  <si>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</si>
  <si>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</si>
  <si>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</si>
  <si>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</si>
  <si>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</si>
  <si>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</si>
  <si>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indst rice cultivation measures</t>
  </si>
  <si>
    <t>land peatland restoration</t>
  </si>
  <si>
    <t>indst livestock measures</t>
  </si>
  <si>
    <t>land forest management</t>
  </si>
  <si>
    <t>indst cropland management</t>
  </si>
  <si>
    <t>land forest set asides</t>
  </si>
  <si>
    <t>land forest restoration</t>
  </si>
  <si>
    <t>land avoid deforestation</t>
  </si>
  <si>
    <t>land afforestation and reforestation</t>
  </si>
  <si>
    <t>indst worker training</t>
  </si>
  <si>
    <t>indst avoid F gases</t>
  </si>
  <si>
    <t>indst methane destruction</t>
  </si>
  <si>
    <t>indst methane capture</t>
  </si>
  <si>
    <t>indst system integration</t>
  </si>
  <si>
    <t>indst efficiency standards</t>
  </si>
  <si>
    <t>indst early retirement</t>
  </si>
  <si>
    <t>indst CHP</t>
  </si>
  <si>
    <t>indst cement clinker substitution</t>
  </si>
  <si>
    <t>elec subsidy</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</si>
  <si>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</si>
  <si>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</si>
  <si>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</si>
  <si>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</si>
  <si>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</si>
  <si>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</si>
  <si>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</si>
  <si>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</si>
  <si>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</si>
  <si>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</si>
  <si>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</si>
  <si>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</si>
  <si>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</si>
  <si>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</si>
  <si>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</si>
  <si>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</si>
  <si>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</si>
  <si>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</si>
  <si>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</si>
  <si>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</si>
  <si>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</si>
  <si>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</si>
  <si>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</si>
  <si>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</si>
  <si>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</si>
  <si>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</si>
  <si>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</si>
  <si>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</si>
  <si>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</si>
  <si>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</si>
  <si>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</si>
  <si>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</si>
  <si>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</si>
  <si>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</si>
  <si>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</si>
  <si>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</si>
  <si>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</si>
  <si>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</si>
  <si>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</si>
  <si>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</si>
  <si>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</si>
  <si>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</si>
  <si>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</si>
  <si>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</si>
  <si>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</si>
  <si>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</si>
  <si>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</si>
  <si>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</si>
  <si>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</si>
  <si>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</si>
  <si>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</si>
  <si>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</si>
  <si>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</si>
  <si>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</si>
  <si>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</si>
  <si>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</si>
  <si>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</si>
  <si>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39% from the natural gas and petroleum industry, 5% from the mining industry, and 24% from the waste management industry.</t>
  </si>
  <si>
    <t>**Description:**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36% from the mining industry and 1% from the waste management industry.</t>
  </si>
  <si>
    <t>**Description:** This policy reduces emissions of high-GWP, fluorinated gases (F-gases) from the industry sector by improving production processes and by substituing less-harmful chemicals. // **Guidance for setting values:** If this policy is fully implemented, process emissions in 2050 are reduced by 81% from the chemicals industry and 3% from the "other industries" category.</t>
  </si>
  <si>
    <t>**Description:** This policy reduces emissions of greenhouse gases from the inudstry sector by improving worker training and equipment maintenance. // **Guidance for setting values:** If this policy is fully implemented, process emissions in 2050 are reduced by 4.5% from the natural gas and petroleum industry and 20.1% from the "other industries" category.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</si>
  <si>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</si>
  <si>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</si>
  <si>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are handled under a separate policy. // **Guidance for setting values:** If this policy is fully implemented, agricultural process emissions in 2050 are reduced by 0.5%.</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</si>
  <si>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</si>
  <si>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6.4%.</t>
  </si>
  <si>
    <t>**Description:** This policy reduces greenhouse gas emissions from agriculture through measures pertaining to rice cultivation, such as improved flooding practices that avoid anaerobic, methane-forming conditions. // **Guidance for setting values:** If this policy is fully implemented, agricultural process emissions in 2050 are reduced by 0.4%.</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</si>
  <si>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</si>
  <si>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specifies the fraction of the potential annual amount of carbon capture and sequestration (CCS) that is achieved in 2050, above the amount predicted in the business-as-usual scenario. // **Guidance for setting values:** If this policy is fully implemented, the U.S. will sequester an additional 850 million tons of CO2 in 2050 (on top of a BAU Scenario quantity of 3 million tons).</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</si>
  <si>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</si>
  <si>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</si>
  <si>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</si>
  <si>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</si>
  <si>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</si>
  <si>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</si>
  <si>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</si>
  <si>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</si>
  <si>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</si>
  <si>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</si>
  <si>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</si>
  <si>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</si>
  <si>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</si>
  <si>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</si>
  <si>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</si>
  <si>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</si>
  <si>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</si>
  <si>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</si>
  <si>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</si>
  <si>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</si>
  <si>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</si>
  <si>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</si>
  <si>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</si>
  <si>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</si>
  <si>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</si>
  <si>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</si>
  <si>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</si>
  <si>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</si>
  <si>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</si>
  <si>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</si>
  <si>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</si>
  <si>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</si>
  <si>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</si>
  <si>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</si>
  <si>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</si>
  <si>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</si>
  <si>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</si>
  <si>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</si>
  <si>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</si>
  <si>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</si>
  <si>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</si>
  <si>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</si>
  <si>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</si>
  <si>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</si>
  <si>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</si>
  <si>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</si>
  <si>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</si>
  <si>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</si>
  <si>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</si>
  <si>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</si>
  <si>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</si>
  <si>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</si>
  <si>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</si>
  <si>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</si>
  <si>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</si>
  <si>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</si>
  <si>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</si>
  <si>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</si>
  <si>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</si>
  <si>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</si>
  <si>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</si>
  <si>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</si>
  <si>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</si>
  <si>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</si>
  <si>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</si>
  <si>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</si>
  <si>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</si>
  <si>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</si>
  <si>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</si>
  <si>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</si>
  <si>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</si>
  <si>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</si>
  <si>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</si>
  <si>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</si>
  <si>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</si>
  <si>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</si>
  <si>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</si>
  <si>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</si>
  <si>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</si>
  <si>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</si>
  <si>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</si>
  <si>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</si>
  <si>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</si>
  <si>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</si>
  <si>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</si>
  <si>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</si>
  <si>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</si>
  <si>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</si>
  <si>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</si>
  <si>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</si>
  <si>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</si>
  <si>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</si>
  <si>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</si>
  <si>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</si>
  <si>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</si>
  <si>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</si>
  <si>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</si>
  <si>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</si>
  <si>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</si>
  <si>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</si>
  <si>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</si>
  <si>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</si>
  <si>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</si>
  <si>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</si>
  <si>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</si>
  <si>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</si>
  <si>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</si>
  <si>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</si>
  <si>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</si>
  <si>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</si>
  <si>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</si>
  <si>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</si>
  <si>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</si>
  <si>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</si>
  <si>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</si>
  <si>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</si>
  <si>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</si>
  <si>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</si>
  <si>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</si>
  <si>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</si>
  <si>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</si>
  <si>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</si>
  <si>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</si>
  <si>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</si>
  <si>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</si>
  <si>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</si>
  <si>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</si>
  <si>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</si>
  <si>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</si>
  <si>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</si>
  <si>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</si>
  <si>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</si>
  <si>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</si>
  <si>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</si>
  <si>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</si>
  <si>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</si>
  <si>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</si>
  <si>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</si>
  <si>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</si>
  <si>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</si>
  <si>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</si>
  <si>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</si>
  <si>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</si>
  <si>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</si>
  <si>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</si>
  <si>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</si>
  <si>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</si>
  <si>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</si>
  <si>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</si>
  <si>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Curtailed Electricity Output[solar PV es]; Output Curtailed Electricity Output[onshore wind es]; Output Curtailed Electricity Output[offshore wind es]</t>
  </si>
  <si>
    <t>ffff00, c2dffd, 087bf1</t>
  </si>
  <si>
    <t>Utility Solar PV, Onshore Wind, Offshore Wind</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</si>
  <si>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</si>
  <si>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</si>
  <si>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</si>
  <si>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</si>
  <si>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</si>
  <si>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004185, 00b050, 969696</t>
  </si>
  <si>
    <t>Process Emissions, Energy, Land Use</t>
  </si>
  <si>
    <t>969696, c01b00, 00b050</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</si>
  <si>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</si>
  <si>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</si>
  <si>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</si>
  <si>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</si>
  <si>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</si>
  <si>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</si>
  <si>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</si>
  <si>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</si>
  <si>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</si>
  <si>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</si>
  <si>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</si>
  <si>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</si>
  <si>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</si>
  <si>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</si>
  <si>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</si>
  <si>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</si>
  <si>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</si>
  <si>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</si>
  <si>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</si>
  <si>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</si>
  <si>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</si>
  <si>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</si>
  <si>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</si>
  <si>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</si>
  <si>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</si>
  <si>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</si>
  <si>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</si>
  <si>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</si>
  <si>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</si>
  <si>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</si>
  <si>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</si>
  <si>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</si>
  <si>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</si>
  <si>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</si>
  <si>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</si>
  <si>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</si>
  <si>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</si>
  <si>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</si>
  <si>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</si>
  <si>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</si>
  <si>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</si>
  <si>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</si>
  <si>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</si>
  <si>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</si>
  <si>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</si>
  <si>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</si>
  <si>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</si>
  <si>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Industry: Emissions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</si>
  <si>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</si>
  <si>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</si>
  <si>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</si>
  <si>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</si>
  <si>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</si>
  <si>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</si>
  <si>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</si>
  <si>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</si>
  <si>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</si>
  <si>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</si>
  <si>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</si>
  <si>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</si>
  <si>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</si>
  <si>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</si>
  <si>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</si>
  <si>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</si>
  <si>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</si>
  <si>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</si>
  <si>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</si>
  <si>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</si>
  <si>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</si>
  <si>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</si>
  <si>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</si>
  <si>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</si>
  <si>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</si>
  <si>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</si>
  <si>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</si>
  <si>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</si>
  <si>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</si>
  <si>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Mining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</si>
  <si>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</si>
  <si>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</si>
  <si>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</si>
  <si>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</si>
  <si>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</si>
  <si>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</si>
  <si>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</si>
  <si>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</si>
  <si>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</si>
  <si>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</si>
  <si>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</si>
  <si>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</si>
  <si>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</si>
  <si>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</si>
  <si>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</si>
  <si>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</si>
  <si>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</si>
  <si>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</si>
  <si>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</si>
  <si>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</si>
  <si>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</si>
  <si>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</si>
  <si>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</si>
  <si>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</si>
  <si>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</si>
  <si>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</si>
  <si>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</si>
  <si>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</si>
  <si>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</si>
  <si>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</si>
  <si>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</si>
  <si>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</si>
  <si>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</si>
  <si>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</si>
  <si>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</si>
  <si>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</si>
  <si>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</si>
  <si>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</si>
  <si>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</si>
  <si>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</si>
  <si>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</si>
  <si>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</si>
  <si>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</si>
  <si>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</si>
  <si>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</si>
  <si>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</si>
  <si>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</si>
  <si>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</si>
  <si>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</si>
  <si>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</si>
  <si>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</si>
  <si>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</si>
  <si>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</si>
  <si>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</si>
  <si>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</si>
  <si>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</si>
  <si>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</si>
  <si>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</si>
  <si>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</si>
  <si>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</si>
  <si>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</si>
  <si>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</si>
  <si>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</si>
  <si>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</si>
  <si>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</si>
  <si>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</si>
  <si>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</si>
  <si>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</si>
  <si>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</si>
  <si>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</si>
  <si>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</si>
  <si>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</si>
  <si>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</si>
  <si>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</si>
  <si>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</si>
  <si>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</si>
  <si>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</si>
  <si>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</si>
  <si>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</si>
  <si>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</si>
  <si>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</si>
  <si>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</si>
  <si>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</si>
  <si>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</si>
  <si>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</si>
  <si>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</si>
  <si>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</si>
  <si>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</si>
  <si>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</si>
  <si>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</si>
  <si>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</si>
  <si>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</si>
  <si>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</si>
  <si>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</si>
  <si>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</si>
  <si>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</si>
  <si>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</si>
  <si>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</si>
  <si>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</si>
  <si>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</si>
  <si>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</si>
  <si>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</si>
  <si>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</si>
  <si>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</si>
  <si>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</si>
  <si>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</si>
  <si>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</si>
  <si>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</si>
  <si>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</si>
  <si>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</si>
  <si>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Max policy ID number (for use in header of "PolicyLevers" table)</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</si>
  <si>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</si>
  <si>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</si>
  <si>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</si>
  <si>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</si>
  <si>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</si>
  <si>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</si>
  <si>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</si>
  <si>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</si>
  <si>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</si>
  <si>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</si>
  <si>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</si>
  <si>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</si>
  <si>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</si>
  <si>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</si>
  <si>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</si>
  <si>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</si>
  <si>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</si>
  <si>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</si>
  <si>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</si>
  <si>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</si>
  <si>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</si>
  <si>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</si>
  <si>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</si>
  <si>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</si>
  <si>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</si>
  <si>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</si>
  <si>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</si>
  <si>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</si>
  <si>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</si>
  <si>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</si>
  <si>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</si>
  <si>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</si>
  <si>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</si>
  <si>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 Buildings, Transportation, Electricity, Industry, Land Use, Agriculture, Water &amp; Waste</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</si>
  <si>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</si>
  <si>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</si>
  <si>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</si>
  <si>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</si>
  <si>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</si>
  <si>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</si>
  <si>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</si>
  <si>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</si>
  <si>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</si>
  <si>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</si>
  <si>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</si>
  <si>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</si>
  <si>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</si>
  <si>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</si>
  <si>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</si>
  <si>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</si>
  <si>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</si>
  <si>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</si>
  <si>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</si>
  <si>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</si>
  <si>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</si>
  <si>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</si>
  <si>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Output Total CO2e Emissions by Sector[district heat and hydrogen sector]; Output Buildings Sector CO2e Emissions; Output Total CO2e Emissions by Sector[transportation sector]; Output Total CO2e Emissions by Sector[electricity sector]; Output Industry Sector Excluding Ag and Waste CO2e Emissions; Output Total CO2e Emissions by Sector[LULUCF sector]; Output Agriculture CO2e Emissions; Output Waste Management CO2e Emissions</t>
  </si>
  <si>
    <t>Output Process Emissions in CO2e; Output Energy Related CO2e Emissions; Output Total CO2e Emissions by Sector[LULUCF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</si>
  <si>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</si>
  <si>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</si>
  <si>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</si>
  <si>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</si>
  <si>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</si>
  <si>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</si>
  <si>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</si>
  <si>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</si>
  <si>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</si>
  <si>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</si>
  <si>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</si>
  <si>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</si>
  <si>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</si>
  <si>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Output Hydrogen Sector Electricity Use; Output Waste Management Electricity Use; Output Agriculture Electricity Use; Output Transportation Sector Electricity Use; Output Industry Sector Electricity Use; Output Buildings Sector Electricity Use</t>
  </si>
  <si>
    <t>Hydrogen Supply, Water &amp; Waste, Agriculture, Transportation, Industry, Buildings</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</si>
  <si>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</si>
  <si>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</si>
  <si>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</si>
  <si>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</si>
  <si>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</si>
  <si>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</si>
  <si>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</si>
  <si>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</si>
  <si>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</si>
  <si>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</si>
  <si>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</si>
  <si>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</si>
  <si>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</si>
  <si>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</si>
  <si>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</si>
  <si>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</si>
  <si>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</si>
  <si>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</si>
  <si>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</si>
  <si>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</si>
  <si>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</si>
  <si>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</si>
  <si>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</si>
  <si>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</si>
  <si>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</si>
  <si>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</si>
  <si>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</si>
  <si>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</si>
  <si>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</si>
  <si>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</si>
  <si>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</si>
  <si>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</si>
  <si>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</si>
  <si>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</si>
  <si>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</si>
  <si>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</si>
  <si>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</si>
  <si>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</si>
  <si>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</si>
  <si>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</si>
  <si>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</si>
  <si>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</si>
  <si>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</si>
  <si>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</si>
  <si>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</si>
  <si>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</si>
  <si>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</si>
  <si>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</si>
  <si>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</si>
  <si>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</si>
  <si>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</si>
  <si>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</si>
  <si>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</si>
  <si>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</si>
  <si>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</si>
  <si>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</si>
  <si>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</si>
  <si>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</si>
  <si>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</si>
  <si>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</si>
  <si>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</si>
  <si>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</si>
  <si>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620e7a, 087bf1, c01b00, f1bb18, 969696, 00b050, 04ffaf, f593e0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</si>
  <si>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</si>
  <si>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</si>
  <si>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</si>
  <si>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</si>
  <si>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</si>
  <si>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</si>
  <si>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</si>
  <si>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</si>
  <si>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</si>
  <si>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</si>
  <si>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</si>
  <si>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</si>
  <si>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</si>
  <si>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</si>
  <si>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</si>
  <si>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</si>
  <si>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</si>
  <si>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</si>
  <si>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</si>
  <si>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</si>
  <si>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</si>
  <si>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</si>
  <si>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</si>
  <si>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</si>
  <si>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</si>
  <si>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</si>
  <si>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</si>
  <si>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</si>
  <si>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</si>
  <si>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</si>
  <si>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</si>
  <si>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</si>
  <si>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</si>
  <si>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</si>
  <si>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</si>
  <si>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</si>
  <si>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</si>
  <si>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</si>
  <si>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</si>
  <si>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</si>
  <si>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</si>
  <si>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</si>
  <si>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</si>
  <si>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</si>
  <si>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</si>
  <si>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</si>
  <si>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</si>
  <si>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</si>
  <si>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</si>
  <si>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</si>
  <si>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</si>
  <si>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</si>
  <si>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</si>
  <si>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</si>
  <si>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</si>
  <si>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</si>
  <si>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</si>
  <si>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</si>
  <si>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</si>
  <si>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</si>
  <si>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</si>
  <si>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</si>
  <si>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</si>
  <si>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</si>
  <si>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</si>
  <si>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</si>
  <si>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</si>
  <si>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</si>
  <si>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</si>
  <si>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</si>
  <si>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</si>
  <si>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</si>
  <si>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</si>
  <si>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</si>
  <si>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</si>
  <si>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</si>
  <si>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</si>
  <si>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</si>
  <si>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Millions[HDVs,passenger,LPG vehicle]; Output Vehicles in Millions[HDVs,passenger,gasoline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</si>
  <si>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</si>
  <si>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</si>
  <si>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</si>
  <si>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</si>
  <si>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</si>
  <si>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</si>
  <si>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</si>
  <si>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</si>
  <si>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</si>
  <si>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</si>
  <si>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</si>
  <si>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</si>
  <si>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</si>
  <si>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</si>
  <si>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</si>
  <si>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</si>
  <si>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</si>
  <si>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</si>
  <si>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</si>
  <si>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</si>
  <si>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</si>
  <si>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</si>
  <si>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</si>
  <si>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</si>
  <si>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</si>
  <si>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</si>
  <si>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</si>
  <si>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</si>
  <si>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</si>
  <si>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</si>
  <si>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</si>
  <si>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</si>
  <si>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</si>
  <si>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</si>
  <si>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</si>
  <si>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</si>
  <si>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</si>
  <si>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</si>
  <si>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</si>
  <si>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</si>
  <si>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</si>
  <si>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</si>
  <si>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</si>
  <si>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</si>
  <si>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</si>
  <si>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</si>
  <si>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</si>
  <si>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</si>
  <si>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</si>
  <si>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</si>
  <si>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</si>
  <si>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</si>
  <si>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</si>
  <si>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</si>
  <si>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</si>
  <si>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</si>
  <si>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</si>
  <si>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</si>
  <si>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</si>
  <si>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</si>
  <si>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</si>
  <si>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</si>
  <si>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</si>
  <si>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</si>
  <si>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</si>
  <si>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</si>
  <si>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</si>
  <si>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</si>
  <si>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</si>
  <si>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</si>
  <si>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</si>
  <si>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</si>
  <si>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</si>
  <si>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</si>
  <si>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</si>
  <si>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</si>
  <si>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</si>
  <si>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</si>
  <si>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</si>
  <si>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</si>
  <si>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</si>
  <si>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</si>
  <si>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</si>
  <si>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</si>
  <si>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</si>
  <si>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</si>
  <si>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</si>
  <si>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</si>
  <si>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</si>
  <si>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</si>
  <si>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</si>
  <si>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</si>
  <si>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</si>
  <si>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</si>
  <si>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</si>
  <si>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</si>
  <si>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</si>
  <si>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</si>
  <si>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</si>
  <si>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</si>
  <si>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</si>
  <si>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</si>
  <si>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</si>
  <si>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</si>
  <si>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</si>
  <si>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</si>
  <si>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</si>
  <si>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</si>
  <si>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</si>
  <si>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</si>
  <si>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</si>
  <si>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</si>
  <si>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</si>
  <si>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</si>
  <si>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</si>
  <si>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</si>
  <si>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</si>
  <si>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</si>
  <si>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</si>
  <si>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</si>
  <si>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</si>
  <si>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</si>
  <si>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</si>
  <si>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</si>
  <si>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</si>
  <si>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</si>
  <si>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</si>
  <si>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</si>
  <si>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</si>
  <si>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</si>
  <si>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</si>
  <si>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</si>
  <si>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</si>
  <si>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</si>
  <si>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</si>
  <si>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</si>
  <si>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</si>
  <si>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</si>
  <si>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</si>
  <si>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</si>
  <si>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</si>
  <si>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</si>
  <si>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</si>
  <si>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</si>
  <si>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</si>
  <si>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</si>
  <si>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</si>
  <si>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</si>
  <si>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</si>
  <si>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</si>
  <si>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</si>
  <si>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</si>
  <si>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</si>
  <si>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</si>
  <si>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</si>
  <si>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</si>
  <si>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</si>
  <si>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</si>
  <si>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</si>
  <si>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</si>
  <si>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</si>
  <si>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</si>
  <si>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</si>
  <si>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</si>
  <si>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</si>
  <si>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</si>
  <si>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</si>
  <si>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</si>
  <si>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</si>
  <si>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</si>
  <si>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</si>
  <si>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</si>
  <si>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</si>
  <si>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</si>
  <si>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</si>
  <si>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</si>
  <si>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</si>
  <si>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</si>
  <si>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</si>
  <si>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</si>
  <si>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</si>
  <si>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</si>
  <si>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</si>
  <si>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</si>
  <si>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</si>
  <si>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</si>
  <si>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</si>
  <si>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</si>
  <si>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</si>
  <si>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</si>
  <si>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</si>
  <si>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</si>
  <si>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</si>
  <si>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</si>
  <si>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</si>
  <si>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</si>
  <si>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</si>
  <si>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</si>
  <si>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</si>
  <si>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</si>
  <si>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</si>
  <si>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</si>
  <si>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</si>
  <si>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</si>
  <si>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</si>
  <si>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</si>
  <si>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</si>
  <si>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</si>
  <si>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</si>
  <si>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</si>
  <si>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</si>
  <si>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</si>
  <si>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</si>
  <si>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</si>
  <si>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</si>
  <si>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</si>
  <si>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</si>
  <si>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</si>
  <si>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</si>
  <si>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</si>
  <si>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</si>
  <si>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</si>
  <si>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</si>
  <si>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</si>
  <si>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</si>
  <si>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</si>
  <si>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</si>
  <si>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</si>
  <si>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</si>
  <si>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</si>
  <si>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</si>
  <si>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</si>
  <si>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</si>
  <si>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</si>
  <si>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</si>
  <si>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</si>
  <si>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</si>
  <si>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</si>
  <si>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</si>
  <si>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</si>
  <si>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</si>
  <si>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</si>
  <si>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</si>
  <si>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</si>
  <si>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</si>
  <si>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</si>
  <si>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</si>
  <si>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</si>
  <si>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</si>
  <si>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</si>
  <si>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</si>
  <si>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</si>
  <si>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</si>
  <si>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Current Policy Scenario</t>
  </si>
  <si>
    <t>Core Scenario</t>
  </si>
  <si>
    <t>Core.cin</t>
  </si>
  <si>
    <r>
      <t xml:space="preserve">Commercial, </t>
    </r>
    <r>
      <rPr>
        <sz val="11"/>
        <color rgb="FFFF0000"/>
        <rFont val="Calibri"/>
        <family val="2"/>
        <scheme val="minor"/>
      </rPr>
      <t xml:space="preserve">Public </t>
    </r>
    <r>
      <rPr>
        <sz val="11"/>
        <color theme="1"/>
        <rFont val="Calibri"/>
        <family val="2"/>
        <scheme val="minor"/>
      </rPr>
      <t xml:space="preserve">Residential, </t>
    </r>
    <r>
      <rPr>
        <sz val="11"/>
        <color rgb="FFFF0000"/>
        <rFont val="Calibri"/>
        <family val="2"/>
        <scheme val="minor"/>
      </rPr>
      <t>Private</t>
    </r>
    <r>
      <rPr>
        <sz val="11"/>
        <color theme="1"/>
        <rFont val="Calibri"/>
        <family val="2"/>
        <scheme val="minor"/>
      </rPr>
      <t xml:space="preserve"> Residential</t>
    </r>
  </si>
  <si>
    <r>
      <rPr>
        <sz val="11"/>
        <color rgb="FFFF0000"/>
        <rFont val="Calibri"/>
        <family val="2"/>
        <scheme val="minor"/>
      </rPr>
      <t>Public</t>
    </r>
    <r>
      <rPr>
        <sz val="11"/>
        <color theme="1"/>
        <rFont val="Calibri"/>
        <family val="2"/>
        <scheme val="minor"/>
      </rPr>
      <t xml:space="preserve"> Residential</t>
    </r>
  </si>
  <si>
    <r>
      <rPr>
        <sz val="11"/>
        <color rgb="FFFF0000"/>
        <rFont val="Calibri"/>
        <family val="2"/>
        <scheme val="minor"/>
      </rPr>
      <t xml:space="preserve">Private </t>
    </r>
    <r>
      <rPr>
        <sz val="11"/>
        <color theme="1"/>
        <rFont val="Calibri"/>
        <family val="2"/>
        <scheme val="minor"/>
      </rPr>
      <t>Residential</t>
    </r>
  </si>
  <si>
    <t>**Description:** This policy represents strengthening standards for VOCs emitted by aircraft.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</si>
  <si>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aircraft.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</si>
  <si>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OC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</si>
  <si>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CO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</si>
  <si>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VOCs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</si>
  <si>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CO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</si>
  <si>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</si>
  <si>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PM10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</si>
  <si>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PM2.5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</si>
  <si>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BC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</si>
  <si>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OC emitted by ships.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</si>
  <si>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VOCs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</si>
  <si>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CO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</si>
  <si>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</si>
  <si>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PM10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</si>
  <si>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PM2.5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</si>
  <si>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SOx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</si>
  <si>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BC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</si>
  <si>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OC emitted by motorbikes.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</si>
  <si>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are currently no EV sales mandate in Hong Kong. The Bloomberg EV outlook projects 57% of all passnger vehicle sales be electric by 2040. </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</si>
  <si>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 The ultimate objective of the Hong Kong Government is to have zero emission buses running across the territory.</t>
  </si>
  <si>
    <t>**Description:** This policy causes government to pay for the specified percentage of the purchase price of new battery electric passenger LDVs.  This is in addition to EV subsidies that exist in the BAU case.  // **Guidance for setting values:** The HK government announced on 28 February 2018 the details of the new arrangements for first registration tax (FRT) concessions for private electric vehicles (EV) until March 31, 2021 to be waived up to $97,500 from 1 April 2018 to 31 March 2021, or up to $250,000 under the new “One-for-One Replacement” Scheme. The average batter EV price is around HKD$400,000.</t>
  </si>
  <si>
    <t xml:space="preserve">**Description:** This policy causes government to pay for the specified percentage of the purchase price of new battery electric motor cycles.  This is in addition to EV subsidies that exist in the BAU case.  // **Guidance for setting values:** The HK government announced on 28 February 2018 the first registration tax (FRT) concessions continues to be waived in full for electric commercial vehicles (including goods vehicles, buses, light buses, taxis, and special purpose vehicles), electric motor cycles and electric motor tricycles from 1 April 2018 to 31 March 2021. The current motor cycle tax rate is 35%, converting to a equivalent subsity of 26%. </t>
  </si>
  <si>
    <r>
      <t>**Description:** This policy specifies a percentage improvement in fuel economy (distance traveled on the same quantity of fuel with the same cargo or passenger loading) due to fuel economy standards for new freight trains. // **Guidance for setting values:**</t>
    </r>
    <r>
      <rPr>
        <sz val="11"/>
        <color rgb="FF0070C0"/>
        <rFont val="Calibri"/>
        <family val="2"/>
        <scheme val="minor"/>
      </rPr>
      <t xml:space="preserve"> Hong Kong currently does not have fuel economy standards for trains.  In the absense of standards, new freight train fuel economy is projected to improve roughly 26% from 2017-2050 in the BAU case.</t>
    </r>
  </si>
  <si>
    <r>
      <t xml:space="preserve">**Description:** This policy specifies a percentage improvement in fuel economy (distance traveled on the same quantity of fuel with the same cargo or passenger loading) due to fuel economy standards for new freight ships. // **Guidance for setting values:** </t>
    </r>
    <r>
      <rPr>
        <sz val="11"/>
        <color rgb="FF0070C0"/>
        <rFont val="Calibri"/>
        <family val="2"/>
        <scheme val="minor"/>
      </rPr>
      <t>Hong Kong currently does not have fuel economy standards for ships.  In the absense of standards, new freight ship fuel economy is projected to improve roughly 30% from 2017-2050 in the BAU case.</t>
    </r>
  </si>
  <si>
    <r>
      <t xml:space="preserve">**Description:** This policy specifies a percentage improvement in fuel economy (distance traveled on the same quantity of fuel with the same cargo or passenger loading) due to fuel economy standards for new motorbikes with gasoline or diesel engines. // **Guidance for setting values:** </t>
    </r>
    <r>
      <rPr>
        <sz val="11"/>
        <color rgb="FF0070C0"/>
        <rFont val="Calibri"/>
        <family val="2"/>
        <scheme val="minor"/>
      </rPr>
      <t>Hong Kong currently does not have fuel economy standards for motorbikes.  In the absense of standards, new motorbike fuel economy is not projected to change significantly from 2017-2050 in the BAU case.</t>
    </r>
  </si>
  <si>
    <t>HK EPD. Hong Kong Air Pollutant Emission Inventory - Road Transport, https://www.epd.gov.hk/epd/english/environmentinhk/air/data/emission_inve_transport.html</t>
  </si>
  <si>
    <t>https://about.bnef.com/electric-vehicle-outlook/#toc-viewreport</t>
  </si>
  <si>
    <t>https://www.greentechmedia.com/articles/read/electric-buses-are-going-to-dominate plus statistics from FoVObE variable;
HK EPD, https://www.epd.gov.hk/epd/english/environmentinhk/air/prob_solutions/cleaning_air_atroad.html</t>
  </si>
  <si>
    <t>HK EPD, https://www.epd.gov.hk/epd/english/environmentinhk/air/prob_solutions/promotion_ev.html; HK TD, https://www.td.gov.hk/en/public_services/licences_and_permits/vehicle_first_registration/guidelines_for_importation_and_registration_of_mot/</t>
  </si>
  <si>
    <t>**Description:** This policy represents strengthening standards for PM2.5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</si>
  <si>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BC emitted by rail.  Conventional pollutants' most important, harmful impacts are on human health rather than on climate change. // **Guidance for setting values:**In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</si>
  <si>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PM10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</si>
  <si>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</si>
  <si>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VOCs emitted by rail.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</si>
  <si>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OC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</si>
  <si>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BC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</si>
  <si>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SOx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</si>
  <si>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PM2.5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</si>
  <si>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PM10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</si>
  <si>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</si>
  <si>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CO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</si>
  <si>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VOCs emitted by HDVs.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</si>
  <si>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OC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</si>
  <si>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SOx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</si>
  <si>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VOCs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</si>
  <si>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CO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</si>
  <si>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NOx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</si>
  <si>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PM10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</si>
  <si>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PM2.5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</si>
  <si>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t>**Description:** This policy represents strengthening standards for BC emitted by LDVs.  Conventional pollutants' most important, harmful impacts are on human health rather than on climate change. // **Guidance for setting values:** In Hong Kong, road transport was a major emission source of NOx, VOC and CO, accounting for 20%, 19% and 53% of the total emissions in 2017, respectively.  Overall, the emissions from road transport decreased by 45% to 98% from 2001 to 2017, despite an increase in vehicle-kilometer-travelled of 19% during the same period.</t>
  </si>
  <si>
    <r>
      <t xml:space="preserve">Motorbikes, </t>
    </r>
    <r>
      <rPr>
        <sz val="11"/>
        <color rgb="FFFF0000"/>
        <rFont val="Calibri"/>
        <family val="2"/>
        <scheme val="minor"/>
      </rPr>
      <t>Freight Ships, Recreational Boats, Freight Rail, Passenger Rail, Freight Aircraft,</t>
    </r>
    <r>
      <rPr>
        <sz val="11"/>
        <color theme="1"/>
        <rFont val="Calibri"/>
        <family val="2"/>
        <scheme val="minor"/>
      </rPr>
      <t xml:space="preserve"> Buses, Light Freight Trucks, </t>
    </r>
    <r>
      <rPr>
        <sz val="11"/>
        <color rgb="FFFF0000"/>
        <rFont val="Calibri"/>
        <family val="2"/>
        <scheme val="minor"/>
      </rPr>
      <t>Passenger Aircraft,</t>
    </r>
    <r>
      <rPr>
        <sz val="11"/>
        <color theme="1"/>
        <rFont val="Calibri"/>
        <family val="2"/>
        <scheme val="minor"/>
      </rPr>
      <t xml:space="preserve"> Med &amp; Heavy Trucks, Cars and SUVs</t>
    </r>
  </si>
  <si>
    <r>
      <t xml:space="preserve">Hydrogen, Electricity, Natural Gas, </t>
    </r>
    <r>
      <rPr>
        <sz val="11"/>
        <color rgb="FFFF0000"/>
        <rFont val="Calibri"/>
        <family val="2"/>
        <scheme val="minor"/>
      </rPr>
      <t>Jet Fuel,</t>
    </r>
    <r>
      <rPr>
        <sz val="11"/>
        <color theme="1"/>
        <rFont val="Calibri"/>
        <family val="2"/>
        <scheme val="minor"/>
      </rPr>
      <t xml:space="preserve"> LPG, Biofuel Diesel, Biofuel Gasoline, Petroleum Diesel, Petroleum Gasoline</t>
    </r>
  </si>
  <si>
    <t>Hong Kong's Climate Action Plan 2030+</t>
  </si>
  <si>
    <t>HK Inventory</t>
  </si>
  <si>
    <t>https://www.climateready.gov.hk/files/pdf/2017_GHG_by_sector.pdf</t>
  </si>
  <si>
    <t>In the Hong Kong's Climate Action Plan 2030+, Hong Kong commited to reduce its carbon intensity by 65% to 70% by 2030 using 2005 as the base, which is equivalent to 26% to 36% absolute reduction and a reduction to 3.3-3.8 tonnes on a per capita basis.</t>
  </si>
  <si>
    <t>年份</t>
  </si>
  <si>
    <r>
      <t>Year</t>
    </r>
    <r>
      <rPr>
        <sz val="12"/>
        <color rgb="FF000000"/>
        <rFont val="Book Antiqua"/>
        <family val="1"/>
      </rPr>
      <t xml:space="preserve"> </t>
    </r>
  </si>
  <si>
    <r>
      <t>溫室氣體排放量</t>
    </r>
    <r>
      <rPr>
        <b/>
        <sz val="10"/>
        <color rgb="FF000000"/>
        <rFont val="Book Antiqua"/>
        <family val="1"/>
      </rPr>
      <t xml:space="preserve"> (</t>
    </r>
    <r>
      <rPr>
        <sz val="10"/>
        <color rgb="FF000000"/>
        <rFont val="Microsoft YaHei"/>
        <family val="2"/>
      </rPr>
      <t>千公噸二氧化碳當量</t>
    </r>
    <r>
      <rPr>
        <b/>
        <sz val="10"/>
        <color rgb="FF000000"/>
        <rFont val="Book Antiqua"/>
        <family val="1"/>
      </rPr>
      <t xml:space="preserve">) </t>
    </r>
  </si>
  <si>
    <r>
      <t>Greenhouse gas emissions (in kilotonnes CO</t>
    </r>
    <r>
      <rPr>
        <b/>
        <vertAlign val="subscript"/>
        <sz val="10"/>
        <color rgb="FF000000"/>
        <rFont val="Book Antiqua"/>
        <family val="1"/>
      </rPr>
      <t>2</t>
    </r>
    <r>
      <rPr>
        <b/>
        <sz val="10"/>
        <color rgb="FF000000"/>
        <rFont val="Book Antiqua"/>
        <family val="1"/>
      </rPr>
      <t>-e)</t>
    </r>
    <r>
      <rPr>
        <sz val="12"/>
        <color rgb="FF000000"/>
        <rFont val="Book Antiqua"/>
        <family val="1"/>
      </rPr>
      <t xml:space="preserve"> </t>
    </r>
  </si>
  <si>
    <t>能源</t>
  </si>
  <si>
    <r>
      <t>Energy</t>
    </r>
    <r>
      <rPr>
        <sz val="12"/>
        <color rgb="FF000000"/>
        <rFont val="Book Antiqua"/>
        <family val="1"/>
      </rPr>
      <t xml:space="preserve"> </t>
    </r>
  </si>
  <si>
    <t>廢棄物</t>
  </si>
  <si>
    <r>
      <t>Waste</t>
    </r>
    <r>
      <rPr>
        <sz val="12"/>
        <color rgb="FF000000"/>
        <rFont val="Book Antiqua"/>
        <family val="1"/>
      </rPr>
      <t xml:space="preserve"> </t>
    </r>
  </si>
  <si>
    <t>工業過程及產品使用</t>
  </si>
  <si>
    <r>
      <t>總數</t>
    </r>
    <r>
      <rPr>
        <b/>
        <sz val="10"/>
        <color rgb="FF000000"/>
        <rFont val="Book Antiqua"/>
        <family val="1"/>
      </rPr>
      <t xml:space="preserve">+ </t>
    </r>
  </si>
  <si>
    <r>
      <t>TOTAL+</t>
    </r>
    <r>
      <rPr>
        <sz val="12"/>
        <color rgb="FF000000"/>
        <rFont val="Book Antiqua"/>
        <family val="1"/>
      </rPr>
      <t xml:space="preserve"> </t>
    </r>
  </si>
  <si>
    <r>
      <t>發電</t>
    </r>
    <r>
      <rPr>
        <b/>
        <sz val="10"/>
        <color rgb="FF000000"/>
        <rFont val="Book Antiqua"/>
        <family val="1"/>
      </rPr>
      <t xml:space="preserve"># </t>
    </r>
  </si>
  <si>
    <t>運輸</t>
  </si>
  <si>
    <r>
      <t>Transport</t>
    </r>
    <r>
      <rPr>
        <sz val="12"/>
        <color rgb="FF000000"/>
        <rFont val="Book Antiqua"/>
        <family val="1"/>
      </rPr>
      <t xml:space="preserve"> </t>
    </r>
  </si>
  <si>
    <t xml:space="preserve">2017* </t>
  </si>
  <si>
    <r>
      <t>備註</t>
    </r>
    <r>
      <rPr>
        <i/>
        <sz val="8"/>
        <color rgb="FF000000"/>
        <rFont val="Book Antiqua"/>
        <family val="1"/>
      </rPr>
      <t xml:space="preserve"> Remarks:</t>
    </r>
  </si>
  <si>
    <r>
      <t>數字有待修訂</t>
    </r>
    <r>
      <rPr>
        <i/>
        <sz val="8"/>
        <color rgb="FF000000"/>
        <rFont val="Book Antiqua"/>
        <family val="1"/>
      </rPr>
      <t xml:space="preserve"> </t>
    </r>
  </si>
  <si>
    <t>*</t>
  </si>
  <si>
    <t>Provisional figures subject to revision</t>
  </si>
  <si>
    <r>
      <t>包括煤氣生產、佔</t>
    </r>
    <r>
      <rPr>
        <i/>
        <sz val="8"/>
        <color rgb="FF000000"/>
        <rFont val="Book Antiqua"/>
        <family val="1"/>
      </rPr>
      <t xml:space="preserve">2017 </t>
    </r>
    <r>
      <rPr>
        <sz val="8.5"/>
        <color rgb="FF000000"/>
        <rFont val="Microsoft YaHei"/>
        <family val="2"/>
      </rPr>
      <t>年香港總溫室氣體排放量約</t>
    </r>
    <r>
      <rPr>
        <i/>
        <sz val="8"/>
        <color rgb="FF000000"/>
        <rFont val="Book Antiqua"/>
        <family val="1"/>
      </rPr>
      <t>0.75%</t>
    </r>
  </si>
  <si>
    <r>
      <t>#</t>
    </r>
    <r>
      <rPr>
        <b/>
        <sz val="8"/>
        <color rgb="FF000000"/>
        <rFont val="Book Antiqua"/>
        <family val="1"/>
      </rPr>
      <t xml:space="preserve"> </t>
    </r>
  </si>
  <si>
    <r>
      <t>@</t>
    </r>
    <r>
      <rPr>
        <b/>
        <sz val="8"/>
        <color rgb="FF000000"/>
        <rFont val="Book Antiqua"/>
        <family val="1"/>
      </rPr>
      <t xml:space="preserve"> </t>
    </r>
  </si>
  <si>
    <r>
      <t>Including use of fuel for combustion in commercial, industrial and domestic premises</t>
    </r>
    <r>
      <rPr>
        <b/>
        <sz val="8"/>
        <color rgb="FF000000"/>
        <rFont val="Book Antiqua"/>
        <family val="1"/>
      </rPr>
      <t xml:space="preserve"> </t>
    </r>
  </si>
  <si>
    <r>
      <t>由於採用四捨五入法，有關百分比相加總和不一定等於</t>
    </r>
    <r>
      <rPr>
        <i/>
        <sz val="8"/>
        <color rgb="FF000000"/>
        <rFont val="Book Antiqua"/>
        <family val="1"/>
      </rPr>
      <t>100</t>
    </r>
  </si>
  <si>
    <r>
      <t>+</t>
    </r>
    <r>
      <rPr>
        <b/>
        <sz val="8"/>
        <color rgb="FF000000"/>
        <rFont val="Book Antiqua"/>
        <family val="1"/>
      </rPr>
      <t xml:space="preserve"> </t>
    </r>
  </si>
  <si>
    <r>
      <t>May not add up to 100 due to rounding</t>
    </r>
    <r>
      <rPr>
        <b/>
        <sz val="8"/>
        <color rgb="FF000000"/>
        <rFont val="Book Antiqua"/>
        <family val="1"/>
      </rPr>
      <t xml:space="preserve"> </t>
    </r>
  </si>
  <si>
    <r>
      <t>數值以三個有效數字表示</t>
    </r>
    <r>
      <rPr>
        <i/>
        <sz val="8"/>
        <color rgb="FF000000"/>
        <rFont val="Book Antiqua"/>
        <family val="1"/>
      </rPr>
      <t xml:space="preserve"> </t>
    </r>
  </si>
  <si>
    <t>Numbers are rounded to three significant figures</t>
  </si>
  <si>
    <r>
      <t>更新日期</t>
    </r>
    <r>
      <rPr>
        <i/>
        <sz val="8"/>
        <color rgb="FF000000"/>
        <rFont val="Book Antiqua"/>
        <family val="1"/>
      </rPr>
      <t xml:space="preserve"> Updated: 2019/07</t>
    </r>
  </si>
  <si>
    <t xml:space="preserve">Electricity Generation# </t>
  </si>
  <si>
    <t xml:space="preserve">Industrial Processes and Product Use </t>
  </si>
  <si>
    <t>農業、林業及其他土地利用</t>
  </si>
  <si>
    <t xml:space="preserve">Agriculture, Forestry and Other Land Use </t>
  </si>
  <si>
    <t>Other End Use of Fuel@</t>
  </si>
  <si>
    <t xml:space="preserve">其它燃料耗用 @ </t>
  </si>
  <si>
    <r>
      <t>Including GHG emissions arising from Towngas production which accounts for about 0.75% of the total GHG emissions in Hong Kong in 2017.</t>
    </r>
    <r>
      <rPr>
        <b/>
        <sz val="8"/>
        <color rgb="FF000000"/>
        <rFont val="Book Antiqua"/>
        <family val="1"/>
      </rPr>
      <t xml:space="preserve"> </t>
    </r>
  </si>
  <si>
    <t xml:space="preserve">包括在商業、工業及住宅中耗用的燃料 </t>
  </si>
  <si>
    <t>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</si>
</sst>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sz val="11"/>
      <color rgb="FFFF0000"/>
      <name val="Calibri"/>
      <family val="2"/>
      <scheme val="minor"/>
    </font>
    <font>
      <sz val="11"/>
      <color rgb="FF0070C0"/>
      <name val="Calibri"/>
      <family val="2"/>
      <scheme val="minor"/>
    </font>
    <font>
      <sz val="10"/>
      <color rgb="FF000000"/>
      <name val="Microsoft YaHei"/>
      <family val="2"/>
    </font>
    <font>
      <sz val="8.5"/>
      <color rgb="FF000000"/>
      <name val="Microsoft YaHei"/>
      <family val="2"/>
    </font>
    <font>
      <i/>
      <sz val="8"/>
      <color rgb="FF000000"/>
      <name val="Book Antiqua"/>
      <family val="1"/>
    </font>
    <font>
      <b/>
      <sz val="10"/>
      <color rgb="FF000000"/>
      <name val="Book Antiqua"/>
      <family val="1"/>
    </font>
    <font>
      <sz val="12"/>
      <color rgb="FF000000"/>
      <name val="Book Antiqua"/>
      <family val="1"/>
    </font>
    <font>
      <b/>
      <vertAlign val="subscript"/>
      <sz val="10"/>
      <color rgb="FF000000"/>
      <name val="Book Antiqua"/>
      <family val="1"/>
    </font>
    <font>
      <sz val="10"/>
      <color rgb="FF000000"/>
      <name val="Book Antiqua"/>
      <family val="1"/>
    </font>
    <font>
      <b/>
      <sz val="8"/>
      <color rgb="FF000000"/>
      <name val="Book Antiqua"/>
      <family val="1"/>
    </font>
  </fonts>
  <fills count="3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bgColor indexed="64"/>
      </patternFill>
    </fill>
  </fills>
  <borders count="44">
    <border>
      <left/>
      <right/>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style="medium">
        <color rgb="FF000000"/>
      </right>
      <top/>
      <bottom style="thin">
        <color indexed="64"/>
      </bottom>
      <diagonal/>
    </border>
    <border>
      <left/>
      <right style="medium">
        <color rgb="FF000000"/>
      </right>
      <top/>
      <bottom style="thin">
        <color indexed="64"/>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3" applyNumberFormat="0" applyProtection="0">
      <alignment wrapText="1"/>
    </xf>
    <xf numFmtId="0" fontId="9" fillId="0" borderId="4"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5">
      <alignment horizontal="right" vertical="center"/>
    </xf>
    <xf numFmtId="0" fontId="22" fillId="0" borderId="24"/>
    <xf numFmtId="0" fontId="21" fillId="0" borderId="30">
      <alignment horizontal="left" vertical="center" wrapText="1" indent="2"/>
    </xf>
    <xf numFmtId="0" fontId="41" fillId="0" borderId="0"/>
  </cellStyleXfs>
  <cellXfs count="306">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1" xfId="0" applyBorder="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2" xfId="0" applyBorder="1" applyAlignment="1"/>
    <xf numFmtId="0" fontId="9" fillId="0" borderId="0" xfId="3" applyAlignment="1"/>
    <xf numFmtId="0" fontId="1" fillId="0" borderId="0" xfId="0" applyFont="1" applyAlignment="1"/>
    <xf numFmtId="0" fontId="1" fillId="0" borderId="2" xfId="0" applyFont="1" applyBorder="1" applyAlignment="1"/>
    <xf numFmtId="9" fontId="0" fillId="0" borderId="0" xfId="1" applyFont="1" applyAlignment="1"/>
    <xf numFmtId="9" fontId="0" fillId="0" borderId="2" xfId="1" applyNumberFormat="1" applyFont="1" applyBorder="1" applyAlignment="1"/>
    <xf numFmtId="9" fontId="0" fillId="0" borderId="0" xfId="0" applyNumberFormat="1" applyAlignment="1"/>
    <xf numFmtId="165" fontId="0" fillId="0" borderId="0" xfId="0" applyNumberFormat="1" applyAlignment="1"/>
    <xf numFmtId="9" fontId="0" fillId="0" borderId="2"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5" xfId="0" applyFill="1" applyBorder="1" applyAlignment="1">
      <alignment horizontal="left" wrapText="1"/>
    </xf>
    <xf numFmtId="0" fontId="0" fillId="6" borderId="9" xfId="0" applyFill="1" applyBorder="1" applyAlignment="1">
      <alignment horizontal="left" wrapText="1"/>
    </xf>
    <xf numFmtId="0" fontId="13" fillId="6" borderId="10" xfId="0" applyFont="1" applyFill="1" applyBorder="1" applyAlignment="1">
      <alignment horizontal="left" wrapText="1"/>
    </xf>
    <xf numFmtId="0" fontId="13" fillId="6" borderId="11" xfId="0" applyFont="1" applyFill="1" applyBorder="1" applyAlignment="1">
      <alignment horizontal="left" wrapText="1"/>
    </xf>
    <xf numFmtId="0" fontId="14" fillId="0" borderId="0" xfId="0" applyFont="1" applyFill="1" applyBorder="1" applyAlignment="1">
      <alignment horizontal="left"/>
    </xf>
    <xf numFmtId="0" fontId="15" fillId="0" borderId="12" xfId="0" applyFont="1" applyFill="1" applyBorder="1" applyAlignment="1">
      <alignment horizontal="left" wrapText="1"/>
    </xf>
    <xf numFmtId="167" fontId="16" fillId="0" borderId="13" xfId="0" applyNumberFormat="1" applyFont="1" applyFill="1" applyBorder="1" applyAlignment="1">
      <alignment horizontal="center" wrapText="1"/>
    </xf>
    <xf numFmtId="167" fontId="16" fillId="0" borderId="14" xfId="0" applyNumberFormat="1" applyFont="1" applyFill="1" applyBorder="1" applyAlignment="1">
      <alignment horizontal="center" wrapText="1"/>
    </xf>
    <xf numFmtId="0" fontId="15" fillId="0" borderId="15" xfId="0" applyFont="1" applyFill="1" applyBorder="1" applyAlignment="1">
      <alignment horizontal="left" wrapText="1"/>
    </xf>
    <xf numFmtId="167" fontId="16" fillId="0" borderId="16" xfId="0" applyNumberFormat="1" applyFont="1" applyFill="1" applyBorder="1" applyAlignment="1">
      <alignment horizontal="center" wrapText="1"/>
    </xf>
    <xf numFmtId="167" fontId="16" fillId="0" borderId="17"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8" xfId="0" applyFont="1" applyFill="1" applyBorder="1" applyAlignment="1">
      <alignment horizontal="left" wrapText="1"/>
    </xf>
    <xf numFmtId="167" fontId="16" fillId="0" borderId="19" xfId="0" applyNumberFormat="1" applyFont="1" applyFill="1" applyBorder="1" applyAlignment="1">
      <alignment horizontal="center" wrapText="1"/>
    </xf>
    <xf numFmtId="167" fontId="16" fillId="0" borderId="20" xfId="0" applyNumberFormat="1" applyFont="1" applyFill="1" applyBorder="1" applyAlignment="1">
      <alignment horizontal="center" wrapText="1"/>
    </xf>
    <xf numFmtId="10" fontId="0" fillId="0" borderId="2"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8" fillId="3" borderId="1" xfId="0" applyFont="1" applyFill="1" applyBorder="1" applyAlignment="1">
      <alignment wrapText="1"/>
    </xf>
    <xf numFmtId="49" fontId="0" fillId="0" borderId="1" xfId="0" applyNumberFormat="1" applyFont="1" applyFill="1" applyBorder="1" applyAlignment="1">
      <alignment wrapText="1"/>
    </xf>
    <xf numFmtId="49" fontId="6" fillId="0" borderId="1" xfId="0" applyNumberFormat="1" applyFont="1" applyFill="1" applyBorder="1" applyAlignment="1">
      <alignment wrapText="1"/>
    </xf>
    <xf numFmtId="49" fontId="3" fillId="0" borderId="1" xfId="1" applyNumberFormat="1" applyFont="1" applyFill="1" applyBorder="1" applyAlignment="1">
      <alignment wrapText="1"/>
    </xf>
    <xf numFmtId="49" fontId="2" fillId="0" borderId="1" xfId="1" applyNumberFormat="1" applyFont="1" applyFill="1" applyBorder="1" applyAlignment="1">
      <alignment wrapText="1"/>
    </xf>
    <xf numFmtId="0" fontId="3" fillId="0" borderId="1" xfId="1" applyNumberFormat="1" applyFont="1" applyFill="1" applyBorder="1" applyAlignment="1">
      <alignment wrapText="1"/>
    </xf>
    <xf numFmtId="49" fontId="3" fillId="0" borderId="1" xfId="0" applyNumberFormat="1" applyFont="1" applyFill="1" applyBorder="1" applyAlignment="1">
      <alignment wrapText="1"/>
    </xf>
    <xf numFmtId="49" fontId="2" fillId="0" borderId="1" xfId="0" applyNumberFormat="1" applyFont="1" applyFill="1" applyBorder="1" applyAlignment="1">
      <alignment wrapText="1"/>
    </xf>
    <xf numFmtId="0" fontId="2" fillId="0" borderId="0" xfId="1" applyNumberFormat="1" applyFont="1" applyFill="1" applyBorder="1" applyAlignment="1">
      <alignment wrapText="1"/>
    </xf>
    <xf numFmtId="0" fontId="24" fillId="0" borderId="0" xfId="0" applyFont="1" applyFill="1" applyBorder="1" applyAlignment="1">
      <alignment horizontal="left" vertical="top"/>
    </xf>
    <xf numFmtId="0" fontId="0" fillId="0" borderId="0" xfId="0" applyFill="1" applyBorder="1" applyAlignment="1">
      <alignment horizontal="left" vertical="top"/>
    </xf>
    <xf numFmtId="0" fontId="30" fillId="10" borderId="26" xfId="0" applyFont="1" applyFill="1" applyBorder="1" applyAlignment="1">
      <alignment horizontal="center" vertical="top" wrapText="1"/>
    </xf>
    <xf numFmtId="0" fontId="30" fillId="10" borderId="26" xfId="0" applyFont="1" applyFill="1" applyBorder="1" applyAlignment="1">
      <alignment horizontal="left" vertical="top" wrapText="1"/>
    </xf>
    <xf numFmtId="0" fontId="32" fillId="10" borderId="26" xfId="0" applyFont="1" applyFill="1" applyBorder="1" applyAlignment="1">
      <alignment horizontal="left" vertical="top" wrapText="1"/>
    </xf>
    <xf numFmtId="0" fontId="0" fillId="10" borderId="26" xfId="0" applyFill="1" applyBorder="1" applyAlignment="1">
      <alignment horizontal="left" vertical="top" wrapText="1"/>
    </xf>
    <xf numFmtId="0" fontId="0" fillId="10" borderId="26" xfId="0" applyFill="1" applyBorder="1" applyAlignment="1">
      <alignment horizontal="center" vertical="top" wrapText="1"/>
    </xf>
    <xf numFmtId="0" fontId="34" fillId="11" borderId="27" xfId="0" applyFont="1" applyFill="1" applyBorder="1" applyAlignment="1">
      <alignment horizontal="left" vertical="top" wrapText="1"/>
    </xf>
    <xf numFmtId="0" fontId="0" fillId="11" borderId="27" xfId="0" applyFill="1" applyBorder="1" applyAlignment="1">
      <alignment horizontal="center" vertical="top" wrapText="1"/>
    </xf>
    <xf numFmtId="0" fontId="34" fillId="11" borderId="27" xfId="0" applyFont="1" applyFill="1" applyBorder="1" applyAlignment="1">
      <alignment horizontal="center" vertical="top" wrapText="1"/>
    </xf>
    <xf numFmtId="167" fontId="37" fillId="11" borderId="27" xfId="0" applyNumberFormat="1" applyFont="1" applyFill="1" applyBorder="1" applyAlignment="1">
      <alignment horizontal="center" vertical="top" wrapText="1"/>
    </xf>
    <xf numFmtId="0" fontId="34" fillId="0" borderId="28" xfId="0" applyFont="1" applyFill="1" applyBorder="1" applyAlignment="1">
      <alignment horizontal="left" vertical="top" wrapText="1"/>
    </xf>
    <xf numFmtId="0" fontId="0" fillId="0" borderId="28" xfId="0" applyFill="1" applyBorder="1" applyAlignment="1">
      <alignment horizontal="center" vertical="top" wrapText="1"/>
    </xf>
    <xf numFmtId="167" fontId="37" fillId="0" borderId="28" xfId="0" applyNumberFormat="1" applyFont="1" applyFill="1" applyBorder="1" applyAlignment="1">
      <alignment horizontal="center" vertical="top" wrapText="1"/>
    </xf>
    <xf numFmtId="0" fontId="34" fillId="11" borderId="28" xfId="0" applyFont="1" applyFill="1" applyBorder="1" applyAlignment="1">
      <alignment horizontal="left" vertical="top" wrapText="1"/>
    </xf>
    <xf numFmtId="0" fontId="0" fillId="11" borderId="28" xfId="0" applyFill="1" applyBorder="1" applyAlignment="1">
      <alignment horizontal="center" vertical="top" wrapText="1"/>
    </xf>
    <xf numFmtId="167" fontId="37" fillId="11" borderId="28" xfId="0" applyNumberFormat="1" applyFont="1" applyFill="1" applyBorder="1" applyAlignment="1">
      <alignment horizontal="center" vertical="top" wrapText="1"/>
    </xf>
    <xf numFmtId="0" fontId="34" fillId="0" borderId="29" xfId="0" applyFont="1" applyFill="1" applyBorder="1" applyAlignment="1">
      <alignment horizontal="left" vertical="top" wrapText="1"/>
    </xf>
    <xf numFmtId="0" fontId="0" fillId="0" borderId="29" xfId="0" applyFill="1" applyBorder="1" applyAlignment="1">
      <alignment horizontal="center" vertical="top" wrapText="1"/>
    </xf>
    <xf numFmtId="167" fontId="37" fillId="0" borderId="29" xfId="0" applyNumberFormat="1" applyFont="1" applyFill="1" applyBorder="1" applyAlignment="1">
      <alignment horizontal="center" vertical="top" wrapText="1"/>
    </xf>
    <xf numFmtId="168" fontId="35" fillId="11" borderId="27" xfId="0" applyNumberFormat="1" applyFont="1" applyFill="1" applyBorder="1" applyAlignment="1">
      <alignment horizontal="center" vertical="top" wrapText="1"/>
    </xf>
    <xf numFmtId="169" fontId="35" fillId="11" borderId="27" xfId="0" applyNumberFormat="1" applyFont="1" applyFill="1" applyBorder="1" applyAlignment="1">
      <alignment horizontal="center" vertical="top" wrapText="1"/>
    </xf>
    <xf numFmtId="168" fontId="35" fillId="0" borderId="28" xfId="0" applyNumberFormat="1" applyFont="1" applyFill="1" applyBorder="1" applyAlignment="1">
      <alignment horizontal="left" vertical="top" wrapText="1"/>
    </xf>
    <xf numFmtId="169" fontId="35" fillId="0" borderId="28" xfId="0" applyNumberFormat="1" applyFont="1" applyFill="1" applyBorder="1" applyAlignment="1">
      <alignment horizontal="center" vertical="top" wrapText="1"/>
    </xf>
    <xf numFmtId="170" fontId="37" fillId="0" borderId="28" xfId="0" applyNumberFormat="1" applyFont="1" applyFill="1" applyBorder="1" applyAlignment="1">
      <alignment horizontal="left" vertical="top" wrapText="1"/>
    </xf>
    <xf numFmtId="168" fontId="35" fillId="11" borderId="28" xfId="0" applyNumberFormat="1" applyFont="1" applyFill="1" applyBorder="1" applyAlignment="1">
      <alignment horizontal="left" vertical="top" wrapText="1"/>
    </xf>
    <xf numFmtId="169" fontId="35" fillId="11" borderId="28" xfId="0" applyNumberFormat="1" applyFont="1" applyFill="1" applyBorder="1" applyAlignment="1">
      <alignment horizontal="center" vertical="top" wrapText="1"/>
    </xf>
    <xf numFmtId="170" fontId="37" fillId="11" borderId="28" xfId="0" applyNumberFormat="1" applyFont="1" applyFill="1" applyBorder="1" applyAlignment="1">
      <alignment horizontal="left" vertical="top" wrapText="1"/>
    </xf>
    <xf numFmtId="0" fontId="0" fillId="0" borderId="28" xfId="0" applyFill="1" applyBorder="1" applyAlignment="1">
      <alignment horizontal="left" vertical="top" wrapText="1"/>
    </xf>
    <xf numFmtId="168" fontId="35" fillId="0" borderId="28" xfId="0" applyNumberFormat="1" applyFont="1" applyFill="1" applyBorder="1" applyAlignment="1">
      <alignment horizontal="center" vertical="top" wrapText="1"/>
    </xf>
    <xf numFmtId="0" fontId="0" fillId="11" borderId="28" xfId="0" applyFill="1" applyBorder="1" applyAlignment="1">
      <alignment horizontal="left" vertical="top" wrapText="1"/>
    </xf>
    <xf numFmtId="0" fontId="0" fillId="0" borderId="29" xfId="0" applyFill="1" applyBorder="1" applyAlignment="1">
      <alignment horizontal="left" vertical="top" wrapText="1"/>
    </xf>
    <xf numFmtId="171" fontId="35" fillId="0" borderId="29" xfId="0" applyNumberFormat="1" applyFont="1" applyFill="1" applyBorder="1" applyAlignment="1">
      <alignment horizontal="left" vertical="top" wrapText="1"/>
    </xf>
    <xf numFmtId="169" fontId="35" fillId="0" borderId="29" xfId="0" applyNumberFormat="1" applyFont="1" applyFill="1" applyBorder="1" applyAlignment="1">
      <alignment horizontal="center" vertical="top" wrapText="1"/>
    </xf>
    <xf numFmtId="168" fontId="35" fillId="11" borderId="28" xfId="0" applyNumberFormat="1" applyFont="1" applyFill="1" applyBorder="1" applyAlignment="1">
      <alignment horizontal="center" vertical="top" wrapText="1"/>
    </xf>
    <xf numFmtId="0" fontId="0" fillId="11" borderId="29" xfId="0" applyFill="1" applyBorder="1" applyAlignment="1">
      <alignment horizontal="left" vertical="top" wrapText="1"/>
    </xf>
    <xf numFmtId="0" fontId="34" fillId="11" borderId="29" xfId="0" applyFont="1" applyFill="1" applyBorder="1" applyAlignment="1">
      <alignment horizontal="left" vertical="top" wrapText="1"/>
    </xf>
    <xf numFmtId="169" fontId="35" fillId="11" borderId="29" xfId="0" applyNumberFormat="1" applyFont="1" applyFill="1" applyBorder="1" applyAlignment="1">
      <alignment horizontal="center" vertical="top" wrapText="1"/>
    </xf>
    <xf numFmtId="167" fontId="37" fillId="11" borderId="29" xfId="0" applyNumberFormat="1" applyFont="1" applyFill="1" applyBorder="1" applyAlignment="1">
      <alignment horizontal="center" vertical="top" wrapText="1"/>
    </xf>
    <xf numFmtId="0" fontId="38" fillId="11" borderId="29" xfId="0" applyFont="1" applyFill="1" applyBorder="1" applyAlignment="1">
      <alignment horizontal="center" vertical="top" wrapText="1"/>
    </xf>
    <xf numFmtId="168" fontId="35" fillId="11" borderId="27" xfId="0" applyNumberFormat="1" applyFont="1" applyFill="1" applyBorder="1" applyAlignment="1">
      <alignment horizontal="left" vertical="top" wrapText="1"/>
    </xf>
    <xf numFmtId="170" fontId="39" fillId="11" borderId="27" xfId="0" applyNumberFormat="1" applyFont="1" applyFill="1" applyBorder="1" applyAlignment="1">
      <alignment horizontal="left" vertical="top" wrapText="1"/>
    </xf>
    <xf numFmtId="167" fontId="39" fillId="0" borderId="28" xfId="0" applyNumberFormat="1" applyFont="1" applyFill="1" applyBorder="1" applyAlignment="1">
      <alignment horizontal="center" vertical="top" wrapText="1"/>
    </xf>
    <xf numFmtId="167" fontId="39" fillId="0" borderId="28" xfId="0" applyNumberFormat="1" applyFont="1" applyFill="1" applyBorder="1" applyAlignment="1">
      <alignment horizontal="left" vertical="top" wrapText="1"/>
    </xf>
    <xf numFmtId="167" fontId="39" fillId="11" borderId="28" xfId="0" applyNumberFormat="1" applyFont="1" applyFill="1" applyBorder="1" applyAlignment="1">
      <alignment horizontal="center" vertical="top" wrapText="1"/>
    </xf>
    <xf numFmtId="167" fontId="39" fillId="11" borderId="28" xfId="0" applyNumberFormat="1" applyFont="1" applyFill="1" applyBorder="1" applyAlignment="1">
      <alignment horizontal="left" vertical="top" wrapText="1"/>
    </xf>
    <xf numFmtId="0" fontId="40" fillId="11" borderId="28" xfId="0" applyFont="1" applyFill="1" applyBorder="1" applyAlignment="1">
      <alignment horizontal="center" vertical="top" wrapText="1"/>
    </xf>
    <xf numFmtId="0" fontId="40" fillId="0" borderId="28" xfId="0" applyFont="1" applyFill="1" applyBorder="1" applyAlignment="1">
      <alignment horizontal="center" vertical="top" wrapText="1"/>
    </xf>
    <xf numFmtId="167" fontId="39" fillId="0" borderId="29" xfId="0" applyNumberFormat="1" applyFont="1" applyFill="1" applyBorder="1" applyAlignment="1">
      <alignment horizontal="center" vertical="top" wrapText="1"/>
    </xf>
    <xf numFmtId="0" fontId="40" fillId="0" borderId="29" xfId="0" applyFont="1" applyFill="1" applyBorder="1" applyAlignment="1">
      <alignment horizontal="center" vertical="top" wrapText="1"/>
    </xf>
    <xf numFmtId="0" fontId="0" fillId="11" borderId="27" xfId="0" applyFill="1" applyBorder="1" applyAlignment="1">
      <alignment horizontal="left" vertical="top" wrapText="1"/>
    </xf>
    <xf numFmtId="169" fontId="35" fillId="11" borderId="27" xfId="0" applyNumberFormat="1" applyFont="1" applyFill="1" applyBorder="1" applyAlignment="1">
      <alignment horizontal="left" vertical="top" wrapText="1"/>
    </xf>
    <xf numFmtId="167" fontId="39" fillId="11" borderId="27" xfId="0" applyNumberFormat="1" applyFont="1" applyFill="1" applyBorder="1" applyAlignment="1">
      <alignment horizontal="center" vertical="top" wrapText="1"/>
    </xf>
    <xf numFmtId="0" fontId="40" fillId="11" borderId="27" xfId="0" applyFont="1" applyFill="1" applyBorder="1" applyAlignment="1">
      <alignment horizontal="center" vertical="top" wrapText="1"/>
    </xf>
    <xf numFmtId="169" fontId="35" fillId="0" borderId="28" xfId="0" applyNumberFormat="1" applyFont="1" applyFill="1" applyBorder="1" applyAlignment="1">
      <alignment horizontal="left" vertical="top" wrapText="1"/>
    </xf>
    <xf numFmtId="169" fontId="35" fillId="11" borderId="28" xfId="0" applyNumberFormat="1" applyFont="1" applyFill="1" applyBorder="1" applyAlignment="1">
      <alignment horizontal="left" vertical="top" wrapText="1"/>
    </xf>
    <xf numFmtId="169" fontId="35" fillId="11" borderId="29" xfId="0" applyNumberFormat="1" applyFont="1" applyFill="1" applyBorder="1" applyAlignment="1">
      <alignment horizontal="left" vertical="top" wrapText="1"/>
    </xf>
    <xf numFmtId="0" fontId="40" fillId="11" borderId="29" xfId="0" applyFont="1" applyFill="1" applyBorder="1" applyAlignment="1">
      <alignment horizontal="center" vertical="top" wrapText="1"/>
    </xf>
    <xf numFmtId="169" fontId="35" fillId="0" borderId="29" xfId="0" applyNumberFormat="1" applyFont="1" applyFill="1" applyBorder="1" applyAlignment="1">
      <alignment horizontal="left" vertical="top" wrapText="1"/>
    </xf>
    <xf numFmtId="172" fontId="35" fillId="11" borderId="27" xfId="0" applyNumberFormat="1" applyFont="1" applyFill="1" applyBorder="1" applyAlignment="1">
      <alignment horizontal="left" vertical="top" wrapText="1"/>
    </xf>
    <xf numFmtId="168" fontId="35" fillId="0" borderId="29" xfId="0" applyNumberFormat="1" applyFont="1" applyFill="1" applyBorder="1" applyAlignment="1">
      <alignment horizontal="left" vertical="top" wrapText="1"/>
    </xf>
    <xf numFmtId="167" fontId="39" fillId="0" borderId="29" xfId="0" applyNumberFormat="1" applyFont="1" applyFill="1" applyBorder="1" applyAlignment="1">
      <alignment horizontal="left" vertical="top" wrapText="1"/>
    </xf>
    <xf numFmtId="171" fontId="35" fillId="0" borderId="28" xfId="0" applyNumberFormat="1" applyFont="1" applyFill="1" applyBorder="1" applyAlignment="1">
      <alignment horizontal="left" vertical="top" wrapText="1"/>
    </xf>
    <xf numFmtId="170" fontId="39" fillId="0" borderId="28" xfId="0" applyNumberFormat="1" applyFont="1" applyFill="1" applyBorder="1" applyAlignment="1">
      <alignment horizontal="left" vertical="top" wrapText="1"/>
    </xf>
    <xf numFmtId="170" fontId="39" fillId="11" borderId="28" xfId="0" applyNumberFormat="1" applyFont="1" applyFill="1" applyBorder="1" applyAlignment="1">
      <alignment horizontal="left" vertical="top" wrapText="1"/>
    </xf>
    <xf numFmtId="171" fontId="35" fillId="11" borderId="28" xfId="0" applyNumberFormat="1" applyFont="1" applyFill="1" applyBorder="1" applyAlignment="1">
      <alignment horizontal="left" vertical="top" wrapText="1"/>
    </xf>
    <xf numFmtId="0" fontId="0" fillId="11" borderId="29" xfId="0" applyFill="1" applyBorder="1" applyAlignment="1">
      <alignment horizontal="center" vertical="top" wrapText="1"/>
    </xf>
    <xf numFmtId="171" fontId="35" fillId="11" borderId="29" xfId="0" applyNumberFormat="1" applyFont="1" applyFill="1" applyBorder="1" applyAlignment="1">
      <alignment horizontal="left" vertical="top" wrapText="1"/>
    </xf>
    <xf numFmtId="167" fontId="39" fillId="11" borderId="29" xfId="0" applyNumberFormat="1" applyFont="1" applyFill="1" applyBorder="1" applyAlignment="1">
      <alignment horizontal="left" vertical="top" wrapText="1"/>
    </xf>
    <xf numFmtId="170" fontId="39" fillId="11" borderId="29" xfId="0" applyNumberFormat="1" applyFont="1" applyFill="1" applyBorder="1" applyAlignment="1">
      <alignment horizontal="left" vertical="top" wrapText="1"/>
    </xf>
    <xf numFmtId="171" fontId="35" fillId="11" borderId="27" xfId="0" applyNumberFormat="1" applyFont="1" applyFill="1" applyBorder="1" applyAlignment="1">
      <alignment horizontal="left" vertical="top" wrapText="1"/>
    </xf>
    <xf numFmtId="167" fontId="39" fillId="11" borderId="27" xfId="0" applyNumberFormat="1" applyFont="1" applyFill="1" applyBorder="1" applyAlignment="1">
      <alignment horizontal="left" vertical="top" wrapText="1"/>
    </xf>
    <xf numFmtId="172" fontId="35" fillId="0" borderId="28" xfId="0" applyNumberFormat="1" applyFont="1" applyFill="1" applyBorder="1" applyAlignment="1">
      <alignment horizontal="left" vertical="top" wrapText="1"/>
    </xf>
    <xf numFmtId="168" fontId="35" fillId="11" borderId="29" xfId="0" applyNumberFormat="1" applyFont="1" applyFill="1" applyBorder="1" applyAlignment="1">
      <alignment horizontal="left" vertical="top" wrapText="1"/>
    </xf>
    <xf numFmtId="167" fontId="39" fillId="11" borderId="2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12"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8" fillId="2" borderId="23"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2" fillId="0" borderId="1" xfId="0" applyFont="1" applyBorder="1" applyAlignment="1">
      <alignment wrapText="1"/>
    </xf>
    <xf numFmtId="49" fontId="0" fillId="0" borderId="1" xfId="0" applyNumberFormat="1" applyFont="1" applyFill="1" applyBorder="1" applyAlignment="1">
      <alignment vertical="top" wrapText="1"/>
    </xf>
    <xf numFmtId="9" fontId="2" fillId="0" borderId="0" xfId="1" applyFont="1" applyFill="1" applyBorder="1" applyAlignment="1">
      <alignment wrapText="1"/>
    </xf>
    <xf numFmtId="0" fontId="3" fillId="0" borderId="1" xfId="0" applyNumberFormat="1" applyFont="1" applyFill="1" applyBorder="1" applyAlignment="1">
      <alignment vertical="top" wrapText="1"/>
    </xf>
    <xf numFmtId="0" fontId="3" fillId="0" borderId="0" xfId="0" applyNumberFormat="1" applyFont="1" applyFill="1" applyBorder="1" applyAlignment="1">
      <alignment vertical="top" wrapText="1"/>
    </xf>
    <xf numFmtId="0" fontId="0" fillId="0" borderId="0" xfId="0" applyFill="1"/>
    <xf numFmtId="49" fontId="3" fillId="0" borderId="1" xfId="0" applyNumberFormat="1" applyFont="1" applyFill="1" applyBorder="1" applyAlignment="1">
      <alignment vertical="top" wrapText="1"/>
    </xf>
    <xf numFmtId="0" fontId="2" fillId="0" borderId="0" xfId="1" applyNumberFormat="1" applyFont="1" applyAlignment="1">
      <alignment wrapText="1"/>
    </xf>
    <xf numFmtId="0" fontId="0" fillId="0" borderId="0" xfId="0" applyAlignment="1">
      <alignment horizontal="left" wrapText="1"/>
    </xf>
    <xf numFmtId="0" fontId="3" fillId="0" borderId="1" xfId="0" applyNumberFormat="1" applyFont="1" applyFill="1" applyBorder="1" applyAlignment="1">
      <alignment wrapText="1"/>
    </xf>
    <xf numFmtId="0" fontId="0" fillId="13" borderId="0" xfId="0" applyFill="1"/>
    <xf numFmtId="0" fontId="0" fillId="14"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0" borderId="0" xfId="0" applyFill="1" applyAlignment="1">
      <alignment horizontal="left"/>
    </xf>
    <xf numFmtId="0" fontId="0" fillId="24" borderId="0" xfId="0" applyFill="1"/>
    <xf numFmtId="0" fontId="0" fillId="12"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0" borderId="0" xfId="0" quotePrefix="1" applyFill="1" applyAlignment="1">
      <alignment horizontal="left"/>
    </xf>
    <xf numFmtId="0" fontId="0" fillId="29" borderId="0" xfId="0" applyFill="1"/>
    <xf numFmtId="0" fontId="0" fillId="30" borderId="0" xfId="0" applyFill="1"/>
    <xf numFmtId="0" fontId="5" fillId="0" borderId="1" xfId="2" applyBorder="1"/>
    <xf numFmtId="0" fontId="2" fillId="0" borderId="0" xfId="0" quotePrefix="1" applyNumberFormat="1" applyFont="1" applyFill="1" applyBorder="1" applyAlignment="1">
      <alignment wrapText="1"/>
    </xf>
    <xf numFmtId="0" fontId="2" fillId="0" borderId="24" xfId="0" applyNumberFormat="1" applyFont="1" applyFill="1" applyBorder="1" applyAlignment="1">
      <alignment wrapText="1"/>
    </xf>
    <xf numFmtId="0" fontId="0" fillId="0" borderId="24" xfId="0" applyNumberFormat="1" applyFont="1" applyFill="1" applyBorder="1" applyAlignment="1">
      <alignment wrapText="1"/>
    </xf>
    <xf numFmtId="0" fontId="0" fillId="0" borderId="24" xfId="0" applyNumberFormat="1" applyBorder="1" applyAlignment="1">
      <alignment wrapText="1"/>
    </xf>
    <xf numFmtId="0" fontId="2" fillId="0" borderId="24" xfId="0" applyFont="1" applyFill="1" applyBorder="1" applyAlignment="1">
      <alignment wrapText="1"/>
    </xf>
    <xf numFmtId="0" fontId="0" fillId="0" borderId="24" xfId="0" applyBorder="1"/>
    <xf numFmtId="0" fontId="0" fillId="0" borderId="24" xfId="0" applyBorder="1" applyAlignment="1">
      <alignment wrapText="1"/>
    </xf>
    <xf numFmtId="0" fontId="2" fillId="0" borderId="24" xfId="0" quotePrefix="1" applyNumberFormat="1" applyFont="1" applyFill="1" applyBorder="1" applyAlignment="1">
      <alignment wrapText="1"/>
    </xf>
    <xf numFmtId="0" fontId="2" fillId="0" borderId="24" xfId="0" applyNumberFormat="1" applyFont="1" applyBorder="1" applyAlignment="1">
      <alignment wrapText="1"/>
    </xf>
    <xf numFmtId="0" fontId="44" fillId="0" borderId="0" xfId="0" applyFont="1" applyAlignment="1"/>
    <xf numFmtId="0" fontId="44" fillId="0" borderId="0" xfId="0" applyNumberFormat="1" applyFont="1" applyFill="1" applyBorder="1" applyAlignment="1">
      <alignment wrapText="1"/>
    </xf>
    <xf numFmtId="0" fontId="44" fillId="0" borderId="24" xfId="0" applyNumberFormat="1" applyFont="1" applyFill="1" applyBorder="1" applyAlignment="1">
      <alignment wrapText="1"/>
    </xf>
    <xf numFmtId="0" fontId="0" fillId="12" borderId="0" xfId="0" applyNumberFormat="1" applyFill="1" applyAlignment="1">
      <alignment wrapText="1"/>
    </xf>
    <xf numFmtId="49" fontId="0" fillId="12" borderId="0" xfId="0" applyNumberFormat="1" applyFont="1" applyFill="1" applyBorder="1" applyAlignment="1">
      <alignment wrapText="1"/>
    </xf>
    <xf numFmtId="49" fontId="1" fillId="0" borderId="0" xfId="0" applyNumberFormat="1" applyFont="1" applyFill="1" applyBorder="1" applyAlignment="1">
      <alignment wrapText="1"/>
    </xf>
    <xf numFmtId="0" fontId="0" fillId="12" borderId="0" xfId="0" applyFill="1" applyAlignment="1">
      <alignment horizontal="left" wrapText="1"/>
    </xf>
    <xf numFmtId="49" fontId="2" fillId="12" borderId="0" xfId="0" applyNumberFormat="1" applyFont="1" applyFill="1" applyBorder="1" applyAlignment="1">
      <alignment wrapText="1"/>
    </xf>
    <xf numFmtId="0" fontId="0" fillId="12" borderId="0" xfId="0" applyNumberFormat="1" applyFont="1" applyFill="1" applyBorder="1" applyAlignment="1">
      <alignment horizontal="left" wrapText="1"/>
    </xf>
    <xf numFmtId="9" fontId="0" fillId="12" borderId="0" xfId="1" applyNumberFormat="1" applyFont="1" applyFill="1" applyBorder="1" applyAlignment="1">
      <alignment wrapText="1"/>
    </xf>
    <xf numFmtId="49" fontId="0" fillId="12" borderId="1" xfId="0" applyNumberFormat="1" applyFont="1" applyFill="1" applyBorder="1" applyAlignment="1">
      <alignment vertical="top" wrapText="1"/>
    </xf>
    <xf numFmtId="0" fontId="0" fillId="12" borderId="0" xfId="0" applyFill="1" applyAlignment="1">
      <alignment wrapText="1"/>
    </xf>
    <xf numFmtId="0" fontId="2" fillId="12" borderId="0" xfId="0" applyNumberFormat="1" applyFont="1" applyFill="1" applyBorder="1" applyAlignment="1">
      <alignment wrapText="1"/>
    </xf>
    <xf numFmtId="49" fontId="44" fillId="0" borderId="0" xfId="0" applyNumberFormat="1" applyFont="1" applyFill="1" applyBorder="1" applyAlignment="1">
      <alignment wrapText="1"/>
    </xf>
    <xf numFmtId="0" fontId="3" fillId="0" borderId="1" xfId="0" applyFont="1" applyFill="1" applyBorder="1" applyAlignment="1">
      <alignment wrapText="1"/>
    </xf>
    <xf numFmtId="49" fontId="45" fillId="0" borderId="1" xfId="1" applyNumberFormat="1" applyFont="1" applyFill="1" applyBorder="1" applyAlignment="1">
      <alignment wrapText="1"/>
    </xf>
    <xf numFmtId="0" fontId="45" fillId="0" borderId="1" xfId="0" applyFont="1" applyFill="1" applyBorder="1" applyAlignment="1">
      <alignment wrapText="1"/>
    </xf>
    <xf numFmtId="9" fontId="3" fillId="31" borderId="0" xfId="0" applyNumberFormat="1" applyFont="1" applyFill="1" applyBorder="1" applyAlignment="1">
      <alignment wrapText="1"/>
    </xf>
    <xf numFmtId="0" fontId="2" fillId="31" borderId="0" xfId="0" applyNumberFormat="1" applyFont="1" applyFill="1" applyBorder="1" applyAlignment="1">
      <alignment horizontal="left" wrapText="1"/>
    </xf>
    <xf numFmtId="49" fontId="0" fillId="31" borderId="0" xfId="0" applyNumberFormat="1" applyFont="1" applyFill="1" applyBorder="1" applyAlignment="1">
      <alignment wrapText="1"/>
    </xf>
    <xf numFmtId="49" fontId="2" fillId="31" borderId="0" xfId="0" applyNumberFormat="1" applyFont="1" applyFill="1" applyBorder="1" applyAlignment="1">
      <alignmen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3" fillId="6" borderId="8"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31" borderId="0" xfId="0" applyFill="1" applyAlignment="1">
      <alignment wrapText="1"/>
    </xf>
    <xf numFmtId="1" fontId="0" fillId="31" borderId="0" xfId="0" applyNumberFormat="1" applyFill="1" applyAlignment="1">
      <alignment wrapText="1"/>
    </xf>
    <xf numFmtId="0" fontId="5" fillId="0" borderId="0" xfId="2"/>
    <xf numFmtId="0" fontId="46" fillId="0" borderId="31" xfId="0" applyFont="1" applyBorder="1" applyAlignment="1">
      <alignment vertical="center" wrapText="1"/>
    </xf>
    <xf numFmtId="0" fontId="46" fillId="0" borderId="37" xfId="0" applyFont="1" applyBorder="1" applyAlignment="1">
      <alignment horizontal="justify" vertical="center" wrapText="1"/>
    </xf>
    <xf numFmtId="0" fontId="46" fillId="0" borderId="37" xfId="0" applyFont="1" applyBorder="1" applyAlignment="1">
      <alignment horizontal="center" vertical="center" wrapText="1"/>
    </xf>
    <xf numFmtId="0" fontId="47" fillId="0" borderId="0" xfId="0" applyFont="1" applyAlignment="1">
      <alignment vertical="center"/>
    </xf>
    <xf numFmtId="0" fontId="47" fillId="0" borderId="0" xfId="0" applyFont="1" applyAlignment="1">
      <alignment horizontal="left" vertical="center" indent="3"/>
    </xf>
    <xf numFmtId="0" fontId="49" fillId="0" borderId="34" xfId="0" applyFont="1" applyBorder="1" applyAlignment="1">
      <alignment horizontal="center" vertical="center" wrapText="1"/>
    </xf>
    <xf numFmtId="0" fontId="0" fillId="0" borderId="34" xfId="0" applyBorder="1" applyAlignment="1">
      <alignment vertical="top" wrapText="1"/>
    </xf>
    <xf numFmtId="0" fontId="52" fillId="0" borderId="39" xfId="0" applyFont="1" applyBorder="1" applyAlignment="1">
      <alignment horizontal="center" vertical="center" wrapText="1"/>
    </xf>
    <xf numFmtId="3" fontId="52" fillId="0" borderId="36" xfId="0" applyNumberFormat="1" applyFont="1" applyBorder="1" applyAlignment="1">
      <alignment horizontal="center" vertical="center" wrapText="1"/>
    </xf>
    <xf numFmtId="0" fontId="52" fillId="0" borderId="36" xfId="0" applyFont="1" applyBorder="1" applyAlignment="1">
      <alignment horizontal="center" vertical="center" wrapText="1"/>
    </xf>
    <xf numFmtId="3" fontId="52" fillId="0" borderId="37" xfId="0" applyNumberFormat="1" applyFont="1" applyBorder="1" applyAlignment="1">
      <alignment horizontal="center" vertical="center" wrapText="1"/>
    </xf>
    <xf numFmtId="10" fontId="52" fillId="0" borderId="36" xfId="0" applyNumberFormat="1" applyFont="1" applyBorder="1" applyAlignment="1">
      <alignment horizontal="center" vertical="center" wrapText="1"/>
    </xf>
    <xf numFmtId="0" fontId="52" fillId="0" borderId="37" xfId="0" applyFont="1" applyBorder="1" applyAlignment="1">
      <alignment horizontal="center" vertical="center" wrapText="1"/>
    </xf>
    <xf numFmtId="9" fontId="52" fillId="0" borderId="36" xfId="0" applyNumberFormat="1" applyFont="1" applyBorder="1" applyAlignment="1">
      <alignment horizontal="center" vertical="center" wrapText="1"/>
    </xf>
    <xf numFmtId="0" fontId="48" fillId="0" borderId="40" xfId="0" applyFont="1" applyBorder="1" applyAlignment="1">
      <alignment vertical="center" wrapText="1"/>
    </xf>
    <xf numFmtId="0" fontId="48" fillId="0" borderId="41" xfId="0" applyFont="1" applyBorder="1" applyAlignment="1">
      <alignment vertical="center" wrapText="1"/>
    </xf>
    <xf numFmtId="0" fontId="46" fillId="0" borderId="32" xfId="0" applyFont="1" applyBorder="1" applyAlignment="1">
      <alignment horizontal="center" vertical="center" wrapText="1"/>
    </xf>
    <xf numFmtId="0" fontId="49" fillId="0" borderId="35" xfId="0" applyFont="1" applyBorder="1" applyAlignment="1">
      <alignment horizontal="center" vertical="center" wrapText="1"/>
    </xf>
    <xf numFmtId="0" fontId="48" fillId="0" borderId="33" xfId="0" applyFont="1" applyBorder="1" applyAlignment="1">
      <alignment vertical="center" wrapText="1"/>
    </xf>
    <xf numFmtId="0" fontId="48" fillId="0" borderId="36" xfId="0" applyFont="1" applyBorder="1" applyAlignment="1">
      <alignment vertical="center" wrapText="1"/>
    </xf>
    <xf numFmtId="0" fontId="52" fillId="0" borderId="31" xfId="0" applyFont="1" applyBorder="1" applyAlignment="1">
      <alignment horizontal="center" vertical="center" wrapText="1"/>
    </xf>
    <xf numFmtId="0" fontId="52" fillId="0" borderId="39" xfId="0" applyFont="1" applyBorder="1" applyAlignment="1">
      <alignment horizontal="center" vertical="center" wrapText="1"/>
    </xf>
    <xf numFmtId="0" fontId="48" fillId="0" borderId="0" xfId="0" applyFont="1" applyAlignment="1">
      <alignment vertical="center"/>
    </xf>
    <xf numFmtId="0" fontId="48" fillId="0" borderId="0" xfId="0" applyFont="1" applyAlignment="1">
      <alignment horizontal="left" vertical="center" indent="3"/>
    </xf>
    <xf numFmtId="0" fontId="46" fillId="0" borderId="40" xfId="0" applyFont="1" applyBorder="1" applyAlignment="1">
      <alignment horizontal="center" vertical="center" wrapText="1"/>
    </xf>
    <xf numFmtId="0" fontId="46" fillId="0" borderId="33" xfId="0" applyFont="1" applyBorder="1" applyAlignment="1">
      <alignment horizontal="center" vertical="center" wrapText="1"/>
    </xf>
    <xf numFmtId="0" fontId="49" fillId="0" borderId="0" xfId="0" applyFont="1" applyAlignment="1">
      <alignment horizontal="center" vertical="center" wrapText="1"/>
    </xf>
    <xf numFmtId="0" fontId="49" fillId="0" borderId="38" xfId="0" applyFont="1" applyBorder="1" applyAlignment="1">
      <alignment horizontal="center" vertical="center" wrapText="1"/>
    </xf>
    <xf numFmtId="0" fontId="49" fillId="0" borderId="37" xfId="0" applyFont="1" applyBorder="1" applyAlignment="1">
      <alignment horizontal="center" vertical="center" wrapText="1"/>
    </xf>
    <xf numFmtId="0" fontId="0" fillId="0" borderId="42" xfId="0" applyBorder="1" applyAlignment="1">
      <alignment vertical="top" wrapText="1"/>
    </xf>
    <xf numFmtId="0" fontId="49" fillId="0" borderId="43" xfId="0" applyFont="1" applyBorder="1" applyAlignment="1">
      <alignment horizontal="center" vertical="center" wrapText="1"/>
    </xf>
    <xf numFmtId="0" fontId="49" fillId="0" borderId="43" xfId="0" applyFont="1" applyBorder="1" applyAlignment="1">
      <alignment vertical="center" wrapText="1"/>
    </xf>
    <xf numFmtId="0" fontId="49" fillId="0" borderId="43" xfId="0" quotePrefix="1" applyFont="1" applyBorder="1" applyAlignment="1">
      <alignment horizontal="center" vertical="center" wrapText="1"/>
    </xf>
    <xf numFmtId="0" fontId="49" fillId="0" borderId="34" xfId="0" applyFont="1" applyBorder="1" applyAlignment="1">
      <alignment horizontal="center" vertical="center" wrapText="1"/>
    </xf>
    <xf numFmtId="0" fontId="49" fillId="0" borderId="42" xfId="0" applyFont="1" applyBorder="1" applyAlignment="1">
      <alignment horizontal="center" vertical="center" wrapText="1"/>
    </xf>
    <xf numFmtId="3" fontId="52" fillId="31" borderId="36" xfId="0" applyNumberFormat="1" applyFont="1" applyFill="1" applyBorder="1" applyAlignment="1">
      <alignment horizontal="center" vertical="center" wrapText="1"/>
    </xf>
    <xf numFmtId="0" fontId="0" fillId="12"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ngpin Ge" id="{D3602260-5160-4EEE-82E0-53B7931CFF6F}" userId="S::Mengpin.Ge@wri.org::7482689b-defa-4bf4-99f6-1059c33ece2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89" dT="2019-10-21T21:54:09.01" personId="{D3602260-5160-4EEE-82E0-53B7931CFF6F}" id="{1CFFBB1F-90CC-4DB0-93E8-2CDF9FA427C3}">
    <text>previously by fuel type. just removed aircraft for now</text>
  </threadedComment>
  <threadedComment ref="B101" dT="2019-10-21T21:53:49.89" personId="{D3602260-5160-4EEE-82E0-53B7931CFF6F}" id="{3C18177C-B8B5-438C-A7D0-05072383E90D}">
    <text>NEW</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climateready.gov.hk/files/pdf/2017_GHG_by_sector.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defaultColWidth="8.85546875" defaultRowHeight="15"/>
  <cols>
    <col min="1" max="16384" width="8.85546875" style="11"/>
  </cols>
  <sheetData>
    <row r="1" spans="1:1">
      <c r="A1" s="15" t="s">
        <v>113</v>
      </c>
    </row>
    <row r="3" spans="1:1">
      <c r="A3" s="11" t="s">
        <v>114</v>
      </c>
    </row>
    <row r="4" spans="1:1">
      <c r="A4" s="11" t="s">
        <v>161</v>
      </c>
    </row>
    <row r="5" spans="1:1">
      <c r="A5" s="11" t="s">
        <v>118</v>
      </c>
    </row>
    <row r="6" spans="1:1">
      <c r="A6" s="11" t="s">
        <v>115</v>
      </c>
    </row>
    <row r="8" spans="1:1">
      <c r="A8" s="11" t="s">
        <v>116</v>
      </c>
    </row>
    <row r="9" spans="1:1">
      <c r="A9" s="11" t="s">
        <v>117</v>
      </c>
    </row>
    <row r="10" spans="1:1">
      <c r="A10" s="51" t="s">
        <v>2903</v>
      </c>
    </row>
    <row r="11" spans="1:1">
      <c r="A11" s="51"/>
    </row>
    <row r="12" spans="1:1">
      <c r="A12" s="11" t="s">
        <v>119</v>
      </c>
    </row>
    <row r="13" spans="1:1">
      <c r="A13" s="11" t="s">
        <v>120</v>
      </c>
    </row>
    <row r="14" spans="1:1">
      <c r="A14" s="11" t="s">
        <v>121</v>
      </c>
    </row>
    <row r="23" spans="1:1">
      <c r="A23" s="11" t="s">
        <v>2437</v>
      </c>
    </row>
    <row r="24" spans="1:1">
      <c r="A24" s="11">
        <f>MAX(PolicyLevers!H:H)</f>
        <v>510</v>
      </c>
    </row>
  </sheetData>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552"/>
  <sheetViews>
    <sheetView tabSelected="1" zoomScale="80" zoomScaleNormal="80" workbookViewId="0">
      <pane xSplit="3" ySplit="1" topLeftCell="H530" activePane="bottomRight" state="frozen"/>
      <selection pane="topRight" activeCell="D1" sqref="D1"/>
      <selection pane="bottomLeft" activeCell="A2" sqref="A2"/>
      <selection pane="bottomRight" activeCell="C221" sqref="C221"/>
    </sheetView>
  </sheetViews>
  <sheetFormatPr defaultColWidth="9.140625" defaultRowHeight="15"/>
  <cols>
    <col min="1" max="1" width="18" style="82" customWidth="1"/>
    <col min="2" max="2" width="28.42578125" style="82" customWidth="1"/>
    <col min="3" max="3" width="28.42578125" style="189" customWidth="1"/>
    <col min="4" max="5" width="18.85546875" style="5" customWidth="1"/>
    <col min="6" max="7" width="23.140625" style="5" customWidth="1"/>
    <col min="8" max="8" width="19.42578125" style="54" customWidth="1"/>
    <col min="9" max="9" width="21.28515625" style="5" customWidth="1"/>
    <col min="10" max="10" width="21.28515625" style="54"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3" customWidth="1"/>
    <col min="19" max="19" width="47.85546875" style="8" customWidth="1"/>
    <col min="20" max="20" width="37.28515625" style="9" customWidth="1"/>
    <col min="21" max="16384" width="9.140625" style="5"/>
  </cols>
  <sheetData>
    <row r="1" spans="1:20" ht="30">
      <c r="A1" s="187" t="s">
        <v>3</v>
      </c>
      <c r="B1" s="187" t="s">
        <v>0</v>
      </c>
      <c r="C1" s="187" t="s">
        <v>1</v>
      </c>
      <c r="D1" s="55" t="s">
        <v>42</v>
      </c>
      <c r="E1" s="55" t="s">
        <v>43</v>
      </c>
      <c r="F1" s="55" t="s">
        <v>91</v>
      </c>
      <c r="G1" s="55" t="s">
        <v>92</v>
      </c>
      <c r="H1" s="56" t="s">
        <v>538</v>
      </c>
      <c r="I1" s="55" t="s">
        <v>76</v>
      </c>
      <c r="J1" s="56" t="s">
        <v>416</v>
      </c>
      <c r="K1" s="55" t="s">
        <v>1985</v>
      </c>
      <c r="L1" s="55" t="s">
        <v>77</v>
      </c>
      <c r="M1" s="55" t="s">
        <v>78</v>
      </c>
      <c r="N1" s="55" t="s">
        <v>90</v>
      </c>
      <c r="O1" s="55" t="s">
        <v>33</v>
      </c>
      <c r="P1" s="55" t="s">
        <v>2</v>
      </c>
      <c r="Q1" s="55" t="s">
        <v>522</v>
      </c>
      <c r="R1" s="55" t="s">
        <v>218</v>
      </c>
      <c r="S1" s="83" t="s">
        <v>168</v>
      </c>
      <c r="T1" s="53" t="s">
        <v>169</v>
      </c>
    </row>
    <row r="2" spans="1:20" s="3" customFormat="1" ht="75">
      <c r="A2" s="182" t="s">
        <v>4</v>
      </c>
      <c r="B2" s="182" t="s">
        <v>2274</v>
      </c>
      <c r="C2" s="182" t="s">
        <v>2269</v>
      </c>
      <c r="D2" s="3" t="s">
        <v>44</v>
      </c>
      <c r="E2" s="3" t="s">
        <v>1939</v>
      </c>
      <c r="F2" s="3" t="s">
        <v>44</v>
      </c>
      <c r="G2" s="3" t="s">
        <v>2357</v>
      </c>
      <c r="H2" s="184">
        <v>300</v>
      </c>
      <c r="I2" s="57" t="s">
        <v>50</v>
      </c>
      <c r="J2" s="3" t="s">
        <v>2268</v>
      </c>
      <c r="K2" s="3" t="s">
        <v>2270</v>
      </c>
      <c r="L2" s="185">
        <v>0</v>
      </c>
      <c r="M2" s="185">
        <v>1</v>
      </c>
      <c r="N2" s="185">
        <v>0.02</v>
      </c>
      <c r="O2" s="3" t="s">
        <v>2271</v>
      </c>
      <c r="P2" s="260" t="s">
        <v>2957</v>
      </c>
      <c r="Q2" s="77" t="s">
        <v>2273</v>
      </c>
      <c r="R2" s="191" t="s">
        <v>2272</v>
      </c>
      <c r="S2" s="256" t="s">
        <v>2938</v>
      </c>
    </row>
    <row r="3" spans="1:20" s="3" customFormat="1" ht="75">
      <c r="A3" s="188" t="str">
        <f t="shared" ref="A3:C22" si="0">A$2</f>
        <v>Transportation</v>
      </c>
      <c r="B3" s="188" t="str">
        <f t="shared" si="0"/>
        <v>Conventional Pollutant Standards</v>
      </c>
      <c r="C3" s="188" t="str">
        <f t="shared" si="0"/>
        <v>Percentage Reduction of Separately Regulated Pollutants</v>
      </c>
      <c r="D3" s="3" t="s">
        <v>44</v>
      </c>
      <c r="E3" s="3" t="s">
        <v>565</v>
      </c>
      <c r="F3" s="3" t="s">
        <v>44</v>
      </c>
      <c r="G3" s="3" t="s">
        <v>565</v>
      </c>
      <c r="H3" s="184">
        <v>301</v>
      </c>
      <c r="I3" s="57" t="s">
        <v>50</v>
      </c>
      <c r="J3" s="6" t="str">
        <f t="shared" ref="J3:O45" si="1">J$2</f>
        <v>Conventional Pollutant Standard</v>
      </c>
      <c r="K3" s="6" t="str">
        <f t="shared" si="1"/>
        <v>trans reduce regulated pollutants</v>
      </c>
      <c r="L3" s="186">
        <f t="shared" si="1"/>
        <v>0</v>
      </c>
      <c r="M3" s="186">
        <f t="shared" si="1"/>
        <v>1</v>
      </c>
      <c r="N3" s="186">
        <f t="shared" si="1"/>
        <v>0.02</v>
      </c>
      <c r="O3" s="6" t="str">
        <f t="shared" si="1"/>
        <v>% reduction in emissions</v>
      </c>
      <c r="P3" s="260" t="s">
        <v>2958</v>
      </c>
      <c r="Q3" s="6" t="str">
        <f t="shared" ref="Q3:S59" si="2">Q$2</f>
        <v>transportation-sector-main.html#conv-pol-stds</v>
      </c>
      <c r="R3" s="6" t="str">
        <f t="shared" si="2"/>
        <v>conventional-pollutant-standards.html</v>
      </c>
      <c r="S3" s="254" t="str">
        <f t="shared" si="2"/>
        <v>HK EPD. Hong Kong Air Pollutant Emission Inventory - Road Transport, https://www.epd.gov.hk/epd/english/environmentinhk/air/data/emission_inve_transport.html</v>
      </c>
    </row>
    <row r="4" spans="1:20" s="3" customFormat="1" ht="75">
      <c r="A4" s="188" t="str">
        <f t="shared" si="0"/>
        <v>Transportation</v>
      </c>
      <c r="B4" s="188" t="str">
        <f t="shared" si="0"/>
        <v>Conventional Pollutant Standards</v>
      </c>
      <c r="C4" s="188" t="str">
        <f t="shared" si="0"/>
        <v>Percentage Reduction of Separately Regulated Pollutants</v>
      </c>
      <c r="D4" s="3" t="s">
        <v>44</v>
      </c>
      <c r="E4" s="3" t="s">
        <v>1942</v>
      </c>
      <c r="F4" s="3" t="s">
        <v>44</v>
      </c>
      <c r="G4" s="3" t="s">
        <v>1942</v>
      </c>
      <c r="H4" s="184">
        <v>302</v>
      </c>
      <c r="I4" s="57" t="s">
        <v>50</v>
      </c>
      <c r="J4" s="6" t="str">
        <f t="shared" si="1"/>
        <v>Conventional Pollutant Standard</v>
      </c>
      <c r="K4" s="6" t="str">
        <f t="shared" si="1"/>
        <v>trans reduce regulated pollutants</v>
      </c>
      <c r="L4" s="186">
        <f t="shared" si="1"/>
        <v>0</v>
      </c>
      <c r="M4" s="186">
        <f t="shared" si="1"/>
        <v>1</v>
      </c>
      <c r="N4" s="186">
        <f t="shared" si="1"/>
        <v>0.02</v>
      </c>
      <c r="O4" s="6" t="str">
        <f t="shared" si="1"/>
        <v>% reduction in emissions</v>
      </c>
      <c r="P4" s="260" t="s">
        <v>2959</v>
      </c>
      <c r="Q4" s="6" t="str">
        <f t="shared" si="2"/>
        <v>transportation-sector-main.html#conv-pol-stds</v>
      </c>
      <c r="R4" s="6" t="str">
        <f t="shared" si="2"/>
        <v>conventional-pollutant-standards.html</v>
      </c>
      <c r="S4" s="254" t="str">
        <f t="shared" si="2"/>
        <v>HK EPD. Hong Kong Air Pollutant Emission Inventory - Road Transport, https://www.epd.gov.hk/epd/english/environmentinhk/air/data/emission_inve_transport.html</v>
      </c>
    </row>
    <row r="5" spans="1:20" s="3" customFormat="1" ht="75">
      <c r="A5" s="188" t="str">
        <f t="shared" si="0"/>
        <v>Transportation</v>
      </c>
      <c r="B5" s="188" t="str">
        <f t="shared" si="0"/>
        <v>Conventional Pollutant Standards</v>
      </c>
      <c r="C5" s="188" t="str">
        <f t="shared" si="0"/>
        <v>Percentage Reduction of Separately Regulated Pollutants</v>
      </c>
      <c r="D5" s="3" t="s">
        <v>44</v>
      </c>
      <c r="E5" s="3" t="s">
        <v>1944</v>
      </c>
      <c r="F5" s="3" t="s">
        <v>44</v>
      </c>
      <c r="G5" s="3" t="s">
        <v>1944</v>
      </c>
      <c r="H5" s="184">
        <v>303</v>
      </c>
      <c r="I5" s="57" t="s">
        <v>50</v>
      </c>
      <c r="J5" s="6" t="str">
        <f t="shared" si="1"/>
        <v>Conventional Pollutant Standard</v>
      </c>
      <c r="K5" s="6" t="str">
        <f t="shared" si="1"/>
        <v>trans reduce regulated pollutants</v>
      </c>
      <c r="L5" s="186">
        <f t="shared" si="1"/>
        <v>0</v>
      </c>
      <c r="M5" s="186">
        <f t="shared" si="1"/>
        <v>1</v>
      </c>
      <c r="N5" s="186">
        <f t="shared" si="1"/>
        <v>0.02</v>
      </c>
      <c r="O5" s="6" t="str">
        <f t="shared" si="1"/>
        <v>% reduction in emissions</v>
      </c>
      <c r="P5" s="260" t="s">
        <v>2960</v>
      </c>
      <c r="Q5" s="6" t="str">
        <f t="shared" si="2"/>
        <v>transportation-sector-main.html#conv-pol-stds</v>
      </c>
      <c r="R5" s="6" t="str">
        <f t="shared" si="2"/>
        <v>conventional-pollutant-standards.html</v>
      </c>
      <c r="S5" s="254" t="str">
        <f t="shared" si="2"/>
        <v>HK EPD. Hong Kong Air Pollutant Emission Inventory - Road Transport, https://www.epd.gov.hk/epd/english/environmentinhk/air/data/emission_inve_transport.html</v>
      </c>
    </row>
    <row r="6" spans="1:20" s="3" customFormat="1" ht="75">
      <c r="A6" s="188" t="str">
        <f t="shared" si="0"/>
        <v>Transportation</v>
      </c>
      <c r="B6" s="188" t="str">
        <f t="shared" si="0"/>
        <v>Conventional Pollutant Standards</v>
      </c>
      <c r="C6" s="188" t="str">
        <f t="shared" si="0"/>
        <v>Percentage Reduction of Separately Regulated Pollutants</v>
      </c>
      <c r="D6" s="3" t="s">
        <v>44</v>
      </c>
      <c r="E6" s="3" t="s">
        <v>1946</v>
      </c>
      <c r="F6" s="3" t="s">
        <v>44</v>
      </c>
      <c r="G6" s="3" t="s">
        <v>2175</v>
      </c>
      <c r="H6" s="184">
        <v>304</v>
      </c>
      <c r="I6" s="57" t="s">
        <v>50</v>
      </c>
      <c r="J6" s="6" t="str">
        <f t="shared" si="1"/>
        <v>Conventional Pollutant Standard</v>
      </c>
      <c r="K6" s="6" t="str">
        <f t="shared" si="1"/>
        <v>trans reduce regulated pollutants</v>
      </c>
      <c r="L6" s="186">
        <f t="shared" si="1"/>
        <v>0</v>
      </c>
      <c r="M6" s="186">
        <f t="shared" si="1"/>
        <v>1</v>
      </c>
      <c r="N6" s="186">
        <f t="shared" si="1"/>
        <v>0.02</v>
      </c>
      <c r="O6" s="6" t="str">
        <f t="shared" si="1"/>
        <v>% reduction in emissions</v>
      </c>
      <c r="P6" s="260" t="s">
        <v>2961</v>
      </c>
      <c r="Q6" s="6" t="str">
        <f t="shared" si="2"/>
        <v>transportation-sector-main.html#conv-pol-stds</v>
      </c>
      <c r="R6" s="6" t="str">
        <f t="shared" si="2"/>
        <v>conventional-pollutant-standards.html</v>
      </c>
      <c r="S6" s="254" t="str">
        <f t="shared" si="2"/>
        <v>HK EPD. Hong Kong Air Pollutant Emission Inventory - Road Transport, https://www.epd.gov.hk/epd/english/environmentinhk/air/data/emission_inve_transport.html</v>
      </c>
    </row>
    <row r="7" spans="1:20" s="3" customFormat="1" ht="75">
      <c r="A7" s="188" t="str">
        <f t="shared" si="0"/>
        <v>Transportation</v>
      </c>
      <c r="B7" s="188" t="str">
        <f t="shared" si="0"/>
        <v>Conventional Pollutant Standards</v>
      </c>
      <c r="C7" s="188" t="str">
        <f t="shared" si="0"/>
        <v>Percentage Reduction of Separately Regulated Pollutants</v>
      </c>
      <c r="D7" s="3" t="s">
        <v>44</v>
      </c>
      <c r="E7" s="3" t="s">
        <v>1947</v>
      </c>
      <c r="F7" s="3" t="s">
        <v>44</v>
      </c>
      <c r="G7" s="3" t="s">
        <v>1947</v>
      </c>
      <c r="H7" s="184">
        <v>305</v>
      </c>
      <c r="I7" s="57" t="s">
        <v>50</v>
      </c>
      <c r="J7" s="6" t="str">
        <f t="shared" si="1"/>
        <v>Conventional Pollutant Standard</v>
      </c>
      <c r="K7" s="6" t="str">
        <f t="shared" si="1"/>
        <v>trans reduce regulated pollutants</v>
      </c>
      <c r="L7" s="186">
        <f t="shared" si="1"/>
        <v>0</v>
      </c>
      <c r="M7" s="186">
        <f t="shared" si="1"/>
        <v>1</v>
      </c>
      <c r="N7" s="186">
        <f t="shared" si="1"/>
        <v>0.02</v>
      </c>
      <c r="O7" s="6" t="str">
        <f t="shared" si="1"/>
        <v>% reduction in emissions</v>
      </c>
      <c r="P7" s="260" t="s">
        <v>2956</v>
      </c>
      <c r="Q7" s="6" t="str">
        <f t="shared" si="2"/>
        <v>transportation-sector-main.html#conv-pol-stds</v>
      </c>
      <c r="R7" s="6" t="str">
        <f t="shared" si="2"/>
        <v>conventional-pollutant-standards.html</v>
      </c>
      <c r="S7" s="254" t="str">
        <f t="shared" si="2"/>
        <v>HK EPD. Hong Kong Air Pollutant Emission Inventory - Road Transport, https://www.epd.gov.hk/epd/english/environmentinhk/air/data/emission_inve_transport.html</v>
      </c>
    </row>
    <row r="8" spans="1:20" s="3" customFormat="1" ht="75">
      <c r="A8" s="188" t="str">
        <f t="shared" si="0"/>
        <v>Transportation</v>
      </c>
      <c r="B8" s="188" t="str">
        <f t="shared" si="0"/>
        <v>Conventional Pollutant Standards</v>
      </c>
      <c r="C8" s="188" t="str">
        <f t="shared" si="0"/>
        <v>Percentage Reduction of Separately Regulated Pollutants</v>
      </c>
      <c r="D8" s="3" t="s">
        <v>44</v>
      </c>
      <c r="E8" s="3" t="s">
        <v>1949</v>
      </c>
      <c r="F8" s="3" t="s">
        <v>44</v>
      </c>
      <c r="G8" s="3" t="s">
        <v>1949</v>
      </c>
      <c r="H8" s="184">
        <v>306</v>
      </c>
      <c r="I8" s="57" t="s">
        <v>50</v>
      </c>
      <c r="J8" s="6" t="str">
        <f t="shared" si="1"/>
        <v>Conventional Pollutant Standard</v>
      </c>
      <c r="K8" s="6" t="str">
        <f t="shared" si="1"/>
        <v>trans reduce regulated pollutants</v>
      </c>
      <c r="L8" s="186">
        <f t="shared" si="1"/>
        <v>0</v>
      </c>
      <c r="M8" s="186">
        <f t="shared" si="1"/>
        <v>1</v>
      </c>
      <c r="N8" s="186">
        <f t="shared" si="1"/>
        <v>0.02</v>
      </c>
      <c r="O8" s="6" t="str">
        <f t="shared" si="1"/>
        <v>% reduction in emissions</v>
      </c>
      <c r="P8" s="260" t="s">
        <v>2962</v>
      </c>
      <c r="Q8" s="6" t="str">
        <f t="shared" si="2"/>
        <v>transportation-sector-main.html#conv-pol-stds</v>
      </c>
      <c r="R8" s="6" t="str">
        <f t="shared" si="2"/>
        <v>conventional-pollutant-standards.html</v>
      </c>
      <c r="S8" s="254" t="str">
        <f t="shared" si="2"/>
        <v>HK EPD. Hong Kong Air Pollutant Emission Inventory - Road Transport, https://www.epd.gov.hk/epd/english/environmentinhk/air/data/emission_inve_transport.html</v>
      </c>
    </row>
    <row r="9" spans="1:20" s="3" customFormat="1" ht="75">
      <c r="A9" s="188" t="str">
        <f t="shared" si="0"/>
        <v>Transportation</v>
      </c>
      <c r="B9" s="188" t="str">
        <f t="shared" si="0"/>
        <v>Conventional Pollutant Standards</v>
      </c>
      <c r="C9" s="188" t="str">
        <f t="shared" si="0"/>
        <v>Percentage Reduction of Separately Regulated Pollutants</v>
      </c>
      <c r="D9" s="3" t="s">
        <v>44</v>
      </c>
      <c r="E9" s="3" t="s">
        <v>1951</v>
      </c>
      <c r="F9" s="3" t="s">
        <v>44</v>
      </c>
      <c r="G9" s="3" t="s">
        <v>1951</v>
      </c>
      <c r="H9" s="184">
        <v>307</v>
      </c>
      <c r="I9" s="57" t="s">
        <v>50</v>
      </c>
      <c r="J9" s="6" t="str">
        <f t="shared" si="1"/>
        <v>Conventional Pollutant Standard</v>
      </c>
      <c r="K9" s="6" t="str">
        <f t="shared" si="1"/>
        <v>trans reduce regulated pollutants</v>
      </c>
      <c r="L9" s="186">
        <f t="shared" si="1"/>
        <v>0</v>
      </c>
      <c r="M9" s="186">
        <f t="shared" si="1"/>
        <v>1</v>
      </c>
      <c r="N9" s="186">
        <f t="shared" si="1"/>
        <v>0.02</v>
      </c>
      <c r="O9" s="6" t="str">
        <f t="shared" si="1"/>
        <v>% reduction in emissions</v>
      </c>
      <c r="P9" s="260" t="s">
        <v>2955</v>
      </c>
      <c r="Q9" s="6" t="str">
        <f t="shared" si="2"/>
        <v>transportation-sector-main.html#conv-pol-stds</v>
      </c>
      <c r="R9" s="6" t="str">
        <f t="shared" si="2"/>
        <v>conventional-pollutant-standards.html</v>
      </c>
      <c r="S9" s="254" t="str">
        <f t="shared" si="2"/>
        <v>HK EPD. Hong Kong Air Pollutant Emission Inventory - Road Transport, https://www.epd.gov.hk/epd/english/environmentinhk/air/data/emission_inve_transport.html</v>
      </c>
    </row>
    <row r="10" spans="1:20" s="3" customFormat="1" ht="45" hidden="1">
      <c r="A10" s="188" t="str">
        <f t="shared" si="0"/>
        <v>Transportation</v>
      </c>
      <c r="B10" s="188" t="str">
        <f t="shared" si="0"/>
        <v>Conventional Pollutant Standards</v>
      </c>
      <c r="C10" s="188" t="str">
        <f t="shared" si="0"/>
        <v>Percentage Reduction of Separately Regulated Pollutants</v>
      </c>
      <c r="D10" s="3" t="s">
        <v>44</v>
      </c>
      <c r="E10" s="3" t="s">
        <v>1953</v>
      </c>
      <c r="F10" s="3" t="s">
        <v>44</v>
      </c>
      <c r="G10" s="3" t="s">
        <v>1953</v>
      </c>
      <c r="H10" s="184">
        <v>308</v>
      </c>
      <c r="I10" s="12" t="s">
        <v>51</v>
      </c>
      <c r="J10" s="6"/>
      <c r="K10" s="6"/>
      <c r="L10" s="186"/>
      <c r="M10" s="186"/>
      <c r="N10" s="186"/>
      <c r="O10" s="6"/>
      <c r="P10" s="260"/>
      <c r="Q10" s="6"/>
      <c r="R10" s="6"/>
      <c r="S10" s="192"/>
    </row>
    <row r="11" spans="1:20" s="3" customFormat="1" ht="45" hidden="1">
      <c r="A11" s="188" t="str">
        <f t="shared" si="0"/>
        <v>Transportation</v>
      </c>
      <c r="B11" s="188" t="str">
        <f t="shared" si="0"/>
        <v>Conventional Pollutant Standards</v>
      </c>
      <c r="C11" s="188" t="str">
        <f t="shared" si="0"/>
        <v>Percentage Reduction of Separately Regulated Pollutants</v>
      </c>
      <c r="D11" s="3" t="s">
        <v>44</v>
      </c>
      <c r="E11" s="3" t="s">
        <v>1955</v>
      </c>
      <c r="F11" s="3" t="s">
        <v>44</v>
      </c>
      <c r="G11" s="3" t="s">
        <v>1955</v>
      </c>
      <c r="H11" s="184">
        <v>309</v>
      </c>
      <c r="I11" s="12" t="s">
        <v>51</v>
      </c>
      <c r="J11" s="6"/>
      <c r="K11" s="6"/>
      <c r="L11" s="186"/>
      <c r="M11" s="186"/>
      <c r="N11" s="186"/>
      <c r="O11" s="6"/>
      <c r="P11" s="260"/>
      <c r="Q11" s="6"/>
      <c r="R11" s="6"/>
      <c r="S11" s="192"/>
    </row>
    <row r="12" spans="1:20" s="3" customFormat="1" ht="75">
      <c r="A12" s="188" t="str">
        <f>A$2</f>
        <v>Transportation</v>
      </c>
      <c r="B12" s="188" t="str">
        <f t="shared" si="0"/>
        <v>Conventional Pollutant Standards</v>
      </c>
      <c r="C12" s="188" t="str">
        <f t="shared" si="0"/>
        <v>Percentage Reduction of Separately Regulated Pollutants</v>
      </c>
      <c r="D12" s="181" t="s">
        <v>45</v>
      </c>
      <c r="E12" s="3" t="s">
        <v>1939</v>
      </c>
      <c r="F12" s="181" t="s">
        <v>45</v>
      </c>
      <c r="G12" s="3" t="s">
        <v>2357</v>
      </c>
      <c r="H12" s="184">
        <v>310</v>
      </c>
      <c r="I12" s="57" t="s">
        <v>50</v>
      </c>
      <c r="J12" s="6" t="str">
        <f t="shared" ref="J12" si="3">J$2</f>
        <v>Conventional Pollutant Standard</v>
      </c>
      <c r="K12" s="6" t="str">
        <f t="shared" si="1"/>
        <v>trans reduce regulated pollutants</v>
      </c>
      <c r="L12" s="186">
        <f t="shared" si="1"/>
        <v>0</v>
      </c>
      <c r="M12" s="186">
        <f t="shared" si="1"/>
        <v>1</v>
      </c>
      <c r="N12" s="186">
        <f t="shared" si="1"/>
        <v>0.02</v>
      </c>
      <c r="O12" s="6" t="str">
        <f t="shared" si="1"/>
        <v>% reduction in emissions</v>
      </c>
      <c r="P12" s="260" t="s">
        <v>2954</v>
      </c>
      <c r="Q12" s="6" t="str">
        <f t="shared" si="2"/>
        <v>transportation-sector-main.html#conv-pol-stds</v>
      </c>
      <c r="R12" s="6" t="str">
        <f t="shared" si="2"/>
        <v>conventional-pollutant-standards.html</v>
      </c>
      <c r="S12" s="254" t="str">
        <f t="shared" si="2"/>
        <v>HK EPD. Hong Kong Air Pollutant Emission Inventory - Road Transport, https://www.epd.gov.hk/epd/english/environmentinhk/air/data/emission_inve_transport.html</v>
      </c>
    </row>
    <row r="13" spans="1:20" s="3" customFormat="1" ht="75">
      <c r="A13" s="188" t="str">
        <f t="shared" ref="A13:C32" si="4">A$2</f>
        <v>Transportation</v>
      </c>
      <c r="B13" s="188" t="str">
        <f t="shared" si="0"/>
        <v>Conventional Pollutant Standards</v>
      </c>
      <c r="C13" s="188" t="str">
        <f t="shared" si="0"/>
        <v>Percentage Reduction of Separately Regulated Pollutants</v>
      </c>
      <c r="D13" s="181" t="s">
        <v>45</v>
      </c>
      <c r="E13" s="3" t="s">
        <v>565</v>
      </c>
      <c r="F13" s="181" t="s">
        <v>45</v>
      </c>
      <c r="G13" s="3" t="s">
        <v>565</v>
      </c>
      <c r="H13" s="184">
        <v>311</v>
      </c>
      <c r="I13" s="57" t="s">
        <v>50</v>
      </c>
      <c r="J13" s="6" t="str">
        <f t="shared" si="1"/>
        <v>Conventional Pollutant Standard</v>
      </c>
      <c r="K13" s="6" t="str">
        <f t="shared" si="1"/>
        <v>trans reduce regulated pollutants</v>
      </c>
      <c r="L13" s="186">
        <f t="shared" si="1"/>
        <v>0</v>
      </c>
      <c r="M13" s="186">
        <f t="shared" si="1"/>
        <v>1</v>
      </c>
      <c r="N13" s="186">
        <f t="shared" si="1"/>
        <v>0.02</v>
      </c>
      <c r="O13" s="6" t="str">
        <f t="shared" si="1"/>
        <v>% reduction in emissions</v>
      </c>
      <c r="P13" s="260" t="s">
        <v>2953</v>
      </c>
      <c r="Q13" s="6" t="str">
        <f t="shared" si="2"/>
        <v>transportation-sector-main.html#conv-pol-stds</v>
      </c>
      <c r="R13" s="6" t="str">
        <f t="shared" si="2"/>
        <v>conventional-pollutant-standards.html</v>
      </c>
      <c r="S13" s="254" t="str">
        <f t="shared" si="2"/>
        <v>HK EPD. Hong Kong Air Pollutant Emission Inventory - Road Transport, https://www.epd.gov.hk/epd/english/environmentinhk/air/data/emission_inve_transport.html</v>
      </c>
    </row>
    <row r="14" spans="1:20" s="3" customFormat="1" ht="75">
      <c r="A14" s="188" t="str">
        <f t="shared" si="4"/>
        <v>Transportation</v>
      </c>
      <c r="B14" s="188" t="str">
        <f t="shared" si="0"/>
        <v>Conventional Pollutant Standards</v>
      </c>
      <c r="C14" s="188" t="str">
        <f t="shared" si="0"/>
        <v>Percentage Reduction of Separately Regulated Pollutants</v>
      </c>
      <c r="D14" s="181" t="s">
        <v>45</v>
      </c>
      <c r="E14" s="3" t="s">
        <v>1942</v>
      </c>
      <c r="F14" s="181" t="s">
        <v>45</v>
      </c>
      <c r="G14" s="3" t="s">
        <v>1942</v>
      </c>
      <c r="H14" s="184">
        <v>312</v>
      </c>
      <c r="I14" s="57" t="s">
        <v>50</v>
      </c>
      <c r="J14" s="6" t="str">
        <f t="shared" si="1"/>
        <v>Conventional Pollutant Standard</v>
      </c>
      <c r="K14" s="6" t="str">
        <f t="shared" si="1"/>
        <v>trans reduce regulated pollutants</v>
      </c>
      <c r="L14" s="186">
        <f t="shared" si="1"/>
        <v>0</v>
      </c>
      <c r="M14" s="186">
        <f t="shared" si="1"/>
        <v>1</v>
      </c>
      <c r="N14" s="186">
        <f t="shared" si="1"/>
        <v>0.02</v>
      </c>
      <c r="O14" s="6" t="str">
        <f t="shared" si="1"/>
        <v>% reduction in emissions</v>
      </c>
      <c r="P14" s="260" t="s">
        <v>2952</v>
      </c>
      <c r="Q14" s="6" t="str">
        <f t="shared" si="2"/>
        <v>transportation-sector-main.html#conv-pol-stds</v>
      </c>
      <c r="R14" s="6" t="str">
        <f t="shared" si="2"/>
        <v>conventional-pollutant-standards.html</v>
      </c>
      <c r="S14" s="254" t="str">
        <f t="shared" si="2"/>
        <v>HK EPD. Hong Kong Air Pollutant Emission Inventory - Road Transport, https://www.epd.gov.hk/epd/english/environmentinhk/air/data/emission_inve_transport.html</v>
      </c>
    </row>
    <row r="15" spans="1:20" s="3" customFormat="1" ht="75">
      <c r="A15" s="188" t="str">
        <f t="shared" si="4"/>
        <v>Transportation</v>
      </c>
      <c r="B15" s="188" t="str">
        <f t="shared" si="0"/>
        <v>Conventional Pollutant Standards</v>
      </c>
      <c r="C15" s="188" t="str">
        <f t="shared" si="0"/>
        <v>Percentage Reduction of Separately Regulated Pollutants</v>
      </c>
      <c r="D15" s="181" t="s">
        <v>45</v>
      </c>
      <c r="E15" s="3" t="s">
        <v>1944</v>
      </c>
      <c r="F15" s="181" t="s">
        <v>45</v>
      </c>
      <c r="G15" s="3" t="s">
        <v>1944</v>
      </c>
      <c r="H15" s="184">
        <v>313</v>
      </c>
      <c r="I15" s="57" t="s">
        <v>50</v>
      </c>
      <c r="J15" s="6" t="str">
        <f t="shared" si="1"/>
        <v>Conventional Pollutant Standard</v>
      </c>
      <c r="K15" s="6" t="str">
        <f t="shared" si="1"/>
        <v>trans reduce regulated pollutants</v>
      </c>
      <c r="L15" s="186">
        <f t="shared" si="1"/>
        <v>0</v>
      </c>
      <c r="M15" s="186">
        <f t="shared" si="1"/>
        <v>1</v>
      </c>
      <c r="N15" s="186">
        <f t="shared" si="1"/>
        <v>0.02</v>
      </c>
      <c r="O15" s="6" t="str">
        <f t="shared" si="1"/>
        <v>% reduction in emissions</v>
      </c>
      <c r="P15" s="260" t="s">
        <v>2951</v>
      </c>
      <c r="Q15" s="6" t="str">
        <f t="shared" si="2"/>
        <v>transportation-sector-main.html#conv-pol-stds</v>
      </c>
      <c r="R15" s="6" t="str">
        <f t="shared" si="2"/>
        <v>conventional-pollutant-standards.html</v>
      </c>
      <c r="S15" s="254" t="str">
        <f t="shared" si="2"/>
        <v>HK EPD. Hong Kong Air Pollutant Emission Inventory - Road Transport, https://www.epd.gov.hk/epd/english/environmentinhk/air/data/emission_inve_transport.html</v>
      </c>
    </row>
    <row r="16" spans="1:20" s="3" customFormat="1" ht="75">
      <c r="A16" s="188" t="str">
        <f t="shared" si="4"/>
        <v>Transportation</v>
      </c>
      <c r="B16" s="188" t="str">
        <f t="shared" si="0"/>
        <v>Conventional Pollutant Standards</v>
      </c>
      <c r="C16" s="188" t="str">
        <f t="shared" si="0"/>
        <v>Percentage Reduction of Separately Regulated Pollutants</v>
      </c>
      <c r="D16" s="181" t="s">
        <v>45</v>
      </c>
      <c r="E16" s="3" t="s">
        <v>1946</v>
      </c>
      <c r="F16" s="181" t="s">
        <v>45</v>
      </c>
      <c r="G16" s="3" t="s">
        <v>2175</v>
      </c>
      <c r="H16" s="184">
        <v>314</v>
      </c>
      <c r="I16" s="57" t="s">
        <v>50</v>
      </c>
      <c r="J16" s="6" t="str">
        <f t="shared" si="1"/>
        <v>Conventional Pollutant Standard</v>
      </c>
      <c r="K16" s="6" t="str">
        <f t="shared" si="1"/>
        <v>trans reduce regulated pollutants</v>
      </c>
      <c r="L16" s="186">
        <f t="shared" si="1"/>
        <v>0</v>
      </c>
      <c r="M16" s="186">
        <f t="shared" si="1"/>
        <v>1</v>
      </c>
      <c r="N16" s="186">
        <f t="shared" si="1"/>
        <v>0.02</v>
      </c>
      <c r="O16" s="6" t="str">
        <f t="shared" si="1"/>
        <v>% reduction in emissions</v>
      </c>
      <c r="P16" s="260" t="s">
        <v>2950</v>
      </c>
      <c r="Q16" s="6" t="str">
        <f t="shared" si="2"/>
        <v>transportation-sector-main.html#conv-pol-stds</v>
      </c>
      <c r="R16" s="6" t="str">
        <f t="shared" si="2"/>
        <v>conventional-pollutant-standards.html</v>
      </c>
      <c r="S16" s="254" t="str">
        <f t="shared" si="2"/>
        <v>HK EPD. Hong Kong Air Pollutant Emission Inventory - Road Transport, https://www.epd.gov.hk/epd/english/environmentinhk/air/data/emission_inve_transport.html</v>
      </c>
    </row>
    <row r="17" spans="1:19" s="3" customFormat="1" ht="75">
      <c r="A17" s="188" t="str">
        <f t="shared" si="4"/>
        <v>Transportation</v>
      </c>
      <c r="B17" s="188" t="str">
        <f t="shared" si="0"/>
        <v>Conventional Pollutant Standards</v>
      </c>
      <c r="C17" s="188" t="str">
        <f t="shared" si="0"/>
        <v>Percentage Reduction of Separately Regulated Pollutants</v>
      </c>
      <c r="D17" s="181" t="s">
        <v>45</v>
      </c>
      <c r="E17" s="3" t="s">
        <v>1947</v>
      </c>
      <c r="F17" s="181" t="s">
        <v>45</v>
      </c>
      <c r="G17" s="3" t="s">
        <v>1947</v>
      </c>
      <c r="H17" s="184">
        <v>315</v>
      </c>
      <c r="I17" s="57" t="s">
        <v>50</v>
      </c>
      <c r="J17" s="6" t="str">
        <f t="shared" si="1"/>
        <v>Conventional Pollutant Standard</v>
      </c>
      <c r="K17" s="6" t="str">
        <f t="shared" si="1"/>
        <v>trans reduce regulated pollutants</v>
      </c>
      <c r="L17" s="186">
        <f t="shared" si="1"/>
        <v>0</v>
      </c>
      <c r="M17" s="186">
        <f t="shared" si="1"/>
        <v>1</v>
      </c>
      <c r="N17" s="186">
        <f t="shared" si="1"/>
        <v>0.02</v>
      </c>
      <c r="O17" s="6" t="str">
        <f t="shared" si="1"/>
        <v>% reduction in emissions</v>
      </c>
      <c r="P17" s="260" t="s">
        <v>2949</v>
      </c>
      <c r="Q17" s="6" t="str">
        <f t="shared" si="2"/>
        <v>transportation-sector-main.html#conv-pol-stds</v>
      </c>
      <c r="R17" s="6" t="str">
        <f t="shared" si="2"/>
        <v>conventional-pollutant-standards.html</v>
      </c>
      <c r="S17" s="254" t="str">
        <f t="shared" si="2"/>
        <v>HK EPD. Hong Kong Air Pollutant Emission Inventory - Road Transport, https://www.epd.gov.hk/epd/english/environmentinhk/air/data/emission_inve_transport.html</v>
      </c>
    </row>
    <row r="18" spans="1:19" s="3" customFormat="1" ht="75">
      <c r="A18" s="188" t="str">
        <f t="shared" si="4"/>
        <v>Transportation</v>
      </c>
      <c r="B18" s="188" t="str">
        <f t="shared" si="0"/>
        <v>Conventional Pollutant Standards</v>
      </c>
      <c r="C18" s="188" t="str">
        <f t="shared" si="0"/>
        <v>Percentage Reduction of Separately Regulated Pollutants</v>
      </c>
      <c r="D18" s="181" t="s">
        <v>45</v>
      </c>
      <c r="E18" s="3" t="s">
        <v>1949</v>
      </c>
      <c r="F18" s="181" t="s">
        <v>45</v>
      </c>
      <c r="G18" s="3" t="s">
        <v>1949</v>
      </c>
      <c r="H18" s="184">
        <v>316</v>
      </c>
      <c r="I18" s="57" t="s">
        <v>50</v>
      </c>
      <c r="J18" s="6" t="str">
        <f t="shared" si="1"/>
        <v>Conventional Pollutant Standard</v>
      </c>
      <c r="K18" s="6" t="str">
        <f t="shared" si="1"/>
        <v>trans reduce regulated pollutants</v>
      </c>
      <c r="L18" s="186">
        <f t="shared" si="1"/>
        <v>0</v>
      </c>
      <c r="M18" s="186">
        <f t="shared" si="1"/>
        <v>1</v>
      </c>
      <c r="N18" s="186">
        <f t="shared" si="1"/>
        <v>0.02</v>
      </c>
      <c r="O18" s="6" t="str">
        <f t="shared" si="1"/>
        <v>% reduction in emissions</v>
      </c>
      <c r="P18" s="260" t="s">
        <v>2948</v>
      </c>
      <c r="Q18" s="6" t="str">
        <f t="shared" si="2"/>
        <v>transportation-sector-main.html#conv-pol-stds</v>
      </c>
      <c r="R18" s="6" t="str">
        <f t="shared" si="2"/>
        <v>conventional-pollutant-standards.html</v>
      </c>
      <c r="S18" s="254" t="str">
        <f t="shared" si="2"/>
        <v>HK EPD. Hong Kong Air Pollutant Emission Inventory - Road Transport, https://www.epd.gov.hk/epd/english/environmentinhk/air/data/emission_inve_transport.html</v>
      </c>
    </row>
    <row r="19" spans="1:19" s="3" customFormat="1" ht="75">
      <c r="A19" s="188" t="str">
        <f t="shared" si="4"/>
        <v>Transportation</v>
      </c>
      <c r="B19" s="188" t="str">
        <f t="shared" si="0"/>
        <v>Conventional Pollutant Standards</v>
      </c>
      <c r="C19" s="188" t="str">
        <f t="shared" si="0"/>
        <v>Percentage Reduction of Separately Regulated Pollutants</v>
      </c>
      <c r="D19" s="181" t="s">
        <v>45</v>
      </c>
      <c r="E19" s="3" t="s">
        <v>1951</v>
      </c>
      <c r="F19" s="181" t="s">
        <v>45</v>
      </c>
      <c r="G19" s="3" t="s">
        <v>1951</v>
      </c>
      <c r="H19" s="184">
        <v>317</v>
      </c>
      <c r="I19" s="57" t="s">
        <v>50</v>
      </c>
      <c r="J19" s="6" t="str">
        <f t="shared" si="1"/>
        <v>Conventional Pollutant Standard</v>
      </c>
      <c r="K19" s="6" t="str">
        <f t="shared" si="1"/>
        <v>trans reduce regulated pollutants</v>
      </c>
      <c r="L19" s="186">
        <f t="shared" si="1"/>
        <v>0</v>
      </c>
      <c r="M19" s="186">
        <f t="shared" si="1"/>
        <v>1</v>
      </c>
      <c r="N19" s="186">
        <f t="shared" si="1"/>
        <v>0.02</v>
      </c>
      <c r="O19" s="6" t="str">
        <f t="shared" si="1"/>
        <v>% reduction in emissions</v>
      </c>
      <c r="P19" s="260" t="s">
        <v>2947</v>
      </c>
      <c r="Q19" s="6" t="str">
        <f t="shared" si="2"/>
        <v>transportation-sector-main.html#conv-pol-stds</v>
      </c>
      <c r="R19" s="6" t="str">
        <f t="shared" si="2"/>
        <v>conventional-pollutant-standards.html</v>
      </c>
      <c r="S19" s="254" t="str">
        <f t="shared" si="2"/>
        <v>HK EPD. Hong Kong Air Pollutant Emission Inventory - Road Transport, https://www.epd.gov.hk/epd/english/environmentinhk/air/data/emission_inve_transport.html</v>
      </c>
    </row>
    <row r="20" spans="1:19" s="3" customFormat="1" ht="45" hidden="1">
      <c r="A20" s="188" t="str">
        <f t="shared" si="4"/>
        <v>Transportation</v>
      </c>
      <c r="B20" s="188" t="str">
        <f t="shared" si="0"/>
        <v>Conventional Pollutant Standards</v>
      </c>
      <c r="C20" s="188" t="str">
        <f t="shared" si="0"/>
        <v>Percentage Reduction of Separately Regulated Pollutants</v>
      </c>
      <c r="D20" s="181" t="s">
        <v>45</v>
      </c>
      <c r="E20" s="3" t="s">
        <v>1953</v>
      </c>
      <c r="F20" s="181" t="s">
        <v>45</v>
      </c>
      <c r="G20" s="3" t="s">
        <v>1953</v>
      </c>
      <c r="H20" s="184">
        <v>318</v>
      </c>
      <c r="I20" s="12" t="s">
        <v>51</v>
      </c>
      <c r="J20" s="6"/>
      <c r="K20" s="6"/>
      <c r="L20" s="186"/>
      <c r="M20" s="186"/>
      <c r="N20" s="186"/>
      <c r="O20" s="6"/>
      <c r="P20" s="260"/>
      <c r="Q20" s="6"/>
      <c r="R20" s="6"/>
      <c r="S20" s="192"/>
    </row>
    <row r="21" spans="1:19" s="3" customFormat="1" ht="45" hidden="1">
      <c r="A21" s="188" t="str">
        <f t="shared" si="4"/>
        <v>Transportation</v>
      </c>
      <c r="B21" s="188" t="str">
        <f t="shared" si="0"/>
        <v>Conventional Pollutant Standards</v>
      </c>
      <c r="C21" s="188" t="str">
        <f t="shared" si="0"/>
        <v>Percentage Reduction of Separately Regulated Pollutants</v>
      </c>
      <c r="D21" s="181" t="s">
        <v>45</v>
      </c>
      <c r="E21" s="3" t="s">
        <v>1955</v>
      </c>
      <c r="F21" s="181" t="s">
        <v>45</v>
      </c>
      <c r="G21" s="3" t="s">
        <v>1955</v>
      </c>
      <c r="H21" s="184">
        <v>319</v>
      </c>
      <c r="I21" s="12" t="s">
        <v>51</v>
      </c>
      <c r="J21" s="6"/>
      <c r="K21" s="6"/>
      <c r="L21" s="186"/>
      <c r="M21" s="186"/>
      <c r="N21" s="186"/>
      <c r="O21" s="6"/>
      <c r="P21" s="260"/>
      <c r="Q21" s="6"/>
      <c r="R21" s="6"/>
      <c r="S21" s="192"/>
    </row>
    <row r="22" spans="1:19" s="3" customFormat="1" ht="75" hidden="1">
      <c r="A22" s="188" t="str">
        <f t="shared" si="4"/>
        <v>Transportation</v>
      </c>
      <c r="B22" s="188" t="str">
        <f t="shared" si="0"/>
        <v>Conventional Pollutant Standards</v>
      </c>
      <c r="C22" s="188" t="str">
        <f t="shared" si="0"/>
        <v>Percentage Reduction of Separately Regulated Pollutants</v>
      </c>
      <c r="D22" s="3" t="s">
        <v>46</v>
      </c>
      <c r="E22" s="3" t="s">
        <v>1939</v>
      </c>
      <c r="F22" s="3" t="s">
        <v>46</v>
      </c>
      <c r="G22" s="3" t="s">
        <v>2357</v>
      </c>
      <c r="H22" s="184">
        <v>320</v>
      </c>
      <c r="I22" s="245" t="s">
        <v>51</v>
      </c>
      <c r="J22" s="6" t="str">
        <f t="shared" si="1"/>
        <v>Conventional Pollutant Standard</v>
      </c>
      <c r="K22" s="6" t="str">
        <f t="shared" si="1"/>
        <v>trans reduce regulated pollutants</v>
      </c>
      <c r="L22" s="186">
        <f t="shared" si="1"/>
        <v>0</v>
      </c>
      <c r="M22" s="186">
        <f t="shared" si="1"/>
        <v>1</v>
      </c>
      <c r="N22" s="186">
        <f t="shared" si="1"/>
        <v>0.02</v>
      </c>
      <c r="O22" s="6" t="str">
        <f t="shared" si="1"/>
        <v>% reduction in emissions</v>
      </c>
      <c r="P22" s="260" t="s">
        <v>2912</v>
      </c>
      <c r="Q22" s="6" t="str">
        <f t="shared" si="2"/>
        <v>transportation-sector-main.html#conv-pol-stds</v>
      </c>
      <c r="R22" s="6" t="str">
        <f t="shared" si="2"/>
        <v>conventional-pollutant-standards.html</v>
      </c>
      <c r="S22" s="192"/>
    </row>
    <row r="23" spans="1:19" s="3" customFormat="1" ht="45" hidden="1">
      <c r="A23" s="188" t="str">
        <f t="shared" si="4"/>
        <v>Transportation</v>
      </c>
      <c r="B23" s="188" t="str">
        <f t="shared" si="4"/>
        <v>Conventional Pollutant Standards</v>
      </c>
      <c r="C23" s="188" t="str">
        <f t="shared" si="4"/>
        <v>Percentage Reduction of Separately Regulated Pollutants</v>
      </c>
      <c r="D23" s="3" t="s">
        <v>46</v>
      </c>
      <c r="E23" s="3" t="s">
        <v>565</v>
      </c>
      <c r="F23" s="3" t="s">
        <v>46</v>
      </c>
      <c r="G23" s="3" t="s">
        <v>565</v>
      </c>
      <c r="H23" s="184">
        <v>321</v>
      </c>
      <c r="I23" s="12" t="s">
        <v>51</v>
      </c>
      <c r="J23" s="6"/>
      <c r="K23" s="6"/>
      <c r="L23" s="186"/>
      <c r="M23" s="186"/>
      <c r="N23" s="186"/>
      <c r="O23" s="6"/>
      <c r="P23" s="260"/>
      <c r="Q23" s="6"/>
      <c r="R23" s="6"/>
      <c r="S23" s="192"/>
    </row>
    <row r="24" spans="1:19" s="3" customFormat="1" ht="75" hidden="1">
      <c r="A24" s="188" t="str">
        <f t="shared" si="4"/>
        <v>Transportation</v>
      </c>
      <c r="B24" s="188" t="str">
        <f t="shared" si="4"/>
        <v>Conventional Pollutant Standards</v>
      </c>
      <c r="C24" s="188" t="str">
        <f t="shared" si="4"/>
        <v>Percentage Reduction of Separately Regulated Pollutants</v>
      </c>
      <c r="D24" s="3" t="s">
        <v>46</v>
      </c>
      <c r="E24" s="3" t="s">
        <v>1942</v>
      </c>
      <c r="F24" s="3" t="s">
        <v>46</v>
      </c>
      <c r="G24" s="3" t="s">
        <v>1942</v>
      </c>
      <c r="H24" s="184">
        <v>322</v>
      </c>
      <c r="I24" s="245" t="s">
        <v>51</v>
      </c>
      <c r="J24" s="6" t="str">
        <f t="shared" si="1"/>
        <v>Conventional Pollutant Standard</v>
      </c>
      <c r="K24" s="6" t="str">
        <f t="shared" si="1"/>
        <v>trans reduce regulated pollutants</v>
      </c>
      <c r="L24" s="186">
        <f t="shared" si="1"/>
        <v>0</v>
      </c>
      <c r="M24" s="186">
        <f t="shared" si="1"/>
        <v>1</v>
      </c>
      <c r="N24" s="186">
        <f t="shared" si="1"/>
        <v>0.02</v>
      </c>
      <c r="O24" s="6" t="str">
        <f t="shared" si="1"/>
        <v>% reduction in emissions</v>
      </c>
      <c r="P24" s="260" t="s">
        <v>2913</v>
      </c>
      <c r="Q24" s="6" t="str">
        <f t="shared" si="2"/>
        <v>transportation-sector-main.html#conv-pol-stds</v>
      </c>
      <c r="R24" s="6" t="str">
        <f t="shared" si="2"/>
        <v>conventional-pollutant-standards.html</v>
      </c>
      <c r="S24" s="192"/>
    </row>
    <row r="25" spans="1:19" s="3" customFormat="1" ht="45" hidden="1">
      <c r="A25" s="188" t="str">
        <f t="shared" si="4"/>
        <v>Transportation</v>
      </c>
      <c r="B25" s="188" t="str">
        <f t="shared" si="4"/>
        <v>Conventional Pollutant Standards</v>
      </c>
      <c r="C25" s="188" t="str">
        <f t="shared" si="4"/>
        <v>Percentage Reduction of Separately Regulated Pollutants</v>
      </c>
      <c r="D25" s="3" t="s">
        <v>46</v>
      </c>
      <c r="E25" s="3" t="s">
        <v>1944</v>
      </c>
      <c r="F25" s="3" t="s">
        <v>46</v>
      </c>
      <c r="G25" s="3" t="s">
        <v>1944</v>
      </c>
      <c r="H25" s="184">
        <v>323</v>
      </c>
      <c r="I25" s="12" t="s">
        <v>51</v>
      </c>
      <c r="J25" s="6"/>
      <c r="K25" s="6"/>
      <c r="L25" s="186"/>
      <c r="M25" s="186"/>
      <c r="N25" s="186"/>
      <c r="O25" s="6"/>
      <c r="P25" s="260"/>
      <c r="Q25" s="6"/>
      <c r="R25" s="6"/>
      <c r="S25" s="192"/>
    </row>
    <row r="26" spans="1:19" s="3" customFormat="1" ht="45" hidden="1">
      <c r="A26" s="188" t="str">
        <f t="shared" si="4"/>
        <v>Transportation</v>
      </c>
      <c r="B26" s="188" t="str">
        <f t="shared" si="4"/>
        <v>Conventional Pollutant Standards</v>
      </c>
      <c r="C26" s="188" t="str">
        <f t="shared" si="4"/>
        <v>Percentage Reduction of Separately Regulated Pollutants</v>
      </c>
      <c r="D26" s="3" t="s">
        <v>46</v>
      </c>
      <c r="E26" s="3" t="s">
        <v>1946</v>
      </c>
      <c r="F26" s="3" t="s">
        <v>46</v>
      </c>
      <c r="G26" s="3" t="s">
        <v>2175</v>
      </c>
      <c r="H26" s="184">
        <v>324</v>
      </c>
      <c r="I26" s="12" t="s">
        <v>51</v>
      </c>
      <c r="J26" s="6"/>
      <c r="K26" s="6"/>
      <c r="L26" s="186"/>
      <c r="M26" s="186"/>
      <c r="N26" s="186"/>
      <c r="O26" s="6"/>
      <c r="P26" s="260"/>
      <c r="Q26" s="6"/>
      <c r="R26" s="6"/>
      <c r="S26" s="192"/>
    </row>
    <row r="27" spans="1:19" s="3" customFormat="1" ht="45" hidden="1">
      <c r="A27" s="188" t="str">
        <f t="shared" si="4"/>
        <v>Transportation</v>
      </c>
      <c r="B27" s="188" t="str">
        <f t="shared" si="4"/>
        <v>Conventional Pollutant Standards</v>
      </c>
      <c r="C27" s="188" t="str">
        <f t="shared" si="4"/>
        <v>Percentage Reduction of Separately Regulated Pollutants</v>
      </c>
      <c r="D27" s="3" t="s">
        <v>46</v>
      </c>
      <c r="E27" s="3" t="s">
        <v>1947</v>
      </c>
      <c r="F27" s="3" t="s">
        <v>46</v>
      </c>
      <c r="G27" s="3" t="s">
        <v>1947</v>
      </c>
      <c r="H27" s="184">
        <v>325</v>
      </c>
      <c r="I27" s="12" t="s">
        <v>51</v>
      </c>
      <c r="J27" s="6"/>
      <c r="K27" s="6"/>
      <c r="L27" s="186"/>
      <c r="M27" s="186"/>
      <c r="N27" s="186"/>
      <c r="O27" s="6"/>
      <c r="P27" s="260"/>
      <c r="Q27" s="6"/>
      <c r="R27" s="6"/>
      <c r="S27" s="192"/>
    </row>
    <row r="28" spans="1:19" s="3" customFormat="1" ht="45" hidden="1">
      <c r="A28" s="188" t="str">
        <f t="shared" si="4"/>
        <v>Transportation</v>
      </c>
      <c r="B28" s="188" t="str">
        <f t="shared" si="4"/>
        <v>Conventional Pollutant Standards</v>
      </c>
      <c r="C28" s="188" t="str">
        <f t="shared" si="4"/>
        <v>Percentage Reduction of Separately Regulated Pollutants</v>
      </c>
      <c r="D28" s="3" t="s">
        <v>46</v>
      </c>
      <c r="E28" s="3" t="s">
        <v>1949</v>
      </c>
      <c r="F28" s="3" t="s">
        <v>46</v>
      </c>
      <c r="G28" s="3" t="s">
        <v>1949</v>
      </c>
      <c r="H28" s="184">
        <v>326</v>
      </c>
      <c r="I28" s="12" t="s">
        <v>51</v>
      </c>
      <c r="J28" s="6"/>
      <c r="K28" s="6"/>
      <c r="L28" s="186"/>
      <c r="M28" s="186"/>
      <c r="N28" s="186"/>
      <c r="O28" s="6"/>
      <c r="P28" s="260"/>
      <c r="Q28" s="6"/>
      <c r="R28" s="6"/>
      <c r="S28" s="192"/>
    </row>
    <row r="29" spans="1:19" s="3" customFormat="1" ht="45" hidden="1">
      <c r="A29" s="188" t="str">
        <f t="shared" si="4"/>
        <v>Transportation</v>
      </c>
      <c r="B29" s="188" t="str">
        <f t="shared" si="4"/>
        <v>Conventional Pollutant Standards</v>
      </c>
      <c r="C29" s="188" t="str">
        <f t="shared" si="4"/>
        <v>Percentage Reduction of Separately Regulated Pollutants</v>
      </c>
      <c r="D29" s="3" t="s">
        <v>46</v>
      </c>
      <c r="E29" s="3" t="s">
        <v>1951</v>
      </c>
      <c r="F29" s="3" t="s">
        <v>46</v>
      </c>
      <c r="G29" s="3" t="s">
        <v>1951</v>
      </c>
      <c r="H29" s="184">
        <v>327</v>
      </c>
      <c r="I29" s="12" t="s">
        <v>51</v>
      </c>
      <c r="J29" s="6"/>
      <c r="K29" s="6"/>
      <c r="L29" s="186"/>
      <c r="M29" s="186"/>
      <c r="N29" s="186"/>
      <c r="O29" s="6"/>
      <c r="P29" s="260"/>
      <c r="Q29" s="6"/>
      <c r="R29" s="6"/>
      <c r="S29" s="192"/>
    </row>
    <row r="30" spans="1:19" s="3" customFormat="1" ht="45" hidden="1">
      <c r="A30" s="188" t="str">
        <f t="shared" si="4"/>
        <v>Transportation</v>
      </c>
      <c r="B30" s="188" t="str">
        <f t="shared" si="4"/>
        <v>Conventional Pollutant Standards</v>
      </c>
      <c r="C30" s="188" t="str">
        <f t="shared" si="4"/>
        <v>Percentage Reduction of Separately Regulated Pollutants</v>
      </c>
      <c r="D30" s="3" t="s">
        <v>46</v>
      </c>
      <c r="E30" s="3" t="s">
        <v>1953</v>
      </c>
      <c r="F30" s="3" t="s">
        <v>46</v>
      </c>
      <c r="G30" s="3" t="s">
        <v>1953</v>
      </c>
      <c r="H30" s="184">
        <v>328</v>
      </c>
      <c r="I30" s="12" t="s">
        <v>51</v>
      </c>
      <c r="J30" s="6"/>
      <c r="K30" s="6"/>
      <c r="L30" s="186"/>
      <c r="M30" s="186"/>
      <c r="N30" s="186"/>
      <c r="O30" s="6"/>
      <c r="P30" s="260"/>
      <c r="Q30" s="6"/>
      <c r="R30" s="6"/>
      <c r="S30" s="192"/>
    </row>
    <row r="31" spans="1:19" s="3" customFormat="1" ht="45" hidden="1">
      <c r="A31" s="188" t="str">
        <f t="shared" si="4"/>
        <v>Transportation</v>
      </c>
      <c r="B31" s="188" t="str">
        <f t="shared" si="4"/>
        <v>Conventional Pollutant Standards</v>
      </c>
      <c r="C31" s="188" t="str">
        <f t="shared" si="4"/>
        <v>Percentage Reduction of Separately Regulated Pollutants</v>
      </c>
      <c r="D31" s="3" t="s">
        <v>46</v>
      </c>
      <c r="E31" s="3" t="s">
        <v>1955</v>
      </c>
      <c r="F31" s="3" t="s">
        <v>46</v>
      </c>
      <c r="G31" s="3" t="s">
        <v>1955</v>
      </c>
      <c r="H31" s="184">
        <v>329</v>
      </c>
      <c r="I31" s="12" t="s">
        <v>51</v>
      </c>
      <c r="J31" s="6"/>
      <c r="K31" s="6"/>
      <c r="L31" s="186"/>
      <c r="M31" s="186"/>
      <c r="N31" s="186"/>
      <c r="O31" s="6"/>
      <c r="P31" s="260"/>
      <c r="Q31" s="6"/>
      <c r="R31" s="6"/>
      <c r="S31" s="192"/>
    </row>
    <row r="32" spans="1:19" s="3" customFormat="1" ht="75">
      <c r="A32" s="188" t="str">
        <f t="shared" si="4"/>
        <v>Transportation</v>
      </c>
      <c r="B32" s="188" t="str">
        <f t="shared" si="4"/>
        <v>Conventional Pollutant Standards</v>
      </c>
      <c r="C32" s="188" t="str">
        <f t="shared" si="4"/>
        <v>Percentage Reduction of Separately Regulated Pollutants</v>
      </c>
      <c r="D32" s="3" t="s">
        <v>47</v>
      </c>
      <c r="E32" s="3" t="s">
        <v>1939</v>
      </c>
      <c r="F32" s="3" t="s">
        <v>47</v>
      </c>
      <c r="G32" s="3" t="s">
        <v>2357</v>
      </c>
      <c r="H32" s="184">
        <v>330</v>
      </c>
      <c r="I32" s="57" t="s">
        <v>50</v>
      </c>
      <c r="J32" s="6" t="str">
        <f t="shared" si="1"/>
        <v>Conventional Pollutant Standard</v>
      </c>
      <c r="K32" s="6" t="str">
        <f t="shared" si="1"/>
        <v>trans reduce regulated pollutants</v>
      </c>
      <c r="L32" s="186">
        <f t="shared" si="1"/>
        <v>0</v>
      </c>
      <c r="M32" s="186">
        <f t="shared" si="1"/>
        <v>1</v>
      </c>
      <c r="N32" s="186">
        <f t="shared" si="1"/>
        <v>0.02</v>
      </c>
      <c r="O32" s="6" t="str">
        <f t="shared" si="1"/>
        <v>% reduction in emissions</v>
      </c>
      <c r="P32" s="260" t="s">
        <v>2946</v>
      </c>
      <c r="Q32" s="6" t="str">
        <f t="shared" si="2"/>
        <v>transportation-sector-main.html#conv-pol-stds</v>
      </c>
      <c r="R32" s="6" t="str">
        <f t="shared" si="2"/>
        <v>conventional-pollutant-standards.html</v>
      </c>
      <c r="S32" s="254" t="str">
        <f t="shared" si="2"/>
        <v>HK EPD. Hong Kong Air Pollutant Emission Inventory - Road Transport, https://www.epd.gov.hk/epd/english/environmentinhk/air/data/emission_inve_transport.html</v>
      </c>
    </row>
    <row r="33" spans="1:19" s="3" customFormat="1" ht="75">
      <c r="A33" s="188" t="str">
        <f t="shared" ref="A33:C61" si="5">A$2</f>
        <v>Transportation</v>
      </c>
      <c r="B33" s="188" t="str">
        <f t="shared" si="5"/>
        <v>Conventional Pollutant Standards</v>
      </c>
      <c r="C33" s="188" t="str">
        <f t="shared" si="5"/>
        <v>Percentage Reduction of Separately Regulated Pollutants</v>
      </c>
      <c r="D33" s="3" t="s">
        <v>47</v>
      </c>
      <c r="E33" s="3" t="s">
        <v>565</v>
      </c>
      <c r="F33" s="3" t="s">
        <v>47</v>
      </c>
      <c r="G33" s="3" t="s">
        <v>565</v>
      </c>
      <c r="H33" s="184">
        <v>331</v>
      </c>
      <c r="I33" s="57" t="s">
        <v>50</v>
      </c>
      <c r="J33" s="6" t="str">
        <f t="shared" si="1"/>
        <v>Conventional Pollutant Standard</v>
      </c>
      <c r="K33" s="6" t="str">
        <f t="shared" si="1"/>
        <v>trans reduce regulated pollutants</v>
      </c>
      <c r="L33" s="186">
        <f t="shared" si="1"/>
        <v>0</v>
      </c>
      <c r="M33" s="186">
        <f t="shared" si="1"/>
        <v>1</v>
      </c>
      <c r="N33" s="186">
        <f t="shared" si="1"/>
        <v>0.02</v>
      </c>
      <c r="O33" s="6" t="str">
        <f t="shared" si="1"/>
        <v>% reduction in emissions</v>
      </c>
      <c r="P33" s="260" t="s">
        <v>2915</v>
      </c>
      <c r="Q33" s="6" t="str">
        <f t="shared" si="2"/>
        <v>transportation-sector-main.html#conv-pol-stds</v>
      </c>
      <c r="R33" s="6" t="str">
        <f t="shared" si="2"/>
        <v>conventional-pollutant-standards.html</v>
      </c>
      <c r="S33" s="254" t="str">
        <f t="shared" si="2"/>
        <v>HK EPD. Hong Kong Air Pollutant Emission Inventory - Road Transport, https://www.epd.gov.hk/epd/english/environmentinhk/air/data/emission_inve_transport.html</v>
      </c>
    </row>
    <row r="34" spans="1:19" s="3" customFormat="1" ht="75">
      <c r="A34" s="188" t="str">
        <f t="shared" si="5"/>
        <v>Transportation</v>
      </c>
      <c r="B34" s="188" t="str">
        <f t="shared" si="5"/>
        <v>Conventional Pollutant Standards</v>
      </c>
      <c r="C34" s="188" t="str">
        <f t="shared" si="5"/>
        <v>Percentage Reduction of Separately Regulated Pollutants</v>
      </c>
      <c r="D34" s="3" t="s">
        <v>47</v>
      </c>
      <c r="E34" s="3" t="s">
        <v>1942</v>
      </c>
      <c r="F34" s="3" t="s">
        <v>47</v>
      </c>
      <c r="G34" s="3" t="s">
        <v>1942</v>
      </c>
      <c r="H34" s="184">
        <v>332</v>
      </c>
      <c r="I34" s="57" t="s">
        <v>50</v>
      </c>
      <c r="J34" s="6" t="str">
        <f t="shared" si="1"/>
        <v>Conventional Pollutant Standard</v>
      </c>
      <c r="K34" s="6" t="str">
        <f t="shared" si="1"/>
        <v>trans reduce regulated pollutants</v>
      </c>
      <c r="L34" s="186">
        <f t="shared" si="1"/>
        <v>0</v>
      </c>
      <c r="M34" s="186">
        <f t="shared" si="1"/>
        <v>1</v>
      </c>
      <c r="N34" s="186">
        <f t="shared" si="1"/>
        <v>0.02</v>
      </c>
      <c r="O34" s="6" t="str">
        <f t="shared" si="1"/>
        <v>% reduction in emissions</v>
      </c>
      <c r="P34" s="260" t="s">
        <v>2945</v>
      </c>
      <c r="Q34" s="6" t="str">
        <f t="shared" si="2"/>
        <v>transportation-sector-main.html#conv-pol-stds</v>
      </c>
      <c r="R34" s="6" t="str">
        <f t="shared" si="2"/>
        <v>conventional-pollutant-standards.html</v>
      </c>
      <c r="S34" s="254" t="str">
        <f t="shared" si="2"/>
        <v>HK EPD. Hong Kong Air Pollutant Emission Inventory - Road Transport, https://www.epd.gov.hk/epd/english/environmentinhk/air/data/emission_inve_transport.html</v>
      </c>
    </row>
    <row r="35" spans="1:19" s="3" customFormat="1" ht="75">
      <c r="A35" s="188" t="str">
        <f t="shared" si="5"/>
        <v>Transportation</v>
      </c>
      <c r="B35" s="188" t="str">
        <f t="shared" si="5"/>
        <v>Conventional Pollutant Standards</v>
      </c>
      <c r="C35" s="188" t="str">
        <f t="shared" si="5"/>
        <v>Percentage Reduction of Separately Regulated Pollutants</v>
      </c>
      <c r="D35" s="3" t="s">
        <v>47</v>
      </c>
      <c r="E35" s="3" t="s">
        <v>1944</v>
      </c>
      <c r="F35" s="3" t="s">
        <v>47</v>
      </c>
      <c r="G35" s="3" t="s">
        <v>1944</v>
      </c>
      <c r="H35" s="184">
        <v>333</v>
      </c>
      <c r="I35" s="57" t="s">
        <v>50</v>
      </c>
      <c r="J35" s="6" t="str">
        <f t="shared" si="1"/>
        <v>Conventional Pollutant Standard</v>
      </c>
      <c r="K35" s="6" t="str">
        <f t="shared" si="1"/>
        <v>trans reduce regulated pollutants</v>
      </c>
      <c r="L35" s="186">
        <f t="shared" si="1"/>
        <v>0</v>
      </c>
      <c r="M35" s="186">
        <f t="shared" si="1"/>
        <v>1</v>
      </c>
      <c r="N35" s="186">
        <f t="shared" si="1"/>
        <v>0.02</v>
      </c>
      <c r="O35" s="6" t="str">
        <f t="shared" si="1"/>
        <v>% reduction in emissions</v>
      </c>
      <c r="P35" s="260" t="s">
        <v>2944</v>
      </c>
      <c r="Q35" s="6" t="str">
        <f t="shared" si="2"/>
        <v>transportation-sector-main.html#conv-pol-stds</v>
      </c>
      <c r="R35" s="6" t="str">
        <f t="shared" si="2"/>
        <v>conventional-pollutant-standards.html</v>
      </c>
      <c r="S35" s="254" t="str">
        <f t="shared" si="2"/>
        <v>HK EPD. Hong Kong Air Pollutant Emission Inventory - Road Transport, https://www.epd.gov.hk/epd/english/environmentinhk/air/data/emission_inve_transport.html</v>
      </c>
    </row>
    <row r="36" spans="1:19" s="3" customFormat="1" ht="75">
      <c r="A36" s="188" t="str">
        <f t="shared" si="5"/>
        <v>Transportation</v>
      </c>
      <c r="B36" s="188" t="str">
        <f t="shared" si="5"/>
        <v>Conventional Pollutant Standards</v>
      </c>
      <c r="C36" s="188" t="str">
        <f t="shared" si="5"/>
        <v>Percentage Reduction of Separately Regulated Pollutants</v>
      </c>
      <c r="D36" s="3" t="s">
        <v>47</v>
      </c>
      <c r="E36" s="3" t="s">
        <v>1946</v>
      </c>
      <c r="F36" s="3" t="s">
        <v>47</v>
      </c>
      <c r="G36" s="3" t="s">
        <v>2175</v>
      </c>
      <c r="H36" s="184">
        <v>334</v>
      </c>
      <c r="I36" s="57" t="s">
        <v>50</v>
      </c>
      <c r="J36" s="6" t="str">
        <f t="shared" si="1"/>
        <v>Conventional Pollutant Standard</v>
      </c>
      <c r="K36" s="6" t="str">
        <f t="shared" si="1"/>
        <v>trans reduce regulated pollutants</v>
      </c>
      <c r="L36" s="186">
        <f t="shared" si="1"/>
        <v>0</v>
      </c>
      <c r="M36" s="186">
        <f t="shared" si="1"/>
        <v>1</v>
      </c>
      <c r="N36" s="186">
        <f t="shared" si="1"/>
        <v>0.02</v>
      </c>
      <c r="O36" s="6" t="str">
        <f t="shared" si="1"/>
        <v>% reduction in emissions</v>
      </c>
      <c r="P36" s="260" t="s">
        <v>2942</v>
      </c>
      <c r="Q36" s="6" t="str">
        <f t="shared" si="2"/>
        <v>transportation-sector-main.html#conv-pol-stds</v>
      </c>
      <c r="R36" s="6" t="str">
        <f t="shared" si="2"/>
        <v>conventional-pollutant-standards.html</v>
      </c>
      <c r="S36" s="254" t="str">
        <f t="shared" si="2"/>
        <v>HK EPD. Hong Kong Air Pollutant Emission Inventory - Road Transport, https://www.epd.gov.hk/epd/english/environmentinhk/air/data/emission_inve_transport.html</v>
      </c>
    </row>
    <row r="37" spans="1:19" s="3" customFormat="1" ht="45" hidden="1">
      <c r="A37" s="188" t="str">
        <f t="shared" si="5"/>
        <v>Transportation</v>
      </c>
      <c r="B37" s="188" t="str">
        <f t="shared" si="5"/>
        <v>Conventional Pollutant Standards</v>
      </c>
      <c r="C37" s="188" t="str">
        <f t="shared" si="5"/>
        <v>Percentage Reduction of Separately Regulated Pollutants</v>
      </c>
      <c r="D37" s="3" t="s">
        <v>47</v>
      </c>
      <c r="E37" s="3" t="s">
        <v>1947</v>
      </c>
      <c r="F37" s="3" t="s">
        <v>47</v>
      </c>
      <c r="G37" s="3" t="s">
        <v>1947</v>
      </c>
      <c r="H37" s="184">
        <v>335</v>
      </c>
      <c r="I37" s="12" t="s">
        <v>51</v>
      </c>
      <c r="J37" s="6"/>
      <c r="K37" s="6"/>
      <c r="L37" s="186"/>
      <c r="M37" s="186"/>
      <c r="N37" s="186"/>
      <c r="O37" s="6"/>
      <c r="P37" s="260"/>
      <c r="Q37" s="6"/>
      <c r="R37" s="6"/>
      <c r="S37" s="192"/>
    </row>
    <row r="38" spans="1:19" s="3" customFormat="1" ht="75">
      <c r="A38" s="188" t="str">
        <f t="shared" si="5"/>
        <v>Transportation</v>
      </c>
      <c r="B38" s="188" t="str">
        <f t="shared" si="5"/>
        <v>Conventional Pollutant Standards</v>
      </c>
      <c r="C38" s="188" t="str">
        <f t="shared" si="5"/>
        <v>Percentage Reduction of Separately Regulated Pollutants</v>
      </c>
      <c r="D38" s="3" t="s">
        <v>47</v>
      </c>
      <c r="E38" s="3" t="s">
        <v>1949</v>
      </c>
      <c r="F38" s="3" t="s">
        <v>47</v>
      </c>
      <c r="G38" s="3" t="s">
        <v>1949</v>
      </c>
      <c r="H38" s="184">
        <v>336</v>
      </c>
      <c r="I38" s="57" t="s">
        <v>50</v>
      </c>
      <c r="J38" s="6" t="str">
        <f t="shared" si="1"/>
        <v>Conventional Pollutant Standard</v>
      </c>
      <c r="K38" s="6" t="str">
        <f t="shared" si="1"/>
        <v>trans reduce regulated pollutants</v>
      </c>
      <c r="L38" s="186">
        <f t="shared" si="1"/>
        <v>0</v>
      </c>
      <c r="M38" s="186">
        <f t="shared" si="1"/>
        <v>1</v>
      </c>
      <c r="N38" s="186">
        <f t="shared" si="1"/>
        <v>0.02</v>
      </c>
      <c r="O38" s="6" t="str">
        <f t="shared" si="1"/>
        <v>% reduction in emissions</v>
      </c>
      <c r="P38" s="260" t="s">
        <v>2943</v>
      </c>
      <c r="Q38" s="6" t="str">
        <f t="shared" si="2"/>
        <v>transportation-sector-main.html#conv-pol-stds</v>
      </c>
      <c r="R38" s="6" t="str">
        <f t="shared" si="2"/>
        <v>conventional-pollutant-standards.html</v>
      </c>
      <c r="S38" s="254" t="str">
        <f t="shared" si="2"/>
        <v>HK EPD. Hong Kong Air Pollutant Emission Inventory - Road Transport, https://www.epd.gov.hk/epd/english/environmentinhk/air/data/emission_inve_transport.html</v>
      </c>
    </row>
    <row r="39" spans="1:19" s="3" customFormat="1" ht="75">
      <c r="A39" s="188" t="str">
        <f t="shared" si="5"/>
        <v>Transportation</v>
      </c>
      <c r="B39" s="188" t="str">
        <f t="shared" si="5"/>
        <v>Conventional Pollutant Standards</v>
      </c>
      <c r="C39" s="188" t="str">
        <f t="shared" si="5"/>
        <v>Percentage Reduction of Separately Regulated Pollutants</v>
      </c>
      <c r="D39" s="3" t="s">
        <v>47</v>
      </c>
      <c r="E39" s="3" t="s">
        <v>1951</v>
      </c>
      <c r="F39" s="3" t="s">
        <v>47</v>
      </c>
      <c r="G39" s="3" t="s">
        <v>1951</v>
      </c>
      <c r="H39" s="184">
        <v>337</v>
      </c>
      <c r="I39" s="57" t="s">
        <v>50</v>
      </c>
      <c r="J39" s="6" t="str">
        <f t="shared" si="1"/>
        <v>Conventional Pollutant Standard</v>
      </c>
      <c r="K39" s="6" t="str">
        <f t="shared" si="1"/>
        <v>trans reduce regulated pollutants</v>
      </c>
      <c r="L39" s="186">
        <f t="shared" si="1"/>
        <v>0</v>
      </c>
      <c r="M39" s="186">
        <f t="shared" si="1"/>
        <v>1</v>
      </c>
      <c r="N39" s="186">
        <f t="shared" si="1"/>
        <v>0.02</v>
      </c>
      <c r="O39" s="6" t="str">
        <f t="shared" si="1"/>
        <v>% reduction in emissions</v>
      </c>
      <c r="P39" s="260" t="s">
        <v>2914</v>
      </c>
      <c r="Q39" s="6" t="str">
        <f t="shared" si="2"/>
        <v>transportation-sector-main.html#conv-pol-stds</v>
      </c>
      <c r="R39" s="6" t="str">
        <f t="shared" si="2"/>
        <v>conventional-pollutant-standards.html</v>
      </c>
      <c r="S39" s="254" t="str">
        <f t="shared" si="2"/>
        <v>HK EPD. Hong Kong Air Pollutant Emission Inventory - Road Transport, https://www.epd.gov.hk/epd/english/environmentinhk/air/data/emission_inve_transport.html</v>
      </c>
    </row>
    <row r="40" spans="1:19" s="3" customFormat="1" ht="45" hidden="1">
      <c r="A40" s="188" t="str">
        <f t="shared" si="5"/>
        <v>Transportation</v>
      </c>
      <c r="B40" s="188" t="str">
        <f t="shared" si="5"/>
        <v>Conventional Pollutant Standards</v>
      </c>
      <c r="C40" s="188" t="str">
        <f t="shared" si="5"/>
        <v>Percentage Reduction of Separately Regulated Pollutants</v>
      </c>
      <c r="D40" s="3" t="s">
        <v>47</v>
      </c>
      <c r="E40" s="3" t="s">
        <v>1953</v>
      </c>
      <c r="F40" s="3" t="s">
        <v>47</v>
      </c>
      <c r="G40" s="3" t="s">
        <v>1953</v>
      </c>
      <c r="H40" s="184">
        <v>338</v>
      </c>
      <c r="I40" s="12" t="s">
        <v>51</v>
      </c>
      <c r="J40" s="6"/>
      <c r="K40" s="6"/>
      <c r="L40" s="186"/>
      <c r="M40" s="186"/>
      <c r="N40" s="186"/>
      <c r="O40" s="6"/>
      <c r="P40" s="260"/>
      <c r="Q40" s="6"/>
      <c r="R40" s="6"/>
      <c r="S40" s="192"/>
    </row>
    <row r="41" spans="1:19" s="3" customFormat="1" ht="45" hidden="1">
      <c r="A41" s="188" t="str">
        <f t="shared" si="5"/>
        <v>Transportation</v>
      </c>
      <c r="B41" s="188" t="str">
        <f t="shared" si="5"/>
        <v>Conventional Pollutant Standards</v>
      </c>
      <c r="C41" s="188" t="str">
        <f t="shared" si="5"/>
        <v>Percentage Reduction of Separately Regulated Pollutants</v>
      </c>
      <c r="D41" s="3" t="s">
        <v>47</v>
      </c>
      <c r="E41" s="3" t="s">
        <v>1955</v>
      </c>
      <c r="F41" s="3" t="s">
        <v>47</v>
      </c>
      <c r="G41" s="3" t="s">
        <v>1955</v>
      </c>
      <c r="H41" s="184">
        <v>339</v>
      </c>
      <c r="I41" s="12" t="s">
        <v>51</v>
      </c>
      <c r="J41" s="6"/>
      <c r="K41" s="6"/>
      <c r="L41" s="186"/>
      <c r="M41" s="186"/>
      <c r="N41" s="186"/>
      <c r="O41" s="6"/>
      <c r="P41" s="260"/>
      <c r="Q41" s="6"/>
      <c r="R41" s="6"/>
      <c r="S41" s="192"/>
    </row>
    <row r="42" spans="1:19" s="3" customFormat="1" ht="75">
      <c r="A42" s="188" t="str">
        <f t="shared" si="5"/>
        <v>Transportation</v>
      </c>
      <c r="B42" s="188" t="str">
        <f t="shared" si="5"/>
        <v>Conventional Pollutant Standards</v>
      </c>
      <c r="C42" s="188" t="str">
        <f t="shared" si="5"/>
        <v>Percentage Reduction of Separately Regulated Pollutants</v>
      </c>
      <c r="D42" s="3" t="s">
        <v>48</v>
      </c>
      <c r="E42" s="3" t="s">
        <v>1939</v>
      </c>
      <c r="F42" s="3" t="s">
        <v>48</v>
      </c>
      <c r="G42" s="3" t="s">
        <v>2357</v>
      </c>
      <c r="H42" s="184">
        <v>340</v>
      </c>
      <c r="I42" s="57" t="s">
        <v>50</v>
      </c>
      <c r="J42" s="6" t="str">
        <f t="shared" si="1"/>
        <v>Conventional Pollutant Standard</v>
      </c>
      <c r="K42" s="6" t="str">
        <f t="shared" si="1"/>
        <v>trans reduce regulated pollutants</v>
      </c>
      <c r="L42" s="186">
        <f t="shared" si="1"/>
        <v>0</v>
      </c>
      <c r="M42" s="186">
        <f t="shared" si="1"/>
        <v>1</v>
      </c>
      <c r="N42" s="186">
        <f t="shared" si="1"/>
        <v>0.02</v>
      </c>
      <c r="O42" s="6" t="str">
        <f t="shared" si="1"/>
        <v>% reduction in emissions</v>
      </c>
      <c r="P42" s="260" t="s">
        <v>2916</v>
      </c>
      <c r="Q42" s="6" t="str">
        <f t="shared" si="2"/>
        <v>transportation-sector-main.html#conv-pol-stds</v>
      </c>
      <c r="R42" s="6" t="str">
        <f t="shared" si="2"/>
        <v>conventional-pollutant-standards.html</v>
      </c>
      <c r="S42" s="254" t="str">
        <f t="shared" si="2"/>
        <v>HK EPD. Hong Kong Air Pollutant Emission Inventory - Road Transport, https://www.epd.gov.hk/epd/english/environmentinhk/air/data/emission_inve_transport.html</v>
      </c>
    </row>
    <row r="43" spans="1:19" s="3" customFormat="1" ht="75">
      <c r="A43" s="188" t="str">
        <f t="shared" si="5"/>
        <v>Transportation</v>
      </c>
      <c r="B43" s="188" t="str">
        <f t="shared" si="5"/>
        <v>Conventional Pollutant Standards</v>
      </c>
      <c r="C43" s="188" t="str">
        <f t="shared" si="5"/>
        <v>Percentage Reduction of Separately Regulated Pollutants</v>
      </c>
      <c r="D43" s="3" t="s">
        <v>48</v>
      </c>
      <c r="E43" s="3" t="s">
        <v>565</v>
      </c>
      <c r="F43" s="3" t="s">
        <v>48</v>
      </c>
      <c r="G43" s="3" t="s">
        <v>565</v>
      </c>
      <c r="H43" s="184">
        <v>341</v>
      </c>
      <c r="I43" s="57" t="s">
        <v>50</v>
      </c>
      <c r="J43" s="6" t="str">
        <f t="shared" si="1"/>
        <v>Conventional Pollutant Standard</v>
      </c>
      <c r="K43" s="6" t="str">
        <f t="shared" si="1"/>
        <v>trans reduce regulated pollutants</v>
      </c>
      <c r="L43" s="186">
        <f t="shared" si="1"/>
        <v>0</v>
      </c>
      <c r="M43" s="186">
        <f t="shared" si="1"/>
        <v>1</v>
      </c>
      <c r="N43" s="186">
        <f t="shared" si="1"/>
        <v>0.02</v>
      </c>
      <c r="O43" s="6" t="str">
        <f t="shared" si="1"/>
        <v>% reduction in emissions</v>
      </c>
      <c r="P43" s="260" t="s">
        <v>2917</v>
      </c>
      <c r="Q43" s="6" t="str">
        <f t="shared" si="2"/>
        <v>transportation-sector-main.html#conv-pol-stds</v>
      </c>
      <c r="R43" s="6" t="str">
        <f t="shared" si="2"/>
        <v>conventional-pollutant-standards.html</v>
      </c>
      <c r="S43" s="254" t="str">
        <f t="shared" si="2"/>
        <v>HK EPD. Hong Kong Air Pollutant Emission Inventory - Road Transport, https://www.epd.gov.hk/epd/english/environmentinhk/air/data/emission_inve_transport.html</v>
      </c>
    </row>
    <row r="44" spans="1:19" s="3" customFormat="1" ht="75">
      <c r="A44" s="188" t="str">
        <f t="shared" si="5"/>
        <v>Transportation</v>
      </c>
      <c r="B44" s="188" t="str">
        <f t="shared" si="5"/>
        <v>Conventional Pollutant Standards</v>
      </c>
      <c r="C44" s="188" t="str">
        <f t="shared" si="5"/>
        <v>Percentage Reduction of Separately Regulated Pollutants</v>
      </c>
      <c r="D44" s="3" t="s">
        <v>48</v>
      </c>
      <c r="E44" s="3" t="s">
        <v>1942</v>
      </c>
      <c r="F44" s="3" t="s">
        <v>48</v>
      </c>
      <c r="G44" s="3" t="s">
        <v>1942</v>
      </c>
      <c r="H44" s="184">
        <v>342</v>
      </c>
      <c r="I44" s="57" t="s">
        <v>50</v>
      </c>
      <c r="J44" s="6" t="str">
        <f t="shared" si="1"/>
        <v>Conventional Pollutant Standard</v>
      </c>
      <c r="K44" s="6" t="str">
        <f t="shared" si="1"/>
        <v>trans reduce regulated pollutants</v>
      </c>
      <c r="L44" s="186">
        <f t="shared" si="1"/>
        <v>0</v>
      </c>
      <c r="M44" s="186">
        <f t="shared" si="1"/>
        <v>1</v>
      </c>
      <c r="N44" s="186">
        <f t="shared" si="1"/>
        <v>0.02</v>
      </c>
      <c r="O44" s="6" t="str">
        <f t="shared" si="1"/>
        <v>% reduction in emissions</v>
      </c>
      <c r="P44" s="260" t="s">
        <v>2918</v>
      </c>
      <c r="Q44" s="6" t="str">
        <f t="shared" si="2"/>
        <v>transportation-sector-main.html#conv-pol-stds</v>
      </c>
      <c r="R44" s="6" t="str">
        <f t="shared" si="2"/>
        <v>conventional-pollutant-standards.html</v>
      </c>
      <c r="S44" s="254" t="str">
        <f t="shared" si="2"/>
        <v>HK EPD. Hong Kong Air Pollutant Emission Inventory - Road Transport, https://www.epd.gov.hk/epd/english/environmentinhk/air/data/emission_inve_transport.html</v>
      </c>
    </row>
    <row r="45" spans="1:19" s="3" customFormat="1" ht="75">
      <c r="A45" s="188" t="str">
        <f t="shared" si="5"/>
        <v>Transportation</v>
      </c>
      <c r="B45" s="188" t="str">
        <f t="shared" si="5"/>
        <v>Conventional Pollutant Standards</v>
      </c>
      <c r="C45" s="188" t="str">
        <f t="shared" si="5"/>
        <v>Percentage Reduction of Separately Regulated Pollutants</v>
      </c>
      <c r="D45" s="3" t="s">
        <v>48</v>
      </c>
      <c r="E45" s="3" t="s">
        <v>1944</v>
      </c>
      <c r="F45" s="3" t="s">
        <v>48</v>
      </c>
      <c r="G45" s="3" t="s">
        <v>1944</v>
      </c>
      <c r="H45" s="184">
        <v>343</v>
      </c>
      <c r="I45" s="57" t="s">
        <v>50</v>
      </c>
      <c r="J45" s="6" t="str">
        <f t="shared" si="1"/>
        <v>Conventional Pollutant Standard</v>
      </c>
      <c r="K45" s="6" t="str">
        <f t="shared" si="1"/>
        <v>trans reduce regulated pollutants</v>
      </c>
      <c r="L45" s="186">
        <f t="shared" si="1"/>
        <v>0</v>
      </c>
      <c r="M45" s="186">
        <f t="shared" si="1"/>
        <v>1</v>
      </c>
      <c r="N45" s="186">
        <f t="shared" ref="J45:O59" si="6">N$2</f>
        <v>0.02</v>
      </c>
      <c r="O45" s="6" t="str">
        <f t="shared" si="6"/>
        <v>% reduction in emissions</v>
      </c>
      <c r="P45" s="260" t="s">
        <v>2919</v>
      </c>
      <c r="Q45" s="6" t="str">
        <f t="shared" si="2"/>
        <v>transportation-sector-main.html#conv-pol-stds</v>
      </c>
      <c r="R45" s="6" t="str">
        <f t="shared" si="2"/>
        <v>conventional-pollutant-standards.html</v>
      </c>
      <c r="S45" s="254" t="str">
        <f t="shared" si="2"/>
        <v>HK EPD. Hong Kong Air Pollutant Emission Inventory - Road Transport, https://www.epd.gov.hk/epd/english/environmentinhk/air/data/emission_inve_transport.html</v>
      </c>
    </row>
    <row r="46" spans="1:19" s="3" customFormat="1" ht="75">
      <c r="A46" s="188" t="str">
        <f t="shared" si="5"/>
        <v>Transportation</v>
      </c>
      <c r="B46" s="188" t="str">
        <f t="shared" si="5"/>
        <v>Conventional Pollutant Standards</v>
      </c>
      <c r="C46" s="188" t="str">
        <f t="shared" si="5"/>
        <v>Percentage Reduction of Separately Regulated Pollutants</v>
      </c>
      <c r="D46" s="3" t="s">
        <v>48</v>
      </c>
      <c r="E46" s="3" t="s">
        <v>1946</v>
      </c>
      <c r="F46" s="3" t="s">
        <v>48</v>
      </c>
      <c r="G46" s="3" t="s">
        <v>2175</v>
      </c>
      <c r="H46" s="184">
        <v>344</v>
      </c>
      <c r="I46" s="57" t="s">
        <v>50</v>
      </c>
      <c r="J46" s="6" t="str">
        <f t="shared" si="6"/>
        <v>Conventional Pollutant Standard</v>
      </c>
      <c r="K46" s="6" t="str">
        <f t="shared" si="6"/>
        <v>trans reduce regulated pollutants</v>
      </c>
      <c r="L46" s="186">
        <f t="shared" si="6"/>
        <v>0</v>
      </c>
      <c r="M46" s="186">
        <f t="shared" si="6"/>
        <v>1</v>
      </c>
      <c r="N46" s="186">
        <f t="shared" si="6"/>
        <v>0.02</v>
      </c>
      <c r="O46" s="6" t="str">
        <f t="shared" si="6"/>
        <v>% reduction in emissions</v>
      </c>
      <c r="P46" s="260" t="s">
        <v>2920</v>
      </c>
      <c r="Q46" s="6" t="str">
        <f t="shared" si="2"/>
        <v>transportation-sector-main.html#conv-pol-stds</v>
      </c>
      <c r="R46" s="6" t="str">
        <f t="shared" si="2"/>
        <v>conventional-pollutant-standards.html</v>
      </c>
      <c r="S46" s="254" t="str">
        <f t="shared" si="2"/>
        <v>HK EPD. Hong Kong Air Pollutant Emission Inventory - Road Transport, https://www.epd.gov.hk/epd/english/environmentinhk/air/data/emission_inve_transport.html</v>
      </c>
    </row>
    <row r="47" spans="1:19" s="3" customFormat="1" ht="45" hidden="1">
      <c r="A47" s="188" t="str">
        <f t="shared" si="5"/>
        <v>Transportation</v>
      </c>
      <c r="B47" s="188" t="str">
        <f t="shared" si="5"/>
        <v>Conventional Pollutant Standards</v>
      </c>
      <c r="C47" s="188" t="str">
        <f t="shared" si="5"/>
        <v>Percentage Reduction of Separately Regulated Pollutants</v>
      </c>
      <c r="D47" s="3" t="s">
        <v>48</v>
      </c>
      <c r="E47" s="3" t="s">
        <v>1947</v>
      </c>
      <c r="F47" s="3" t="s">
        <v>48</v>
      </c>
      <c r="G47" s="3" t="s">
        <v>1947</v>
      </c>
      <c r="H47" s="184">
        <v>345</v>
      </c>
      <c r="I47" s="12" t="s">
        <v>51</v>
      </c>
      <c r="J47" s="6"/>
      <c r="K47" s="6"/>
      <c r="L47" s="186"/>
      <c r="M47" s="186"/>
      <c r="N47" s="186"/>
      <c r="O47" s="6"/>
      <c r="P47" s="260"/>
      <c r="Q47" s="6"/>
      <c r="R47" s="6"/>
      <c r="S47" s="192"/>
    </row>
    <row r="48" spans="1:19" s="3" customFormat="1" ht="75">
      <c r="A48" s="188" t="str">
        <f t="shared" si="5"/>
        <v>Transportation</v>
      </c>
      <c r="B48" s="188" t="str">
        <f t="shared" si="5"/>
        <v>Conventional Pollutant Standards</v>
      </c>
      <c r="C48" s="188" t="str">
        <f t="shared" si="5"/>
        <v>Percentage Reduction of Separately Regulated Pollutants</v>
      </c>
      <c r="D48" s="3" t="s">
        <v>48</v>
      </c>
      <c r="E48" s="3" t="s">
        <v>1949</v>
      </c>
      <c r="F48" s="3" t="s">
        <v>48</v>
      </c>
      <c r="G48" s="3" t="s">
        <v>1949</v>
      </c>
      <c r="H48" s="184">
        <v>346</v>
      </c>
      <c r="I48" s="57" t="s">
        <v>50</v>
      </c>
      <c r="J48" s="6" t="str">
        <f t="shared" si="6"/>
        <v>Conventional Pollutant Standard</v>
      </c>
      <c r="K48" s="6" t="str">
        <f t="shared" si="6"/>
        <v>trans reduce regulated pollutants</v>
      </c>
      <c r="L48" s="186">
        <f t="shared" si="6"/>
        <v>0</v>
      </c>
      <c r="M48" s="186">
        <f t="shared" si="6"/>
        <v>1</v>
      </c>
      <c r="N48" s="186">
        <f t="shared" si="6"/>
        <v>0.02</v>
      </c>
      <c r="O48" s="6" t="str">
        <f t="shared" si="6"/>
        <v>% reduction in emissions</v>
      </c>
      <c r="P48" s="260" t="s">
        <v>2921</v>
      </c>
      <c r="Q48" s="6" t="str">
        <f t="shared" si="2"/>
        <v>transportation-sector-main.html#conv-pol-stds</v>
      </c>
      <c r="R48" s="6" t="str">
        <f t="shared" si="2"/>
        <v>conventional-pollutant-standards.html</v>
      </c>
      <c r="S48" s="254" t="str">
        <f t="shared" si="2"/>
        <v>HK EPD. Hong Kong Air Pollutant Emission Inventory - Road Transport, https://www.epd.gov.hk/epd/english/environmentinhk/air/data/emission_inve_transport.html</v>
      </c>
    </row>
    <row r="49" spans="1:20" s="3" customFormat="1" ht="75">
      <c r="A49" s="188" t="str">
        <f t="shared" si="5"/>
        <v>Transportation</v>
      </c>
      <c r="B49" s="188" t="str">
        <f t="shared" si="5"/>
        <v>Conventional Pollutant Standards</v>
      </c>
      <c r="C49" s="188" t="str">
        <f t="shared" si="5"/>
        <v>Percentage Reduction of Separately Regulated Pollutants</v>
      </c>
      <c r="D49" s="3" t="s">
        <v>48</v>
      </c>
      <c r="E49" s="3" t="s">
        <v>1951</v>
      </c>
      <c r="F49" s="3" t="s">
        <v>48</v>
      </c>
      <c r="G49" s="3" t="s">
        <v>1951</v>
      </c>
      <c r="H49" s="184">
        <v>347</v>
      </c>
      <c r="I49" s="57" t="s">
        <v>50</v>
      </c>
      <c r="J49" s="6" t="str">
        <f t="shared" si="6"/>
        <v>Conventional Pollutant Standard</v>
      </c>
      <c r="K49" s="6" t="str">
        <f t="shared" si="6"/>
        <v>trans reduce regulated pollutants</v>
      </c>
      <c r="L49" s="186">
        <f t="shared" si="6"/>
        <v>0</v>
      </c>
      <c r="M49" s="186">
        <f t="shared" si="6"/>
        <v>1</v>
      </c>
      <c r="N49" s="186">
        <f t="shared" si="6"/>
        <v>0.02</v>
      </c>
      <c r="O49" s="6" t="str">
        <f t="shared" si="6"/>
        <v>% reduction in emissions</v>
      </c>
      <c r="P49" s="260" t="s">
        <v>2922</v>
      </c>
      <c r="Q49" s="6" t="str">
        <f t="shared" si="2"/>
        <v>transportation-sector-main.html#conv-pol-stds</v>
      </c>
      <c r="R49" s="6" t="str">
        <f t="shared" si="2"/>
        <v>conventional-pollutant-standards.html</v>
      </c>
      <c r="S49" s="254" t="str">
        <f t="shared" si="2"/>
        <v>HK EPD. Hong Kong Air Pollutant Emission Inventory - Road Transport, https://www.epd.gov.hk/epd/english/environmentinhk/air/data/emission_inve_transport.html</v>
      </c>
    </row>
    <row r="50" spans="1:20" s="3" customFormat="1" ht="45" hidden="1">
      <c r="A50" s="188" t="str">
        <f t="shared" si="5"/>
        <v>Transportation</v>
      </c>
      <c r="B50" s="188" t="str">
        <f t="shared" si="5"/>
        <v>Conventional Pollutant Standards</v>
      </c>
      <c r="C50" s="188" t="str">
        <f t="shared" si="5"/>
        <v>Percentage Reduction of Separately Regulated Pollutants</v>
      </c>
      <c r="D50" s="3" t="s">
        <v>48</v>
      </c>
      <c r="E50" s="3" t="s">
        <v>1953</v>
      </c>
      <c r="F50" s="3" t="s">
        <v>48</v>
      </c>
      <c r="G50" s="3" t="s">
        <v>1953</v>
      </c>
      <c r="H50" s="184">
        <v>348</v>
      </c>
      <c r="I50" s="12" t="s">
        <v>51</v>
      </c>
      <c r="J50" s="6"/>
      <c r="K50" s="6"/>
      <c r="L50" s="186"/>
      <c r="M50" s="186"/>
      <c r="N50" s="186"/>
      <c r="O50" s="6"/>
      <c r="P50" s="260"/>
      <c r="Q50" s="6"/>
      <c r="R50" s="6"/>
      <c r="S50" s="192"/>
    </row>
    <row r="51" spans="1:20" s="3" customFormat="1" ht="45" hidden="1">
      <c r="A51" s="188" t="str">
        <f t="shared" si="5"/>
        <v>Transportation</v>
      </c>
      <c r="B51" s="188" t="str">
        <f t="shared" si="5"/>
        <v>Conventional Pollutant Standards</v>
      </c>
      <c r="C51" s="188" t="str">
        <f t="shared" si="5"/>
        <v>Percentage Reduction of Separately Regulated Pollutants</v>
      </c>
      <c r="D51" s="3" t="s">
        <v>48</v>
      </c>
      <c r="E51" s="3" t="s">
        <v>1955</v>
      </c>
      <c r="F51" s="3" t="s">
        <v>48</v>
      </c>
      <c r="G51" s="3" t="s">
        <v>1955</v>
      </c>
      <c r="H51" s="184">
        <v>349</v>
      </c>
      <c r="I51" s="12" t="s">
        <v>51</v>
      </c>
      <c r="J51" s="6"/>
      <c r="K51" s="6"/>
      <c r="L51" s="186"/>
      <c r="M51" s="186"/>
      <c r="N51" s="186"/>
      <c r="O51" s="6"/>
      <c r="P51" s="260"/>
      <c r="Q51" s="6"/>
      <c r="R51" s="6"/>
      <c r="S51" s="192"/>
    </row>
    <row r="52" spans="1:20" s="3" customFormat="1" ht="75">
      <c r="A52" s="188" t="str">
        <f t="shared" si="5"/>
        <v>Transportation</v>
      </c>
      <c r="B52" s="188" t="str">
        <f t="shared" si="5"/>
        <v>Conventional Pollutant Standards</v>
      </c>
      <c r="C52" s="188" t="str">
        <f t="shared" si="5"/>
        <v>Percentage Reduction of Separately Regulated Pollutants</v>
      </c>
      <c r="D52" s="3" t="s">
        <v>124</v>
      </c>
      <c r="E52" s="3" t="s">
        <v>1939</v>
      </c>
      <c r="F52" s="3" t="s">
        <v>124</v>
      </c>
      <c r="G52" s="3" t="s">
        <v>2357</v>
      </c>
      <c r="H52" s="184">
        <v>350</v>
      </c>
      <c r="I52" s="57" t="s">
        <v>50</v>
      </c>
      <c r="J52" s="6" t="str">
        <f t="shared" si="6"/>
        <v>Conventional Pollutant Standard</v>
      </c>
      <c r="K52" s="6" t="str">
        <f t="shared" si="6"/>
        <v>trans reduce regulated pollutants</v>
      </c>
      <c r="L52" s="186">
        <f t="shared" si="6"/>
        <v>0</v>
      </c>
      <c r="M52" s="186">
        <f t="shared" si="6"/>
        <v>1</v>
      </c>
      <c r="N52" s="186">
        <f t="shared" si="6"/>
        <v>0.02</v>
      </c>
      <c r="O52" s="6" t="str">
        <f t="shared" si="6"/>
        <v>% reduction in emissions</v>
      </c>
      <c r="P52" s="260" t="s">
        <v>2923</v>
      </c>
      <c r="Q52" s="6" t="str">
        <f t="shared" si="2"/>
        <v>transportation-sector-main.html#conv-pol-stds</v>
      </c>
      <c r="R52" s="6" t="str">
        <f t="shared" si="2"/>
        <v>conventional-pollutant-standards.html</v>
      </c>
      <c r="S52" s="254" t="str">
        <f t="shared" si="2"/>
        <v>HK EPD. Hong Kong Air Pollutant Emission Inventory - Road Transport, https://www.epd.gov.hk/epd/english/environmentinhk/air/data/emission_inve_transport.html</v>
      </c>
    </row>
    <row r="53" spans="1:20" s="3" customFormat="1" ht="75">
      <c r="A53" s="188" t="str">
        <f t="shared" si="5"/>
        <v>Transportation</v>
      </c>
      <c r="B53" s="188" t="str">
        <f t="shared" si="5"/>
        <v>Conventional Pollutant Standards</v>
      </c>
      <c r="C53" s="188" t="str">
        <f t="shared" si="5"/>
        <v>Percentage Reduction of Separately Regulated Pollutants</v>
      </c>
      <c r="D53" s="3" t="s">
        <v>124</v>
      </c>
      <c r="E53" s="3" t="s">
        <v>565</v>
      </c>
      <c r="F53" s="3" t="s">
        <v>124</v>
      </c>
      <c r="G53" s="3" t="s">
        <v>565</v>
      </c>
      <c r="H53" s="184">
        <v>351</v>
      </c>
      <c r="I53" s="57" t="s">
        <v>50</v>
      </c>
      <c r="J53" s="6" t="str">
        <f t="shared" si="6"/>
        <v>Conventional Pollutant Standard</v>
      </c>
      <c r="K53" s="6" t="str">
        <f t="shared" si="6"/>
        <v>trans reduce regulated pollutants</v>
      </c>
      <c r="L53" s="186">
        <f t="shared" si="6"/>
        <v>0</v>
      </c>
      <c r="M53" s="186">
        <f t="shared" si="6"/>
        <v>1</v>
      </c>
      <c r="N53" s="186">
        <f t="shared" si="6"/>
        <v>0.02</v>
      </c>
      <c r="O53" s="6" t="str">
        <f t="shared" si="6"/>
        <v>% reduction in emissions</v>
      </c>
      <c r="P53" s="260" t="s">
        <v>2924</v>
      </c>
      <c r="Q53" s="6" t="str">
        <f t="shared" si="2"/>
        <v>transportation-sector-main.html#conv-pol-stds</v>
      </c>
      <c r="R53" s="6" t="str">
        <f t="shared" si="2"/>
        <v>conventional-pollutant-standards.html</v>
      </c>
      <c r="S53" s="254" t="str">
        <f t="shared" si="2"/>
        <v>HK EPD. Hong Kong Air Pollutant Emission Inventory - Road Transport, https://www.epd.gov.hk/epd/english/environmentinhk/air/data/emission_inve_transport.html</v>
      </c>
    </row>
    <row r="54" spans="1:20" s="3" customFormat="1" ht="75">
      <c r="A54" s="188" t="str">
        <f t="shared" si="5"/>
        <v>Transportation</v>
      </c>
      <c r="B54" s="188" t="str">
        <f t="shared" si="5"/>
        <v>Conventional Pollutant Standards</v>
      </c>
      <c r="C54" s="188" t="str">
        <f t="shared" si="5"/>
        <v>Percentage Reduction of Separately Regulated Pollutants</v>
      </c>
      <c r="D54" s="3" t="s">
        <v>124</v>
      </c>
      <c r="E54" s="3" t="s">
        <v>1942</v>
      </c>
      <c r="F54" s="3" t="s">
        <v>124</v>
      </c>
      <c r="G54" s="3" t="s">
        <v>1942</v>
      </c>
      <c r="H54" s="184">
        <v>352</v>
      </c>
      <c r="I54" s="57" t="s">
        <v>50</v>
      </c>
      <c r="J54" s="6" t="str">
        <f t="shared" si="6"/>
        <v>Conventional Pollutant Standard</v>
      </c>
      <c r="K54" s="6" t="str">
        <f t="shared" si="6"/>
        <v>trans reduce regulated pollutants</v>
      </c>
      <c r="L54" s="186">
        <f t="shared" si="6"/>
        <v>0</v>
      </c>
      <c r="M54" s="186">
        <f t="shared" si="6"/>
        <v>1</v>
      </c>
      <c r="N54" s="186">
        <f t="shared" si="6"/>
        <v>0.02</v>
      </c>
      <c r="O54" s="6" t="str">
        <f t="shared" si="6"/>
        <v>% reduction in emissions</v>
      </c>
      <c r="P54" s="260" t="s">
        <v>2925</v>
      </c>
      <c r="Q54" s="6" t="str">
        <f t="shared" si="2"/>
        <v>transportation-sector-main.html#conv-pol-stds</v>
      </c>
      <c r="R54" s="6" t="str">
        <f t="shared" si="2"/>
        <v>conventional-pollutant-standards.html</v>
      </c>
      <c r="S54" s="254" t="str">
        <f t="shared" si="2"/>
        <v>HK EPD. Hong Kong Air Pollutant Emission Inventory - Road Transport, https://www.epd.gov.hk/epd/english/environmentinhk/air/data/emission_inve_transport.html</v>
      </c>
    </row>
    <row r="55" spans="1:20" s="3" customFormat="1" ht="75">
      <c r="A55" s="188" t="str">
        <f t="shared" si="5"/>
        <v>Transportation</v>
      </c>
      <c r="B55" s="188" t="str">
        <f t="shared" si="5"/>
        <v>Conventional Pollutant Standards</v>
      </c>
      <c r="C55" s="188" t="str">
        <f t="shared" si="5"/>
        <v>Percentage Reduction of Separately Regulated Pollutants</v>
      </c>
      <c r="D55" s="3" t="s">
        <v>124</v>
      </c>
      <c r="E55" s="3" t="s">
        <v>1944</v>
      </c>
      <c r="F55" s="3" t="s">
        <v>124</v>
      </c>
      <c r="G55" s="3" t="s">
        <v>1944</v>
      </c>
      <c r="H55" s="184">
        <v>353</v>
      </c>
      <c r="I55" s="57" t="s">
        <v>50</v>
      </c>
      <c r="J55" s="6" t="str">
        <f t="shared" si="6"/>
        <v>Conventional Pollutant Standard</v>
      </c>
      <c r="K55" s="6" t="str">
        <f t="shared" si="6"/>
        <v>trans reduce regulated pollutants</v>
      </c>
      <c r="L55" s="186">
        <f t="shared" si="6"/>
        <v>0</v>
      </c>
      <c r="M55" s="186">
        <f t="shared" si="6"/>
        <v>1</v>
      </c>
      <c r="N55" s="186">
        <f t="shared" si="6"/>
        <v>0.02</v>
      </c>
      <c r="O55" s="6" t="str">
        <f t="shared" si="6"/>
        <v>% reduction in emissions</v>
      </c>
      <c r="P55" s="260" t="s">
        <v>2926</v>
      </c>
      <c r="Q55" s="6" t="str">
        <f t="shared" si="2"/>
        <v>transportation-sector-main.html#conv-pol-stds</v>
      </c>
      <c r="R55" s="6" t="str">
        <f t="shared" si="2"/>
        <v>conventional-pollutant-standards.html</v>
      </c>
      <c r="S55" s="254" t="str">
        <f t="shared" si="2"/>
        <v>HK EPD. Hong Kong Air Pollutant Emission Inventory - Road Transport, https://www.epd.gov.hk/epd/english/environmentinhk/air/data/emission_inve_transport.html</v>
      </c>
    </row>
    <row r="56" spans="1:20" s="3" customFormat="1" ht="75">
      <c r="A56" s="188" t="str">
        <f t="shared" si="5"/>
        <v>Transportation</v>
      </c>
      <c r="B56" s="188" t="str">
        <f t="shared" si="5"/>
        <v>Conventional Pollutant Standards</v>
      </c>
      <c r="C56" s="188" t="str">
        <f t="shared" si="5"/>
        <v>Percentage Reduction of Separately Regulated Pollutants</v>
      </c>
      <c r="D56" s="3" t="s">
        <v>124</v>
      </c>
      <c r="E56" s="3" t="s">
        <v>1946</v>
      </c>
      <c r="F56" s="3" t="s">
        <v>124</v>
      </c>
      <c r="G56" s="3" t="s">
        <v>2175</v>
      </c>
      <c r="H56" s="184">
        <v>354</v>
      </c>
      <c r="I56" s="57" t="s">
        <v>50</v>
      </c>
      <c r="J56" s="6" t="str">
        <f t="shared" si="6"/>
        <v>Conventional Pollutant Standard</v>
      </c>
      <c r="K56" s="6" t="str">
        <f t="shared" si="6"/>
        <v>trans reduce regulated pollutants</v>
      </c>
      <c r="L56" s="186">
        <f t="shared" si="6"/>
        <v>0</v>
      </c>
      <c r="M56" s="186">
        <f t="shared" si="6"/>
        <v>1</v>
      </c>
      <c r="N56" s="186">
        <f t="shared" si="6"/>
        <v>0.02</v>
      </c>
      <c r="O56" s="6" t="str">
        <f t="shared" si="6"/>
        <v>% reduction in emissions</v>
      </c>
      <c r="P56" s="260" t="s">
        <v>2927</v>
      </c>
      <c r="Q56" s="6" t="str">
        <f t="shared" si="2"/>
        <v>transportation-sector-main.html#conv-pol-stds</v>
      </c>
      <c r="R56" s="6" t="str">
        <f t="shared" si="2"/>
        <v>conventional-pollutant-standards.html</v>
      </c>
      <c r="S56" s="254" t="str">
        <f t="shared" si="2"/>
        <v>HK EPD. Hong Kong Air Pollutant Emission Inventory - Road Transport, https://www.epd.gov.hk/epd/english/environmentinhk/air/data/emission_inve_transport.html</v>
      </c>
    </row>
    <row r="57" spans="1:20" s="3" customFormat="1" ht="75">
      <c r="A57" s="188" t="str">
        <f t="shared" si="5"/>
        <v>Transportation</v>
      </c>
      <c r="B57" s="188" t="str">
        <f t="shared" si="5"/>
        <v>Conventional Pollutant Standards</v>
      </c>
      <c r="C57" s="188" t="str">
        <f t="shared" si="5"/>
        <v>Percentage Reduction of Separately Regulated Pollutants</v>
      </c>
      <c r="D57" s="3" t="s">
        <v>124</v>
      </c>
      <c r="E57" s="3" t="s">
        <v>1947</v>
      </c>
      <c r="F57" s="3" t="s">
        <v>124</v>
      </c>
      <c r="G57" s="3" t="s">
        <v>1947</v>
      </c>
      <c r="H57" s="184">
        <v>355</v>
      </c>
      <c r="I57" s="57" t="s">
        <v>50</v>
      </c>
      <c r="J57" s="6" t="str">
        <f t="shared" si="6"/>
        <v>Conventional Pollutant Standard</v>
      </c>
      <c r="K57" s="6" t="str">
        <f t="shared" si="6"/>
        <v>trans reduce regulated pollutants</v>
      </c>
      <c r="L57" s="186">
        <f t="shared" si="6"/>
        <v>0</v>
      </c>
      <c r="M57" s="186">
        <f t="shared" si="6"/>
        <v>1</v>
      </c>
      <c r="N57" s="186">
        <f t="shared" si="6"/>
        <v>0.02</v>
      </c>
      <c r="O57" s="6" t="str">
        <f t="shared" si="6"/>
        <v>% reduction in emissions</v>
      </c>
      <c r="P57" s="260" t="s">
        <v>2928</v>
      </c>
      <c r="Q57" s="6" t="str">
        <f t="shared" si="2"/>
        <v>transportation-sector-main.html#conv-pol-stds</v>
      </c>
      <c r="R57" s="6" t="str">
        <f t="shared" si="2"/>
        <v>conventional-pollutant-standards.html</v>
      </c>
      <c r="S57" s="254" t="str">
        <f t="shared" si="2"/>
        <v>HK EPD. Hong Kong Air Pollutant Emission Inventory - Road Transport, https://www.epd.gov.hk/epd/english/environmentinhk/air/data/emission_inve_transport.html</v>
      </c>
    </row>
    <row r="58" spans="1:20" s="3" customFormat="1" ht="75">
      <c r="A58" s="188" t="str">
        <f t="shared" si="5"/>
        <v>Transportation</v>
      </c>
      <c r="B58" s="188" t="str">
        <f t="shared" si="5"/>
        <v>Conventional Pollutant Standards</v>
      </c>
      <c r="C58" s="188" t="str">
        <f t="shared" si="5"/>
        <v>Percentage Reduction of Separately Regulated Pollutants</v>
      </c>
      <c r="D58" s="3" t="s">
        <v>124</v>
      </c>
      <c r="E58" s="3" t="s">
        <v>1949</v>
      </c>
      <c r="F58" s="3" t="s">
        <v>124</v>
      </c>
      <c r="G58" s="3" t="s">
        <v>1949</v>
      </c>
      <c r="H58" s="184">
        <v>356</v>
      </c>
      <c r="I58" s="57" t="s">
        <v>50</v>
      </c>
      <c r="J58" s="6" t="str">
        <f t="shared" si="6"/>
        <v>Conventional Pollutant Standard</v>
      </c>
      <c r="K58" s="6" t="str">
        <f t="shared" si="6"/>
        <v>trans reduce regulated pollutants</v>
      </c>
      <c r="L58" s="186">
        <f t="shared" si="6"/>
        <v>0</v>
      </c>
      <c r="M58" s="186">
        <f t="shared" si="6"/>
        <v>1</v>
      </c>
      <c r="N58" s="186">
        <f t="shared" si="6"/>
        <v>0.02</v>
      </c>
      <c r="O58" s="6" t="str">
        <f t="shared" si="6"/>
        <v>% reduction in emissions</v>
      </c>
      <c r="P58" s="260" t="s">
        <v>2929</v>
      </c>
      <c r="Q58" s="6" t="str">
        <f t="shared" si="2"/>
        <v>transportation-sector-main.html#conv-pol-stds</v>
      </c>
      <c r="R58" s="6" t="str">
        <f t="shared" si="2"/>
        <v>conventional-pollutant-standards.html</v>
      </c>
      <c r="S58" s="254" t="str">
        <f t="shared" si="2"/>
        <v>HK EPD. Hong Kong Air Pollutant Emission Inventory - Road Transport, https://www.epd.gov.hk/epd/english/environmentinhk/air/data/emission_inve_transport.html</v>
      </c>
    </row>
    <row r="59" spans="1:20" s="3" customFormat="1" ht="75">
      <c r="A59" s="188" t="str">
        <f t="shared" si="5"/>
        <v>Transportation</v>
      </c>
      <c r="B59" s="188" t="str">
        <f t="shared" si="5"/>
        <v>Conventional Pollutant Standards</v>
      </c>
      <c r="C59" s="188" t="str">
        <f t="shared" si="5"/>
        <v>Percentage Reduction of Separately Regulated Pollutants</v>
      </c>
      <c r="D59" s="3" t="s">
        <v>124</v>
      </c>
      <c r="E59" s="3" t="s">
        <v>1951</v>
      </c>
      <c r="F59" s="3" t="s">
        <v>124</v>
      </c>
      <c r="G59" s="3" t="s">
        <v>1951</v>
      </c>
      <c r="H59" s="184">
        <v>357</v>
      </c>
      <c r="I59" s="57" t="s">
        <v>50</v>
      </c>
      <c r="J59" s="6" t="str">
        <f t="shared" si="6"/>
        <v>Conventional Pollutant Standard</v>
      </c>
      <c r="K59" s="6" t="str">
        <f t="shared" si="6"/>
        <v>trans reduce regulated pollutants</v>
      </c>
      <c r="L59" s="186">
        <f t="shared" si="6"/>
        <v>0</v>
      </c>
      <c r="M59" s="186">
        <f t="shared" si="6"/>
        <v>1</v>
      </c>
      <c r="N59" s="186">
        <f t="shared" si="6"/>
        <v>0.02</v>
      </c>
      <c r="O59" s="6" t="str">
        <f t="shared" si="6"/>
        <v>% reduction in emissions</v>
      </c>
      <c r="P59" s="260" t="s">
        <v>2930</v>
      </c>
      <c r="Q59" s="6" t="str">
        <f t="shared" si="2"/>
        <v>transportation-sector-main.html#conv-pol-stds</v>
      </c>
      <c r="R59" s="6" t="str">
        <f t="shared" si="2"/>
        <v>conventional-pollutant-standards.html</v>
      </c>
      <c r="S59" s="254" t="str">
        <f t="shared" si="2"/>
        <v>HK EPD. Hong Kong Air Pollutant Emission Inventory - Road Transport, https://www.epd.gov.hk/epd/english/environmentinhk/air/data/emission_inve_transport.html</v>
      </c>
    </row>
    <row r="60" spans="1:20" s="3" customFormat="1" ht="45" hidden="1">
      <c r="A60" s="188" t="str">
        <f t="shared" si="5"/>
        <v>Transportation</v>
      </c>
      <c r="B60" s="188" t="str">
        <f t="shared" si="5"/>
        <v>Conventional Pollutant Standards</v>
      </c>
      <c r="C60" s="188" t="str">
        <f t="shared" si="5"/>
        <v>Percentage Reduction of Separately Regulated Pollutants</v>
      </c>
      <c r="D60" s="3" t="s">
        <v>124</v>
      </c>
      <c r="E60" s="3" t="s">
        <v>1953</v>
      </c>
      <c r="F60" s="3" t="s">
        <v>124</v>
      </c>
      <c r="G60" s="3" t="s">
        <v>1953</v>
      </c>
      <c r="H60" s="184">
        <v>358</v>
      </c>
      <c r="I60" s="12" t="s">
        <v>51</v>
      </c>
      <c r="J60" s="6"/>
      <c r="K60" s="6"/>
      <c r="L60" s="186"/>
      <c r="M60" s="186"/>
      <c r="N60" s="186"/>
      <c r="O60" s="6"/>
      <c r="P60" s="57"/>
      <c r="Q60" s="6"/>
      <c r="R60" s="6"/>
      <c r="S60" s="192"/>
    </row>
    <row r="61" spans="1:20" s="3" customFormat="1" ht="45" hidden="1">
      <c r="A61" s="188" t="str">
        <f t="shared" si="5"/>
        <v>Transportation</v>
      </c>
      <c r="B61" s="188" t="str">
        <f t="shared" si="5"/>
        <v>Conventional Pollutant Standards</v>
      </c>
      <c r="C61" s="188" t="str">
        <f t="shared" si="5"/>
        <v>Percentage Reduction of Separately Regulated Pollutants</v>
      </c>
      <c r="D61" s="3" t="s">
        <v>124</v>
      </c>
      <c r="E61" s="3" t="s">
        <v>1955</v>
      </c>
      <c r="F61" s="3" t="s">
        <v>124</v>
      </c>
      <c r="G61" s="3" t="s">
        <v>1955</v>
      </c>
      <c r="H61" s="184">
        <v>359</v>
      </c>
      <c r="I61" s="12" t="s">
        <v>51</v>
      </c>
      <c r="J61" s="6"/>
      <c r="K61" s="6"/>
      <c r="L61" s="186"/>
      <c r="M61" s="186"/>
      <c r="N61" s="186"/>
      <c r="O61" s="6"/>
      <c r="P61" s="57"/>
      <c r="Q61" s="6"/>
      <c r="R61" s="6"/>
      <c r="S61" s="192"/>
    </row>
    <row r="62" spans="1:20" s="3" customFormat="1" ht="150">
      <c r="A62" s="181" t="s">
        <v>4</v>
      </c>
      <c r="B62" s="182" t="s">
        <v>2421</v>
      </c>
      <c r="C62" s="182" t="s">
        <v>2422</v>
      </c>
      <c r="H62" s="184">
        <v>360</v>
      </c>
      <c r="I62" s="12" t="s">
        <v>50</v>
      </c>
      <c r="J62" s="3" t="s">
        <v>2422</v>
      </c>
      <c r="K62" s="3" t="s">
        <v>2423</v>
      </c>
      <c r="L62" s="199">
        <v>0</v>
      </c>
      <c r="M62" s="199">
        <v>300</v>
      </c>
      <c r="N62" s="199">
        <v>5</v>
      </c>
      <c r="O62" s="3" t="s">
        <v>2424</v>
      </c>
      <c r="P62" s="253" t="s">
        <v>2428</v>
      </c>
      <c r="R62" s="3" t="s">
        <v>2764</v>
      </c>
      <c r="S62" s="192" t="s">
        <v>2425</v>
      </c>
    </row>
    <row r="63" spans="1:20" s="3" customFormat="1" ht="105">
      <c r="A63" s="181" t="s">
        <v>4</v>
      </c>
      <c r="B63" s="181" t="s">
        <v>2417</v>
      </c>
      <c r="C63" s="181" t="s">
        <v>2418</v>
      </c>
      <c r="D63" s="57"/>
      <c r="E63" s="57"/>
      <c r="F63" s="57"/>
      <c r="G63" s="57"/>
      <c r="H63" s="184">
        <v>361</v>
      </c>
      <c r="I63" s="57" t="s">
        <v>50</v>
      </c>
      <c r="J63" s="181" t="s">
        <v>2427</v>
      </c>
      <c r="K63" s="180" t="s">
        <v>2419</v>
      </c>
      <c r="L63" s="66">
        <v>0</v>
      </c>
      <c r="M63" s="66">
        <v>1</v>
      </c>
      <c r="N63" s="66">
        <v>0.02</v>
      </c>
      <c r="O63" s="57" t="s">
        <v>2420</v>
      </c>
      <c r="P63" s="253" t="s">
        <v>2429</v>
      </c>
      <c r="Q63" s="77"/>
      <c r="R63" s="77" t="s">
        <v>2765</v>
      </c>
      <c r="S63" s="87" t="s">
        <v>2426</v>
      </c>
      <c r="T63" s="12"/>
    </row>
    <row r="64" spans="1:20" s="3" customFormat="1" ht="90">
      <c r="A64" s="181" t="s">
        <v>4</v>
      </c>
      <c r="B64" s="181" t="s">
        <v>546</v>
      </c>
      <c r="C64" s="181" t="s">
        <v>547</v>
      </c>
      <c r="D64" s="57" t="s">
        <v>52</v>
      </c>
      <c r="E64" s="57" t="s">
        <v>44</v>
      </c>
      <c r="F64" s="57" t="s">
        <v>93</v>
      </c>
      <c r="G64" s="57" t="s">
        <v>44</v>
      </c>
      <c r="H64" s="60">
        <v>186</v>
      </c>
      <c r="I64" s="57" t="s">
        <v>50</v>
      </c>
      <c r="J64" s="79" t="s">
        <v>548</v>
      </c>
      <c r="K64" s="80" t="s">
        <v>2044</v>
      </c>
      <c r="L64" s="66">
        <v>0</v>
      </c>
      <c r="M64" s="66">
        <v>1</v>
      </c>
      <c r="N64" s="66">
        <v>0.01</v>
      </c>
      <c r="O64" s="57" t="s">
        <v>549</v>
      </c>
      <c r="P64" s="260" t="s">
        <v>2931</v>
      </c>
      <c r="Q64" s="77" t="s">
        <v>550</v>
      </c>
      <c r="R64" s="77" t="s">
        <v>551</v>
      </c>
      <c r="S64" s="255" t="s">
        <v>2939</v>
      </c>
      <c r="T64" s="12"/>
    </row>
    <row r="65" spans="1:20" s="3" customFormat="1" ht="105" hidden="1">
      <c r="A65" s="78" t="str">
        <f>A$64</f>
        <v>Transportation</v>
      </c>
      <c r="B65" s="78" t="str">
        <f t="shared" ref="B65:C75" si="7">B$64</f>
        <v>Electric Vehicle Sales Mandate</v>
      </c>
      <c r="C65" s="78" t="str">
        <f t="shared" si="7"/>
        <v>Additional Minimum Required EV Sales Percentage</v>
      </c>
      <c r="D65" s="79" t="s">
        <v>49</v>
      </c>
      <c r="E65" s="79" t="s">
        <v>44</v>
      </c>
      <c r="F65" s="79" t="s">
        <v>94</v>
      </c>
      <c r="G65" s="79" t="s">
        <v>44</v>
      </c>
      <c r="H65" s="60">
        <v>203</v>
      </c>
      <c r="I65" s="12" t="s">
        <v>51</v>
      </c>
      <c r="J65" s="78" t="str">
        <f t="shared" ref="J65:J73" si="8">J$64</f>
        <v>EV Sales Mandate</v>
      </c>
      <c r="K65" s="78" t="str">
        <f t="shared" ref="K65:R73" si="9">K$64</f>
        <v>trans EV minimum</v>
      </c>
      <c r="L65" s="78">
        <f t="shared" si="9"/>
        <v>0</v>
      </c>
      <c r="M65" s="65">
        <f t="shared" si="9"/>
        <v>1</v>
      </c>
      <c r="N65" s="65">
        <f t="shared" si="9"/>
        <v>0.01</v>
      </c>
      <c r="O65" s="65" t="str">
        <f t="shared" si="9"/>
        <v>% of new vehicles sold</v>
      </c>
      <c r="P65" s="260" t="s">
        <v>2306</v>
      </c>
      <c r="Q65" s="65" t="str">
        <f t="shared" si="9"/>
        <v>transportation-sector-main.html#ev-mandate</v>
      </c>
      <c r="R65" s="65" t="str">
        <f t="shared" si="9"/>
        <v>ev-mandate.html</v>
      </c>
      <c r="S65" s="87"/>
      <c r="T65" s="12"/>
    </row>
    <row r="66" spans="1:20" s="3" customFormat="1" ht="90">
      <c r="A66" s="78" t="str">
        <f t="shared" ref="A66:A75" si="10">A$64</f>
        <v>Transportation</v>
      </c>
      <c r="B66" s="78" t="str">
        <f t="shared" si="7"/>
        <v>Electric Vehicle Sales Mandate</v>
      </c>
      <c r="C66" s="78" t="str">
        <f t="shared" si="7"/>
        <v>Additional Minimum Required EV Sales Percentage</v>
      </c>
      <c r="D66" s="79" t="s">
        <v>52</v>
      </c>
      <c r="E66" s="79" t="s">
        <v>45</v>
      </c>
      <c r="F66" s="79" t="s">
        <v>93</v>
      </c>
      <c r="G66" s="79" t="s">
        <v>45</v>
      </c>
      <c r="H66" s="60">
        <v>187</v>
      </c>
      <c r="I66" s="57" t="s">
        <v>50</v>
      </c>
      <c r="J66" s="78" t="str">
        <f t="shared" si="8"/>
        <v>EV Sales Mandate</v>
      </c>
      <c r="K66" s="78" t="str">
        <f t="shared" si="9"/>
        <v>trans EV minimum</v>
      </c>
      <c r="L66" s="78">
        <f t="shared" si="9"/>
        <v>0</v>
      </c>
      <c r="M66" s="65">
        <f t="shared" si="9"/>
        <v>1</v>
      </c>
      <c r="N66" s="65">
        <f t="shared" si="9"/>
        <v>0.01</v>
      </c>
      <c r="O66" s="65" t="str">
        <f t="shared" si="9"/>
        <v>% of new vehicles sold</v>
      </c>
      <c r="P66" s="260" t="s">
        <v>2932</v>
      </c>
      <c r="Q66" s="65" t="str">
        <f t="shared" si="9"/>
        <v>transportation-sector-main.html#ev-mandate</v>
      </c>
      <c r="R66" s="65" t="str">
        <f t="shared" si="9"/>
        <v>ev-mandate.html</v>
      </c>
      <c r="S66" s="87" t="s">
        <v>2940</v>
      </c>
      <c r="T66" s="12"/>
    </row>
    <row r="67" spans="1:20" s="3" customFormat="1" ht="105">
      <c r="A67" s="78" t="str">
        <f t="shared" si="10"/>
        <v>Transportation</v>
      </c>
      <c r="B67" s="78" t="str">
        <f t="shared" si="7"/>
        <v>Electric Vehicle Sales Mandate</v>
      </c>
      <c r="C67" s="78" t="str">
        <f t="shared" si="7"/>
        <v>Additional Minimum Required EV Sales Percentage</v>
      </c>
      <c r="D67" s="79" t="s">
        <v>49</v>
      </c>
      <c r="E67" s="79" t="s">
        <v>45</v>
      </c>
      <c r="F67" s="79" t="s">
        <v>94</v>
      </c>
      <c r="G67" s="79" t="s">
        <v>45</v>
      </c>
      <c r="H67" s="60">
        <v>191</v>
      </c>
      <c r="I67" s="57" t="s">
        <v>50</v>
      </c>
      <c r="J67" s="78" t="str">
        <f t="shared" si="8"/>
        <v>EV Sales Mandate</v>
      </c>
      <c r="K67" s="78" t="str">
        <f t="shared" si="9"/>
        <v>trans EV minimum</v>
      </c>
      <c r="L67" s="78">
        <f t="shared" si="9"/>
        <v>0</v>
      </c>
      <c r="M67" s="65">
        <f t="shared" si="9"/>
        <v>1</v>
      </c>
      <c r="N67" s="65">
        <f t="shared" si="9"/>
        <v>0.01</v>
      </c>
      <c r="O67" s="65" t="str">
        <f t="shared" si="9"/>
        <v>% of new vehicles sold</v>
      </c>
      <c r="P67" s="57" t="s">
        <v>2045</v>
      </c>
      <c r="Q67" s="65" t="str">
        <f t="shared" si="9"/>
        <v>transportation-sector-main.html#ev-mandate</v>
      </c>
      <c r="R67" s="65" t="str">
        <f t="shared" si="9"/>
        <v>ev-mandate.html</v>
      </c>
      <c r="S67" s="87"/>
      <c r="T67" s="12"/>
    </row>
    <row r="68" spans="1:20" s="3" customFormat="1" ht="105" hidden="1">
      <c r="A68" s="78" t="str">
        <f t="shared" si="10"/>
        <v>Transportation</v>
      </c>
      <c r="B68" s="78" t="str">
        <f t="shared" si="7"/>
        <v>Electric Vehicle Sales Mandate</v>
      </c>
      <c r="C68" s="78" t="str">
        <f t="shared" si="7"/>
        <v>Additional Minimum Required EV Sales Percentage</v>
      </c>
      <c r="D68" s="79" t="s">
        <v>52</v>
      </c>
      <c r="E68" s="79" t="s">
        <v>46</v>
      </c>
      <c r="F68" s="79" t="s">
        <v>93</v>
      </c>
      <c r="G68" s="79" t="s">
        <v>95</v>
      </c>
      <c r="H68" s="60">
        <v>496</v>
      </c>
      <c r="I68" s="57" t="s">
        <v>51</v>
      </c>
      <c r="J68" s="78" t="str">
        <f t="shared" si="8"/>
        <v>EV Sales Mandate</v>
      </c>
      <c r="K68" s="78" t="str">
        <f t="shared" si="9"/>
        <v>trans EV minimum</v>
      </c>
      <c r="L68" s="78">
        <f t="shared" si="9"/>
        <v>0</v>
      </c>
      <c r="M68" s="65">
        <f t="shared" si="9"/>
        <v>1</v>
      </c>
      <c r="N68" s="65">
        <f t="shared" si="9"/>
        <v>0.01</v>
      </c>
      <c r="O68" s="65" t="str">
        <f t="shared" si="9"/>
        <v>% of new vehicles sold</v>
      </c>
      <c r="P68" s="57" t="s">
        <v>2808</v>
      </c>
      <c r="Q68" s="65" t="str">
        <f t="shared" si="9"/>
        <v>transportation-sector-main.html#ev-mandate</v>
      </c>
      <c r="R68" s="65" t="str">
        <f t="shared" si="9"/>
        <v>ev-mandate.html</v>
      </c>
      <c r="S68" s="87"/>
      <c r="T68" s="12"/>
    </row>
    <row r="69" spans="1:20" s="3" customFormat="1" ht="105" hidden="1">
      <c r="A69" s="78" t="str">
        <f t="shared" si="10"/>
        <v>Transportation</v>
      </c>
      <c r="B69" s="78" t="str">
        <f t="shared" si="7"/>
        <v>Electric Vehicle Sales Mandate</v>
      </c>
      <c r="C69" s="78" t="str">
        <f t="shared" si="7"/>
        <v>Additional Minimum Required EV Sales Percentage</v>
      </c>
      <c r="D69" s="79" t="s">
        <v>49</v>
      </c>
      <c r="E69" s="79" t="s">
        <v>46</v>
      </c>
      <c r="F69" s="79" t="s">
        <v>94</v>
      </c>
      <c r="G69" s="79" t="s">
        <v>95</v>
      </c>
      <c r="H69" s="60">
        <v>497</v>
      </c>
      <c r="I69" s="57" t="s">
        <v>51</v>
      </c>
      <c r="J69" s="78" t="str">
        <f t="shared" si="8"/>
        <v>EV Sales Mandate</v>
      </c>
      <c r="K69" s="78" t="str">
        <f t="shared" si="9"/>
        <v>trans EV minimum</v>
      </c>
      <c r="L69" s="78">
        <f t="shared" si="9"/>
        <v>0</v>
      </c>
      <c r="M69" s="65">
        <f t="shared" si="9"/>
        <v>1</v>
      </c>
      <c r="N69" s="65">
        <f t="shared" si="9"/>
        <v>0.01</v>
      </c>
      <c r="O69" s="65" t="str">
        <f t="shared" si="9"/>
        <v>% of new vehicles sold</v>
      </c>
      <c r="P69" s="57" t="s">
        <v>2809</v>
      </c>
      <c r="Q69" s="65" t="str">
        <f t="shared" si="9"/>
        <v>transportation-sector-main.html#ev-mandate</v>
      </c>
      <c r="R69" s="65" t="str">
        <f t="shared" si="9"/>
        <v>ev-mandate.html</v>
      </c>
      <c r="S69" s="87"/>
      <c r="T69" s="12"/>
    </row>
    <row r="70" spans="1:20" s="3" customFormat="1" ht="120" hidden="1">
      <c r="A70" s="78" t="str">
        <f t="shared" si="10"/>
        <v>Transportation</v>
      </c>
      <c r="B70" s="78" t="str">
        <f t="shared" si="7"/>
        <v>Electric Vehicle Sales Mandate</v>
      </c>
      <c r="C70" s="78" t="str">
        <f t="shared" si="7"/>
        <v>Additional Minimum Required EV Sales Percentage</v>
      </c>
      <c r="D70" s="79" t="s">
        <v>52</v>
      </c>
      <c r="E70" s="79" t="s">
        <v>47</v>
      </c>
      <c r="F70" s="79" t="s">
        <v>93</v>
      </c>
      <c r="G70" s="79" t="s">
        <v>96</v>
      </c>
      <c r="H70" s="60">
        <v>498</v>
      </c>
      <c r="I70" s="57" t="s">
        <v>51</v>
      </c>
      <c r="J70" s="78" t="str">
        <f t="shared" si="8"/>
        <v>EV Sales Mandate</v>
      </c>
      <c r="K70" s="78" t="str">
        <f t="shared" si="9"/>
        <v>trans EV minimum</v>
      </c>
      <c r="L70" s="78">
        <f t="shared" si="9"/>
        <v>0</v>
      </c>
      <c r="M70" s="65">
        <f t="shared" si="9"/>
        <v>1</v>
      </c>
      <c r="N70" s="65">
        <f t="shared" si="9"/>
        <v>0.01</v>
      </c>
      <c r="O70" s="65" t="str">
        <f t="shared" si="9"/>
        <v>% of new vehicles sold</v>
      </c>
      <c r="P70" s="57" t="s">
        <v>2810</v>
      </c>
      <c r="Q70" s="65" t="str">
        <f t="shared" si="9"/>
        <v>transportation-sector-main.html#ev-mandate</v>
      </c>
      <c r="R70" s="65" t="str">
        <f t="shared" si="9"/>
        <v>ev-mandate.html</v>
      </c>
      <c r="S70" s="87"/>
      <c r="T70" s="12"/>
    </row>
    <row r="71" spans="1:20" s="3" customFormat="1" ht="120" hidden="1">
      <c r="A71" s="78" t="str">
        <f t="shared" si="10"/>
        <v>Transportation</v>
      </c>
      <c r="B71" s="78" t="str">
        <f t="shared" si="7"/>
        <v>Electric Vehicle Sales Mandate</v>
      </c>
      <c r="C71" s="78" t="str">
        <f t="shared" si="7"/>
        <v>Additional Minimum Required EV Sales Percentage</v>
      </c>
      <c r="D71" s="79" t="s">
        <v>49</v>
      </c>
      <c r="E71" s="79" t="s">
        <v>47</v>
      </c>
      <c r="F71" s="79" t="s">
        <v>94</v>
      </c>
      <c r="G71" s="79" t="s">
        <v>96</v>
      </c>
      <c r="H71" s="60">
        <v>499</v>
      </c>
      <c r="I71" s="57" t="s">
        <v>51</v>
      </c>
      <c r="J71" s="78" t="str">
        <f t="shared" si="8"/>
        <v>EV Sales Mandate</v>
      </c>
      <c r="K71" s="78" t="str">
        <f t="shared" si="9"/>
        <v>trans EV minimum</v>
      </c>
      <c r="L71" s="78">
        <f t="shared" si="9"/>
        <v>0</v>
      </c>
      <c r="M71" s="65">
        <f t="shared" si="9"/>
        <v>1</v>
      </c>
      <c r="N71" s="65">
        <f t="shared" si="9"/>
        <v>0.01</v>
      </c>
      <c r="O71" s="65" t="str">
        <f t="shared" si="9"/>
        <v>% of new vehicles sold</v>
      </c>
      <c r="P71" s="57" t="s">
        <v>2811</v>
      </c>
      <c r="Q71" s="65" t="str">
        <f t="shared" si="9"/>
        <v>transportation-sector-main.html#ev-mandate</v>
      </c>
      <c r="R71" s="65" t="str">
        <f t="shared" si="9"/>
        <v>ev-mandate.html</v>
      </c>
      <c r="S71" s="87"/>
      <c r="T71" s="12"/>
    </row>
    <row r="72" spans="1:20" s="3" customFormat="1" ht="120" hidden="1">
      <c r="A72" s="78" t="str">
        <f t="shared" si="10"/>
        <v>Transportation</v>
      </c>
      <c r="B72" s="78" t="str">
        <f t="shared" si="7"/>
        <v>Electric Vehicle Sales Mandate</v>
      </c>
      <c r="C72" s="78" t="str">
        <f t="shared" si="7"/>
        <v>Additional Minimum Required EV Sales Percentage</v>
      </c>
      <c r="D72" s="79" t="s">
        <v>52</v>
      </c>
      <c r="E72" s="79" t="s">
        <v>48</v>
      </c>
      <c r="F72" s="79" t="s">
        <v>93</v>
      </c>
      <c r="G72" s="79" t="s">
        <v>97</v>
      </c>
      <c r="H72" s="60">
        <v>500</v>
      </c>
      <c r="I72" s="57" t="s">
        <v>51</v>
      </c>
      <c r="J72" s="78" t="str">
        <f t="shared" si="8"/>
        <v>EV Sales Mandate</v>
      </c>
      <c r="K72" s="78" t="str">
        <f t="shared" si="9"/>
        <v>trans EV minimum</v>
      </c>
      <c r="L72" s="78">
        <f t="shared" si="9"/>
        <v>0</v>
      </c>
      <c r="M72" s="65">
        <f t="shared" si="9"/>
        <v>1</v>
      </c>
      <c r="N72" s="65">
        <f t="shared" si="9"/>
        <v>0.01</v>
      </c>
      <c r="O72" s="65" t="str">
        <f t="shared" si="9"/>
        <v>% of new vehicles sold</v>
      </c>
      <c r="P72" s="57" t="s">
        <v>2813</v>
      </c>
      <c r="Q72" s="65" t="str">
        <f t="shared" si="9"/>
        <v>transportation-sector-main.html#ev-mandate</v>
      </c>
      <c r="R72" s="65" t="str">
        <f t="shared" si="9"/>
        <v>ev-mandate.html</v>
      </c>
      <c r="S72" s="8" t="s">
        <v>2812</v>
      </c>
      <c r="T72" s="12"/>
    </row>
    <row r="73" spans="1:20" s="3" customFormat="1" ht="150" hidden="1">
      <c r="A73" s="78" t="str">
        <f t="shared" si="10"/>
        <v>Transportation</v>
      </c>
      <c r="B73" s="78" t="str">
        <f t="shared" si="7"/>
        <v>Electric Vehicle Sales Mandate</v>
      </c>
      <c r="C73" s="78" t="str">
        <f t="shared" si="7"/>
        <v>Additional Minimum Required EV Sales Percentage</v>
      </c>
      <c r="D73" s="79" t="s">
        <v>49</v>
      </c>
      <c r="E73" s="79" t="s">
        <v>48</v>
      </c>
      <c r="F73" s="79" t="s">
        <v>94</v>
      </c>
      <c r="G73" s="79" t="s">
        <v>97</v>
      </c>
      <c r="H73" s="60">
        <v>501</v>
      </c>
      <c r="I73" s="57" t="s">
        <v>51</v>
      </c>
      <c r="J73" s="78" t="str">
        <f t="shared" si="8"/>
        <v>EV Sales Mandate</v>
      </c>
      <c r="K73" s="78" t="str">
        <f t="shared" si="9"/>
        <v>trans EV minimum</v>
      </c>
      <c r="L73" s="78">
        <f t="shared" si="9"/>
        <v>0</v>
      </c>
      <c r="M73" s="65">
        <f t="shared" si="9"/>
        <v>1</v>
      </c>
      <c r="N73" s="65">
        <f t="shared" si="9"/>
        <v>0.01</v>
      </c>
      <c r="O73" s="65" t="str">
        <f t="shared" si="9"/>
        <v>% of new vehicles sold</v>
      </c>
      <c r="P73" s="57" t="s">
        <v>2814</v>
      </c>
      <c r="Q73" s="65" t="str">
        <f t="shared" si="9"/>
        <v>transportation-sector-main.html#ev-mandate</v>
      </c>
      <c r="R73" s="65" t="str">
        <f t="shared" si="9"/>
        <v>ev-mandate.html</v>
      </c>
      <c r="S73" s="87"/>
      <c r="T73" s="12"/>
    </row>
    <row r="74" spans="1:20" s="3" customFormat="1" ht="105" hidden="1">
      <c r="A74" s="78" t="str">
        <f t="shared" si="10"/>
        <v>Transportation</v>
      </c>
      <c r="B74" s="78" t="str">
        <f t="shared" si="7"/>
        <v>Electric Vehicle Sales Mandate</v>
      </c>
      <c r="C74" s="78" t="str">
        <f t="shared" si="7"/>
        <v>Additional Minimum Required EV Sales Percentage</v>
      </c>
      <c r="D74" s="79" t="s">
        <v>52</v>
      </c>
      <c r="E74" s="79" t="s">
        <v>124</v>
      </c>
      <c r="F74" s="79" t="s">
        <v>93</v>
      </c>
      <c r="G74" s="79" t="s">
        <v>167</v>
      </c>
      <c r="H74" s="60">
        <v>188</v>
      </c>
      <c r="I74" s="57" t="s">
        <v>51</v>
      </c>
      <c r="J74" s="78" t="str">
        <f t="shared" ref="J74:J75" si="11">J$64</f>
        <v>EV Sales Mandate</v>
      </c>
      <c r="K74" s="78" t="str">
        <f t="shared" ref="K74:K75" si="12">K$64</f>
        <v>trans EV minimum</v>
      </c>
      <c r="L74" s="78">
        <f t="shared" ref="L74:O74" si="13">L$64</f>
        <v>0</v>
      </c>
      <c r="M74" s="65">
        <f t="shared" si="13"/>
        <v>1</v>
      </c>
      <c r="N74" s="65">
        <f t="shared" si="13"/>
        <v>0.01</v>
      </c>
      <c r="O74" s="65" t="str">
        <f t="shared" si="13"/>
        <v>% of new vehicles sold</v>
      </c>
      <c r="P74" s="57" t="s">
        <v>2046</v>
      </c>
      <c r="Q74" s="65" t="str">
        <f t="shared" ref="Q74:R74" si="14">Q$64</f>
        <v>transportation-sector-main.html#ev-mandate</v>
      </c>
      <c r="R74" s="65" t="str">
        <f t="shared" si="14"/>
        <v>ev-mandate.html</v>
      </c>
      <c r="S74" s="87"/>
      <c r="T74" s="12"/>
    </row>
    <row r="75" spans="1:20" s="3" customFormat="1" ht="30" hidden="1">
      <c r="A75" s="78" t="str">
        <f t="shared" si="10"/>
        <v>Transportation</v>
      </c>
      <c r="B75" s="78" t="str">
        <f t="shared" si="7"/>
        <v>Electric Vehicle Sales Mandate</v>
      </c>
      <c r="C75" s="78" t="str">
        <f t="shared" si="7"/>
        <v>Additional Minimum Required EV Sales Percentage</v>
      </c>
      <c r="D75" s="79" t="s">
        <v>49</v>
      </c>
      <c r="E75" s="79" t="s">
        <v>124</v>
      </c>
      <c r="F75" s="79" t="s">
        <v>94</v>
      </c>
      <c r="G75" s="79" t="s">
        <v>167</v>
      </c>
      <c r="H75" s="60"/>
      <c r="I75" s="12" t="s">
        <v>51</v>
      </c>
      <c r="J75" s="78" t="str">
        <f t="shared" si="11"/>
        <v>EV Sales Mandate</v>
      </c>
      <c r="K75" s="78" t="str">
        <f t="shared" si="12"/>
        <v>trans EV minimum</v>
      </c>
      <c r="L75" s="91"/>
      <c r="M75" s="91"/>
      <c r="N75" s="91"/>
      <c r="O75" s="57"/>
      <c r="P75" s="57"/>
      <c r="Q75" s="77"/>
      <c r="R75" s="77"/>
      <c r="S75" s="87"/>
      <c r="T75" s="12"/>
    </row>
    <row r="76" spans="1:20" s="3" customFormat="1" ht="105">
      <c r="A76" s="181" t="s">
        <v>4</v>
      </c>
      <c r="B76" s="181" t="s">
        <v>545</v>
      </c>
      <c r="C76" s="181" t="s">
        <v>541</v>
      </c>
      <c r="D76" s="57" t="s">
        <v>52</v>
      </c>
      <c r="E76" s="57" t="s">
        <v>44</v>
      </c>
      <c r="F76" s="57" t="s">
        <v>93</v>
      </c>
      <c r="G76" s="57" t="s">
        <v>44</v>
      </c>
      <c r="H76" s="60">
        <v>189</v>
      </c>
      <c r="I76" s="57" t="s">
        <v>50</v>
      </c>
      <c r="J76" s="79" t="s">
        <v>540</v>
      </c>
      <c r="K76" s="80" t="s">
        <v>2043</v>
      </c>
      <c r="L76" s="66">
        <v>0</v>
      </c>
      <c r="M76" s="66">
        <v>0.5</v>
      </c>
      <c r="N76" s="66">
        <v>0.01</v>
      </c>
      <c r="O76" s="77" t="s">
        <v>542</v>
      </c>
      <c r="P76" s="260" t="s">
        <v>2933</v>
      </c>
      <c r="Q76" s="77" t="s">
        <v>543</v>
      </c>
      <c r="R76" s="77" t="s">
        <v>544</v>
      </c>
      <c r="S76" s="256" t="s">
        <v>2941</v>
      </c>
      <c r="T76" s="12"/>
    </row>
    <row r="77" spans="1:20" s="82" customFormat="1" ht="30" hidden="1">
      <c r="A77" s="78" t="str">
        <f t="shared" ref="A77:C87" si="15">A$76</f>
        <v>Transportation</v>
      </c>
      <c r="B77" s="78" t="str">
        <f t="shared" si="15"/>
        <v>Electric Vehicle Subsidy</v>
      </c>
      <c r="C77" s="78" t="str">
        <f t="shared" si="15"/>
        <v>Additional EV Subsidy Percentage</v>
      </c>
      <c r="D77" s="79" t="s">
        <v>49</v>
      </c>
      <c r="E77" s="79" t="s">
        <v>44</v>
      </c>
      <c r="F77" s="79" t="s">
        <v>94</v>
      </c>
      <c r="G77" s="79" t="s">
        <v>44</v>
      </c>
      <c r="H77" s="58"/>
      <c r="I77" s="12" t="s">
        <v>51</v>
      </c>
      <c r="J77" s="78" t="str">
        <f t="shared" ref="J77:K87" si="16">J$76</f>
        <v>EV Subsidy</v>
      </c>
      <c r="K77" s="59" t="str">
        <f t="shared" si="16"/>
        <v>trans EV subsidy</v>
      </c>
      <c r="L77" s="81"/>
      <c r="M77" s="81"/>
      <c r="N77" s="81"/>
      <c r="O77" s="81"/>
      <c r="P77" s="80"/>
      <c r="Q77" s="81"/>
      <c r="R77" s="81"/>
      <c r="S77" s="88"/>
      <c r="T77" s="80"/>
    </row>
    <row r="78" spans="1:20" s="82" customFormat="1" ht="30" hidden="1">
      <c r="A78" s="78" t="str">
        <f t="shared" si="15"/>
        <v>Transportation</v>
      </c>
      <c r="B78" s="78" t="str">
        <f t="shared" si="15"/>
        <v>Electric Vehicle Subsidy</v>
      </c>
      <c r="C78" s="78" t="str">
        <f t="shared" si="15"/>
        <v>Additional EV Subsidy Percentage</v>
      </c>
      <c r="D78" s="79" t="s">
        <v>52</v>
      </c>
      <c r="E78" s="79" t="s">
        <v>45</v>
      </c>
      <c r="F78" s="79" t="s">
        <v>93</v>
      </c>
      <c r="G78" s="79" t="s">
        <v>45</v>
      </c>
      <c r="H78" s="58"/>
      <c r="I78" s="12" t="s">
        <v>51</v>
      </c>
      <c r="J78" s="78" t="str">
        <f t="shared" si="16"/>
        <v>EV Subsidy</v>
      </c>
      <c r="K78" s="59" t="str">
        <f t="shared" si="16"/>
        <v>trans EV subsidy</v>
      </c>
      <c r="L78" s="81"/>
      <c r="M78" s="81"/>
      <c r="N78" s="81"/>
      <c r="O78" s="81"/>
      <c r="P78" s="80"/>
      <c r="Q78" s="81"/>
      <c r="R78" s="81"/>
      <c r="S78" s="88"/>
      <c r="T78" s="80"/>
    </row>
    <row r="79" spans="1:20" s="82" customFormat="1" ht="30" hidden="1">
      <c r="A79" s="78" t="str">
        <f t="shared" si="15"/>
        <v>Transportation</v>
      </c>
      <c r="B79" s="78" t="str">
        <f t="shared" si="15"/>
        <v>Electric Vehicle Subsidy</v>
      </c>
      <c r="C79" s="78" t="str">
        <f t="shared" si="15"/>
        <v>Additional EV Subsidy Percentage</v>
      </c>
      <c r="D79" s="79" t="s">
        <v>49</v>
      </c>
      <c r="E79" s="79" t="s">
        <v>45</v>
      </c>
      <c r="F79" s="79" t="s">
        <v>94</v>
      </c>
      <c r="G79" s="79" t="s">
        <v>45</v>
      </c>
      <c r="H79" s="58"/>
      <c r="I79" s="12" t="s">
        <v>51</v>
      </c>
      <c r="J79" s="78" t="str">
        <f t="shared" si="16"/>
        <v>EV Subsidy</v>
      </c>
      <c r="K79" s="59" t="str">
        <f t="shared" si="16"/>
        <v>trans EV subsidy</v>
      </c>
      <c r="L79" s="81"/>
      <c r="M79" s="81"/>
      <c r="N79" s="81"/>
      <c r="O79" s="81"/>
      <c r="P79" s="80"/>
      <c r="Q79" s="81"/>
      <c r="R79" s="81"/>
      <c r="S79" s="88"/>
      <c r="T79" s="80"/>
    </row>
    <row r="80" spans="1:20" s="82" customFormat="1" ht="30" hidden="1">
      <c r="A80" s="78" t="str">
        <f t="shared" si="15"/>
        <v>Transportation</v>
      </c>
      <c r="B80" s="78" t="str">
        <f t="shared" si="15"/>
        <v>Electric Vehicle Subsidy</v>
      </c>
      <c r="C80" s="78" t="str">
        <f t="shared" si="15"/>
        <v>Additional EV Subsidy Percentage</v>
      </c>
      <c r="D80" s="79" t="s">
        <v>52</v>
      </c>
      <c r="E80" s="79" t="s">
        <v>46</v>
      </c>
      <c r="F80" s="79" t="s">
        <v>93</v>
      </c>
      <c r="G80" s="79" t="s">
        <v>95</v>
      </c>
      <c r="H80" s="58"/>
      <c r="I80" s="12" t="s">
        <v>51</v>
      </c>
      <c r="J80" s="78" t="str">
        <f t="shared" si="16"/>
        <v>EV Subsidy</v>
      </c>
      <c r="K80" s="59" t="str">
        <f t="shared" si="16"/>
        <v>trans EV subsidy</v>
      </c>
      <c r="L80" s="81"/>
      <c r="M80" s="81"/>
      <c r="N80" s="81"/>
      <c r="O80" s="81"/>
      <c r="P80" s="80"/>
      <c r="Q80" s="81"/>
      <c r="R80" s="81"/>
      <c r="S80" s="88"/>
      <c r="T80" s="80"/>
    </row>
    <row r="81" spans="1:20" s="82" customFormat="1" ht="30" hidden="1">
      <c r="A81" s="78" t="str">
        <f t="shared" si="15"/>
        <v>Transportation</v>
      </c>
      <c r="B81" s="78" t="str">
        <f t="shared" si="15"/>
        <v>Electric Vehicle Subsidy</v>
      </c>
      <c r="C81" s="78" t="str">
        <f t="shared" si="15"/>
        <v>Additional EV Subsidy Percentage</v>
      </c>
      <c r="D81" s="79" t="s">
        <v>49</v>
      </c>
      <c r="E81" s="79" t="s">
        <v>46</v>
      </c>
      <c r="F81" s="79" t="s">
        <v>94</v>
      </c>
      <c r="G81" s="79" t="s">
        <v>95</v>
      </c>
      <c r="H81" s="58"/>
      <c r="I81" s="12" t="s">
        <v>51</v>
      </c>
      <c r="J81" s="78" t="str">
        <f t="shared" si="16"/>
        <v>EV Subsidy</v>
      </c>
      <c r="K81" s="59" t="str">
        <f t="shared" si="16"/>
        <v>trans EV subsidy</v>
      </c>
      <c r="L81" s="81"/>
      <c r="M81" s="81"/>
      <c r="N81" s="81"/>
      <c r="O81" s="81"/>
      <c r="P81" s="80"/>
      <c r="Q81" s="81"/>
      <c r="R81" s="81"/>
      <c r="S81" s="88"/>
      <c r="T81" s="80"/>
    </row>
    <row r="82" spans="1:20" s="82" customFormat="1" ht="30" hidden="1">
      <c r="A82" s="78" t="str">
        <f t="shared" si="15"/>
        <v>Transportation</v>
      </c>
      <c r="B82" s="78" t="str">
        <f t="shared" si="15"/>
        <v>Electric Vehicle Subsidy</v>
      </c>
      <c r="C82" s="78" t="str">
        <f t="shared" si="15"/>
        <v>Additional EV Subsidy Percentage</v>
      </c>
      <c r="D82" s="79" t="s">
        <v>52</v>
      </c>
      <c r="E82" s="79" t="s">
        <v>47</v>
      </c>
      <c r="F82" s="79" t="s">
        <v>93</v>
      </c>
      <c r="G82" s="79" t="s">
        <v>96</v>
      </c>
      <c r="H82" s="58"/>
      <c r="I82" s="12" t="s">
        <v>51</v>
      </c>
      <c r="J82" s="78" t="str">
        <f t="shared" si="16"/>
        <v>EV Subsidy</v>
      </c>
      <c r="K82" s="59" t="str">
        <f t="shared" si="16"/>
        <v>trans EV subsidy</v>
      </c>
      <c r="L82" s="81"/>
      <c r="M82" s="81"/>
      <c r="N82" s="81"/>
      <c r="O82" s="81"/>
      <c r="P82" s="80"/>
      <c r="Q82" s="81"/>
      <c r="R82" s="81"/>
      <c r="S82" s="88"/>
      <c r="T82" s="80"/>
    </row>
    <row r="83" spans="1:20" s="82" customFormat="1" ht="30" hidden="1">
      <c r="A83" s="78" t="str">
        <f t="shared" si="15"/>
        <v>Transportation</v>
      </c>
      <c r="B83" s="78" t="str">
        <f t="shared" si="15"/>
        <v>Electric Vehicle Subsidy</v>
      </c>
      <c r="C83" s="78" t="str">
        <f t="shared" si="15"/>
        <v>Additional EV Subsidy Percentage</v>
      </c>
      <c r="D83" s="79" t="s">
        <v>49</v>
      </c>
      <c r="E83" s="79" t="s">
        <v>47</v>
      </c>
      <c r="F83" s="79" t="s">
        <v>94</v>
      </c>
      <c r="G83" s="79" t="s">
        <v>96</v>
      </c>
      <c r="H83" s="58"/>
      <c r="I83" s="12" t="s">
        <v>51</v>
      </c>
      <c r="J83" s="78" t="str">
        <f t="shared" si="16"/>
        <v>EV Subsidy</v>
      </c>
      <c r="K83" s="59" t="str">
        <f t="shared" si="16"/>
        <v>trans EV subsidy</v>
      </c>
      <c r="L83" s="81"/>
      <c r="M83" s="81"/>
      <c r="N83" s="81"/>
      <c r="O83" s="81"/>
      <c r="P83" s="80"/>
      <c r="Q83" s="81"/>
      <c r="R83" s="81"/>
      <c r="S83" s="88"/>
      <c r="T83" s="80"/>
    </row>
    <row r="84" spans="1:20" s="82" customFormat="1" ht="30" hidden="1">
      <c r="A84" s="78" t="str">
        <f t="shared" si="15"/>
        <v>Transportation</v>
      </c>
      <c r="B84" s="78" t="str">
        <f t="shared" si="15"/>
        <v>Electric Vehicle Subsidy</v>
      </c>
      <c r="C84" s="78" t="str">
        <f t="shared" si="15"/>
        <v>Additional EV Subsidy Percentage</v>
      </c>
      <c r="D84" s="79" t="s">
        <v>52</v>
      </c>
      <c r="E84" s="79" t="s">
        <v>48</v>
      </c>
      <c r="F84" s="79" t="s">
        <v>93</v>
      </c>
      <c r="G84" s="79" t="s">
        <v>97</v>
      </c>
      <c r="H84" s="58"/>
      <c r="I84" s="12" t="s">
        <v>51</v>
      </c>
      <c r="J84" s="78" t="str">
        <f t="shared" si="16"/>
        <v>EV Subsidy</v>
      </c>
      <c r="K84" s="59" t="str">
        <f t="shared" si="16"/>
        <v>trans EV subsidy</v>
      </c>
      <c r="L84" s="81"/>
      <c r="M84" s="81"/>
      <c r="N84" s="81"/>
      <c r="O84" s="81"/>
      <c r="P84" s="80"/>
      <c r="Q84" s="81"/>
      <c r="R84" s="81"/>
      <c r="S84" s="88"/>
      <c r="T84" s="80"/>
    </row>
    <row r="85" spans="1:20" s="82" customFormat="1" ht="30" hidden="1">
      <c r="A85" s="78" t="str">
        <f t="shared" si="15"/>
        <v>Transportation</v>
      </c>
      <c r="B85" s="78" t="str">
        <f t="shared" si="15"/>
        <v>Electric Vehicle Subsidy</v>
      </c>
      <c r="C85" s="78" t="str">
        <f t="shared" si="15"/>
        <v>Additional EV Subsidy Percentage</v>
      </c>
      <c r="D85" s="79" t="s">
        <v>49</v>
      </c>
      <c r="E85" s="79" t="s">
        <v>48</v>
      </c>
      <c r="F85" s="79" t="s">
        <v>94</v>
      </c>
      <c r="G85" s="79" t="s">
        <v>97</v>
      </c>
      <c r="H85" s="58"/>
      <c r="I85" s="12" t="s">
        <v>51</v>
      </c>
      <c r="J85" s="78" t="str">
        <f t="shared" si="16"/>
        <v>EV Subsidy</v>
      </c>
      <c r="K85" s="59" t="str">
        <f t="shared" si="16"/>
        <v>trans EV subsidy</v>
      </c>
      <c r="L85" s="81"/>
      <c r="M85" s="81"/>
      <c r="N85" s="81"/>
      <c r="O85" s="81"/>
      <c r="P85" s="80"/>
      <c r="Q85" s="81"/>
      <c r="R85" s="81"/>
      <c r="S85" s="88"/>
      <c r="T85" s="80"/>
    </row>
    <row r="86" spans="1:20" s="82" customFormat="1" ht="90">
      <c r="A86" s="78" t="str">
        <f t="shared" si="15"/>
        <v>Transportation</v>
      </c>
      <c r="B86" s="78" t="str">
        <f t="shared" si="15"/>
        <v>Electric Vehicle Subsidy</v>
      </c>
      <c r="C86" s="78" t="str">
        <f t="shared" si="15"/>
        <v>Additional EV Subsidy Percentage</v>
      </c>
      <c r="D86" s="79" t="s">
        <v>52</v>
      </c>
      <c r="E86" s="79" t="s">
        <v>124</v>
      </c>
      <c r="F86" s="79" t="s">
        <v>93</v>
      </c>
      <c r="G86" s="79" t="s">
        <v>167</v>
      </c>
      <c r="H86" s="258">
        <v>510</v>
      </c>
      <c r="I86" s="12" t="s">
        <v>50</v>
      </c>
      <c r="J86" s="78" t="str">
        <f t="shared" si="16"/>
        <v>EV Subsidy</v>
      </c>
      <c r="K86" s="59" t="str">
        <f t="shared" si="16"/>
        <v>trans EV subsidy</v>
      </c>
      <c r="L86" s="257">
        <f>L$76</f>
        <v>0</v>
      </c>
      <c r="M86" s="257">
        <f t="shared" ref="M86:O86" si="17">M$76</f>
        <v>0.5</v>
      </c>
      <c r="N86" s="257">
        <f t="shared" si="17"/>
        <v>0.01</v>
      </c>
      <c r="O86" s="257" t="str">
        <f t="shared" si="17"/>
        <v>% of vehicle cost</v>
      </c>
      <c r="P86" s="260" t="s">
        <v>2934</v>
      </c>
      <c r="Q86" s="81"/>
      <c r="R86" s="81"/>
      <c r="S86" s="88"/>
      <c r="T86" s="80"/>
    </row>
    <row r="87" spans="1:20" s="82" customFormat="1" ht="30" hidden="1">
      <c r="A87" s="78" t="str">
        <f t="shared" si="15"/>
        <v>Transportation</v>
      </c>
      <c r="B87" s="78" t="str">
        <f t="shared" si="15"/>
        <v>Electric Vehicle Subsidy</v>
      </c>
      <c r="C87" s="78" t="str">
        <f t="shared" si="15"/>
        <v>Additional EV Subsidy Percentage</v>
      </c>
      <c r="D87" s="79" t="s">
        <v>49</v>
      </c>
      <c r="E87" s="79" t="s">
        <v>124</v>
      </c>
      <c r="F87" s="79" t="s">
        <v>94</v>
      </c>
      <c r="G87" s="79" t="s">
        <v>167</v>
      </c>
      <c r="H87" s="58"/>
      <c r="I87" s="12" t="s">
        <v>51</v>
      </c>
      <c r="J87" s="78" t="str">
        <f t="shared" si="16"/>
        <v>EV Subsidy</v>
      </c>
      <c r="K87" s="59" t="str">
        <f t="shared" si="16"/>
        <v>trans EV subsidy</v>
      </c>
      <c r="L87" s="81"/>
      <c r="M87" s="81"/>
      <c r="N87" s="81"/>
      <c r="O87" s="81"/>
      <c r="P87" s="80"/>
      <c r="Q87" s="81"/>
      <c r="R87" s="81"/>
      <c r="S87" s="88"/>
      <c r="T87" s="80"/>
    </row>
    <row r="88" spans="1:20" ht="105">
      <c r="A88" s="180" t="s">
        <v>4</v>
      </c>
      <c r="B88" s="180" t="s">
        <v>11</v>
      </c>
      <c r="C88" s="180" t="s">
        <v>122</v>
      </c>
      <c r="D88" s="57"/>
      <c r="E88" s="57"/>
      <c r="F88" s="57"/>
      <c r="G88" s="57"/>
      <c r="H88" s="58">
        <v>1</v>
      </c>
      <c r="I88" s="57" t="s">
        <v>50</v>
      </c>
      <c r="J88" s="58" t="s">
        <v>11</v>
      </c>
      <c r="K88" s="80" t="s">
        <v>2042</v>
      </c>
      <c r="L88" s="63">
        <v>0</v>
      </c>
      <c r="M88" s="63">
        <v>1</v>
      </c>
      <c r="N88" s="64">
        <v>0.02</v>
      </c>
      <c r="O88" s="57" t="s">
        <v>523</v>
      </c>
      <c r="P88" s="57" t="s">
        <v>2047</v>
      </c>
      <c r="Q88" s="57" t="s">
        <v>219</v>
      </c>
      <c r="R88" s="12" t="s">
        <v>220</v>
      </c>
      <c r="S88" s="84" t="s">
        <v>170</v>
      </c>
      <c r="T88" s="57" t="s">
        <v>199</v>
      </c>
    </row>
    <row r="89" spans="1:20" s="251" customFormat="1" ht="75" customHeight="1">
      <c r="A89" s="172" t="s">
        <v>4</v>
      </c>
      <c r="B89" s="172" t="s">
        <v>5</v>
      </c>
      <c r="C89" s="172" t="s">
        <v>348</v>
      </c>
      <c r="D89" s="244" t="s">
        <v>52</v>
      </c>
      <c r="E89" s="244" t="s">
        <v>44</v>
      </c>
      <c r="F89" s="244" t="s">
        <v>93</v>
      </c>
      <c r="G89" s="244" t="s">
        <v>44</v>
      </c>
      <c r="H89" s="246">
        <v>362</v>
      </c>
      <c r="I89" s="247" t="s">
        <v>50</v>
      </c>
      <c r="J89" s="248" t="s">
        <v>417</v>
      </c>
      <c r="K89" s="172" t="s">
        <v>2041</v>
      </c>
      <c r="L89" s="249">
        <v>0</v>
      </c>
      <c r="M89" s="249">
        <f>ROUND(MaxBoundCalculations!B88,1)</f>
        <v>1</v>
      </c>
      <c r="N89" s="249">
        <v>0.01</v>
      </c>
      <c r="O89" s="244" t="s">
        <v>123</v>
      </c>
      <c r="P89" s="244" t="s">
        <v>2396</v>
      </c>
      <c r="Q89" s="244" t="s">
        <v>221</v>
      </c>
      <c r="R89" s="247" t="s">
        <v>222</v>
      </c>
      <c r="S89" s="250" t="s">
        <v>2327</v>
      </c>
      <c r="T89" s="244" t="s">
        <v>436</v>
      </c>
    </row>
    <row r="90" spans="1:20" ht="90" customHeight="1">
      <c r="A90" s="78" t="str">
        <f t="shared" ref="A90:C94" si="18">A$89</f>
        <v>Transportation</v>
      </c>
      <c r="B90" s="78" t="str">
        <f t="shared" si="18"/>
        <v>Fuel Economy Standard</v>
      </c>
      <c r="C90" s="78" t="str">
        <f t="shared" si="18"/>
        <v>Percentage Additional Improvement of Fuel Economy Std</v>
      </c>
      <c r="D90" s="57" t="s">
        <v>49</v>
      </c>
      <c r="E90" s="57" t="s">
        <v>44</v>
      </c>
      <c r="F90" s="57" t="s">
        <v>94</v>
      </c>
      <c r="G90" s="57" t="s">
        <v>44</v>
      </c>
      <c r="H90" s="58">
        <v>363</v>
      </c>
      <c r="I90" s="12" t="s">
        <v>50</v>
      </c>
      <c r="J90" s="173" t="str">
        <f>J$89</f>
        <v>Vehicle Fuel Economy Standards</v>
      </c>
      <c r="K90" s="173" t="str">
        <f>K$89</f>
        <v>trans fuel economy standards</v>
      </c>
      <c r="L90" s="190">
        <f t="shared" ref="L90:T99" si="19">L$89</f>
        <v>0</v>
      </c>
      <c r="M90" s="190">
        <f t="shared" si="19"/>
        <v>1</v>
      </c>
      <c r="N90" s="190">
        <f t="shared" si="19"/>
        <v>0.01</v>
      </c>
      <c r="O90" s="78" t="str">
        <f t="shared" si="19"/>
        <v>% increase in miles/gal</v>
      </c>
      <c r="P90" s="57" t="s">
        <v>2395</v>
      </c>
      <c r="Q90" s="78" t="str">
        <f t="shared" si="19"/>
        <v>transportation-sector-main.html#fuel-econ-std</v>
      </c>
      <c r="R90" s="78" t="str">
        <f t="shared" si="19"/>
        <v>fuel-economy-standard.html</v>
      </c>
      <c r="S90" s="195"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6" t="str">
        <f t="shared" si="19"/>
        <v>National Research Council, 2013, "Transitions to Alternative Vehicles and Fuels", https://www.nap.edu/catalog/18264/transitions-to-alternative-vehicles-and-fuels, Table 2.9, Fuel economy test mpg.</v>
      </c>
    </row>
    <row r="91" spans="1:20" ht="90" customHeight="1">
      <c r="A91" s="78" t="str">
        <f>A$89</f>
        <v>Transportation</v>
      </c>
      <c r="B91" s="78" t="str">
        <f t="shared" ref="B91:C94" si="20">B$89</f>
        <v>Fuel Economy Standard</v>
      </c>
      <c r="C91" s="78" t="str">
        <f t="shared" si="20"/>
        <v>Percentage Additional Improvement of Fuel Economy Std</v>
      </c>
      <c r="D91" s="57" t="s">
        <v>52</v>
      </c>
      <c r="E91" s="57" t="s">
        <v>45</v>
      </c>
      <c r="F91" s="57" t="s">
        <v>93</v>
      </c>
      <c r="G91" s="57" t="s">
        <v>45</v>
      </c>
      <c r="H91" s="200">
        <v>364</v>
      </c>
      <c r="I91" s="12" t="s">
        <v>50</v>
      </c>
      <c r="J91" s="173" t="str">
        <f t="shared" ref="J91:J100" si="21">J$89</f>
        <v>Vehicle Fuel Economy Standards</v>
      </c>
      <c r="K91" s="173" t="str">
        <f t="shared" ref="K91:K100" si="22">K$89</f>
        <v>trans fuel economy standards</v>
      </c>
      <c r="L91" s="190">
        <f t="shared" si="19"/>
        <v>0</v>
      </c>
      <c r="M91" s="194">
        <v>0.66</v>
      </c>
      <c r="N91" s="190">
        <f t="shared" si="19"/>
        <v>0.01</v>
      </c>
      <c r="O91" s="78" t="str">
        <f t="shared" si="19"/>
        <v>% increase in miles/gal</v>
      </c>
      <c r="P91" s="57" t="s">
        <v>2414</v>
      </c>
      <c r="Q91" s="78" t="str">
        <f t="shared" si="19"/>
        <v>transportation-sector-main.html#fuel-econ-std</v>
      </c>
      <c r="R91" s="78" t="str">
        <f t="shared" si="19"/>
        <v>fuel-economy-standard.html</v>
      </c>
      <c r="S91" s="193" t="s">
        <v>2328</v>
      </c>
      <c r="T91" s="57" t="s">
        <v>447</v>
      </c>
    </row>
    <row r="92" spans="1:20" ht="105" customHeight="1">
      <c r="A92" s="78" t="str">
        <f t="shared" si="18"/>
        <v>Transportation</v>
      </c>
      <c r="B92" s="78" t="str">
        <f t="shared" si="18"/>
        <v>Fuel Economy Standard</v>
      </c>
      <c r="C92" s="78" t="str">
        <f t="shared" si="18"/>
        <v>Percentage Additional Improvement of Fuel Economy Std</v>
      </c>
      <c r="D92" s="57" t="s">
        <v>49</v>
      </c>
      <c r="E92" s="57" t="s">
        <v>45</v>
      </c>
      <c r="F92" s="57" t="s">
        <v>94</v>
      </c>
      <c r="G92" s="57" t="s">
        <v>45</v>
      </c>
      <c r="H92" s="58">
        <v>365</v>
      </c>
      <c r="I92" s="12" t="s">
        <v>50</v>
      </c>
      <c r="J92" s="173" t="str">
        <f t="shared" si="21"/>
        <v>Vehicle Fuel Economy Standards</v>
      </c>
      <c r="K92" s="173" t="str">
        <f t="shared" si="22"/>
        <v>trans fuel economy standards</v>
      </c>
      <c r="L92" s="190">
        <f t="shared" si="19"/>
        <v>0</v>
      </c>
      <c r="M92" s="190">
        <f>M$91</f>
        <v>0.66</v>
      </c>
      <c r="N92" s="190">
        <f t="shared" si="19"/>
        <v>0.01</v>
      </c>
      <c r="O92" s="78" t="str">
        <f t="shared" si="19"/>
        <v>% increase in miles/gal</v>
      </c>
      <c r="P92" s="57" t="s">
        <v>2415</v>
      </c>
      <c r="Q92" s="78" t="str">
        <f t="shared" si="19"/>
        <v>transportation-sector-main.html#fuel-econ-std</v>
      </c>
      <c r="R92" s="78" t="str">
        <f t="shared" si="19"/>
        <v>fuel-economy-standard.html</v>
      </c>
      <c r="S92" s="19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6" t="str">
        <f t="shared" si="19"/>
        <v>National Research Council, 2013, "Transitions to Alternative Vehicles and Fuels", https://www.nap.edu/catalog/18264/transitions-to-alternative-vehicles-and-fuels, Table 2.9, Fuel economy test mpg.</v>
      </c>
    </row>
    <row r="93" spans="1:20" ht="120" hidden="1">
      <c r="A93" s="78" t="str">
        <f t="shared" si="18"/>
        <v>Transportation</v>
      </c>
      <c r="B93" s="78" t="str">
        <f t="shared" si="18"/>
        <v>Fuel Economy Standard</v>
      </c>
      <c r="C93" s="78" t="str">
        <f t="shared" si="18"/>
        <v>Percentage Additional Improvement of Fuel Economy Std</v>
      </c>
      <c r="D93" s="57" t="s">
        <v>52</v>
      </c>
      <c r="E93" s="57" t="s">
        <v>46</v>
      </c>
      <c r="F93" s="57" t="s">
        <v>93</v>
      </c>
      <c r="G93" s="57" t="s">
        <v>95</v>
      </c>
      <c r="H93" s="200">
        <v>366</v>
      </c>
      <c r="I93" s="12" t="s">
        <v>51</v>
      </c>
      <c r="J93" s="173" t="str">
        <f t="shared" si="21"/>
        <v>Vehicle Fuel Economy Standards</v>
      </c>
      <c r="K93" s="173" t="str">
        <f t="shared" si="22"/>
        <v>trans fuel economy standards</v>
      </c>
      <c r="L93" s="190">
        <f t="shared" si="19"/>
        <v>0</v>
      </c>
      <c r="M93" s="194">
        <v>0.54</v>
      </c>
      <c r="N93" s="190">
        <f t="shared" si="19"/>
        <v>0.01</v>
      </c>
      <c r="O93" s="78" t="str">
        <f t="shared" si="19"/>
        <v>% increase in miles/gal</v>
      </c>
      <c r="P93" s="5" t="s">
        <v>2331</v>
      </c>
      <c r="Q93" s="78" t="str">
        <f t="shared" si="19"/>
        <v>transportation-sector-main.html#fuel-econ-std</v>
      </c>
      <c r="R93" s="78" t="str">
        <f t="shared" si="19"/>
        <v>fuel-economy-standard.html</v>
      </c>
      <c r="S93" s="84" t="s">
        <v>178</v>
      </c>
      <c r="T93" s="57" t="s">
        <v>200</v>
      </c>
    </row>
    <row r="94" spans="1:20" ht="120" hidden="1">
      <c r="A94" s="78" t="str">
        <f t="shared" si="18"/>
        <v>Transportation</v>
      </c>
      <c r="B94" s="78" t="str">
        <f t="shared" si="20"/>
        <v>Fuel Economy Standard</v>
      </c>
      <c r="C94" s="78" t="str">
        <f t="shared" si="20"/>
        <v>Percentage Additional Improvement of Fuel Economy Std</v>
      </c>
      <c r="D94" s="57" t="s">
        <v>49</v>
      </c>
      <c r="E94" s="57" t="s">
        <v>46</v>
      </c>
      <c r="F94" s="57" t="s">
        <v>94</v>
      </c>
      <c r="G94" s="57" t="s">
        <v>95</v>
      </c>
      <c r="H94" s="58">
        <v>367</v>
      </c>
      <c r="I94" s="12" t="s">
        <v>51</v>
      </c>
      <c r="J94" s="173" t="str">
        <f t="shared" si="21"/>
        <v>Vehicle Fuel Economy Standards</v>
      </c>
      <c r="K94" s="173" t="str">
        <f t="shared" si="22"/>
        <v>trans fuel economy standards</v>
      </c>
      <c r="L94" s="190">
        <f t="shared" si="19"/>
        <v>0</v>
      </c>
      <c r="M94" s="190">
        <f>M$93</f>
        <v>0.54</v>
      </c>
      <c r="N94" s="190">
        <f t="shared" si="19"/>
        <v>0.01</v>
      </c>
      <c r="O94" s="78" t="str">
        <f t="shared" si="19"/>
        <v>% increase in miles/gal</v>
      </c>
      <c r="P94" s="57" t="s">
        <v>2332</v>
      </c>
      <c r="Q94" s="78" t="str">
        <f t="shared" si="19"/>
        <v>transportation-sector-main.html#fuel-econ-std</v>
      </c>
      <c r="R94" s="78" t="str">
        <f t="shared" si="19"/>
        <v>fuel-economy-standard.html</v>
      </c>
      <c r="S94" s="84" t="s">
        <v>178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8" t="str">
        <f t="shared" ref="A95:C100" si="23">A$89</f>
        <v>Transportation</v>
      </c>
      <c r="B95" s="78" t="str">
        <f t="shared" si="23"/>
        <v>Fuel Economy Standard</v>
      </c>
      <c r="C95" s="78" t="str">
        <f t="shared" si="23"/>
        <v>Percentage Additional Improvement of Fuel Economy Std</v>
      </c>
      <c r="D95" s="57" t="s">
        <v>52</v>
      </c>
      <c r="E95" s="57" t="s">
        <v>47</v>
      </c>
      <c r="F95" s="57" t="s">
        <v>93</v>
      </c>
      <c r="G95" s="57" t="s">
        <v>96</v>
      </c>
      <c r="H95" s="200">
        <v>368</v>
      </c>
      <c r="I95" s="12" t="s">
        <v>50</v>
      </c>
      <c r="J95" s="173" t="str">
        <f t="shared" si="21"/>
        <v>Vehicle Fuel Economy Standards</v>
      </c>
      <c r="K95" s="173" t="str">
        <f t="shared" si="22"/>
        <v>trans fuel economy standards</v>
      </c>
      <c r="L95" s="190">
        <f t="shared" si="19"/>
        <v>0</v>
      </c>
      <c r="M95" s="194">
        <v>0.2</v>
      </c>
      <c r="N95" s="190">
        <f t="shared" si="19"/>
        <v>0.01</v>
      </c>
      <c r="O95" s="78" t="str">
        <f t="shared" si="19"/>
        <v>% increase in miles/gal</v>
      </c>
      <c r="P95" s="57" t="s">
        <v>2330</v>
      </c>
      <c r="Q95" s="78" t="str">
        <f t="shared" si="19"/>
        <v>transportation-sector-main.html#fuel-econ-std</v>
      </c>
      <c r="R95" s="78" t="str">
        <f t="shared" si="19"/>
        <v>fuel-economy-standard.html</v>
      </c>
      <c r="S95" s="84" t="s">
        <v>178</v>
      </c>
      <c r="T95" s="57" t="s">
        <v>201</v>
      </c>
    </row>
    <row r="96" spans="1:20" ht="75">
      <c r="A96" s="78" t="str">
        <f t="shared" si="23"/>
        <v>Transportation</v>
      </c>
      <c r="B96" s="78" t="str">
        <f t="shared" si="23"/>
        <v>Fuel Economy Standard</v>
      </c>
      <c r="C96" s="78" t="str">
        <f t="shared" si="23"/>
        <v>Percentage Additional Improvement of Fuel Economy Std</v>
      </c>
      <c r="D96" s="57" t="s">
        <v>49</v>
      </c>
      <c r="E96" s="57" t="s">
        <v>47</v>
      </c>
      <c r="F96" s="57" t="s">
        <v>94</v>
      </c>
      <c r="G96" s="57" t="s">
        <v>96</v>
      </c>
      <c r="H96" s="58">
        <v>369</v>
      </c>
      <c r="I96" s="12" t="s">
        <v>50</v>
      </c>
      <c r="J96" s="173" t="str">
        <f t="shared" si="21"/>
        <v>Vehicle Fuel Economy Standards</v>
      </c>
      <c r="K96" s="173" t="str">
        <f t="shared" si="22"/>
        <v>trans fuel economy standards</v>
      </c>
      <c r="L96" s="190">
        <f t="shared" si="19"/>
        <v>0</v>
      </c>
      <c r="M96" s="190">
        <f>M$95</f>
        <v>0.2</v>
      </c>
      <c r="N96" s="190">
        <f t="shared" si="19"/>
        <v>0.01</v>
      </c>
      <c r="O96" s="78" t="str">
        <f t="shared" si="19"/>
        <v>% increase in miles/gal</v>
      </c>
      <c r="P96" s="259" t="s">
        <v>2935</v>
      </c>
      <c r="Q96" s="78" t="str">
        <f t="shared" si="19"/>
        <v>transportation-sector-main.html#fuel-econ-std</v>
      </c>
      <c r="R96" s="78" t="str">
        <f t="shared" si="19"/>
        <v>fuel-economy-standard.html</v>
      </c>
      <c r="S96" s="84" t="s">
        <v>178</v>
      </c>
      <c r="T96" s="190" t="str">
        <f>T$95</f>
        <v>U.S. DOE, 2013, "Potential for Energy Efficiency Improvement Beyond the Light-Duty-Vehicle Sector", http://www.nrel.gov/docs/fy13osti/55637.pdf, Section 3.4.5, Paragraph 1</v>
      </c>
    </row>
    <row r="97" spans="1:20" ht="120">
      <c r="A97" s="78" t="str">
        <f t="shared" si="23"/>
        <v>Transportation</v>
      </c>
      <c r="B97" s="78" t="str">
        <f t="shared" si="23"/>
        <v>Fuel Economy Standard</v>
      </c>
      <c r="C97" s="78" t="str">
        <f t="shared" si="23"/>
        <v>Percentage Additional Improvement of Fuel Economy Std</v>
      </c>
      <c r="D97" s="57" t="s">
        <v>52</v>
      </c>
      <c r="E97" s="57" t="s">
        <v>48</v>
      </c>
      <c r="F97" s="57" t="s">
        <v>93</v>
      </c>
      <c r="G97" s="57" t="s">
        <v>97</v>
      </c>
      <c r="H97" s="200">
        <v>370</v>
      </c>
      <c r="I97" s="12" t="s">
        <v>50</v>
      </c>
      <c r="J97" s="173" t="str">
        <f t="shared" si="21"/>
        <v>Vehicle Fuel Economy Standards</v>
      </c>
      <c r="K97" s="173" t="str">
        <f t="shared" si="22"/>
        <v>trans fuel economy standards</v>
      </c>
      <c r="L97" s="190">
        <f t="shared" si="19"/>
        <v>0</v>
      </c>
      <c r="M97" s="194">
        <v>0.2</v>
      </c>
      <c r="N97" s="190">
        <f t="shared" si="19"/>
        <v>0.01</v>
      </c>
      <c r="O97" s="78" t="str">
        <f t="shared" si="19"/>
        <v>% increase in miles/gal</v>
      </c>
      <c r="P97" s="57" t="s">
        <v>2329</v>
      </c>
      <c r="Q97" s="78" t="str">
        <f t="shared" si="19"/>
        <v>transportation-sector-main.html#fuel-econ-std</v>
      </c>
      <c r="R97" s="78" t="str">
        <f t="shared" si="19"/>
        <v>fuel-economy-standard.html</v>
      </c>
      <c r="S97" s="84" t="s">
        <v>178</v>
      </c>
      <c r="T97" s="57" t="s">
        <v>200</v>
      </c>
    </row>
    <row r="98" spans="1:20" ht="120">
      <c r="A98" s="78" t="str">
        <f t="shared" si="23"/>
        <v>Transportation</v>
      </c>
      <c r="B98" s="78" t="str">
        <f t="shared" si="23"/>
        <v>Fuel Economy Standard</v>
      </c>
      <c r="C98" s="78" t="str">
        <f t="shared" si="23"/>
        <v>Percentage Additional Improvement of Fuel Economy Std</v>
      </c>
      <c r="D98" s="57" t="s">
        <v>49</v>
      </c>
      <c r="E98" s="57" t="s">
        <v>48</v>
      </c>
      <c r="F98" s="57" t="s">
        <v>94</v>
      </c>
      <c r="G98" s="57" t="s">
        <v>97</v>
      </c>
      <c r="H98" s="58">
        <v>371</v>
      </c>
      <c r="I98" s="12" t="s">
        <v>50</v>
      </c>
      <c r="J98" s="173" t="str">
        <f t="shared" si="21"/>
        <v>Vehicle Fuel Economy Standards</v>
      </c>
      <c r="K98" s="173" t="str">
        <f t="shared" si="22"/>
        <v>trans fuel economy standards</v>
      </c>
      <c r="L98" s="190">
        <f t="shared" si="19"/>
        <v>0</v>
      </c>
      <c r="M98" s="190">
        <f>M$97</f>
        <v>0.2</v>
      </c>
      <c r="N98" s="190">
        <f t="shared" si="19"/>
        <v>0.01</v>
      </c>
      <c r="O98" s="78" t="str">
        <f t="shared" si="19"/>
        <v>% increase in miles/gal</v>
      </c>
      <c r="P98" s="259" t="s">
        <v>2936</v>
      </c>
      <c r="Q98" s="78" t="str">
        <f t="shared" si="19"/>
        <v>transportation-sector-main.html#fuel-econ-std</v>
      </c>
      <c r="R98" s="78" t="str">
        <f t="shared" si="19"/>
        <v>fuel-economy-standard.html</v>
      </c>
      <c r="S98" s="84" t="s">
        <v>178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8" t="str">
        <f t="shared" si="23"/>
        <v>Transportation</v>
      </c>
      <c r="B99" s="78" t="str">
        <f t="shared" si="23"/>
        <v>Fuel Economy Standard</v>
      </c>
      <c r="C99" s="78" t="str">
        <f t="shared" si="23"/>
        <v>Percentage Additional Improvement of Fuel Economy Std</v>
      </c>
      <c r="D99" s="57" t="s">
        <v>52</v>
      </c>
      <c r="E99" s="57" t="s">
        <v>124</v>
      </c>
      <c r="F99" s="57" t="s">
        <v>93</v>
      </c>
      <c r="G99" s="57" t="s">
        <v>167</v>
      </c>
      <c r="H99" s="200">
        <v>372</v>
      </c>
      <c r="I99" s="12" t="s">
        <v>50</v>
      </c>
      <c r="J99" s="173" t="str">
        <f t="shared" si="21"/>
        <v>Vehicle Fuel Economy Standards</v>
      </c>
      <c r="K99" s="173" t="str">
        <f t="shared" si="22"/>
        <v>trans fuel economy standards</v>
      </c>
      <c r="L99" s="190">
        <f t="shared" si="19"/>
        <v>0</v>
      </c>
      <c r="M99" s="194">
        <v>0.74</v>
      </c>
      <c r="N99" s="190">
        <f t="shared" si="19"/>
        <v>0.01</v>
      </c>
      <c r="O99" s="78" t="str">
        <f t="shared" si="19"/>
        <v>% increase in miles/gal</v>
      </c>
      <c r="P99" s="259" t="s">
        <v>2937</v>
      </c>
      <c r="Q99" s="78" t="str">
        <f t="shared" si="19"/>
        <v>transportation-sector-main.html#fuel-econ-std</v>
      </c>
      <c r="R99" s="78" t="str">
        <f t="shared" si="19"/>
        <v>fuel-economy-standard.html</v>
      </c>
      <c r="S99" s="84" t="s">
        <v>178</v>
      </c>
      <c r="T99" s="57" t="s">
        <v>465</v>
      </c>
    </row>
    <row r="100" spans="1:20" ht="45" hidden="1">
      <c r="A100" s="78" t="str">
        <f t="shared" si="23"/>
        <v>Transportation</v>
      </c>
      <c r="B100" s="78" t="str">
        <f t="shared" si="23"/>
        <v>Fuel Economy Standard</v>
      </c>
      <c r="C100" s="78" t="str">
        <f t="shared" si="23"/>
        <v>Percentage Additional Improvement of Fuel Economy Std</v>
      </c>
      <c r="D100" s="57" t="s">
        <v>49</v>
      </c>
      <c r="E100" s="57" t="s">
        <v>124</v>
      </c>
      <c r="F100" s="57" t="s">
        <v>94</v>
      </c>
      <c r="G100" s="57" t="s">
        <v>167</v>
      </c>
      <c r="H100" s="58">
        <v>373</v>
      </c>
      <c r="I100" s="12" t="s">
        <v>51</v>
      </c>
      <c r="J100" s="173" t="str">
        <f t="shared" si="21"/>
        <v>Vehicle Fuel Economy Standards</v>
      </c>
      <c r="K100" s="173" t="str">
        <f t="shared" si="22"/>
        <v>trans fuel economy standards</v>
      </c>
      <c r="L100" s="65"/>
      <c r="M100" s="67"/>
      <c r="N100" s="65"/>
      <c r="O100" s="59"/>
      <c r="P100" s="57"/>
      <c r="Q100" s="59"/>
      <c r="R100" s="59"/>
      <c r="S100" s="84"/>
      <c r="T100" s="57"/>
    </row>
    <row r="101" spans="1:20" s="3" customFormat="1" ht="120">
      <c r="A101" s="252" t="s">
        <v>4</v>
      </c>
      <c r="B101" s="252" t="s">
        <v>2481</v>
      </c>
      <c r="C101" s="252" t="s">
        <v>2482</v>
      </c>
      <c r="D101" s="57" t="s">
        <v>52</v>
      </c>
      <c r="E101" s="57" t="s">
        <v>44</v>
      </c>
      <c r="F101" s="57" t="s">
        <v>93</v>
      </c>
      <c r="G101" s="57" t="s">
        <v>44</v>
      </c>
      <c r="H101" s="60">
        <v>460</v>
      </c>
      <c r="I101" s="57" t="s">
        <v>50</v>
      </c>
      <c r="J101" s="181" t="s">
        <v>2483</v>
      </c>
      <c r="K101" s="180" t="s">
        <v>2484</v>
      </c>
      <c r="L101" s="66">
        <v>0</v>
      </c>
      <c r="M101" s="66">
        <v>1</v>
      </c>
      <c r="N101" s="66">
        <v>0.01</v>
      </c>
      <c r="O101" s="57" t="s">
        <v>549</v>
      </c>
      <c r="P101" s="57" t="s">
        <v>2486</v>
      </c>
      <c r="Q101" s="77"/>
      <c r="R101" s="77" t="s">
        <v>2766</v>
      </c>
      <c r="S101" s="230" t="s">
        <v>2485</v>
      </c>
      <c r="T101" s="12"/>
    </row>
    <row r="102" spans="1:20" ht="120">
      <c r="A102" s="78" t="str">
        <f>A$101</f>
        <v>Transportation</v>
      </c>
      <c r="B102" s="78" t="str">
        <f t="shared" ref="B102:C112" si="24">B$101</f>
        <v>Hydrogen Vehicle Sales Mandate</v>
      </c>
      <c r="C102" s="78" t="str">
        <f t="shared" si="24"/>
        <v>Minimum Required Hydrogen Vehicle Sales Percentage</v>
      </c>
      <c r="D102" s="57" t="s">
        <v>49</v>
      </c>
      <c r="E102" s="57" t="s">
        <v>44</v>
      </c>
      <c r="F102" s="57" t="s">
        <v>94</v>
      </c>
      <c r="G102" s="57" t="s">
        <v>44</v>
      </c>
      <c r="H102" s="58">
        <v>461</v>
      </c>
      <c r="I102" s="57" t="s">
        <v>50</v>
      </c>
      <c r="J102" s="78" t="str">
        <f t="shared" ref="J102:O110" si="25">J$101</f>
        <v>Hydrogen Veh Sales Mandate</v>
      </c>
      <c r="K102" s="78" t="str">
        <f t="shared" si="25"/>
        <v>trans hydrogen vehicle minimum</v>
      </c>
      <c r="L102" s="190">
        <f t="shared" si="25"/>
        <v>0</v>
      </c>
      <c r="M102" s="190">
        <f t="shared" si="25"/>
        <v>1</v>
      </c>
      <c r="N102" s="190">
        <f t="shared" si="25"/>
        <v>0.01</v>
      </c>
      <c r="O102" s="78" t="str">
        <f t="shared" si="25"/>
        <v>% of new vehicles sold</v>
      </c>
      <c r="P102" s="57" t="s">
        <v>2489</v>
      </c>
      <c r="Q102" s="59"/>
      <c r="R102" s="78" t="str">
        <f t="shared" ref="R102:R104" si="26">R$101</f>
        <v>hydrogen-vehicle-mandate.html</v>
      </c>
      <c r="S102" s="84"/>
      <c r="T102" s="57"/>
    </row>
    <row r="103" spans="1:20" ht="120">
      <c r="A103" s="78" t="str">
        <f t="shared" ref="A103:A112" si="27">A$101</f>
        <v>Transportation</v>
      </c>
      <c r="B103" s="78" t="str">
        <f t="shared" si="24"/>
        <v>Hydrogen Vehicle Sales Mandate</v>
      </c>
      <c r="C103" s="78" t="str">
        <f t="shared" si="24"/>
        <v>Minimum Required Hydrogen Vehicle Sales Percentage</v>
      </c>
      <c r="D103" s="57" t="s">
        <v>52</v>
      </c>
      <c r="E103" s="57" t="s">
        <v>45</v>
      </c>
      <c r="F103" s="57" t="s">
        <v>93</v>
      </c>
      <c r="G103" s="57" t="s">
        <v>45</v>
      </c>
      <c r="H103" s="60">
        <v>462</v>
      </c>
      <c r="I103" s="57" t="s">
        <v>50</v>
      </c>
      <c r="J103" s="78" t="str">
        <f t="shared" si="25"/>
        <v>Hydrogen Veh Sales Mandate</v>
      </c>
      <c r="K103" s="78" t="str">
        <f t="shared" si="25"/>
        <v>trans hydrogen vehicle minimum</v>
      </c>
      <c r="L103" s="190">
        <f t="shared" si="25"/>
        <v>0</v>
      </c>
      <c r="M103" s="190">
        <f t="shared" si="25"/>
        <v>1</v>
      </c>
      <c r="N103" s="190">
        <f t="shared" si="25"/>
        <v>0.01</v>
      </c>
      <c r="O103" s="78" t="str">
        <f t="shared" si="25"/>
        <v>% of new vehicles sold</v>
      </c>
      <c r="P103" s="57" t="s">
        <v>2487</v>
      </c>
      <c r="Q103" s="59"/>
      <c r="R103" s="78" t="str">
        <f t="shared" si="26"/>
        <v>hydrogen-vehicle-mandate.html</v>
      </c>
      <c r="S103" s="84"/>
      <c r="T103" s="57"/>
    </row>
    <row r="104" spans="1:20" ht="120">
      <c r="A104" s="78" t="str">
        <f t="shared" si="27"/>
        <v>Transportation</v>
      </c>
      <c r="B104" s="78" t="str">
        <f t="shared" si="24"/>
        <v>Hydrogen Vehicle Sales Mandate</v>
      </c>
      <c r="C104" s="78" t="str">
        <f t="shared" si="24"/>
        <v>Minimum Required Hydrogen Vehicle Sales Percentage</v>
      </c>
      <c r="D104" s="57" t="s">
        <v>49</v>
      </c>
      <c r="E104" s="57" t="s">
        <v>45</v>
      </c>
      <c r="F104" s="57" t="s">
        <v>94</v>
      </c>
      <c r="G104" s="57" t="s">
        <v>45</v>
      </c>
      <c r="H104" s="58">
        <v>463</v>
      </c>
      <c r="I104" s="57" t="s">
        <v>50</v>
      </c>
      <c r="J104" s="78" t="str">
        <f t="shared" si="25"/>
        <v>Hydrogen Veh Sales Mandate</v>
      </c>
      <c r="K104" s="78" t="str">
        <f t="shared" si="25"/>
        <v>trans hydrogen vehicle minimum</v>
      </c>
      <c r="L104" s="190">
        <f t="shared" si="25"/>
        <v>0</v>
      </c>
      <c r="M104" s="190">
        <f t="shared" si="25"/>
        <v>1</v>
      </c>
      <c r="N104" s="190">
        <f t="shared" si="25"/>
        <v>0.01</v>
      </c>
      <c r="O104" s="78" t="str">
        <f t="shared" si="25"/>
        <v>% of new vehicles sold</v>
      </c>
      <c r="P104" s="57" t="s">
        <v>2488</v>
      </c>
      <c r="Q104" s="59"/>
      <c r="R104" s="78" t="str">
        <f t="shared" si="26"/>
        <v>hydrogen-vehicle-mandate.html</v>
      </c>
      <c r="S104" s="84"/>
      <c r="T104" s="57"/>
    </row>
    <row r="105" spans="1:20" ht="75" hidden="1">
      <c r="A105" s="78" t="str">
        <f t="shared" si="27"/>
        <v>Transportation</v>
      </c>
      <c r="B105" s="78" t="str">
        <f t="shared" si="24"/>
        <v>Hydrogen Vehicle Sales Mandate</v>
      </c>
      <c r="C105" s="78" t="str">
        <f t="shared" si="24"/>
        <v>Minimum Required Hydrogen Vehicle Sales Percentage</v>
      </c>
      <c r="D105" s="57" t="s">
        <v>52</v>
      </c>
      <c r="E105" s="57" t="s">
        <v>46</v>
      </c>
      <c r="F105" s="57" t="s">
        <v>93</v>
      </c>
      <c r="G105" s="57" t="s">
        <v>95</v>
      </c>
      <c r="H105" s="58">
        <v>502</v>
      </c>
      <c r="I105" s="57" t="s">
        <v>51</v>
      </c>
      <c r="J105" s="78" t="str">
        <f t="shared" si="25"/>
        <v>Hydrogen Veh Sales Mandate</v>
      </c>
      <c r="K105" s="78" t="str">
        <f t="shared" si="25"/>
        <v>trans hydrogen vehicle minimum</v>
      </c>
      <c r="L105" s="190">
        <f t="shared" si="25"/>
        <v>0</v>
      </c>
      <c r="M105" s="190">
        <f t="shared" si="25"/>
        <v>1</v>
      </c>
      <c r="N105" s="190">
        <f t="shared" si="25"/>
        <v>0.01</v>
      </c>
      <c r="O105" s="78" t="str">
        <f t="shared" si="25"/>
        <v>% of new vehicles sold</v>
      </c>
      <c r="P105" s="57" t="s">
        <v>2817</v>
      </c>
      <c r="Q105" s="59"/>
      <c r="R105" s="59"/>
      <c r="S105" s="84"/>
      <c r="T105" s="57"/>
    </row>
    <row r="106" spans="1:20" ht="75" hidden="1">
      <c r="A106" s="78" t="str">
        <f t="shared" si="27"/>
        <v>Transportation</v>
      </c>
      <c r="B106" s="78" t="str">
        <f t="shared" si="24"/>
        <v>Hydrogen Vehicle Sales Mandate</v>
      </c>
      <c r="C106" s="78" t="str">
        <f t="shared" si="24"/>
        <v>Minimum Required Hydrogen Vehicle Sales Percentage</v>
      </c>
      <c r="D106" s="57" t="s">
        <v>49</v>
      </c>
      <c r="E106" s="57" t="s">
        <v>46</v>
      </c>
      <c r="F106" s="57" t="s">
        <v>94</v>
      </c>
      <c r="G106" s="57" t="s">
        <v>95</v>
      </c>
      <c r="H106" s="58">
        <v>503</v>
      </c>
      <c r="I106" s="57" t="s">
        <v>51</v>
      </c>
      <c r="J106" s="78" t="str">
        <f t="shared" si="25"/>
        <v>Hydrogen Veh Sales Mandate</v>
      </c>
      <c r="K106" s="78" t="str">
        <f t="shared" si="25"/>
        <v>trans hydrogen vehicle minimum</v>
      </c>
      <c r="L106" s="190">
        <f t="shared" si="25"/>
        <v>0</v>
      </c>
      <c r="M106" s="190">
        <f t="shared" si="25"/>
        <v>1</v>
      </c>
      <c r="N106" s="190">
        <f t="shared" si="25"/>
        <v>0.01</v>
      </c>
      <c r="O106" s="78" t="str">
        <f t="shared" si="25"/>
        <v>% of new vehicles sold</v>
      </c>
      <c r="P106" s="57" t="s">
        <v>2818</v>
      </c>
      <c r="Q106" s="59"/>
      <c r="R106" s="59"/>
      <c r="S106" s="84"/>
      <c r="T106" s="57"/>
    </row>
    <row r="107" spans="1:20" ht="75">
      <c r="A107" s="78" t="str">
        <f t="shared" si="27"/>
        <v>Transportation</v>
      </c>
      <c r="B107" s="78" t="str">
        <f t="shared" si="24"/>
        <v>Hydrogen Vehicle Sales Mandate</v>
      </c>
      <c r="C107" s="78" t="str">
        <f t="shared" si="24"/>
        <v>Minimum Required Hydrogen Vehicle Sales Percentage</v>
      </c>
      <c r="D107" s="57" t="s">
        <v>52</v>
      </c>
      <c r="E107" s="57" t="s">
        <v>47</v>
      </c>
      <c r="F107" s="57" t="s">
        <v>93</v>
      </c>
      <c r="G107" s="57" t="s">
        <v>96</v>
      </c>
      <c r="H107" s="58">
        <v>504</v>
      </c>
      <c r="I107" s="57" t="s">
        <v>50</v>
      </c>
      <c r="J107" s="78" t="str">
        <f t="shared" si="25"/>
        <v>Hydrogen Veh Sales Mandate</v>
      </c>
      <c r="K107" s="78" t="str">
        <f t="shared" si="25"/>
        <v>trans hydrogen vehicle minimum</v>
      </c>
      <c r="L107" s="190">
        <f t="shared" si="25"/>
        <v>0</v>
      </c>
      <c r="M107" s="190">
        <f t="shared" si="25"/>
        <v>1</v>
      </c>
      <c r="N107" s="190">
        <f t="shared" si="25"/>
        <v>0.01</v>
      </c>
      <c r="O107" s="78" t="str">
        <f t="shared" si="25"/>
        <v>% of new vehicles sold</v>
      </c>
      <c r="P107" s="57" t="s">
        <v>2815</v>
      </c>
      <c r="Q107" s="59"/>
      <c r="R107" s="59"/>
      <c r="S107" s="84"/>
      <c r="T107" s="57"/>
    </row>
    <row r="108" spans="1:20" ht="75">
      <c r="A108" s="78" t="str">
        <f t="shared" si="27"/>
        <v>Transportation</v>
      </c>
      <c r="B108" s="78" t="str">
        <f t="shared" si="24"/>
        <v>Hydrogen Vehicle Sales Mandate</v>
      </c>
      <c r="C108" s="78" t="str">
        <f t="shared" si="24"/>
        <v>Minimum Required Hydrogen Vehicle Sales Percentage</v>
      </c>
      <c r="D108" s="57" t="s">
        <v>49</v>
      </c>
      <c r="E108" s="57" t="s">
        <v>47</v>
      </c>
      <c r="F108" s="57" t="s">
        <v>94</v>
      </c>
      <c r="G108" s="57" t="s">
        <v>96</v>
      </c>
      <c r="H108" s="58">
        <v>505</v>
      </c>
      <c r="I108" s="57" t="s">
        <v>50</v>
      </c>
      <c r="J108" s="78" t="str">
        <f t="shared" si="25"/>
        <v>Hydrogen Veh Sales Mandate</v>
      </c>
      <c r="K108" s="78" t="str">
        <f t="shared" si="25"/>
        <v>trans hydrogen vehicle minimum</v>
      </c>
      <c r="L108" s="190">
        <f t="shared" si="25"/>
        <v>0</v>
      </c>
      <c r="M108" s="190">
        <f t="shared" si="25"/>
        <v>1</v>
      </c>
      <c r="N108" s="190">
        <f t="shared" si="25"/>
        <v>0.01</v>
      </c>
      <c r="O108" s="78" t="str">
        <f t="shared" si="25"/>
        <v>% of new vehicles sold</v>
      </c>
      <c r="P108" s="57" t="s">
        <v>2816</v>
      </c>
      <c r="Q108" s="59"/>
      <c r="R108" s="59"/>
      <c r="S108" s="84"/>
      <c r="T108" s="57"/>
    </row>
    <row r="109" spans="1:20" ht="75">
      <c r="A109" s="78" t="str">
        <f t="shared" si="27"/>
        <v>Transportation</v>
      </c>
      <c r="B109" s="78" t="str">
        <f t="shared" si="24"/>
        <v>Hydrogen Vehicle Sales Mandate</v>
      </c>
      <c r="C109" s="78" t="str">
        <f t="shared" si="24"/>
        <v>Minimum Required Hydrogen Vehicle Sales Percentage</v>
      </c>
      <c r="D109" s="57" t="s">
        <v>52</v>
      </c>
      <c r="E109" s="57" t="s">
        <v>48</v>
      </c>
      <c r="F109" s="57" t="s">
        <v>93</v>
      </c>
      <c r="G109" s="57" t="s">
        <v>97</v>
      </c>
      <c r="H109" s="58">
        <v>506</v>
      </c>
      <c r="I109" s="57" t="s">
        <v>50</v>
      </c>
      <c r="J109" s="78" t="str">
        <f t="shared" si="25"/>
        <v>Hydrogen Veh Sales Mandate</v>
      </c>
      <c r="K109" s="78" t="str">
        <f t="shared" si="25"/>
        <v>trans hydrogen vehicle minimum</v>
      </c>
      <c r="L109" s="190">
        <f t="shared" si="25"/>
        <v>0</v>
      </c>
      <c r="M109" s="190">
        <f t="shared" si="25"/>
        <v>1</v>
      </c>
      <c r="N109" s="190">
        <f t="shared" si="25"/>
        <v>0.01</v>
      </c>
      <c r="O109" s="78" t="str">
        <f t="shared" si="25"/>
        <v>% of new vehicles sold</v>
      </c>
      <c r="P109" s="57" t="s">
        <v>2819</v>
      </c>
      <c r="Q109" s="59"/>
      <c r="R109" s="59"/>
      <c r="S109" s="84"/>
      <c r="T109" s="57"/>
    </row>
    <row r="110" spans="1:20" ht="90">
      <c r="A110" s="78" t="str">
        <f t="shared" si="27"/>
        <v>Transportation</v>
      </c>
      <c r="B110" s="78" t="str">
        <f t="shared" si="24"/>
        <v>Hydrogen Vehicle Sales Mandate</v>
      </c>
      <c r="C110" s="78" t="str">
        <f t="shared" si="24"/>
        <v>Minimum Required Hydrogen Vehicle Sales Percentage</v>
      </c>
      <c r="D110" s="57" t="s">
        <v>49</v>
      </c>
      <c r="E110" s="57" t="s">
        <v>48</v>
      </c>
      <c r="F110" s="57" t="s">
        <v>94</v>
      </c>
      <c r="G110" s="57" t="s">
        <v>97</v>
      </c>
      <c r="H110" s="58">
        <v>507</v>
      </c>
      <c r="I110" s="57" t="s">
        <v>50</v>
      </c>
      <c r="J110" s="78" t="str">
        <f t="shared" si="25"/>
        <v>Hydrogen Veh Sales Mandate</v>
      </c>
      <c r="K110" s="78" t="str">
        <f t="shared" si="25"/>
        <v>trans hydrogen vehicle minimum</v>
      </c>
      <c r="L110" s="190">
        <f t="shared" si="25"/>
        <v>0</v>
      </c>
      <c r="M110" s="190">
        <f t="shared" si="25"/>
        <v>1</v>
      </c>
      <c r="N110" s="190">
        <f t="shared" si="25"/>
        <v>0.01</v>
      </c>
      <c r="O110" s="78" t="str">
        <f t="shared" si="25"/>
        <v>% of new vehicles sold</v>
      </c>
      <c r="P110" s="57" t="s">
        <v>2820</v>
      </c>
      <c r="Q110" s="59"/>
      <c r="R110" s="59"/>
      <c r="S110" s="84"/>
      <c r="T110" s="57"/>
    </row>
    <row r="111" spans="1:20" ht="30" hidden="1">
      <c r="A111" s="78" t="str">
        <f t="shared" si="27"/>
        <v>Transportation</v>
      </c>
      <c r="B111" s="78" t="str">
        <f t="shared" si="24"/>
        <v>Hydrogen Vehicle Sales Mandate</v>
      </c>
      <c r="C111" s="78" t="str">
        <f t="shared" si="24"/>
        <v>Minimum Required Hydrogen Vehicle Sales Percentage</v>
      </c>
      <c r="D111" s="57" t="s">
        <v>52</v>
      </c>
      <c r="E111" s="57" t="s">
        <v>124</v>
      </c>
      <c r="F111" s="57" t="s">
        <v>93</v>
      </c>
      <c r="G111" s="57" t="s">
        <v>167</v>
      </c>
      <c r="H111" s="58"/>
      <c r="I111" s="12" t="s">
        <v>51</v>
      </c>
      <c r="J111" s="173"/>
      <c r="K111" s="173"/>
      <c r="L111" s="65"/>
      <c r="M111" s="67"/>
      <c r="N111" s="65"/>
      <c r="O111" s="59"/>
      <c r="P111" s="57"/>
      <c r="Q111" s="59"/>
      <c r="R111" s="59"/>
      <c r="S111" s="84"/>
      <c r="T111" s="57"/>
    </row>
    <row r="112" spans="1:20" ht="30" hidden="1">
      <c r="A112" s="78" t="str">
        <f t="shared" si="27"/>
        <v>Transportation</v>
      </c>
      <c r="B112" s="78" t="str">
        <f t="shared" si="24"/>
        <v>Hydrogen Vehicle Sales Mandate</v>
      </c>
      <c r="C112" s="78" t="str">
        <f t="shared" si="24"/>
        <v>Minimum Required Hydrogen Vehicle Sales Percentage</v>
      </c>
      <c r="D112" s="57" t="s">
        <v>49</v>
      </c>
      <c r="E112" s="57" t="s">
        <v>124</v>
      </c>
      <c r="F112" s="57" t="s">
        <v>94</v>
      </c>
      <c r="G112" s="57" t="s">
        <v>167</v>
      </c>
      <c r="H112" s="58"/>
      <c r="I112" s="12" t="s">
        <v>51</v>
      </c>
      <c r="J112" s="173"/>
      <c r="K112" s="173"/>
      <c r="L112" s="65"/>
      <c r="M112" s="67"/>
      <c r="N112" s="65"/>
      <c r="O112" s="59"/>
      <c r="P112" s="57"/>
      <c r="Q112" s="59"/>
      <c r="R112" s="59"/>
      <c r="S112" s="84"/>
      <c r="T112" s="57"/>
    </row>
    <row r="113" spans="1:20" s="3" customFormat="1" ht="60">
      <c r="A113" s="181" t="s">
        <v>4</v>
      </c>
      <c r="B113" s="181" t="s">
        <v>552</v>
      </c>
      <c r="C113" s="181" t="s">
        <v>553</v>
      </c>
      <c r="D113" s="57"/>
      <c r="E113" s="57"/>
      <c r="F113" s="57"/>
      <c r="G113" s="57"/>
      <c r="H113" s="60">
        <v>190</v>
      </c>
      <c r="I113" s="57" t="s">
        <v>50</v>
      </c>
      <c r="J113" s="79" t="s">
        <v>552</v>
      </c>
      <c r="K113" s="80" t="s">
        <v>2040</v>
      </c>
      <c r="L113" s="67">
        <v>0</v>
      </c>
      <c r="M113" s="67">
        <v>0.2</v>
      </c>
      <c r="N113" s="67">
        <v>0.01</v>
      </c>
      <c r="O113" s="12" t="s">
        <v>554</v>
      </c>
      <c r="P113" s="57" t="s">
        <v>2048</v>
      </c>
      <c r="Q113" s="57" t="s">
        <v>555</v>
      </c>
      <c r="R113" s="12" t="s">
        <v>556</v>
      </c>
      <c r="S113" s="90" t="s">
        <v>557</v>
      </c>
      <c r="T113" s="12"/>
    </row>
    <row r="114" spans="1:20" ht="105">
      <c r="A114" s="180" t="s">
        <v>4</v>
      </c>
      <c r="B114" s="180" t="s">
        <v>12</v>
      </c>
      <c r="C114" s="180" t="s">
        <v>349</v>
      </c>
      <c r="D114" s="57" t="s">
        <v>52</v>
      </c>
      <c r="E114" s="57"/>
      <c r="F114" s="57" t="s">
        <v>519</v>
      </c>
      <c r="G114" s="57"/>
      <c r="H114" s="58">
        <v>8</v>
      </c>
      <c r="I114" s="57" t="s">
        <v>50</v>
      </c>
      <c r="J114" s="80" t="s">
        <v>12</v>
      </c>
      <c r="K114" s="80" t="s">
        <v>2039</v>
      </c>
      <c r="L114" s="64">
        <v>0</v>
      </c>
      <c r="M114" s="64">
        <v>1</v>
      </c>
      <c r="N114" s="64">
        <v>0.01</v>
      </c>
      <c r="O114" s="57" t="s">
        <v>41</v>
      </c>
      <c r="P114" s="57" t="s">
        <v>2049</v>
      </c>
      <c r="Q114" s="57" t="s">
        <v>223</v>
      </c>
      <c r="R114" s="12" t="s">
        <v>224</v>
      </c>
      <c r="S114" s="85" t="s">
        <v>520</v>
      </c>
      <c r="T114" s="57"/>
    </row>
    <row r="115" spans="1:20" ht="75">
      <c r="A115" s="78" t="str">
        <f>A$114</f>
        <v>Transportation</v>
      </c>
      <c r="B115" s="78" t="str">
        <f t="shared" ref="B115:C115" si="28">B$114</f>
        <v>Transportation Demand Management</v>
      </c>
      <c r="C115" s="78" t="str">
        <f t="shared" si="28"/>
        <v>Fraction of TDM Package Implemented</v>
      </c>
      <c r="D115" s="57" t="s">
        <v>49</v>
      </c>
      <c r="E115" s="57"/>
      <c r="F115" s="57" t="s">
        <v>94</v>
      </c>
      <c r="G115" s="57"/>
      <c r="H115" s="58">
        <v>179</v>
      </c>
      <c r="I115" s="57" t="s">
        <v>50</v>
      </c>
      <c r="J115" s="78" t="str">
        <f t="shared" ref="J115:S115" si="29">J$114</f>
        <v>Transportation Demand Management</v>
      </c>
      <c r="K115" s="68" t="str">
        <f t="shared" si="29"/>
        <v>trans TDM</v>
      </c>
      <c r="L115" s="68">
        <f t="shared" si="29"/>
        <v>0</v>
      </c>
      <c r="M115" s="68">
        <f t="shared" si="29"/>
        <v>1</v>
      </c>
      <c r="N115" s="68">
        <f t="shared" si="29"/>
        <v>0.01</v>
      </c>
      <c r="O115" s="62" t="str">
        <f t="shared" si="29"/>
        <v>% of TDM package implemented</v>
      </c>
      <c r="P115" s="57" t="s">
        <v>2050</v>
      </c>
      <c r="Q115" s="62" t="str">
        <f t="shared" si="29"/>
        <v>transportation-sector-main.html#tdm</v>
      </c>
      <c r="R115" s="62" t="str">
        <f t="shared" si="29"/>
        <v>transportation-demand-management.html</v>
      </c>
      <c r="S115" s="86" t="str">
        <f t="shared" si="29"/>
        <v>International Energy Agency, 2009, "Transport, Energy and CO2: Moving toward Sustainability", http://www.iea.org/publications/freepublications/publication/transport2009.pdf</v>
      </c>
      <c r="T115" s="57"/>
    </row>
    <row r="116" spans="1:20" ht="45">
      <c r="A116" s="180" t="s">
        <v>79</v>
      </c>
      <c r="B116" s="180" t="s">
        <v>16</v>
      </c>
      <c r="C116" s="180" t="s">
        <v>2470</v>
      </c>
      <c r="D116" s="57" t="s">
        <v>126</v>
      </c>
      <c r="E116" s="57" t="s">
        <v>319</v>
      </c>
      <c r="F116" s="244" t="s">
        <v>2911</v>
      </c>
      <c r="G116" s="57" t="s">
        <v>132</v>
      </c>
      <c r="H116" s="58">
        <v>435</v>
      </c>
      <c r="I116" s="57" t="s">
        <v>50</v>
      </c>
      <c r="J116" s="80" t="s">
        <v>16</v>
      </c>
      <c r="K116" s="80" t="s">
        <v>2469</v>
      </c>
      <c r="L116" s="63">
        <v>0</v>
      </c>
      <c r="M116" s="63">
        <v>1</v>
      </c>
      <c r="N116" s="63">
        <v>0.01</v>
      </c>
      <c r="O116" s="57" t="s">
        <v>125</v>
      </c>
      <c r="P116" s="57" t="s">
        <v>2438</v>
      </c>
      <c r="Q116" s="57" t="s">
        <v>225</v>
      </c>
      <c r="R116" s="12" t="s">
        <v>226</v>
      </c>
      <c r="S116" s="84"/>
      <c r="T116" s="57"/>
    </row>
    <row r="117" spans="1:20" ht="45" hidden="1">
      <c r="A117" s="78" t="str">
        <f>A$116</f>
        <v>Buildings and Appliances</v>
      </c>
      <c r="B117" s="78" t="str">
        <f t="shared" ref="B117:C129" si="30">B$116</f>
        <v>Building Component Electrification</v>
      </c>
      <c r="C117" s="78" t="str">
        <f t="shared" si="30"/>
        <v>Fraction of New Bldg Components Shifted to Other Fuels</v>
      </c>
      <c r="D117" s="57" t="s">
        <v>127</v>
      </c>
      <c r="E117" s="57" t="s">
        <v>319</v>
      </c>
      <c r="F117" s="244" t="s">
        <v>2911</v>
      </c>
      <c r="G117" s="57" t="s">
        <v>133</v>
      </c>
      <c r="H117" s="58">
        <v>436</v>
      </c>
      <c r="I117" s="57" t="s">
        <v>51</v>
      </c>
      <c r="J117" s="78"/>
      <c r="K117" s="70"/>
      <c r="L117" s="190"/>
      <c r="M117" s="190"/>
      <c r="N117" s="68"/>
      <c r="O117" s="62"/>
      <c r="P117" s="57"/>
      <c r="Q117" s="62"/>
      <c r="R117" s="62"/>
      <c r="S117" s="86"/>
      <c r="T117" s="62"/>
    </row>
    <row r="118" spans="1:20" ht="45" hidden="1">
      <c r="A118" s="78" t="str">
        <f t="shared" ref="A118:C130" si="31">A$116</f>
        <v>Buildings and Appliances</v>
      </c>
      <c r="B118" s="78" t="str">
        <f t="shared" si="30"/>
        <v>Building Component Electrification</v>
      </c>
      <c r="C118" s="78" t="str">
        <f t="shared" si="30"/>
        <v>Fraction of New Bldg Components Shifted to Other Fuels</v>
      </c>
      <c r="D118" s="57" t="s">
        <v>129</v>
      </c>
      <c r="E118" s="57" t="s">
        <v>319</v>
      </c>
      <c r="F118" s="244" t="s">
        <v>2911</v>
      </c>
      <c r="G118" s="57" t="s">
        <v>135</v>
      </c>
      <c r="H118" s="58">
        <v>437</v>
      </c>
      <c r="I118" s="57" t="s">
        <v>51</v>
      </c>
      <c r="J118" s="78"/>
      <c r="K118" s="70"/>
      <c r="L118" s="70"/>
      <c r="M118" s="68"/>
      <c r="N118" s="68"/>
      <c r="O118" s="62"/>
      <c r="P118" s="57"/>
      <c r="Q118" s="62"/>
      <c r="R118" s="62"/>
      <c r="S118" s="86"/>
      <c r="T118" s="62"/>
    </row>
    <row r="119" spans="1:20" ht="45">
      <c r="A119" s="78" t="str">
        <f t="shared" si="31"/>
        <v>Buildings and Appliances</v>
      </c>
      <c r="B119" s="78" t="str">
        <f t="shared" si="30"/>
        <v>Building Component Electrification</v>
      </c>
      <c r="C119" s="78" t="str">
        <f t="shared" si="30"/>
        <v>Fraction of New Bldg Components Shifted to Other Fuels</v>
      </c>
      <c r="D119" s="57" t="s">
        <v>130</v>
      </c>
      <c r="E119" s="57" t="s">
        <v>319</v>
      </c>
      <c r="F119" s="244" t="s">
        <v>2911</v>
      </c>
      <c r="G119" s="57" t="s">
        <v>136</v>
      </c>
      <c r="H119" s="58">
        <v>438</v>
      </c>
      <c r="I119" s="57" t="s">
        <v>50</v>
      </c>
      <c r="J119" s="78" t="str">
        <f t="shared" ref="J119:J121" si="32">J$116</f>
        <v>Building Component Electrification</v>
      </c>
      <c r="K119" s="70" t="str">
        <f t="shared" ref="K119:Q121" si="33">K$116</f>
        <v>bldgs new component fuel shifting</v>
      </c>
      <c r="L119" s="190">
        <f t="shared" si="33"/>
        <v>0</v>
      </c>
      <c r="M119" s="190">
        <f t="shared" si="33"/>
        <v>1</v>
      </c>
      <c r="N119" s="68">
        <f t="shared" si="33"/>
        <v>0.01</v>
      </c>
      <c r="O119" s="62" t="str">
        <f t="shared" si="33"/>
        <v>% of newly sold non-electric building components</v>
      </c>
      <c r="P119" s="57" t="s">
        <v>2439</v>
      </c>
      <c r="Q119" s="62" t="str">
        <f t="shared" si="33"/>
        <v>buildings-sector-main.html#component-elec</v>
      </c>
      <c r="R119" s="62" t="str">
        <f t="shared" ref="R119:R121" si="34">R$116</f>
        <v>building-component-electrification.html</v>
      </c>
      <c r="S119" s="86"/>
      <c r="T119" s="62"/>
    </row>
    <row r="120" spans="1:20" ht="45">
      <c r="A120" s="78" t="str">
        <f t="shared" si="31"/>
        <v>Buildings and Appliances</v>
      </c>
      <c r="B120" s="78" t="str">
        <f t="shared" si="30"/>
        <v>Building Component Electrification</v>
      </c>
      <c r="C120" s="78" t="str">
        <f t="shared" si="30"/>
        <v>Fraction of New Bldg Components Shifted to Other Fuels</v>
      </c>
      <c r="D120" s="57" t="s">
        <v>131</v>
      </c>
      <c r="E120" s="57" t="s">
        <v>319</v>
      </c>
      <c r="F120" s="244" t="s">
        <v>2911</v>
      </c>
      <c r="G120" s="57" t="s">
        <v>137</v>
      </c>
      <c r="H120" s="58">
        <v>439</v>
      </c>
      <c r="I120" s="57" t="s">
        <v>50</v>
      </c>
      <c r="J120" s="78" t="str">
        <f t="shared" si="32"/>
        <v>Building Component Electrification</v>
      </c>
      <c r="K120" s="70" t="str">
        <f t="shared" si="33"/>
        <v>bldgs new component fuel shifting</v>
      </c>
      <c r="L120" s="190">
        <f t="shared" si="33"/>
        <v>0</v>
      </c>
      <c r="M120" s="190">
        <f t="shared" si="33"/>
        <v>1</v>
      </c>
      <c r="N120" s="68">
        <f t="shared" si="33"/>
        <v>0.01</v>
      </c>
      <c r="O120" s="62" t="str">
        <f t="shared" si="33"/>
        <v>% of newly sold non-electric building components</v>
      </c>
      <c r="P120" s="57" t="s">
        <v>2440</v>
      </c>
      <c r="Q120" s="62" t="str">
        <f t="shared" si="33"/>
        <v>buildings-sector-main.html#component-elec</v>
      </c>
      <c r="R120" s="62" t="str">
        <f t="shared" si="34"/>
        <v>building-component-electrification.html</v>
      </c>
      <c r="S120" s="86"/>
      <c r="T120" s="62"/>
    </row>
    <row r="121" spans="1:20" ht="45">
      <c r="A121" s="78" t="str">
        <f t="shared" si="31"/>
        <v>Buildings and Appliances</v>
      </c>
      <c r="B121" s="78" t="str">
        <f t="shared" si="30"/>
        <v>Building Component Electrification</v>
      </c>
      <c r="C121" s="78" t="str">
        <f t="shared" si="30"/>
        <v>Fraction of New Bldg Components Shifted to Other Fuels</v>
      </c>
      <c r="D121" s="57" t="s">
        <v>126</v>
      </c>
      <c r="E121" s="57" t="s">
        <v>320</v>
      </c>
      <c r="F121" s="244" t="s">
        <v>2910</v>
      </c>
      <c r="G121" s="57" t="s">
        <v>132</v>
      </c>
      <c r="H121" s="58">
        <v>440</v>
      </c>
      <c r="I121" s="57" t="s">
        <v>50</v>
      </c>
      <c r="J121" s="78" t="str">
        <f t="shared" si="32"/>
        <v>Building Component Electrification</v>
      </c>
      <c r="K121" s="70" t="str">
        <f t="shared" si="33"/>
        <v>bldgs new component fuel shifting</v>
      </c>
      <c r="L121" s="190">
        <f t="shared" si="33"/>
        <v>0</v>
      </c>
      <c r="M121" s="190">
        <f t="shared" si="33"/>
        <v>1</v>
      </c>
      <c r="N121" s="68">
        <f t="shared" si="33"/>
        <v>0.01</v>
      </c>
      <c r="O121" s="62" t="str">
        <f t="shared" si="33"/>
        <v>% of newly sold non-electric building components</v>
      </c>
      <c r="P121" s="57" t="s">
        <v>2441</v>
      </c>
      <c r="Q121" s="62" t="str">
        <f t="shared" si="33"/>
        <v>buildings-sector-main.html#component-elec</v>
      </c>
      <c r="R121" s="62" t="str">
        <f t="shared" si="34"/>
        <v>building-component-electrification.html</v>
      </c>
      <c r="S121" s="86"/>
      <c r="T121" s="62"/>
    </row>
    <row r="122" spans="1:20" ht="45" hidden="1">
      <c r="A122" s="78" t="str">
        <f t="shared" si="31"/>
        <v>Buildings and Appliances</v>
      </c>
      <c r="B122" s="78" t="str">
        <f t="shared" si="30"/>
        <v>Building Component Electrification</v>
      </c>
      <c r="C122" s="78" t="str">
        <f t="shared" si="30"/>
        <v>Fraction of New Bldg Components Shifted to Other Fuels</v>
      </c>
      <c r="D122" s="57" t="s">
        <v>127</v>
      </c>
      <c r="E122" s="57" t="s">
        <v>320</v>
      </c>
      <c r="F122" s="244" t="s">
        <v>2910</v>
      </c>
      <c r="G122" s="57" t="s">
        <v>133</v>
      </c>
      <c r="H122" s="58">
        <v>441</v>
      </c>
      <c r="I122" s="57" t="s">
        <v>51</v>
      </c>
      <c r="J122" s="78"/>
      <c r="K122" s="70"/>
      <c r="L122" s="70"/>
      <c r="M122" s="68"/>
      <c r="N122" s="68"/>
      <c r="O122" s="62"/>
      <c r="P122" s="57"/>
      <c r="Q122" s="62"/>
      <c r="R122" s="62"/>
      <c r="S122" s="86"/>
      <c r="T122" s="62"/>
    </row>
    <row r="123" spans="1:20" ht="45" hidden="1">
      <c r="A123" s="78" t="str">
        <f t="shared" si="31"/>
        <v>Buildings and Appliances</v>
      </c>
      <c r="B123" s="78" t="str">
        <f t="shared" si="30"/>
        <v>Building Component Electrification</v>
      </c>
      <c r="C123" s="78" t="str">
        <f t="shared" si="30"/>
        <v>Fraction of New Bldg Components Shifted to Other Fuels</v>
      </c>
      <c r="D123" s="57" t="s">
        <v>129</v>
      </c>
      <c r="E123" s="57" t="s">
        <v>320</v>
      </c>
      <c r="F123" s="244" t="s">
        <v>2910</v>
      </c>
      <c r="G123" s="57" t="s">
        <v>135</v>
      </c>
      <c r="H123" s="58">
        <v>442</v>
      </c>
      <c r="I123" s="57" t="s">
        <v>51</v>
      </c>
      <c r="J123" s="78"/>
      <c r="K123" s="70"/>
      <c r="L123" s="70"/>
      <c r="M123" s="68"/>
      <c r="N123" s="68"/>
      <c r="O123" s="62"/>
      <c r="P123" s="57"/>
      <c r="Q123" s="62"/>
      <c r="R123" s="62"/>
      <c r="S123" s="86"/>
      <c r="T123" s="62"/>
    </row>
    <row r="124" spans="1:20" ht="45">
      <c r="A124" s="78" t="str">
        <f t="shared" si="31"/>
        <v>Buildings and Appliances</v>
      </c>
      <c r="B124" s="78" t="str">
        <f t="shared" si="30"/>
        <v>Building Component Electrification</v>
      </c>
      <c r="C124" s="78" t="str">
        <f t="shared" si="30"/>
        <v>Fraction of New Bldg Components Shifted to Other Fuels</v>
      </c>
      <c r="D124" s="57" t="s">
        <v>130</v>
      </c>
      <c r="E124" s="57" t="s">
        <v>320</v>
      </c>
      <c r="F124" s="244" t="s">
        <v>2910</v>
      </c>
      <c r="G124" s="57" t="s">
        <v>136</v>
      </c>
      <c r="H124" s="58">
        <v>443</v>
      </c>
      <c r="I124" s="57" t="s">
        <v>50</v>
      </c>
      <c r="J124" s="78" t="str">
        <f t="shared" ref="J124:O126" si="35">J$116</f>
        <v>Building Component Electrification</v>
      </c>
      <c r="K124" s="70" t="str">
        <f t="shared" si="35"/>
        <v>bldgs new component fuel shifting</v>
      </c>
      <c r="L124" s="190">
        <f t="shared" si="35"/>
        <v>0</v>
      </c>
      <c r="M124" s="190">
        <f t="shared" si="35"/>
        <v>1</v>
      </c>
      <c r="N124" s="68">
        <f t="shared" si="35"/>
        <v>0.01</v>
      </c>
      <c r="O124" s="62" t="str">
        <f t="shared" si="35"/>
        <v>% of newly sold non-electric building components</v>
      </c>
      <c r="P124" s="57" t="s">
        <v>2442</v>
      </c>
      <c r="Q124" s="62" t="str">
        <f t="shared" ref="Q124:R126" si="36">Q$116</f>
        <v>buildings-sector-main.html#component-elec</v>
      </c>
      <c r="R124" s="62" t="str">
        <f t="shared" si="36"/>
        <v>building-component-electrification.html</v>
      </c>
      <c r="S124" s="86"/>
      <c r="T124" s="62"/>
    </row>
    <row r="125" spans="1:20" ht="45">
      <c r="A125" s="78" t="str">
        <f t="shared" si="31"/>
        <v>Buildings and Appliances</v>
      </c>
      <c r="B125" s="78" t="str">
        <f t="shared" si="30"/>
        <v>Building Component Electrification</v>
      </c>
      <c r="C125" s="78" t="str">
        <f t="shared" si="30"/>
        <v>Fraction of New Bldg Components Shifted to Other Fuels</v>
      </c>
      <c r="D125" s="57" t="s">
        <v>131</v>
      </c>
      <c r="E125" s="57" t="s">
        <v>320</v>
      </c>
      <c r="F125" s="244" t="s">
        <v>2910</v>
      </c>
      <c r="G125" s="57" t="s">
        <v>137</v>
      </c>
      <c r="H125" s="58">
        <v>444</v>
      </c>
      <c r="I125" s="57" t="s">
        <v>50</v>
      </c>
      <c r="J125" s="78" t="str">
        <f t="shared" si="35"/>
        <v>Building Component Electrification</v>
      </c>
      <c r="K125" s="70" t="str">
        <f t="shared" si="35"/>
        <v>bldgs new component fuel shifting</v>
      </c>
      <c r="L125" s="190">
        <f t="shared" si="35"/>
        <v>0</v>
      </c>
      <c r="M125" s="190">
        <f t="shared" si="35"/>
        <v>1</v>
      </c>
      <c r="N125" s="68">
        <f t="shared" si="35"/>
        <v>0.01</v>
      </c>
      <c r="O125" s="62" t="str">
        <f t="shared" si="35"/>
        <v>% of newly sold non-electric building components</v>
      </c>
      <c r="P125" s="57" t="s">
        <v>2440</v>
      </c>
      <c r="Q125" s="62" t="str">
        <f t="shared" si="36"/>
        <v>buildings-sector-main.html#component-elec</v>
      </c>
      <c r="R125" s="62" t="str">
        <f t="shared" si="36"/>
        <v>building-component-electrification.html</v>
      </c>
      <c r="S125" s="86"/>
      <c r="T125" s="62"/>
    </row>
    <row r="126" spans="1:20" ht="45">
      <c r="A126" s="78" t="str">
        <f t="shared" si="31"/>
        <v>Buildings and Appliances</v>
      </c>
      <c r="B126" s="78" t="str">
        <f t="shared" si="30"/>
        <v>Building Component Electrification</v>
      </c>
      <c r="C126" s="78" t="str">
        <f t="shared" si="30"/>
        <v>Fraction of New Bldg Components Shifted to Other Fuels</v>
      </c>
      <c r="D126" s="57" t="s">
        <v>126</v>
      </c>
      <c r="E126" s="57" t="s">
        <v>321</v>
      </c>
      <c r="F126" s="57" t="s">
        <v>191</v>
      </c>
      <c r="G126" s="57" t="s">
        <v>132</v>
      </c>
      <c r="H126" s="58">
        <v>445</v>
      </c>
      <c r="I126" s="57" t="s">
        <v>50</v>
      </c>
      <c r="J126" s="78" t="str">
        <f t="shared" si="35"/>
        <v>Building Component Electrification</v>
      </c>
      <c r="K126" s="70" t="str">
        <f t="shared" si="35"/>
        <v>bldgs new component fuel shifting</v>
      </c>
      <c r="L126" s="190">
        <f t="shared" si="35"/>
        <v>0</v>
      </c>
      <c r="M126" s="190">
        <f t="shared" si="35"/>
        <v>1</v>
      </c>
      <c r="N126" s="68">
        <f t="shared" si="35"/>
        <v>0.01</v>
      </c>
      <c r="O126" s="62" t="str">
        <f t="shared" si="35"/>
        <v>% of newly sold non-electric building components</v>
      </c>
      <c r="P126" s="57" t="s">
        <v>2443</v>
      </c>
      <c r="Q126" s="62" t="str">
        <f t="shared" si="36"/>
        <v>buildings-sector-main.html#component-elec</v>
      </c>
      <c r="R126" s="62" t="str">
        <f t="shared" si="36"/>
        <v>building-component-electrification.html</v>
      </c>
      <c r="S126" s="86"/>
      <c r="T126" s="62"/>
    </row>
    <row r="127" spans="1:20" ht="45" hidden="1">
      <c r="A127" s="78" t="str">
        <f t="shared" si="31"/>
        <v>Buildings and Appliances</v>
      </c>
      <c r="B127" s="78" t="str">
        <f t="shared" si="30"/>
        <v>Building Component Electrification</v>
      </c>
      <c r="C127" s="78" t="str">
        <f t="shared" si="30"/>
        <v>Fraction of New Bldg Components Shifted to Other Fuels</v>
      </c>
      <c r="D127" s="57" t="s">
        <v>127</v>
      </c>
      <c r="E127" s="57" t="s">
        <v>321</v>
      </c>
      <c r="F127" s="57" t="s">
        <v>191</v>
      </c>
      <c r="G127" s="57" t="s">
        <v>133</v>
      </c>
      <c r="H127" s="58">
        <v>446</v>
      </c>
      <c r="I127" s="57" t="s">
        <v>51</v>
      </c>
      <c r="J127" s="78"/>
      <c r="K127" s="70"/>
      <c r="L127" s="70"/>
      <c r="M127" s="68"/>
      <c r="N127" s="68"/>
      <c r="O127" s="62"/>
      <c r="P127" s="57"/>
      <c r="Q127" s="62"/>
      <c r="R127" s="62"/>
      <c r="S127" s="86"/>
      <c r="T127" s="62"/>
    </row>
    <row r="128" spans="1:20" ht="45" hidden="1">
      <c r="A128" s="78" t="str">
        <f t="shared" si="31"/>
        <v>Buildings and Appliances</v>
      </c>
      <c r="B128" s="78" t="str">
        <f t="shared" si="30"/>
        <v>Building Component Electrification</v>
      </c>
      <c r="C128" s="78" t="str">
        <f t="shared" si="30"/>
        <v>Fraction of New Bldg Components Shifted to Other Fuels</v>
      </c>
      <c r="D128" s="57" t="s">
        <v>129</v>
      </c>
      <c r="E128" s="57" t="s">
        <v>321</v>
      </c>
      <c r="F128" s="57" t="s">
        <v>191</v>
      </c>
      <c r="G128" s="57" t="s">
        <v>135</v>
      </c>
      <c r="H128" s="58">
        <v>447</v>
      </c>
      <c r="I128" s="57" t="s">
        <v>51</v>
      </c>
      <c r="J128" s="78"/>
      <c r="K128" s="70"/>
      <c r="L128" s="70"/>
      <c r="M128" s="68"/>
      <c r="N128" s="68"/>
      <c r="O128" s="62"/>
      <c r="P128" s="57"/>
      <c r="Q128" s="62"/>
      <c r="R128" s="62"/>
      <c r="S128" s="86"/>
      <c r="T128" s="62"/>
    </row>
    <row r="129" spans="1:20" ht="45">
      <c r="A129" s="78" t="str">
        <f t="shared" si="31"/>
        <v>Buildings and Appliances</v>
      </c>
      <c r="B129" s="78" t="str">
        <f t="shared" si="30"/>
        <v>Building Component Electrification</v>
      </c>
      <c r="C129" s="78" t="str">
        <f t="shared" si="30"/>
        <v>Fraction of New Bldg Components Shifted to Other Fuels</v>
      </c>
      <c r="D129" s="57" t="s">
        <v>130</v>
      </c>
      <c r="E129" s="57" t="s">
        <v>321</v>
      </c>
      <c r="F129" s="57" t="s">
        <v>191</v>
      </c>
      <c r="G129" s="57" t="s">
        <v>136</v>
      </c>
      <c r="H129" s="58">
        <v>448</v>
      </c>
      <c r="I129" s="57" t="s">
        <v>50</v>
      </c>
      <c r="J129" s="78" t="str">
        <f t="shared" ref="J129:O130" si="37">J$116</f>
        <v>Building Component Electrification</v>
      </c>
      <c r="K129" s="70" t="str">
        <f t="shared" si="37"/>
        <v>bldgs new component fuel shifting</v>
      </c>
      <c r="L129" s="190">
        <f t="shared" si="37"/>
        <v>0</v>
      </c>
      <c r="M129" s="190">
        <f t="shared" si="37"/>
        <v>1</v>
      </c>
      <c r="N129" s="68">
        <f t="shared" si="37"/>
        <v>0.01</v>
      </c>
      <c r="O129" s="62" t="str">
        <f t="shared" si="37"/>
        <v>% of newly sold non-electric building components</v>
      </c>
      <c r="P129" s="57" t="s">
        <v>2444</v>
      </c>
      <c r="Q129" s="62" t="str">
        <f t="shared" ref="Q129:R130" si="38">Q$116</f>
        <v>buildings-sector-main.html#component-elec</v>
      </c>
      <c r="R129" s="62" t="str">
        <f t="shared" si="38"/>
        <v>building-component-electrification.html</v>
      </c>
      <c r="S129" s="86"/>
      <c r="T129" s="62"/>
    </row>
    <row r="130" spans="1:20" ht="45">
      <c r="A130" s="78" t="str">
        <f t="shared" si="31"/>
        <v>Buildings and Appliances</v>
      </c>
      <c r="B130" s="78" t="str">
        <f t="shared" si="31"/>
        <v>Building Component Electrification</v>
      </c>
      <c r="C130" s="78" t="str">
        <f t="shared" si="31"/>
        <v>Fraction of New Bldg Components Shifted to Other Fuels</v>
      </c>
      <c r="D130" s="57" t="s">
        <v>131</v>
      </c>
      <c r="E130" s="57" t="s">
        <v>321</v>
      </c>
      <c r="F130" s="57" t="s">
        <v>191</v>
      </c>
      <c r="G130" s="57" t="s">
        <v>137</v>
      </c>
      <c r="H130" s="58">
        <v>449</v>
      </c>
      <c r="I130" s="57" t="s">
        <v>50</v>
      </c>
      <c r="J130" s="78" t="str">
        <f t="shared" si="37"/>
        <v>Building Component Electrification</v>
      </c>
      <c r="K130" s="70" t="str">
        <f t="shared" si="37"/>
        <v>bldgs new component fuel shifting</v>
      </c>
      <c r="L130" s="190">
        <f t="shared" si="37"/>
        <v>0</v>
      </c>
      <c r="M130" s="190">
        <f t="shared" si="37"/>
        <v>1</v>
      </c>
      <c r="N130" s="68">
        <f t="shared" si="37"/>
        <v>0.01</v>
      </c>
      <c r="O130" s="62" t="str">
        <f t="shared" si="37"/>
        <v>% of newly sold non-electric building components</v>
      </c>
      <c r="P130" s="57" t="s">
        <v>2445</v>
      </c>
      <c r="Q130" s="62" t="str">
        <f t="shared" si="38"/>
        <v>buildings-sector-main.html#component-elec</v>
      </c>
      <c r="R130" s="62" t="str">
        <f t="shared" si="38"/>
        <v>building-component-electrification.html</v>
      </c>
      <c r="S130" s="86"/>
      <c r="T130" s="62"/>
    </row>
    <row r="131" spans="1:20" s="6" customFormat="1" ht="120" hidden="1">
      <c r="A131" s="180" t="s">
        <v>79</v>
      </c>
      <c r="B131" s="180" t="s">
        <v>111</v>
      </c>
      <c r="C131" s="180" t="s">
        <v>350</v>
      </c>
      <c r="D131" s="57" t="s">
        <v>126</v>
      </c>
      <c r="E131" s="57" t="s">
        <v>319</v>
      </c>
      <c r="F131" s="244" t="s">
        <v>2911</v>
      </c>
      <c r="G131" s="57" t="s">
        <v>132</v>
      </c>
      <c r="H131" s="58">
        <v>13</v>
      </c>
      <c r="I131" s="57" t="s">
        <v>51</v>
      </c>
      <c r="J131" s="80" t="s">
        <v>111</v>
      </c>
      <c r="K131" s="80" t="s">
        <v>2038</v>
      </c>
      <c r="L131" s="63">
        <v>0</v>
      </c>
      <c r="M131" s="63">
        <f>ROUND(MaxBoundCalculations!B162,2)</f>
        <v>0.22</v>
      </c>
      <c r="N131" s="63">
        <v>0.01</v>
      </c>
      <c r="O131" s="57" t="s">
        <v>36</v>
      </c>
      <c r="P131" s="57" t="s">
        <v>2051</v>
      </c>
      <c r="Q131" s="57" t="s">
        <v>227</v>
      </c>
      <c r="R131" s="12" t="s">
        <v>228</v>
      </c>
      <c r="S131" s="84" t="s">
        <v>171</v>
      </c>
      <c r="T131" s="57" t="s">
        <v>506</v>
      </c>
    </row>
    <row r="132" spans="1:20" s="6" customFormat="1" ht="120">
      <c r="A132" s="78" t="str">
        <f>A$131</f>
        <v>Buildings and Appliances</v>
      </c>
      <c r="B132" s="78" t="str">
        <f t="shared" ref="B132:C147" si="39">B$131</f>
        <v>Building Energy Efficiency Standards</v>
      </c>
      <c r="C132" s="78" t="str">
        <f t="shared" si="39"/>
        <v>Reduction in E Use Allowed by Component Eff Std</v>
      </c>
      <c r="D132" s="57" t="s">
        <v>127</v>
      </c>
      <c r="E132" s="57" t="s">
        <v>319</v>
      </c>
      <c r="F132" s="244" t="s">
        <v>2911</v>
      </c>
      <c r="G132" s="57" t="s">
        <v>133</v>
      </c>
      <c r="H132" s="58">
        <v>14</v>
      </c>
      <c r="I132" s="57" t="s">
        <v>50</v>
      </c>
      <c r="J132" s="78" t="str">
        <f t="shared" ref="J132:J148" si="40">J$131</f>
        <v>Building Energy Efficiency Standards</v>
      </c>
      <c r="K132" s="65" t="str">
        <f t="shared" ref="K132:S147" si="41">K$131</f>
        <v>bldgs efficiency standards</v>
      </c>
      <c r="L132" s="65">
        <f t="shared" si="41"/>
        <v>0</v>
      </c>
      <c r="M132" s="67">
        <f>ROUND(MaxBoundCalculations!B163,2)</f>
        <v>0.38</v>
      </c>
      <c r="N132" s="65">
        <f t="shared" si="41"/>
        <v>0.01</v>
      </c>
      <c r="O132" s="59" t="str">
        <f t="shared" si="41"/>
        <v>% reduction in energy use</v>
      </c>
      <c r="P132" s="57" t="s">
        <v>2052</v>
      </c>
      <c r="Q132" s="59" t="str">
        <f t="shared" si="41"/>
        <v>buildings-sector-main.html#eff-stds</v>
      </c>
      <c r="R132" s="59" t="str">
        <f t="shared" si="41"/>
        <v>building-energy-efficiency-standards.html</v>
      </c>
      <c r="S132" s="8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9" t="str">
        <f>T131</f>
        <v>Itron, 2007, "ASSESSMENT OF LONG-TERM
ELECTRIC ENERGY EFFICIENCY
POTENTIAL IN CALIFORNIA’S
RESIDENTIAL SECTOR," http://www.energy.ca.gov/2007publications/CEC-500-2007-002/CEC-500-2007-002.PDF, p.33, Table 5-1</v>
      </c>
    </row>
    <row r="133" spans="1:20" s="6" customFormat="1" ht="120">
      <c r="A133" s="78" t="str">
        <f>A$131</f>
        <v>Buildings and Appliances</v>
      </c>
      <c r="B133" s="78" t="str">
        <f t="shared" si="39"/>
        <v>Building Energy Efficiency Standards</v>
      </c>
      <c r="C133" s="78" t="str">
        <f t="shared" si="39"/>
        <v>Reduction in E Use Allowed by Component Eff Std</v>
      </c>
      <c r="D133" s="57" t="s">
        <v>128</v>
      </c>
      <c r="E133" s="57" t="s">
        <v>319</v>
      </c>
      <c r="F133" s="244" t="s">
        <v>2911</v>
      </c>
      <c r="G133" s="57" t="s">
        <v>134</v>
      </c>
      <c r="H133" s="58">
        <v>15</v>
      </c>
      <c r="I133" s="57" t="s">
        <v>50</v>
      </c>
      <c r="J133" s="78" t="str">
        <f t="shared" si="40"/>
        <v>Building Energy Efficiency Standards</v>
      </c>
      <c r="K133" s="65" t="str">
        <f t="shared" si="41"/>
        <v>bldgs efficiency standards</v>
      </c>
      <c r="L133" s="65">
        <f t="shared" si="41"/>
        <v>0</v>
      </c>
      <c r="M133" s="67">
        <f>ROUND(MaxBoundCalculations!B163,2)</f>
        <v>0.38</v>
      </c>
      <c r="N133" s="65">
        <f t="shared" si="41"/>
        <v>0.01</v>
      </c>
      <c r="O133" s="59" t="str">
        <f t="shared" si="41"/>
        <v>% reduction in energy use</v>
      </c>
      <c r="P133" s="57" t="s">
        <v>2053</v>
      </c>
      <c r="Q133" s="59" t="str">
        <f t="shared" si="41"/>
        <v>buildings-sector-main.html#eff-stds</v>
      </c>
      <c r="R133" s="59" t="str">
        <f t="shared" si="41"/>
        <v>building-energy-efficiency-standards.html</v>
      </c>
      <c r="S133" s="8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9" t="str">
        <f t="shared" ref="T133:T148" si="42">T132</f>
        <v>Itron, 2007, "ASSESSMENT OF LONG-TERM
ELECTRIC ENERGY EFFICIENCY
POTENTIAL IN CALIFORNIA’S
RESIDENTIAL SECTOR," http://www.energy.ca.gov/2007publications/CEC-500-2007-002/CEC-500-2007-002.PDF, p.33, Table 5-1</v>
      </c>
    </row>
    <row r="134" spans="1:20" s="6" customFormat="1" ht="120">
      <c r="A134" s="78" t="str">
        <f>A$131</f>
        <v>Buildings and Appliances</v>
      </c>
      <c r="B134" s="78" t="str">
        <f t="shared" si="39"/>
        <v>Building Energy Efficiency Standards</v>
      </c>
      <c r="C134" s="78" t="str">
        <f t="shared" si="39"/>
        <v>Reduction in E Use Allowed by Component Eff Std</v>
      </c>
      <c r="D134" s="57" t="s">
        <v>129</v>
      </c>
      <c r="E134" s="57" t="s">
        <v>319</v>
      </c>
      <c r="F134" s="244" t="s">
        <v>2911</v>
      </c>
      <c r="G134" s="57" t="s">
        <v>135</v>
      </c>
      <c r="H134" s="58">
        <v>16</v>
      </c>
      <c r="I134" s="57" t="s">
        <v>50</v>
      </c>
      <c r="J134" s="78" t="str">
        <f t="shared" si="40"/>
        <v>Building Energy Efficiency Standards</v>
      </c>
      <c r="K134" s="65" t="str">
        <f t="shared" si="41"/>
        <v>bldgs efficiency standards</v>
      </c>
      <c r="L134" s="65">
        <f t="shared" si="41"/>
        <v>0</v>
      </c>
      <c r="M134" s="67">
        <f>ROUND(MaxBoundCalculations!B161,2)</f>
        <v>0.4</v>
      </c>
      <c r="N134" s="65">
        <f t="shared" si="41"/>
        <v>0.01</v>
      </c>
      <c r="O134" s="59" t="str">
        <f t="shared" si="41"/>
        <v>% reduction in energy use</v>
      </c>
      <c r="P134" s="57" t="s">
        <v>2054</v>
      </c>
      <c r="Q134" s="59" t="str">
        <f t="shared" si="41"/>
        <v>buildings-sector-main.html#eff-stds</v>
      </c>
      <c r="R134" s="59" t="str">
        <f t="shared" si="41"/>
        <v>building-energy-efficiency-standards.html</v>
      </c>
      <c r="S134" s="8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9" t="str">
        <f t="shared" si="42"/>
        <v>Itron, 2007, "ASSESSMENT OF LONG-TERM
ELECTRIC ENERGY EFFICIENCY
POTENTIAL IN CALIFORNIA’S
RESIDENTIAL SECTOR," http://www.energy.ca.gov/2007publications/CEC-500-2007-002/CEC-500-2007-002.PDF, p.33, Table 5-1</v>
      </c>
    </row>
    <row r="135" spans="1:20" s="6" customFormat="1" ht="120">
      <c r="A135" s="78" t="str">
        <f>A$131</f>
        <v>Buildings and Appliances</v>
      </c>
      <c r="B135" s="78" t="str">
        <f t="shared" si="39"/>
        <v>Building Energy Efficiency Standards</v>
      </c>
      <c r="C135" s="78" t="str">
        <f t="shared" si="39"/>
        <v>Reduction in E Use Allowed by Component Eff Std</v>
      </c>
      <c r="D135" s="57" t="s">
        <v>130</v>
      </c>
      <c r="E135" s="57" t="s">
        <v>319</v>
      </c>
      <c r="F135" s="244" t="s">
        <v>2911</v>
      </c>
      <c r="G135" s="57" t="s">
        <v>136</v>
      </c>
      <c r="H135" s="58">
        <v>17</v>
      </c>
      <c r="I135" s="57" t="s">
        <v>50</v>
      </c>
      <c r="J135" s="78" t="str">
        <f t="shared" si="40"/>
        <v>Building Energy Efficiency Standards</v>
      </c>
      <c r="K135" s="65" t="str">
        <f t="shared" si="41"/>
        <v>bldgs efficiency standards</v>
      </c>
      <c r="L135" s="65">
        <f t="shared" si="41"/>
        <v>0</v>
      </c>
      <c r="M135" s="67">
        <f>ROUND(MaxBoundCalculations!B159,2)</f>
        <v>0.38</v>
      </c>
      <c r="N135" s="65">
        <f t="shared" si="41"/>
        <v>0.01</v>
      </c>
      <c r="O135" s="59" t="str">
        <f t="shared" si="41"/>
        <v>% reduction in energy use</v>
      </c>
      <c r="P135" s="57" t="s">
        <v>2055</v>
      </c>
      <c r="Q135" s="59" t="str">
        <f t="shared" si="41"/>
        <v>buildings-sector-main.html#eff-stds</v>
      </c>
      <c r="R135" s="59" t="str">
        <f t="shared" si="41"/>
        <v>building-energy-efficiency-standards.html</v>
      </c>
      <c r="S135" s="8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9" t="str">
        <f t="shared" si="42"/>
        <v>Itron, 2007, "ASSESSMENT OF LONG-TERM
ELECTRIC ENERGY EFFICIENCY
POTENTIAL IN CALIFORNIA’S
RESIDENTIAL SECTOR," http://www.energy.ca.gov/2007publications/CEC-500-2007-002/CEC-500-2007-002.PDF, p.33, Table 5-1</v>
      </c>
    </row>
    <row r="136" spans="1:20" s="6" customFormat="1" ht="120">
      <c r="A136" s="78" t="str">
        <f>A$131</f>
        <v>Buildings and Appliances</v>
      </c>
      <c r="B136" s="78" t="str">
        <f t="shared" si="39"/>
        <v>Building Energy Efficiency Standards</v>
      </c>
      <c r="C136" s="78" t="str">
        <f t="shared" si="39"/>
        <v>Reduction in E Use Allowed by Component Eff Std</v>
      </c>
      <c r="D136" s="57" t="s">
        <v>131</v>
      </c>
      <c r="E136" s="57" t="s">
        <v>319</v>
      </c>
      <c r="F136" s="244" t="s">
        <v>2911</v>
      </c>
      <c r="G136" s="57" t="s">
        <v>137</v>
      </c>
      <c r="H136" s="58">
        <v>18</v>
      </c>
      <c r="I136" s="57" t="s">
        <v>50</v>
      </c>
      <c r="J136" s="78" t="str">
        <f t="shared" si="40"/>
        <v>Building Energy Efficiency Standards</v>
      </c>
      <c r="K136" s="65" t="str">
        <f t="shared" si="41"/>
        <v>bldgs efficiency standards</v>
      </c>
      <c r="L136" s="65">
        <f t="shared" si="41"/>
        <v>0</v>
      </c>
      <c r="M136" s="67">
        <f>ROUND(MaxBoundCalculations!B160,2)</f>
        <v>0.11</v>
      </c>
      <c r="N136" s="65">
        <f t="shared" si="41"/>
        <v>0.01</v>
      </c>
      <c r="O136" s="59" t="str">
        <f t="shared" si="41"/>
        <v>% reduction in energy use</v>
      </c>
      <c r="P136" s="57" t="s">
        <v>2056</v>
      </c>
      <c r="Q136" s="59" t="str">
        <f t="shared" si="41"/>
        <v>buildings-sector-main.html#eff-stds</v>
      </c>
      <c r="R136" s="59" t="str">
        <f t="shared" si="41"/>
        <v>building-energy-efficiency-standards.html</v>
      </c>
      <c r="S136" s="8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9" t="str">
        <f t="shared" si="42"/>
        <v>Itron, 2007, "ASSESSMENT OF LONG-TERM
ELECTRIC ENERGY EFFICIENCY
POTENTIAL IN CALIFORNIA’S
RESIDENTIAL SECTOR," http://www.energy.ca.gov/2007publications/CEC-500-2007-002/CEC-500-2007-002.PDF, p.33, Table 5-1</v>
      </c>
    </row>
    <row r="137" spans="1:20" s="6" customFormat="1" ht="120">
      <c r="A137" s="78" t="str">
        <f t="shared" ref="A137:C148" si="43">A$131</f>
        <v>Buildings and Appliances</v>
      </c>
      <c r="B137" s="78" t="str">
        <f t="shared" si="39"/>
        <v>Building Energy Efficiency Standards</v>
      </c>
      <c r="C137" s="78" t="str">
        <f t="shared" si="39"/>
        <v>Reduction in E Use Allowed by Component Eff Std</v>
      </c>
      <c r="D137" s="57" t="s">
        <v>126</v>
      </c>
      <c r="E137" s="57" t="s">
        <v>320</v>
      </c>
      <c r="F137" s="244" t="s">
        <v>2910</v>
      </c>
      <c r="G137" s="57" t="s">
        <v>132</v>
      </c>
      <c r="H137" s="58">
        <v>150</v>
      </c>
      <c r="I137" s="57" t="s">
        <v>50</v>
      </c>
      <c r="J137" s="78" t="str">
        <f t="shared" si="40"/>
        <v>Building Energy Efficiency Standards</v>
      </c>
      <c r="K137" s="65" t="str">
        <f t="shared" si="41"/>
        <v>bldgs efficiency standards</v>
      </c>
      <c r="L137" s="65">
        <f t="shared" si="41"/>
        <v>0</v>
      </c>
      <c r="M137" s="65">
        <f>M131</f>
        <v>0.22</v>
      </c>
      <c r="N137" s="65">
        <f t="shared" si="41"/>
        <v>0.01</v>
      </c>
      <c r="O137" s="59" t="str">
        <f t="shared" si="41"/>
        <v>% reduction in energy use</v>
      </c>
      <c r="P137" s="57" t="s">
        <v>2057</v>
      </c>
      <c r="Q137" s="59" t="str">
        <f t="shared" si="41"/>
        <v>buildings-sector-main.html#eff-stds</v>
      </c>
      <c r="R137" s="59" t="str">
        <f t="shared" si="41"/>
        <v>building-energy-efficiency-standards.html</v>
      </c>
      <c r="S137"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9" t="str">
        <f t="shared" si="42"/>
        <v>Itron, 2007, "ASSESSMENT OF LONG-TERM
ELECTRIC ENERGY EFFICIENCY
POTENTIAL IN CALIFORNIA’S
RESIDENTIAL SECTOR," http://www.energy.ca.gov/2007publications/CEC-500-2007-002/CEC-500-2007-002.PDF, p.33, Table 5-1</v>
      </c>
    </row>
    <row r="138" spans="1:20" s="6" customFormat="1" ht="120">
      <c r="A138" s="78" t="str">
        <f t="shared" si="43"/>
        <v>Buildings and Appliances</v>
      </c>
      <c r="B138" s="78" t="str">
        <f t="shared" si="39"/>
        <v>Building Energy Efficiency Standards</v>
      </c>
      <c r="C138" s="78" t="str">
        <f t="shared" si="39"/>
        <v>Reduction in E Use Allowed by Component Eff Std</v>
      </c>
      <c r="D138" s="57" t="s">
        <v>127</v>
      </c>
      <c r="E138" s="57" t="s">
        <v>320</v>
      </c>
      <c r="F138" s="244" t="s">
        <v>2910</v>
      </c>
      <c r="G138" s="57" t="s">
        <v>133</v>
      </c>
      <c r="H138" s="58">
        <v>151</v>
      </c>
      <c r="I138" s="57" t="s">
        <v>50</v>
      </c>
      <c r="J138" s="78" t="str">
        <f t="shared" si="40"/>
        <v>Building Energy Efficiency Standards</v>
      </c>
      <c r="K138" s="65" t="str">
        <f t="shared" si="41"/>
        <v>bldgs efficiency standards</v>
      </c>
      <c r="L138" s="65">
        <f t="shared" si="41"/>
        <v>0</v>
      </c>
      <c r="M138" s="65">
        <f t="shared" ref="M138:M148" si="44">M132</f>
        <v>0.38</v>
      </c>
      <c r="N138" s="65">
        <f t="shared" si="41"/>
        <v>0.01</v>
      </c>
      <c r="O138" s="59" t="str">
        <f t="shared" si="41"/>
        <v>% reduction in energy use</v>
      </c>
      <c r="P138" s="57" t="s">
        <v>2058</v>
      </c>
      <c r="Q138" s="59" t="str">
        <f t="shared" si="41"/>
        <v>buildings-sector-main.html#eff-stds</v>
      </c>
      <c r="R138" s="59" t="str">
        <f t="shared" si="41"/>
        <v>building-energy-efficiency-standards.html</v>
      </c>
      <c r="S138"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9" t="str">
        <f t="shared" si="42"/>
        <v>Itron, 2007, "ASSESSMENT OF LONG-TERM
ELECTRIC ENERGY EFFICIENCY
POTENTIAL IN CALIFORNIA’S
RESIDENTIAL SECTOR," http://www.energy.ca.gov/2007publications/CEC-500-2007-002/CEC-500-2007-002.PDF, p.33, Table 5-1</v>
      </c>
    </row>
    <row r="139" spans="1:20" s="6" customFormat="1" ht="120">
      <c r="A139" s="78" t="str">
        <f t="shared" si="43"/>
        <v>Buildings and Appliances</v>
      </c>
      <c r="B139" s="78" t="str">
        <f t="shared" si="39"/>
        <v>Building Energy Efficiency Standards</v>
      </c>
      <c r="C139" s="78" t="str">
        <f t="shared" si="39"/>
        <v>Reduction in E Use Allowed by Component Eff Std</v>
      </c>
      <c r="D139" s="57" t="s">
        <v>128</v>
      </c>
      <c r="E139" s="57" t="s">
        <v>320</v>
      </c>
      <c r="F139" s="244" t="s">
        <v>2910</v>
      </c>
      <c r="G139" s="57" t="s">
        <v>134</v>
      </c>
      <c r="H139" s="58">
        <v>152</v>
      </c>
      <c r="I139" s="57" t="s">
        <v>50</v>
      </c>
      <c r="J139" s="78" t="str">
        <f t="shared" si="40"/>
        <v>Building Energy Efficiency Standards</v>
      </c>
      <c r="K139" s="65" t="str">
        <f t="shared" si="41"/>
        <v>bldgs efficiency standards</v>
      </c>
      <c r="L139" s="65">
        <f t="shared" si="41"/>
        <v>0</v>
      </c>
      <c r="M139" s="65">
        <f t="shared" si="44"/>
        <v>0.38</v>
      </c>
      <c r="N139" s="65">
        <f t="shared" si="41"/>
        <v>0.01</v>
      </c>
      <c r="O139" s="59" t="str">
        <f t="shared" si="41"/>
        <v>% reduction in energy use</v>
      </c>
      <c r="P139" s="57" t="s">
        <v>2059</v>
      </c>
      <c r="Q139" s="59" t="str">
        <f t="shared" si="41"/>
        <v>buildings-sector-main.html#eff-stds</v>
      </c>
      <c r="R139" s="59" t="str">
        <f t="shared" si="41"/>
        <v>building-energy-efficiency-standards.html</v>
      </c>
      <c r="S139"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9" t="str">
        <f t="shared" si="42"/>
        <v>Itron, 2007, "ASSESSMENT OF LONG-TERM
ELECTRIC ENERGY EFFICIENCY
POTENTIAL IN CALIFORNIA’S
RESIDENTIAL SECTOR," http://www.energy.ca.gov/2007publications/CEC-500-2007-002/CEC-500-2007-002.PDF, p.33, Table 5-1</v>
      </c>
    </row>
    <row r="140" spans="1:20" s="6" customFormat="1" ht="120">
      <c r="A140" s="78" t="str">
        <f t="shared" si="43"/>
        <v>Buildings and Appliances</v>
      </c>
      <c r="B140" s="78" t="str">
        <f t="shared" si="39"/>
        <v>Building Energy Efficiency Standards</v>
      </c>
      <c r="C140" s="78" t="str">
        <f t="shared" si="39"/>
        <v>Reduction in E Use Allowed by Component Eff Std</v>
      </c>
      <c r="D140" s="57" t="s">
        <v>129</v>
      </c>
      <c r="E140" s="57" t="s">
        <v>320</v>
      </c>
      <c r="F140" s="244" t="s">
        <v>2910</v>
      </c>
      <c r="G140" s="57" t="s">
        <v>135</v>
      </c>
      <c r="H140" s="58">
        <v>153</v>
      </c>
      <c r="I140" s="57" t="s">
        <v>50</v>
      </c>
      <c r="J140" s="78" t="str">
        <f t="shared" si="40"/>
        <v>Building Energy Efficiency Standards</v>
      </c>
      <c r="K140" s="65" t="str">
        <f t="shared" si="41"/>
        <v>bldgs efficiency standards</v>
      </c>
      <c r="L140" s="65">
        <f t="shared" si="41"/>
        <v>0</v>
      </c>
      <c r="M140" s="65">
        <f t="shared" si="44"/>
        <v>0.4</v>
      </c>
      <c r="N140" s="65">
        <f t="shared" si="41"/>
        <v>0.01</v>
      </c>
      <c r="O140" s="59" t="str">
        <f t="shared" si="41"/>
        <v>% reduction in energy use</v>
      </c>
      <c r="P140" s="57" t="s">
        <v>2060</v>
      </c>
      <c r="Q140" s="59" t="str">
        <f t="shared" si="41"/>
        <v>buildings-sector-main.html#eff-stds</v>
      </c>
      <c r="R140" s="59" t="str">
        <f t="shared" si="41"/>
        <v>building-energy-efficiency-standards.html</v>
      </c>
      <c r="S140"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9" t="str">
        <f t="shared" si="42"/>
        <v>Itron, 2007, "ASSESSMENT OF LONG-TERM
ELECTRIC ENERGY EFFICIENCY
POTENTIAL IN CALIFORNIA’S
RESIDENTIAL SECTOR," http://www.energy.ca.gov/2007publications/CEC-500-2007-002/CEC-500-2007-002.PDF, p.33, Table 5-1</v>
      </c>
    </row>
    <row r="141" spans="1:20" s="6" customFormat="1" ht="120">
      <c r="A141" s="78" t="str">
        <f t="shared" si="43"/>
        <v>Buildings and Appliances</v>
      </c>
      <c r="B141" s="78" t="str">
        <f t="shared" si="39"/>
        <v>Building Energy Efficiency Standards</v>
      </c>
      <c r="C141" s="78" t="str">
        <f t="shared" si="39"/>
        <v>Reduction in E Use Allowed by Component Eff Std</v>
      </c>
      <c r="D141" s="57" t="s">
        <v>130</v>
      </c>
      <c r="E141" s="57" t="s">
        <v>320</v>
      </c>
      <c r="F141" s="244" t="s">
        <v>2910</v>
      </c>
      <c r="G141" s="57" t="s">
        <v>136</v>
      </c>
      <c r="H141" s="58">
        <v>154</v>
      </c>
      <c r="I141" s="57" t="s">
        <v>50</v>
      </c>
      <c r="J141" s="78" t="str">
        <f t="shared" si="40"/>
        <v>Building Energy Efficiency Standards</v>
      </c>
      <c r="K141" s="65" t="str">
        <f t="shared" si="41"/>
        <v>bldgs efficiency standards</v>
      </c>
      <c r="L141" s="65">
        <f t="shared" si="41"/>
        <v>0</v>
      </c>
      <c r="M141" s="65">
        <f t="shared" si="44"/>
        <v>0.38</v>
      </c>
      <c r="N141" s="65">
        <f t="shared" si="41"/>
        <v>0.01</v>
      </c>
      <c r="O141" s="59" t="str">
        <f t="shared" si="41"/>
        <v>% reduction in energy use</v>
      </c>
      <c r="P141" s="57" t="s">
        <v>2061</v>
      </c>
      <c r="Q141" s="59" t="str">
        <f t="shared" si="41"/>
        <v>buildings-sector-main.html#eff-stds</v>
      </c>
      <c r="R141" s="59" t="str">
        <f t="shared" si="41"/>
        <v>building-energy-efficiency-standards.html</v>
      </c>
      <c r="S141"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9" t="str">
        <f t="shared" si="42"/>
        <v>Itron, 2007, "ASSESSMENT OF LONG-TERM
ELECTRIC ENERGY EFFICIENCY
POTENTIAL IN CALIFORNIA’S
RESIDENTIAL SECTOR," http://www.energy.ca.gov/2007publications/CEC-500-2007-002/CEC-500-2007-002.PDF, p.33, Table 5-1</v>
      </c>
    </row>
    <row r="142" spans="1:20" s="6" customFormat="1" ht="120">
      <c r="A142" s="78" t="str">
        <f t="shared" si="43"/>
        <v>Buildings and Appliances</v>
      </c>
      <c r="B142" s="78" t="str">
        <f t="shared" si="39"/>
        <v>Building Energy Efficiency Standards</v>
      </c>
      <c r="C142" s="78" t="str">
        <f t="shared" si="39"/>
        <v>Reduction in E Use Allowed by Component Eff Std</v>
      </c>
      <c r="D142" s="57" t="s">
        <v>131</v>
      </c>
      <c r="E142" s="57" t="s">
        <v>320</v>
      </c>
      <c r="F142" s="244" t="s">
        <v>2910</v>
      </c>
      <c r="G142" s="57" t="s">
        <v>137</v>
      </c>
      <c r="H142" s="58">
        <v>155</v>
      </c>
      <c r="I142" s="57" t="s">
        <v>50</v>
      </c>
      <c r="J142" s="78" t="str">
        <f t="shared" si="40"/>
        <v>Building Energy Efficiency Standards</v>
      </c>
      <c r="K142" s="65" t="str">
        <f t="shared" si="41"/>
        <v>bldgs efficiency standards</v>
      </c>
      <c r="L142" s="65">
        <f t="shared" si="41"/>
        <v>0</v>
      </c>
      <c r="M142" s="65">
        <f t="shared" si="44"/>
        <v>0.11</v>
      </c>
      <c r="N142" s="65">
        <f t="shared" si="41"/>
        <v>0.01</v>
      </c>
      <c r="O142" s="59" t="str">
        <f t="shared" si="41"/>
        <v>% reduction in energy use</v>
      </c>
      <c r="P142" s="57" t="s">
        <v>2062</v>
      </c>
      <c r="Q142" s="59" t="str">
        <f t="shared" si="41"/>
        <v>buildings-sector-main.html#eff-stds</v>
      </c>
      <c r="R142" s="59" t="str">
        <f t="shared" si="41"/>
        <v>building-energy-efficiency-standards.html</v>
      </c>
      <c r="S142"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9" t="str">
        <f t="shared" si="42"/>
        <v>Itron, 2007, "ASSESSMENT OF LONG-TERM
ELECTRIC ENERGY EFFICIENCY
POTENTIAL IN CALIFORNIA’S
RESIDENTIAL SECTOR," http://www.energy.ca.gov/2007publications/CEC-500-2007-002/CEC-500-2007-002.PDF, p.33, Table 5-1</v>
      </c>
    </row>
    <row r="143" spans="1:20" s="6" customFormat="1" ht="120" hidden="1">
      <c r="A143" s="78" t="str">
        <f t="shared" si="43"/>
        <v>Buildings and Appliances</v>
      </c>
      <c r="B143" s="78" t="str">
        <f t="shared" si="39"/>
        <v>Building Energy Efficiency Standards</v>
      </c>
      <c r="C143" s="78" t="str">
        <f t="shared" si="39"/>
        <v>Reduction in E Use Allowed by Component Eff Std</v>
      </c>
      <c r="D143" s="57" t="s">
        <v>126</v>
      </c>
      <c r="E143" s="57" t="s">
        <v>321</v>
      </c>
      <c r="F143" s="57" t="s">
        <v>191</v>
      </c>
      <c r="G143" s="57" t="s">
        <v>132</v>
      </c>
      <c r="H143" s="58">
        <v>156</v>
      </c>
      <c r="I143" s="57" t="s">
        <v>51</v>
      </c>
      <c r="J143" s="78" t="str">
        <f t="shared" si="40"/>
        <v>Building Energy Efficiency Standards</v>
      </c>
      <c r="K143" s="65" t="str">
        <f t="shared" si="41"/>
        <v>bldgs efficiency standards</v>
      </c>
      <c r="L143" s="65">
        <f t="shared" si="41"/>
        <v>0</v>
      </c>
      <c r="M143" s="65">
        <f>M137</f>
        <v>0.22</v>
      </c>
      <c r="N143" s="65">
        <f t="shared" si="41"/>
        <v>0.01</v>
      </c>
      <c r="O143" s="59" t="str">
        <f t="shared" si="41"/>
        <v>% reduction in energy use</v>
      </c>
      <c r="P143" s="57" t="s">
        <v>2063</v>
      </c>
      <c r="Q143" s="59" t="str">
        <f t="shared" si="41"/>
        <v>buildings-sector-main.html#eff-stds</v>
      </c>
      <c r="R143" s="59" t="str">
        <f t="shared" si="41"/>
        <v>building-energy-efficiency-standards.html</v>
      </c>
      <c r="S143"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9" t="str">
        <f t="shared" si="42"/>
        <v>Itron, 2007, "ASSESSMENT OF LONG-TERM
ELECTRIC ENERGY EFFICIENCY
POTENTIAL IN CALIFORNIA’S
RESIDENTIAL SECTOR," http://www.energy.ca.gov/2007publications/CEC-500-2007-002/CEC-500-2007-002.PDF, p.33, Table 5-1</v>
      </c>
    </row>
    <row r="144" spans="1:20" s="6" customFormat="1" ht="120">
      <c r="A144" s="78" t="str">
        <f t="shared" si="43"/>
        <v>Buildings and Appliances</v>
      </c>
      <c r="B144" s="78" t="str">
        <f t="shared" si="39"/>
        <v>Building Energy Efficiency Standards</v>
      </c>
      <c r="C144" s="78" t="str">
        <f t="shared" si="39"/>
        <v>Reduction in E Use Allowed by Component Eff Std</v>
      </c>
      <c r="D144" s="57" t="s">
        <v>127</v>
      </c>
      <c r="E144" s="57" t="s">
        <v>321</v>
      </c>
      <c r="F144" s="57" t="s">
        <v>191</v>
      </c>
      <c r="G144" s="57" t="s">
        <v>133</v>
      </c>
      <c r="H144" s="58">
        <v>157</v>
      </c>
      <c r="I144" s="57" t="s">
        <v>50</v>
      </c>
      <c r="J144" s="78" t="str">
        <f t="shared" si="40"/>
        <v>Building Energy Efficiency Standards</v>
      </c>
      <c r="K144" s="65" t="str">
        <f t="shared" si="41"/>
        <v>bldgs efficiency standards</v>
      </c>
      <c r="L144" s="65">
        <f t="shared" si="41"/>
        <v>0</v>
      </c>
      <c r="M144" s="65">
        <f t="shared" si="44"/>
        <v>0.38</v>
      </c>
      <c r="N144" s="65">
        <f t="shared" si="41"/>
        <v>0.01</v>
      </c>
      <c r="O144" s="59" t="str">
        <f t="shared" si="41"/>
        <v>% reduction in energy use</v>
      </c>
      <c r="P144" s="57" t="s">
        <v>2064</v>
      </c>
      <c r="Q144" s="59" t="str">
        <f t="shared" si="41"/>
        <v>buildings-sector-main.html#eff-stds</v>
      </c>
      <c r="R144" s="59" t="str">
        <f t="shared" si="41"/>
        <v>building-energy-efficiency-standards.html</v>
      </c>
      <c r="S144"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9" t="str">
        <f t="shared" si="42"/>
        <v>Itron, 2007, "ASSESSMENT OF LONG-TERM
ELECTRIC ENERGY EFFICIENCY
POTENTIAL IN CALIFORNIA’S
RESIDENTIAL SECTOR," http://www.energy.ca.gov/2007publications/CEC-500-2007-002/CEC-500-2007-002.PDF, p.33, Table 5-1</v>
      </c>
    </row>
    <row r="145" spans="1:20" s="6" customFormat="1" ht="120">
      <c r="A145" s="78" t="str">
        <f t="shared" si="43"/>
        <v>Buildings and Appliances</v>
      </c>
      <c r="B145" s="78" t="str">
        <f t="shared" si="39"/>
        <v>Building Energy Efficiency Standards</v>
      </c>
      <c r="C145" s="78" t="str">
        <f t="shared" si="39"/>
        <v>Reduction in E Use Allowed by Component Eff Std</v>
      </c>
      <c r="D145" s="57" t="s">
        <v>128</v>
      </c>
      <c r="E145" s="57" t="s">
        <v>321</v>
      </c>
      <c r="F145" s="57" t="s">
        <v>191</v>
      </c>
      <c r="G145" s="57" t="s">
        <v>134</v>
      </c>
      <c r="H145" s="58">
        <v>158</v>
      </c>
      <c r="I145" s="57" t="s">
        <v>50</v>
      </c>
      <c r="J145" s="78" t="str">
        <f t="shared" si="40"/>
        <v>Building Energy Efficiency Standards</v>
      </c>
      <c r="K145" s="65" t="str">
        <f t="shared" si="41"/>
        <v>bldgs efficiency standards</v>
      </c>
      <c r="L145" s="65">
        <f t="shared" si="41"/>
        <v>0</v>
      </c>
      <c r="M145" s="65">
        <f t="shared" si="44"/>
        <v>0.38</v>
      </c>
      <c r="N145" s="65">
        <f t="shared" si="41"/>
        <v>0.01</v>
      </c>
      <c r="O145" s="59" t="str">
        <f t="shared" si="41"/>
        <v>% reduction in energy use</v>
      </c>
      <c r="P145" s="57" t="s">
        <v>2065</v>
      </c>
      <c r="Q145" s="59" t="str">
        <f t="shared" si="41"/>
        <v>buildings-sector-main.html#eff-stds</v>
      </c>
      <c r="R145" s="59" t="str">
        <f t="shared" si="41"/>
        <v>building-energy-efficiency-standards.html</v>
      </c>
      <c r="S145"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9" t="str">
        <f t="shared" si="42"/>
        <v>Itron, 2007, "ASSESSMENT OF LONG-TERM
ELECTRIC ENERGY EFFICIENCY
POTENTIAL IN CALIFORNIA’S
RESIDENTIAL SECTOR," http://www.energy.ca.gov/2007publications/CEC-500-2007-002/CEC-500-2007-002.PDF, p.33, Table 5-1</v>
      </c>
    </row>
    <row r="146" spans="1:20" s="6" customFormat="1" ht="120">
      <c r="A146" s="78" t="str">
        <f t="shared" si="43"/>
        <v>Buildings and Appliances</v>
      </c>
      <c r="B146" s="78" t="str">
        <f t="shared" si="39"/>
        <v>Building Energy Efficiency Standards</v>
      </c>
      <c r="C146" s="78" t="str">
        <f t="shared" si="39"/>
        <v>Reduction in E Use Allowed by Component Eff Std</v>
      </c>
      <c r="D146" s="57" t="s">
        <v>129</v>
      </c>
      <c r="E146" s="57" t="s">
        <v>321</v>
      </c>
      <c r="F146" s="57" t="s">
        <v>191</v>
      </c>
      <c r="G146" s="57" t="s">
        <v>135</v>
      </c>
      <c r="H146" s="58">
        <v>159</v>
      </c>
      <c r="I146" s="57" t="s">
        <v>50</v>
      </c>
      <c r="J146" s="78" t="str">
        <f t="shared" si="40"/>
        <v>Building Energy Efficiency Standards</v>
      </c>
      <c r="K146" s="65" t="str">
        <f t="shared" si="41"/>
        <v>bldgs efficiency standards</v>
      </c>
      <c r="L146" s="65">
        <f t="shared" si="41"/>
        <v>0</v>
      </c>
      <c r="M146" s="65">
        <f t="shared" si="44"/>
        <v>0.4</v>
      </c>
      <c r="N146" s="65">
        <f t="shared" si="41"/>
        <v>0.01</v>
      </c>
      <c r="O146" s="59" t="str">
        <f t="shared" si="41"/>
        <v>% reduction in energy use</v>
      </c>
      <c r="P146" s="57" t="s">
        <v>2066</v>
      </c>
      <c r="Q146" s="59" t="str">
        <f t="shared" si="41"/>
        <v>buildings-sector-main.html#eff-stds</v>
      </c>
      <c r="R146" s="59" t="str">
        <f t="shared" si="41"/>
        <v>building-energy-efficiency-standards.html</v>
      </c>
      <c r="S146"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9" t="str">
        <f t="shared" si="42"/>
        <v>Itron, 2007, "ASSESSMENT OF LONG-TERM
ELECTRIC ENERGY EFFICIENCY
POTENTIAL IN CALIFORNIA’S
RESIDENTIAL SECTOR," http://www.energy.ca.gov/2007publications/CEC-500-2007-002/CEC-500-2007-002.PDF, p.33, Table 5-1</v>
      </c>
    </row>
    <row r="147" spans="1:20" s="6" customFormat="1" ht="120">
      <c r="A147" s="78" t="str">
        <f t="shared" si="43"/>
        <v>Buildings and Appliances</v>
      </c>
      <c r="B147" s="78" t="str">
        <f t="shared" si="39"/>
        <v>Building Energy Efficiency Standards</v>
      </c>
      <c r="C147" s="78" t="str">
        <f t="shared" si="39"/>
        <v>Reduction in E Use Allowed by Component Eff Std</v>
      </c>
      <c r="D147" s="57" t="s">
        <v>130</v>
      </c>
      <c r="E147" s="57" t="s">
        <v>321</v>
      </c>
      <c r="F147" s="57" t="s">
        <v>191</v>
      </c>
      <c r="G147" s="57" t="s">
        <v>136</v>
      </c>
      <c r="H147" s="58">
        <v>160</v>
      </c>
      <c r="I147" s="57" t="s">
        <v>50</v>
      </c>
      <c r="J147" s="78" t="str">
        <f t="shared" si="40"/>
        <v>Building Energy Efficiency Standards</v>
      </c>
      <c r="K147" s="65" t="str">
        <f t="shared" si="41"/>
        <v>bldgs efficiency standards</v>
      </c>
      <c r="L147" s="65">
        <f t="shared" si="41"/>
        <v>0</v>
      </c>
      <c r="M147" s="65">
        <f t="shared" si="44"/>
        <v>0.38</v>
      </c>
      <c r="N147" s="65">
        <f t="shared" si="41"/>
        <v>0.01</v>
      </c>
      <c r="O147" s="59" t="str">
        <f t="shared" si="41"/>
        <v>% reduction in energy use</v>
      </c>
      <c r="P147" s="57" t="s">
        <v>2067</v>
      </c>
      <c r="Q147" s="59" t="str">
        <f t="shared" si="41"/>
        <v>buildings-sector-main.html#eff-stds</v>
      </c>
      <c r="R147" s="59" t="str">
        <f t="shared" si="41"/>
        <v>building-energy-efficiency-standards.html</v>
      </c>
      <c r="S147" s="89"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9" t="str">
        <f t="shared" si="42"/>
        <v>Itron, 2007, "ASSESSMENT OF LONG-TERM
ELECTRIC ENERGY EFFICIENCY
POTENTIAL IN CALIFORNIA’S
RESIDENTIAL SECTOR," http://www.energy.ca.gov/2007publications/CEC-500-2007-002/CEC-500-2007-002.PDF, p.33, Table 5-1</v>
      </c>
    </row>
    <row r="148" spans="1:20" s="6" customFormat="1" ht="120">
      <c r="A148" s="78" t="str">
        <f t="shared" si="43"/>
        <v>Buildings and Appliances</v>
      </c>
      <c r="B148" s="78" t="str">
        <f t="shared" si="43"/>
        <v>Building Energy Efficiency Standards</v>
      </c>
      <c r="C148" s="78" t="str">
        <f t="shared" si="43"/>
        <v>Reduction in E Use Allowed by Component Eff Std</v>
      </c>
      <c r="D148" s="57" t="s">
        <v>131</v>
      </c>
      <c r="E148" s="57" t="s">
        <v>321</v>
      </c>
      <c r="F148" s="57" t="s">
        <v>191</v>
      </c>
      <c r="G148" s="57" t="s">
        <v>137</v>
      </c>
      <c r="H148" s="58">
        <v>161</v>
      </c>
      <c r="I148" s="57" t="s">
        <v>50</v>
      </c>
      <c r="J148" s="78" t="str">
        <f t="shared" si="40"/>
        <v>Building Energy Efficiency Standards</v>
      </c>
      <c r="K148" s="65" t="str">
        <f t="shared" ref="K148" si="45">K$131</f>
        <v>bldgs efficiency standards</v>
      </c>
      <c r="L148" s="65">
        <f t="shared" ref="L148:O148" si="46">L$131</f>
        <v>0</v>
      </c>
      <c r="M148" s="65">
        <f t="shared" si="44"/>
        <v>0.11</v>
      </c>
      <c r="N148" s="65">
        <f t="shared" si="46"/>
        <v>0.01</v>
      </c>
      <c r="O148" s="59" t="str">
        <f t="shared" si="46"/>
        <v>% reduction in energy use</v>
      </c>
      <c r="P148" s="57" t="s">
        <v>2068</v>
      </c>
      <c r="Q148" s="59" t="str">
        <f t="shared" ref="Q148:S148" si="47">Q$131</f>
        <v>buildings-sector-main.html#eff-stds</v>
      </c>
      <c r="R148" s="59" t="str">
        <f t="shared" si="47"/>
        <v>building-energy-efficiency-standards.html</v>
      </c>
      <c r="S148" s="89" t="str">
        <f t="shared" si="4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9" t="str">
        <f t="shared" si="42"/>
        <v>Itron, 2007, "ASSESSMENT OF LONG-TERM
ELECTRIC ENERGY EFFICIENCY
POTENTIAL IN CALIFORNIA’S
RESIDENTIAL SECTOR," http://www.energy.ca.gov/2007publications/CEC-500-2007-002/CEC-500-2007-002.PDF, p.33, Table 5-1</v>
      </c>
    </row>
    <row r="149" spans="1:20" s="6" customFormat="1" ht="60">
      <c r="A149" s="180" t="s">
        <v>79</v>
      </c>
      <c r="B149" s="180" t="s">
        <v>15</v>
      </c>
      <c r="C149" s="180" t="s">
        <v>7</v>
      </c>
      <c r="D149" s="57"/>
      <c r="E149" s="57"/>
      <c r="F149" s="57"/>
      <c r="G149" s="57"/>
      <c r="H149" s="58">
        <v>19</v>
      </c>
      <c r="I149" s="57" t="s">
        <v>50</v>
      </c>
      <c r="J149" s="80" t="s">
        <v>15</v>
      </c>
      <c r="K149" s="80" t="s">
        <v>2037</v>
      </c>
      <c r="L149" s="69">
        <v>0</v>
      </c>
      <c r="M149" s="69">
        <v>1</v>
      </c>
      <c r="N149" s="69">
        <v>1</v>
      </c>
      <c r="O149" s="57" t="s">
        <v>34</v>
      </c>
      <c r="P149" s="57" t="s">
        <v>2094</v>
      </c>
      <c r="Q149" s="57" t="s">
        <v>229</v>
      </c>
      <c r="R149" s="12" t="s">
        <v>230</v>
      </c>
      <c r="S149" s="90" t="s">
        <v>82</v>
      </c>
      <c r="T149" s="59"/>
    </row>
    <row r="150" spans="1:20" s="6" customFormat="1" ht="120">
      <c r="A150" s="180" t="s">
        <v>79</v>
      </c>
      <c r="B150" s="180" t="s">
        <v>301</v>
      </c>
      <c r="C150" s="180" t="s">
        <v>351</v>
      </c>
      <c r="D150" s="57"/>
      <c r="E150" s="57"/>
      <c r="F150" s="57"/>
      <c r="G150" s="57"/>
      <c r="H150" s="58">
        <v>146</v>
      </c>
      <c r="I150" s="57" t="s">
        <v>50</v>
      </c>
      <c r="J150" s="58" t="s">
        <v>418</v>
      </c>
      <c r="K150" s="80" t="s">
        <v>2036</v>
      </c>
      <c r="L150" s="69">
        <v>0</v>
      </c>
      <c r="M150" s="64">
        <f>ROUND(MaxBoundCalculations!B172,2)</f>
        <v>0.24</v>
      </c>
      <c r="N150" s="71">
        <v>5.0000000000000001E-3</v>
      </c>
      <c r="O150" s="57" t="s">
        <v>302</v>
      </c>
      <c r="P150" s="57" t="s">
        <v>2069</v>
      </c>
      <c r="Q150" s="57" t="s">
        <v>303</v>
      </c>
      <c r="R150" s="12" t="s">
        <v>304</v>
      </c>
      <c r="S150" s="90" t="s">
        <v>356</v>
      </c>
      <c r="T150" s="12" t="s">
        <v>471</v>
      </c>
    </row>
    <row r="151" spans="1:20" s="6" customFormat="1" ht="60">
      <c r="A151" s="180" t="s">
        <v>79</v>
      </c>
      <c r="B151" s="180" t="s">
        <v>305</v>
      </c>
      <c r="C151" s="180" t="s">
        <v>308</v>
      </c>
      <c r="D151" s="57"/>
      <c r="E151" s="57"/>
      <c r="F151" s="57"/>
      <c r="G151" s="57"/>
      <c r="H151" s="58">
        <v>147</v>
      </c>
      <c r="I151" s="57" t="s">
        <v>50</v>
      </c>
      <c r="J151" s="58" t="s">
        <v>418</v>
      </c>
      <c r="K151" s="80" t="s">
        <v>2035</v>
      </c>
      <c r="L151" s="69">
        <v>0</v>
      </c>
      <c r="M151" s="63">
        <v>0.5</v>
      </c>
      <c r="N151" s="64">
        <v>0.01</v>
      </c>
      <c r="O151" s="57" t="s">
        <v>309</v>
      </c>
      <c r="P151" s="57" t="s">
        <v>2095</v>
      </c>
      <c r="Q151" s="57" t="s">
        <v>306</v>
      </c>
      <c r="R151" s="12" t="s">
        <v>307</v>
      </c>
      <c r="S151" s="90" t="s">
        <v>357</v>
      </c>
      <c r="T151" s="59"/>
    </row>
    <row r="152" spans="1:20" s="6" customFormat="1" ht="45">
      <c r="A152" s="180" t="s">
        <v>79</v>
      </c>
      <c r="B152" s="180" t="s">
        <v>14</v>
      </c>
      <c r="C152" s="180" t="s">
        <v>138</v>
      </c>
      <c r="D152" s="57"/>
      <c r="E152" s="57"/>
      <c r="F152" s="57"/>
      <c r="G152" s="57"/>
      <c r="H152" s="58">
        <v>20</v>
      </c>
      <c r="I152" s="57" t="s">
        <v>50</v>
      </c>
      <c r="J152" s="80" t="s">
        <v>14</v>
      </c>
      <c r="K152" s="80" t="s">
        <v>2034</v>
      </c>
      <c r="L152" s="69">
        <v>0</v>
      </c>
      <c r="M152" s="69">
        <v>1</v>
      </c>
      <c r="N152" s="69">
        <v>1</v>
      </c>
      <c r="O152" s="57" t="s">
        <v>34</v>
      </c>
      <c r="P152" s="57" t="s">
        <v>2096</v>
      </c>
      <c r="Q152" s="57" t="s">
        <v>231</v>
      </c>
      <c r="R152" s="12" t="s">
        <v>232</v>
      </c>
      <c r="S152" s="90" t="s">
        <v>82</v>
      </c>
      <c r="T152" s="59"/>
    </row>
    <row r="153" spans="1:20" s="6" customFormat="1" ht="60">
      <c r="A153" s="180" t="s">
        <v>79</v>
      </c>
      <c r="B153" s="180" t="s">
        <v>2435</v>
      </c>
      <c r="C153" s="180" t="s">
        <v>2434</v>
      </c>
      <c r="D153" s="57" t="s">
        <v>319</v>
      </c>
      <c r="E153" s="57"/>
      <c r="F153" s="244" t="s">
        <v>2911</v>
      </c>
      <c r="G153" s="57"/>
      <c r="H153" s="58">
        <v>378</v>
      </c>
      <c r="I153" s="57" t="s">
        <v>50</v>
      </c>
      <c r="J153" s="80" t="s">
        <v>17</v>
      </c>
      <c r="K153" s="80" t="s">
        <v>2033</v>
      </c>
      <c r="L153" s="63">
        <v>0</v>
      </c>
      <c r="M153" s="63">
        <v>0.5</v>
      </c>
      <c r="N153" s="63">
        <v>0.01</v>
      </c>
      <c r="O153" s="57" t="s">
        <v>2436</v>
      </c>
      <c r="P153" s="57" t="s">
        <v>2896</v>
      </c>
      <c r="Q153" s="57" t="s">
        <v>233</v>
      </c>
      <c r="R153" s="12" t="s">
        <v>234</v>
      </c>
      <c r="S153" s="84" t="s">
        <v>178</v>
      </c>
      <c r="T153" s="12"/>
    </row>
    <row r="154" spans="1:20" s="6" customFormat="1" ht="60">
      <c r="A154" s="78" t="str">
        <f>A$153</f>
        <v>Buildings and Appliances</v>
      </c>
      <c r="B154" s="78" t="str">
        <f t="shared" ref="B154:C155" si="48">B$153</f>
        <v>Retrofit Existing Buildings</v>
      </c>
      <c r="C154" s="78" t="str">
        <f t="shared" si="48"/>
        <v>Share of Preexisting Buildings Subject to Retrofitting</v>
      </c>
      <c r="D154" s="57" t="s">
        <v>320</v>
      </c>
      <c r="E154" s="57"/>
      <c r="F154" s="244" t="s">
        <v>2910</v>
      </c>
      <c r="G154" s="57"/>
      <c r="H154" s="58">
        <v>379</v>
      </c>
      <c r="I154" s="57" t="s">
        <v>50</v>
      </c>
      <c r="J154" s="78" t="str">
        <f t="shared" ref="J154:J155" si="49">J$153</f>
        <v>Increased Retrofitting</v>
      </c>
      <c r="K154" s="68" t="str">
        <f t="shared" ref="K154:O155" si="50">K$153</f>
        <v>bldgs retrofitting</v>
      </c>
      <c r="L154" s="68">
        <f t="shared" si="50"/>
        <v>0</v>
      </c>
      <c r="M154" s="65">
        <f t="shared" si="50"/>
        <v>0.5</v>
      </c>
      <c r="N154" s="65">
        <f t="shared" si="50"/>
        <v>0.01</v>
      </c>
      <c r="O154" s="59" t="str">
        <f t="shared" si="50"/>
        <v>% of existing buildings</v>
      </c>
      <c r="P154" s="57" t="s">
        <v>2897</v>
      </c>
      <c r="Q154" s="57" t="s">
        <v>233</v>
      </c>
      <c r="R154" s="12" t="s">
        <v>234</v>
      </c>
      <c r="S154" s="89" t="str">
        <f>S153</f>
        <v>Calculated from model data; see the relevant variable(s) in the InputData folder for source information.</v>
      </c>
      <c r="T154" s="59"/>
    </row>
    <row r="155" spans="1:20" s="6" customFormat="1" ht="60">
      <c r="A155" s="78" t="str">
        <f>A$153</f>
        <v>Buildings and Appliances</v>
      </c>
      <c r="B155" s="78" t="str">
        <f t="shared" si="48"/>
        <v>Retrofit Existing Buildings</v>
      </c>
      <c r="C155" s="78" t="str">
        <f t="shared" si="48"/>
        <v>Share of Preexisting Buildings Subject to Retrofitting</v>
      </c>
      <c r="D155" s="57" t="s">
        <v>321</v>
      </c>
      <c r="E155" s="57"/>
      <c r="F155" s="57" t="s">
        <v>191</v>
      </c>
      <c r="G155" s="57"/>
      <c r="H155" s="58">
        <v>380</v>
      </c>
      <c r="I155" s="57" t="s">
        <v>50</v>
      </c>
      <c r="J155" s="78" t="str">
        <f t="shared" si="49"/>
        <v>Increased Retrofitting</v>
      </c>
      <c r="K155" s="68" t="str">
        <f t="shared" si="50"/>
        <v>bldgs retrofitting</v>
      </c>
      <c r="L155" s="68">
        <f t="shared" si="50"/>
        <v>0</v>
      </c>
      <c r="M155" s="65">
        <f t="shared" si="50"/>
        <v>0.5</v>
      </c>
      <c r="N155" s="65">
        <f t="shared" si="50"/>
        <v>0.01</v>
      </c>
      <c r="O155" s="59" t="str">
        <f t="shared" si="50"/>
        <v>% of existing buildings</v>
      </c>
      <c r="P155" s="57" t="s">
        <v>2898</v>
      </c>
      <c r="Q155" s="57" t="s">
        <v>233</v>
      </c>
      <c r="R155" s="12" t="s">
        <v>234</v>
      </c>
      <c r="S155" s="89" t="str">
        <f>S154</f>
        <v>Calculated from model data; see the relevant variable(s) in the InputData folder for source information.</v>
      </c>
      <c r="T155" s="59"/>
    </row>
    <row r="156" spans="1:20" s="6" customFormat="1" ht="30" hidden="1">
      <c r="A156" s="180" t="s">
        <v>79</v>
      </c>
      <c r="B156" s="180" t="s">
        <v>13</v>
      </c>
      <c r="C156" s="180" t="s">
        <v>6</v>
      </c>
      <c r="D156" s="57" t="s">
        <v>126</v>
      </c>
      <c r="E156" s="57"/>
      <c r="F156" s="57" t="s">
        <v>132</v>
      </c>
      <c r="G156" s="57"/>
      <c r="H156" s="58">
        <v>27</v>
      </c>
      <c r="I156" s="57" t="s">
        <v>51</v>
      </c>
      <c r="J156" s="80" t="s">
        <v>13</v>
      </c>
      <c r="K156" s="80" t="s">
        <v>2032</v>
      </c>
      <c r="L156" s="69">
        <v>0</v>
      </c>
      <c r="M156" s="69">
        <v>1</v>
      </c>
      <c r="N156" s="69">
        <v>1</v>
      </c>
      <c r="O156" s="57" t="s">
        <v>34</v>
      </c>
      <c r="P156" s="57" t="s">
        <v>2097</v>
      </c>
      <c r="Q156" s="57" t="s">
        <v>235</v>
      </c>
      <c r="R156" s="12" t="s">
        <v>236</v>
      </c>
      <c r="S156" s="90" t="s">
        <v>82</v>
      </c>
      <c r="T156" s="59"/>
    </row>
    <row r="157" spans="1:20" s="6" customFormat="1" ht="45">
      <c r="A157" s="78" t="str">
        <f>A$156</f>
        <v>Buildings and Appliances</v>
      </c>
      <c r="B157" s="78" t="str">
        <f t="shared" ref="B157:C161" si="51">B$156</f>
        <v>Rebate for Efficient Products</v>
      </c>
      <c r="C157" s="78" t="str">
        <f t="shared" si="51"/>
        <v>Boolean Rebate Program for Efficient Components</v>
      </c>
      <c r="D157" s="57" t="s">
        <v>127</v>
      </c>
      <c r="E157" s="57"/>
      <c r="F157" s="57" t="s">
        <v>133</v>
      </c>
      <c r="G157" s="57"/>
      <c r="H157" s="58">
        <v>28</v>
      </c>
      <c r="I157" s="57" t="s">
        <v>50</v>
      </c>
      <c r="J157" s="78" t="str">
        <f t="shared" ref="J157:K161" si="52">J$156</f>
        <v>Rebate for Efficient Products</v>
      </c>
      <c r="K157" s="70" t="str">
        <f>K$156</f>
        <v>bldgs rebate</v>
      </c>
      <c r="L157" s="70">
        <f>L$156</f>
        <v>0</v>
      </c>
      <c r="M157" s="70">
        <f>M$156</f>
        <v>1</v>
      </c>
      <c r="N157" s="70">
        <f>N$156</f>
        <v>1</v>
      </c>
      <c r="O157" s="59" t="str">
        <f>O$156</f>
        <v>on/off</v>
      </c>
      <c r="P157" s="57" t="s">
        <v>2098</v>
      </c>
      <c r="Q157" s="57" t="s">
        <v>235</v>
      </c>
      <c r="R157" s="12" t="s">
        <v>236</v>
      </c>
      <c r="S157" s="90" t="s">
        <v>82</v>
      </c>
      <c r="T157" s="59"/>
    </row>
    <row r="158" spans="1:20" s="6" customFormat="1" ht="30" hidden="1">
      <c r="A158" s="78" t="str">
        <f>A$156</f>
        <v>Buildings and Appliances</v>
      </c>
      <c r="B158" s="78" t="str">
        <f t="shared" si="51"/>
        <v>Rebate for Efficient Products</v>
      </c>
      <c r="C158" s="78" t="str">
        <f t="shared" si="51"/>
        <v>Boolean Rebate Program for Efficient Components</v>
      </c>
      <c r="D158" s="57" t="s">
        <v>128</v>
      </c>
      <c r="E158" s="57"/>
      <c r="F158" s="57" t="s">
        <v>134</v>
      </c>
      <c r="G158" s="57"/>
      <c r="H158" s="58" t="s">
        <v>217</v>
      </c>
      <c r="I158" s="57" t="s">
        <v>51</v>
      </c>
      <c r="J158" s="78" t="str">
        <f t="shared" si="52"/>
        <v>Rebate for Efficient Products</v>
      </c>
      <c r="K158" s="70" t="str">
        <f t="shared" si="52"/>
        <v>bldgs rebate</v>
      </c>
      <c r="L158" s="69"/>
      <c r="M158" s="69"/>
      <c r="N158" s="69"/>
      <c r="O158" s="57"/>
      <c r="P158" s="57"/>
      <c r="Q158" s="59"/>
      <c r="R158" s="12"/>
      <c r="S158" s="89"/>
      <c r="T158" s="59"/>
    </row>
    <row r="159" spans="1:20" s="6" customFormat="1" ht="30" hidden="1">
      <c r="A159" s="78" t="str">
        <f>A$156</f>
        <v>Buildings and Appliances</v>
      </c>
      <c r="B159" s="78" t="str">
        <f t="shared" si="51"/>
        <v>Rebate for Efficient Products</v>
      </c>
      <c r="C159" s="78" t="str">
        <f t="shared" si="51"/>
        <v>Boolean Rebate Program for Efficient Components</v>
      </c>
      <c r="D159" s="57" t="s">
        <v>129</v>
      </c>
      <c r="E159" s="57"/>
      <c r="F159" s="57" t="s">
        <v>135</v>
      </c>
      <c r="G159" s="57"/>
      <c r="H159" s="58" t="s">
        <v>217</v>
      </c>
      <c r="I159" s="57" t="s">
        <v>51</v>
      </c>
      <c r="J159" s="78" t="str">
        <f t="shared" si="52"/>
        <v>Rebate for Efficient Products</v>
      </c>
      <c r="K159" s="70" t="str">
        <f t="shared" si="52"/>
        <v>bldgs rebate</v>
      </c>
      <c r="L159" s="69"/>
      <c r="M159" s="69"/>
      <c r="N159" s="69"/>
      <c r="O159" s="57"/>
      <c r="P159" s="57"/>
      <c r="Q159" s="59"/>
      <c r="R159" s="12"/>
      <c r="S159" s="89"/>
      <c r="T159" s="59"/>
    </row>
    <row r="160" spans="1:20" s="6" customFormat="1" ht="30">
      <c r="A160" s="78" t="str">
        <f>A$156</f>
        <v>Buildings and Appliances</v>
      </c>
      <c r="B160" s="78" t="str">
        <f t="shared" si="51"/>
        <v>Rebate for Efficient Products</v>
      </c>
      <c r="C160" s="78" t="str">
        <f t="shared" si="51"/>
        <v>Boolean Rebate Program for Efficient Components</v>
      </c>
      <c r="D160" s="57" t="s">
        <v>130</v>
      </c>
      <c r="E160" s="57"/>
      <c r="F160" s="57" t="s">
        <v>136</v>
      </c>
      <c r="G160" s="57"/>
      <c r="H160" s="58">
        <v>29</v>
      </c>
      <c r="I160" s="57" t="s">
        <v>50</v>
      </c>
      <c r="J160" s="78" t="str">
        <f t="shared" si="52"/>
        <v>Rebate for Efficient Products</v>
      </c>
      <c r="K160" s="70" t="str">
        <f t="shared" si="52"/>
        <v>bldgs rebate</v>
      </c>
      <c r="L160" s="70">
        <f>L$156</f>
        <v>0</v>
      </c>
      <c r="M160" s="70">
        <f>M$156</f>
        <v>1</v>
      </c>
      <c r="N160" s="70">
        <f>N$156</f>
        <v>1</v>
      </c>
      <c r="O160" s="59" t="str">
        <f>O$156</f>
        <v>on/off</v>
      </c>
      <c r="P160" s="57" t="s">
        <v>2099</v>
      </c>
      <c r="Q160" s="57" t="s">
        <v>235</v>
      </c>
      <c r="R160" s="12" t="s">
        <v>236</v>
      </c>
      <c r="S160" s="90" t="s">
        <v>82</v>
      </c>
      <c r="T160" s="59"/>
    </row>
    <row r="161" spans="1:20" s="6" customFormat="1" ht="30" hidden="1">
      <c r="A161" s="78" t="str">
        <f>A$156</f>
        <v>Buildings and Appliances</v>
      </c>
      <c r="B161" s="78" t="str">
        <f t="shared" si="51"/>
        <v>Rebate for Efficient Products</v>
      </c>
      <c r="C161" s="78" t="str">
        <f t="shared" si="51"/>
        <v>Boolean Rebate Program for Efficient Components</v>
      </c>
      <c r="D161" s="57" t="s">
        <v>131</v>
      </c>
      <c r="E161" s="57"/>
      <c r="F161" s="57" t="s">
        <v>137</v>
      </c>
      <c r="G161" s="57"/>
      <c r="H161" s="58" t="s">
        <v>217</v>
      </c>
      <c r="I161" s="57" t="s">
        <v>51</v>
      </c>
      <c r="J161" s="78" t="str">
        <f t="shared" si="52"/>
        <v>Rebate for Efficient Products</v>
      </c>
      <c r="K161" s="70" t="str">
        <f t="shared" si="52"/>
        <v>bldgs rebate</v>
      </c>
      <c r="L161" s="69"/>
      <c r="M161" s="69"/>
      <c r="N161" s="69"/>
      <c r="O161" s="57"/>
      <c r="P161" s="57"/>
      <c r="Q161" s="59"/>
      <c r="R161" s="12"/>
      <c r="S161" s="89"/>
      <c r="T161" s="59"/>
    </row>
    <row r="162" spans="1:20" s="3" customFormat="1" ht="30">
      <c r="A162" s="181" t="s">
        <v>8</v>
      </c>
      <c r="B162" s="181" t="s">
        <v>393</v>
      </c>
      <c r="C162" s="181" t="s">
        <v>394</v>
      </c>
      <c r="D162" s="57" t="s">
        <v>529</v>
      </c>
      <c r="E162" s="57"/>
      <c r="F162" s="57" t="s">
        <v>528</v>
      </c>
      <c r="G162" s="12"/>
      <c r="H162" s="60">
        <v>167</v>
      </c>
      <c r="I162" s="12" t="s">
        <v>50</v>
      </c>
      <c r="J162" s="79" t="s">
        <v>393</v>
      </c>
      <c r="K162" s="80" t="s">
        <v>2031</v>
      </c>
      <c r="L162" s="73">
        <v>0</v>
      </c>
      <c r="M162" s="73">
        <v>1</v>
      </c>
      <c r="N162" s="73">
        <v>1</v>
      </c>
      <c r="O162" s="12" t="s">
        <v>34</v>
      </c>
      <c r="P162" s="57" t="s">
        <v>2100</v>
      </c>
      <c r="Q162" s="57" t="s">
        <v>395</v>
      </c>
      <c r="R162" s="12" t="s">
        <v>396</v>
      </c>
      <c r="S162" s="90"/>
      <c r="T162" s="12"/>
    </row>
    <row r="163" spans="1:20" s="6" customFormat="1" ht="30">
      <c r="A163" s="78" t="str">
        <f>A$162</f>
        <v>Electricity Supply</v>
      </c>
      <c r="B163" s="78" t="str">
        <f t="shared" ref="B163:C172" si="53">B$162</f>
        <v>Ban New Power Plants</v>
      </c>
      <c r="C163" s="78" t="str">
        <f t="shared" si="53"/>
        <v>Boolean Ban New Power Plants</v>
      </c>
      <c r="D163" s="12" t="s">
        <v>360</v>
      </c>
      <c r="E163" s="57"/>
      <c r="F163" s="12" t="s">
        <v>361</v>
      </c>
      <c r="G163" s="57"/>
      <c r="H163" s="58">
        <v>168</v>
      </c>
      <c r="I163" s="57" t="s">
        <v>50</v>
      </c>
      <c r="J163" s="78" t="str">
        <f t="shared" ref="J163:K176" si="54">J$162</f>
        <v>Ban New Power Plants</v>
      </c>
      <c r="K163" s="70" t="str">
        <f t="shared" ref="K163:R173" si="55">K$162</f>
        <v>elec ban new power plants</v>
      </c>
      <c r="L163" s="70">
        <f t="shared" si="55"/>
        <v>0</v>
      </c>
      <c r="M163" s="70">
        <f t="shared" si="55"/>
        <v>1</v>
      </c>
      <c r="N163" s="70">
        <f t="shared" si="55"/>
        <v>1</v>
      </c>
      <c r="O163" s="59" t="str">
        <f t="shared" si="55"/>
        <v>on/off</v>
      </c>
      <c r="P163" s="57" t="s">
        <v>2101</v>
      </c>
      <c r="Q163" s="59" t="str">
        <f t="shared" si="55"/>
        <v>electricity-sector-main.html#ban</v>
      </c>
      <c r="R163" s="59" t="str">
        <f t="shared" si="55"/>
        <v>ban-new-capacity.html</v>
      </c>
      <c r="S163" s="89"/>
      <c r="T163" s="59"/>
    </row>
    <row r="164" spans="1:20" s="6" customFormat="1" ht="30" hidden="1">
      <c r="A164" s="78" t="str">
        <f t="shared" ref="A164:C176" si="56">A$162</f>
        <v>Electricity Supply</v>
      </c>
      <c r="B164" s="78" t="str">
        <f t="shared" si="53"/>
        <v>Ban New Power Plants</v>
      </c>
      <c r="C164" s="78" t="str">
        <f t="shared" si="53"/>
        <v>Boolean Ban New Power Plants</v>
      </c>
      <c r="D164" s="12" t="s">
        <v>85</v>
      </c>
      <c r="E164" s="57"/>
      <c r="F164" s="12" t="s">
        <v>99</v>
      </c>
      <c r="G164" s="57"/>
      <c r="H164" s="60">
        <v>169</v>
      </c>
      <c r="I164" s="57" t="s">
        <v>51</v>
      </c>
      <c r="J164" s="78" t="str">
        <f t="shared" si="54"/>
        <v>Ban New Power Plants</v>
      </c>
      <c r="K164" s="70" t="str">
        <f t="shared" si="55"/>
        <v>elec ban new power plants</v>
      </c>
      <c r="L164" s="70">
        <f t="shared" si="55"/>
        <v>0</v>
      </c>
      <c r="M164" s="70">
        <f t="shared" si="55"/>
        <v>1</v>
      </c>
      <c r="N164" s="70">
        <f t="shared" si="55"/>
        <v>1</v>
      </c>
      <c r="O164" s="59" t="str">
        <f t="shared" si="55"/>
        <v>on/off</v>
      </c>
      <c r="P164" s="57" t="s">
        <v>2102</v>
      </c>
      <c r="Q164" s="59" t="str">
        <f t="shared" si="55"/>
        <v>electricity-sector-main.html#ban</v>
      </c>
      <c r="R164" s="59" t="str">
        <f t="shared" si="55"/>
        <v>ban-new-capacity.html</v>
      </c>
      <c r="S164" s="89"/>
      <c r="T164" s="59"/>
    </row>
    <row r="165" spans="1:20" s="6" customFormat="1" ht="30">
      <c r="A165" s="78" t="str">
        <f t="shared" si="56"/>
        <v>Electricity Supply</v>
      </c>
      <c r="B165" s="78" t="str">
        <f t="shared" si="53"/>
        <v>Ban New Power Plants</v>
      </c>
      <c r="C165" s="78" t="str">
        <f t="shared" si="53"/>
        <v>Boolean Ban New Power Plants</v>
      </c>
      <c r="D165" s="12" t="s">
        <v>86</v>
      </c>
      <c r="E165" s="57"/>
      <c r="F165" s="12" t="s">
        <v>100</v>
      </c>
      <c r="G165" s="57"/>
      <c r="H165" s="58">
        <v>170</v>
      </c>
      <c r="I165" s="57" t="s">
        <v>50</v>
      </c>
      <c r="J165" s="78" t="str">
        <f t="shared" si="54"/>
        <v>Ban New Power Plants</v>
      </c>
      <c r="K165" s="70" t="str">
        <f t="shared" si="55"/>
        <v>elec ban new power plants</v>
      </c>
      <c r="L165" s="70">
        <f t="shared" si="55"/>
        <v>0</v>
      </c>
      <c r="M165" s="70">
        <f t="shared" si="55"/>
        <v>1</v>
      </c>
      <c r="N165" s="70">
        <f t="shared" si="55"/>
        <v>1</v>
      </c>
      <c r="O165" s="59" t="str">
        <f t="shared" si="55"/>
        <v>on/off</v>
      </c>
      <c r="P165" s="57" t="s">
        <v>2103</v>
      </c>
      <c r="Q165" s="59" t="str">
        <f t="shared" si="55"/>
        <v>electricity-sector-main.html#ban</v>
      </c>
      <c r="R165" s="59" t="str">
        <f t="shared" si="55"/>
        <v>ban-new-capacity.html</v>
      </c>
      <c r="S165" s="89"/>
      <c r="T165" s="59"/>
    </row>
    <row r="166" spans="1:20" s="6" customFormat="1" ht="30" hidden="1">
      <c r="A166" s="78" t="str">
        <f t="shared" si="56"/>
        <v>Electricity Supply</v>
      </c>
      <c r="B166" s="78" t="str">
        <f t="shared" si="53"/>
        <v>Ban New Power Plants</v>
      </c>
      <c r="C166" s="78" t="str">
        <f t="shared" si="53"/>
        <v>Boolean Ban New Power Plants</v>
      </c>
      <c r="D166" s="12" t="s">
        <v>530</v>
      </c>
      <c r="E166" s="57"/>
      <c r="F166" s="12" t="s">
        <v>533</v>
      </c>
      <c r="G166" s="57"/>
      <c r="H166" s="58"/>
      <c r="I166" s="57" t="s">
        <v>51</v>
      </c>
      <c r="J166" s="78" t="str">
        <f t="shared" si="54"/>
        <v>Ban New Power Plants</v>
      </c>
      <c r="K166" s="70" t="str">
        <f t="shared" si="55"/>
        <v>elec ban new power plants</v>
      </c>
      <c r="L166" s="69"/>
      <c r="M166" s="69"/>
      <c r="N166" s="69"/>
      <c r="O166" s="57"/>
      <c r="P166" s="57"/>
      <c r="Q166" s="59"/>
      <c r="R166" s="12"/>
      <c r="S166" s="89"/>
      <c r="T166" s="59"/>
    </row>
    <row r="167" spans="1:20" s="6" customFormat="1" ht="30" hidden="1">
      <c r="A167" s="78" t="str">
        <f t="shared" si="56"/>
        <v>Electricity Supply</v>
      </c>
      <c r="B167" s="78" t="str">
        <f t="shared" si="53"/>
        <v>Ban New Power Plants</v>
      </c>
      <c r="C167" s="78" t="str">
        <f t="shared" si="53"/>
        <v>Boolean Ban New Power Plants</v>
      </c>
      <c r="D167" s="12" t="s">
        <v>87</v>
      </c>
      <c r="E167" s="57"/>
      <c r="F167" s="12" t="s">
        <v>101</v>
      </c>
      <c r="G167" s="57"/>
      <c r="H167" s="58"/>
      <c r="I167" s="57" t="s">
        <v>51</v>
      </c>
      <c r="J167" s="78" t="str">
        <f t="shared" si="54"/>
        <v>Ban New Power Plants</v>
      </c>
      <c r="K167" s="70" t="str">
        <f t="shared" si="55"/>
        <v>elec ban new power plants</v>
      </c>
      <c r="L167" s="69"/>
      <c r="M167" s="69"/>
      <c r="N167" s="69"/>
      <c r="O167" s="57"/>
      <c r="P167" s="57"/>
      <c r="Q167" s="59"/>
      <c r="R167" s="12"/>
      <c r="S167" s="89"/>
      <c r="T167" s="59"/>
    </row>
    <row r="168" spans="1:20" s="6" customFormat="1" ht="30" hidden="1">
      <c r="A168" s="78" t="str">
        <f t="shared" si="56"/>
        <v>Electricity Supply</v>
      </c>
      <c r="B168" s="78" t="str">
        <f t="shared" si="53"/>
        <v>Ban New Power Plants</v>
      </c>
      <c r="C168" s="78" t="str">
        <f t="shared" si="53"/>
        <v>Boolean Ban New Power Plants</v>
      </c>
      <c r="D168" s="12" t="s">
        <v>88</v>
      </c>
      <c r="E168" s="57"/>
      <c r="F168" s="12" t="s">
        <v>102</v>
      </c>
      <c r="G168" s="57"/>
      <c r="H168" s="58"/>
      <c r="I168" s="57" t="s">
        <v>51</v>
      </c>
      <c r="J168" s="78" t="str">
        <f t="shared" si="54"/>
        <v>Ban New Power Plants</v>
      </c>
      <c r="K168" s="70" t="str">
        <f t="shared" si="55"/>
        <v>elec ban new power plants</v>
      </c>
      <c r="L168" s="69"/>
      <c r="M168" s="69"/>
      <c r="N168" s="69"/>
      <c r="O168" s="57"/>
      <c r="P168" s="57"/>
      <c r="Q168" s="59"/>
      <c r="R168" s="12"/>
      <c r="S168" s="89"/>
      <c r="T168" s="59"/>
    </row>
    <row r="169" spans="1:20" s="6" customFormat="1" ht="30" hidden="1">
      <c r="A169" s="78" t="str">
        <f t="shared" si="56"/>
        <v>Electricity Supply</v>
      </c>
      <c r="B169" s="78" t="str">
        <f t="shared" si="53"/>
        <v>Ban New Power Plants</v>
      </c>
      <c r="C169" s="78" t="str">
        <f t="shared" si="53"/>
        <v>Boolean Ban New Power Plants</v>
      </c>
      <c r="D169" s="12" t="s">
        <v>89</v>
      </c>
      <c r="E169" s="57"/>
      <c r="F169" s="12" t="s">
        <v>103</v>
      </c>
      <c r="G169" s="57"/>
      <c r="H169" s="58"/>
      <c r="I169" s="57" t="s">
        <v>51</v>
      </c>
      <c r="J169" s="78" t="str">
        <f t="shared" si="54"/>
        <v>Ban New Power Plants</v>
      </c>
      <c r="K169" s="70" t="str">
        <f t="shared" si="55"/>
        <v>elec ban new power plants</v>
      </c>
      <c r="L169" s="69"/>
      <c r="M169" s="69"/>
      <c r="N169" s="69"/>
      <c r="O169" s="57"/>
      <c r="P169" s="57"/>
      <c r="Q169" s="59"/>
      <c r="R169" s="12"/>
      <c r="S169" s="89"/>
      <c r="T169" s="59"/>
    </row>
    <row r="170" spans="1:20" s="6" customFormat="1" ht="30" hidden="1">
      <c r="A170" s="78" t="str">
        <f t="shared" si="56"/>
        <v>Electricity Supply</v>
      </c>
      <c r="B170" s="78" t="str">
        <f t="shared" si="53"/>
        <v>Ban New Power Plants</v>
      </c>
      <c r="C170" s="78" t="str">
        <f t="shared" si="53"/>
        <v>Boolean Ban New Power Plants</v>
      </c>
      <c r="D170" s="12" t="s">
        <v>362</v>
      </c>
      <c r="E170" s="57"/>
      <c r="F170" s="12" t="s">
        <v>364</v>
      </c>
      <c r="G170" s="57"/>
      <c r="H170" s="58"/>
      <c r="I170" s="57" t="s">
        <v>51</v>
      </c>
      <c r="J170" s="78" t="str">
        <f t="shared" si="54"/>
        <v>Ban New Power Plants</v>
      </c>
      <c r="K170" s="70" t="str">
        <f t="shared" si="55"/>
        <v>elec ban new power plants</v>
      </c>
      <c r="L170" s="69"/>
      <c r="M170" s="69"/>
      <c r="N170" s="69"/>
      <c r="O170" s="57"/>
      <c r="P170" s="57"/>
      <c r="Q170" s="59"/>
      <c r="R170" s="12"/>
      <c r="S170" s="89"/>
      <c r="T170" s="59"/>
    </row>
    <row r="171" spans="1:20" s="6" customFormat="1" ht="30" hidden="1">
      <c r="A171" s="78" t="str">
        <f t="shared" si="56"/>
        <v>Electricity Supply</v>
      </c>
      <c r="B171" s="78" t="str">
        <f t="shared" si="53"/>
        <v>Ban New Power Plants</v>
      </c>
      <c r="C171" s="78" t="str">
        <f t="shared" si="53"/>
        <v>Boolean Ban New Power Plants</v>
      </c>
      <c r="D171" s="12" t="s">
        <v>363</v>
      </c>
      <c r="E171" s="57"/>
      <c r="F171" s="12" t="s">
        <v>365</v>
      </c>
      <c r="G171" s="57"/>
      <c r="H171" s="58"/>
      <c r="I171" s="57" t="s">
        <v>51</v>
      </c>
      <c r="J171" s="78" t="str">
        <f t="shared" si="54"/>
        <v>Ban New Power Plants</v>
      </c>
      <c r="K171" s="70" t="str">
        <f t="shared" si="55"/>
        <v>elec ban new power plants</v>
      </c>
      <c r="L171" s="69"/>
      <c r="M171" s="69"/>
      <c r="N171" s="69"/>
      <c r="O171" s="57"/>
      <c r="P171" s="57"/>
      <c r="Q171" s="59"/>
      <c r="R171" s="12"/>
      <c r="S171" s="89"/>
      <c r="T171" s="59"/>
    </row>
    <row r="172" spans="1:20" s="6" customFormat="1" ht="30">
      <c r="A172" s="78" t="str">
        <f t="shared" si="56"/>
        <v>Electricity Supply</v>
      </c>
      <c r="B172" s="78" t="str">
        <f t="shared" si="53"/>
        <v>Ban New Power Plants</v>
      </c>
      <c r="C172" s="78" t="str">
        <f t="shared" si="53"/>
        <v>Boolean Ban New Power Plants</v>
      </c>
      <c r="D172" s="12" t="s">
        <v>526</v>
      </c>
      <c r="E172" s="57"/>
      <c r="F172" s="12" t="s">
        <v>525</v>
      </c>
      <c r="G172" s="57"/>
      <c r="H172" s="58">
        <v>116</v>
      </c>
      <c r="I172" s="57" t="s">
        <v>50</v>
      </c>
      <c r="J172" s="78" t="str">
        <f t="shared" si="54"/>
        <v>Ban New Power Plants</v>
      </c>
      <c r="K172" s="70" t="str">
        <f t="shared" si="55"/>
        <v>elec ban new power plants</v>
      </c>
      <c r="L172" s="70">
        <f t="shared" ref="L172:O172" si="57">L$162</f>
        <v>0</v>
      </c>
      <c r="M172" s="70">
        <f t="shared" si="57"/>
        <v>1</v>
      </c>
      <c r="N172" s="70">
        <f t="shared" si="57"/>
        <v>1</v>
      </c>
      <c r="O172" s="59" t="str">
        <f t="shared" si="57"/>
        <v>on/off</v>
      </c>
      <c r="P172" s="57" t="s">
        <v>2104</v>
      </c>
      <c r="Q172" s="59" t="str">
        <f t="shared" ref="Q172:R172" si="58">Q$162</f>
        <v>electricity-sector-main.html#ban</v>
      </c>
      <c r="R172" s="59" t="str">
        <f t="shared" si="58"/>
        <v>ban-new-capacity.html</v>
      </c>
      <c r="S172" s="89"/>
      <c r="T172" s="59"/>
    </row>
    <row r="173" spans="1:20" s="6" customFormat="1" ht="30" hidden="1">
      <c r="A173" s="78" t="str">
        <f t="shared" si="56"/>
        <v>Electricity Supply</v>
      </c>
      <c r="B173" s="78" t="str">
        <f t="shared" si="56"/>
        <v>Ban New Power Plants</v>
      </c>
      <c r="C173" s="78" t="str">
        <f t="shared" si="56"/>
        <v>Boolean Ban New Power Plants</v>
      </c>
      <c r="D173" s="12" t="s">
        <v>535</v>
      </c>
      <c r="E173" s="57"/>
      <c r="F173" s="12" t="s">
        <v>536</v>
      </c>
      <c r="G173" s="57"/>
      <c r="H173" s="58"/>
      <c r="I173" s="57" t="s">
        <v>51</v>
      </c>
      <c r="J173" s="78" t="str">
        <f t="shared" si="54"/>
        <v>Ban New Power Plants</v>
      </c>
      <c r="K173" s="70" t="str">
        <f t="shared" si="55"/>
        <v>elec ban new power plants</v>
      </c>
      <c r="L173" s="68"/>
      <c r="M173" s="68"/>
      <c r="N173" s="68"/>
      <c r="O173" s="59"/>
      <c r="P173" s="57"/>
      <c r="Q173" s="59"/>
      <c r="R173" s="12"/>
      <c r="S173" s="89"/>
      <c r="T173" s="59"/>
    </row>
    <row r="174" spans="1:20" s="6" customFormat="1" ht="30" hidden="1">
      <c r="A174" s="78" t="str">
        <f t="shared" si="56"/>
        <v>Electricity Supply</v>
      </c>
      <c r="B174" s="78" t="str">
        <f t="shared" si="56"/>
        <v>Ban New Power Plants</v>
      </c>
      <c r="C174" s="78" t="str">
        <f t="shared" si="56"/>
        <v>Boolean Ban New Power Plants</v>
      </c>
      <c r="D174" s="12" t="s">
        <v>2869</v>
      </c>
      <c r="E174" s="57"/>
      <c r="F174" s="12" t="s">
        <v>2452</v>
      </c>
      <c r="G174" s="57"/>
      <c r="H174" s="58"/>
      <c r="I174" s="57" t="s">
        <v>51</v>
      </c>
      <c r="J174" s="78" t="str">
        <f t="shared" si="54"/>
        <v>Ban New Power Plants</v>
      </c>
      <c r="K174" s="78" t="str">
        <f t="shared" si="54"/>
        <v>elec ban new power plants</v>
      </c>
      <c r="L174" s="68"/>
      <c r="M174" s="68"/>
      <c r="N174" s="68"/>
      <c r="O174" s="59"/>
      <c r="P174" s="57"/>
      <c r="Q174" s="59"/>
      <c r="R174" s="12"/>
      <c r="S174" s="89"/>
      <c r="T174" s="59"/>
    </row>
    <row r="175" spans="1:20" s="6" customFormat="1" ht="30" hidden="1">
      <c r="A175" s="78" t="str">
        <f t="shared" si="56"/>
        <v>Electricity Supply</v>
      </c>
      <c r="B175" s="78" t="str">
        <f t="shared" si="56"/>
        <v>Ban New Power Plants</v>
      </c>
      <c r="C175" s="78" t="str">
        <f t="shared" si="56"/>
        <v>Boolean Ban New Power Plants</v>
      </c>
      <c r="D175" s="12" t="s">
        <v>2870</v>
      </c>
      <c r="E175" s="57"/>
      <c r="F175" s="12" t="s">
        <v>2620</v>
      </c>
      <c r="G175" s="57"/>
      <c r="H175" s="58"/>
      <c r="I175" s="57" t="s">
        <v>51</v>
      </c>
      <c r="J175" s="78" t="str">
        <f t="shared" si="54"/>
        <v>Ban New Power Plants</v>
      </c>
      <c r="K175" s="78" t="str">
        <f t="shared" si="54"/>
        <v>elec ban new power plants</v>
      </c>
      <c r="L175" s="68"/>
      <c r="M175" s="68"/>
      <c r="N175" s="68"/>
      <c r="O175" s="59"/>
      <c r="P175" s="57"/>
      <c r="Q175" s="59"/>
      <c r="R175" s="12"/>
      <c r="S175" s="89"/>
      <c r="T175" s="59"/>
    </row>
    <row r="176" spans="1:20" s="6" customFormat="1" ht="30" hidden="1">
      <c r="A176" s="78" t="str">
        <f t="shared" si="56"/>
        <v>Electricity Supply</v>
      </c>
      <c r="B176" s="78" t="str">
        <f t="shared" si="56"/>
        <v>Ban New Power Plants</v>
      </c>
      <c r="C176" s="78" t="str">
        <f t="shared" si="56"/>
        <v>Boolean Ban New Power Plants</v>
      </c>
      <c r="D176" s="12" t="s">
        <v>2871</v>
      </c>
      <c r="E176" s="57"/>
      <c r="F176" s="12" t="s">
        <v>2454</v>
      </c>
      <c r="G176" s="57"/>
      <c r="H176" s="58"/>
      <c r="I176" s="57" t="s">
        <v>51</v>
      </c>
      <c r="J176" s="78" t="str">
        <f t="shared" si="54"/>
        <v>Ban New Power Plants</v>
      </c>
      <c r="K176" s="78" t="str">
        <f t="shared" si="54"/>
        <v>elec ban new power plants</v>
      </c>
      <c r="L176" s="68"/>
      <c r="M176" s="68"/>
      <c r="N176" s="68"/>
      <c r="O176" s="59"/>
      <c r="P176" s="57"/>
      <c r="Q176" s="59"/>
      <c r="R176" s="12"/>
      <c r="S176" s="89"/>
      <c r="T176" s="59"/>
    </row>
    <row r="177" spans="1:20" s="6" customFormat="1" ht="150">
      <c r="A177" s="180" t="s">
        <v>8</v>
      </c>
      <c r="B177" s="57" t="s">
        <v>2851</v>
      </c>
      <c r="C177" s="180" t="s">
        <v>2853</v>
      </c>
      <c r="D177" s="57"/>
      <c r="E177" s="57"/>
      <c r="F177" s="57"/>
      <c r="G177" s="57"/>
      <c r="H177" s="58">
        <v>508</v>
      </c>
      <c r="I177" s="57" t="s">
        <v>50</v>
      </c>
      <c r="J177" s="57" t="s">
        <v>2851</v>
      </c>
      <c r="K177" s="80" t="s">
        <v>2020</v>
      </c>
      <c r="L177" s="63">
        <v>0</v>
      </c>
      <c r="M177" s="64">
        <v>1</v>
      </c>
      <c r="N177" s="64">
        <v>0.01</v>
      </c>
      <c r="O177" s="57" t="s">
        <v>40</v>
      </c>
      <c r="P177" s="57" t="s">
        <v>2852</v>
      </c>
      <c r="Q177" s="57" t="s">
        <v>2393</v>
      </c>
      <c r="R177" s="12" t="s">
        <v>2394</v>
      </c>
      <c r="S177" s="90" t="s">
        <v>176</v>
      </c>
      <c r="T177" s="57"/>
    </row>
    <row r="178" spans="1:20" s="3" customFormat="1" ht="45">
      <c r="A178" s="181" t="s">
        <v>8</v>
      </c>
      <c r="B178" s="181" t="s">
        <v>310</v>
      </c>
      <c r="C178" s="181" t="s">
        <v>313</v>
      </c>
      <c r="D178" s="12"/>
      <c r="E178" s="12"/>
      <c r="F178" s="12"/>
      <c r="G178" s="12"/>
      <c r="H178" s="60">
        <v>148</v>
      </c>
      <c r="I178" s="57" t="s">
        <v>50</v>
      </c>
      <c r="J178" s="79" t="s">
        <v>419</v>
      </c>
      <c r="K178" s="80" t="s">
        <v>2030</v>
      </c>
      <c r="L178" s="67">
        <v>-0.5</v>
      </c>
      <c r="M178" s="67">
        <v>1</v>
      </c>
      <c r="N178" s="67">
        <v>0.02</v>
      </c>
      <c r="O178" s="12" t="s">
        <v>314</v>
      </c>
      <c r="P178" s="57" t="s">
        <v>2105</v>
      </c>
      <c r="Q178" s="57" t="s">
        <v>316</v>
      </c>
      <c r="R178" s="12" t="s">
        <v>318</v>
      </c>
      <c r="S178" s="90" t="s">
        <v>358</v>
      </c>
      <c r="T178" s="12"/>
    </row>
    <row r="179" spans="1:20" s="3" customFormat="1" ht="45">
      <c r="A179" s="181" t="s">
        <v>8</v>
      </c>
      <c r="B179" s="181" t="s">
        <v>311</v>
      </c>
      <c r="C179" s="181" t="s">
        <v>312</v>
      </c>
      <c r="D179" s="12"/>
      <c r="E179" s="12"/>
      <c r="F179" s="12"/>
      <c r="G179" s="12"/>
      <c r="H179" s="60">
        <v>149</v>
      </c>
      <c r="I179" s="57" t="s">
        <v>50</v>
      </c>
      <c r="J179" s="79" t="s">
        <v>419</v>
      </c>
      <c r="K179" s="80" t="s">
        <v>2029</v>
      </c>
      <c r="L179" s="67">
        <v>-0.5</v>
      </c>
      <c r="M179" s="67">
        <v>1</v>
      </c>
      <c r="N179" s="67">
        <v>0.02</v>
      </c>
      <c r="O179" s="12" t="s">
        <v>315</v>
      </c>
      <c r="P179" s="57" t="s">
        <v>2106</v>
      </c>
      <c r="Q179" s="57" t="s">
        <v>317</v>
      </c>
      <c r="R179" s="12" t="s">
        <v>318</v>
      </c>
      <c r="S179" s="90" t="s">
        <v>358</v>
      </c>
      <c r="T179" s="12"/>
    </row>
    <row r="180" spans="1:20" ht="45" hidden="1">
      <c r="A180" s="180" t="s">
        <v>8</v>
      </c>
      <c r="B180" s="180" t="s">
        <v>353</v>
      </c>
      <c r="C180" s="180" t="s">
        <v>352</v>
      </c>
      <c r="D180" s="57"/>
      <c r="E180" s="57"/>
      <c r="F180" s="57"/>
      <c r="G180" s="57"/>
      <c r="H180" s="58" t="s">
        <v>217</v>
      </c>
      <c r="I180" s="57" t="s">
        <v>51</v>
      </c>
      <c r="J180" s="80" t="s">
        <v>353</v>
      </c>
      <c r="K180" s="80" t="s">
        <v>2028</v>
      </c>
      <c r="L180" s="69"/>
      <c r="M180" s="69"/>
      <c r="N180" s="69"/>
      <c r="O180" s="57"/>
      <c r="P180" s="57"/>
      <c r="Q180" s="57"/>
      <c r="R180" s="12"/>
      <c r="S180" s="84"/>
      <c r="T180" s="57"/>
    </row>
    <row r="181" spans="1:20" ht="60">
      <c r="A181" s="180" t="s">
        <v>8</v>
      </c>
      <c r="B181" s="180" t="s">
        <v>18</v>
      </c>
      <c r="C181" s="180" t="s">
        <v>32</v>
      </c>
      <c r="D181" s="57"/>
      <c r="E181" s="57"/>
      <c r="F181" s="57"/>
      <c r="G181" s="57"/>
      <c r="H181" s="58">
        <v>30</v>
      </c>
      <c r="I181" s="57" t="s">
        <v>50</v>
      </c>
      <c r="J181" s="80" t="s">
        <v>18</v>
      </c>
      <c r="K181" s="80" t="s">
        <v>2027</v>
      </c>
      <c r="L181" s="63">
        <v>0</v>
      </c>
      <c r="M181" s="64">
        <v>1</v>
      </c>
      <c r="N181" s="64">
        <v>0.01</v>
      </c>
      <c r="O181" s="57" t="s">
        <v>39</v>
      </c>
      <c r="P181" s="57" t="s">
        <v>2070</v>
      </c>
      <c r="Q181" s="57" t="s">
        <v>237</v>
      </c>
      <c r="R181" s="12" t="s">
        <v>238</v>
      </c>
      <c r="S181" s="84" t="s">
        <v>178</v>
      </c>
      <c r="T181" s="57"/>
    </row>
    <row r="182" spans="1:20" ht="150">
      <c r="A182" s="180" t="s">
        <v>8</v>
      </c>
      <c r="B182" s="180" t="s">
        <v>140</v>
      </c>
      <c r="C182" s="180" t="s">
        <v>139</v>
      </c>
      <c r="D182" s="57" t="s">
        <v>529</v>
      </c>
      <c r="E182" s="57"/>
      <c r="F182" s="57" t="s">
        <v>528</v>
      </c>
      <c r="G182" s="57"/>
      <c r="H182" s="58">
        <v>31</v>
      </c>
      <c r="I182" s="57" t="s">
        <v>50</v>
      </c>
      <c r="J182" s="80" t="s">
        <v>140</v>
      </c>
      <c r="K182" s="80" t="s">
        <v>2026</v>
      </c>
      <c r="L182" s="74">
        <v>0</v>
      </c>
      <c r="M182" s="74">
        <v>10000</v>
      </c>
      <c r="N182" s="74">
        <v>250</v>
      </c>
      <c r="O182" s="57" t="s">
        <v>215</v>
      </c>
      <c r="P182" s="57" t="s">
        <v>2397</v>
      </c>
      <c r="Q182" s="57" t="s">
        <v>239</v>
      </c>
      <c r="R182" s="12" t="s">
        <v>240</v>
      </c>
      <c r="S182" s="84" t="s">
        <v>172</v>
      </c>
      <c r="T182" s="57" t="s">
        <v>216</v>
      </c>
    </row>
    <row r="183" spans="1:20" ht="45" hidden="1">
      <c r="A183" s="78" t="str">
        <f t="shared" ref="A183:C197" si="59">A$182</f>
        <v>Electricity Supply</v>
      </c>
      <c r="B183" s="78" t="str">
        <f t="shared" si="59"/>
        <v>Early Retirement of Power Plants</v>
      </c>
      <c r="C183" s="78" t="str">
        <f t="shared" si="59"/>
        <v>Annual Additional Capacity Retired due to Early Retirement Policy</v>
      </c>
      <c r="D183" s="12" t="s">
        <v>360</v>
      </c>
      <c r="E183" s="57"/>
      <c r="F183" s="12" t="s">
        <v>361</v>
      </c>
      <c r="G183" s="57"/>
      <c r="H183" s="58" t="s">
        <v>217</v>
      </c>
      <c r="I183" s="57" t="s">
        <v>51</v>
      </c>
      <c r="J183" s="78" t="str">
        <f t="shared" ref="J183:K197" si="60">J$182</f>
        <v>Early Retirement of Power Plants</v>
      </c>
      <c r="K183" s="70" t="str">
        <f>K$182</f>
        <v>elec early retirement</v>
      </c>
      <c r="L183" s="74"/>
      <c r="M183" s="74"/>
      <c r="N183" s="74"/>
      <c r="O183" s="57"/>
      <c r="P183" s="57"/>
      <c r="Q183" s="57"/>
      <c r="R183" s="12"/>
      <c r="S183" s="84"/>
      <c r="T183" s="57"/>
    </row>
    <row r="184" spans="1:20" ht="45">
      <c r="A184" s="78" t="str">
        <f t="shared" si="59"/>
        <v>Electricity Supply</v>
      </c>
      <c r="B184" s="78" t="str">
        <f t="shared" si="59"/>
        <v>Early Retirement of Power Plants</v>
      </c>
      <c r="C184" s="78" t="str">
        <f t="shared" si="59"/>
        <v>Annual Additional Capacity Retired due to Early Retirement Policy</v>
      </c>
      <c r="D184" s="12" t="s">
        <v>85</v>
      </c>
      <c r="E184" s="57"/>
      <c r="F184" s="12" t="s">
        <v>99</v>
      </c>
      <c r="G184" s="57"/>
      <c r="H184" s="58">
        <v>32</v>
      </c>
      <c r="I184" s="57" t="s">
        <v>50</v>
      </c>
      <c r="J184" s="78" t="str">
        <f t="shared" si="60"/>
        <v>Early Retirement of Power Plants</v>
      </c>
      <c r="K184" s="70" t="str">
        <f>K$182</f>
        <v>elec early retirement</v>
      </c>
      <c r="L184" s="70">
        <f>L$182</f>
        <v>0</v>
      </c>
      <c r="M184" s="70">
        <f>M$182</f>
        <v>10000</v>
      </c>
      <c r="N184" s="70">
        <f>N$182</f>
        <v>250</v>
      </c>
      <c r="O184" s="59" t="str">
        <f>O$182</f>
        <v>MW/year</v>
      </c>
      <c r="P184" s="57" t="s">
        <v>2398</v>
      </c>
      <c r="Q184" s="57" t="s">
        <v>239</v>
      </c>
      <c r="R184" s="12" t="s">
        <v>240</v>
      </c>
      <c r="S184" s="84" t="s">
        <v>178</v>
      </c>
      <c r="T184" s="57"/>
    </row>
    <row r="185" spans="1:20" ht="45" hidden="1">
      <c r="A185" s="78" t="str">
        <f t="shared" si="59"/>
        <v>Electricity Supply</v>
      </c>
      <c r="B185" s="78" t="str">
        <f t="shared" si="59"/>
        <v>Early Retirement of Power Plants</v>
      </c>
      <c r="C185" s="78" t="str">
        <f t="shared" si="59"/>
        <v>Annual Additional Capacity Retired due to Early Retirement Policy</v>
      </c>
      <c r="D185" s="12" t="s">
        <v>86</v>
      </c>
      <c r="E185" s="57"/>
      <c r="F185" s="12" t="s">
        <v>100</v>
      </c>
      <c r="G185" s="57"/>
      <c r="H185" s="58" t="s">
        <v>217</v>
      </c>
      <c r="I185" s="57" t="s">
        <v>51</v>
      </c>
      <c r="J185" s="78" t="str">
        <f t="shared" si="60"/>
        <v>Early Retirement of Power Plants</v>
      </c>
      <c r="K185" s="70" t="str">
        <f t="shared" si="60"/>
        <v>elec early retirement</v>
      </c>
      <c r="L185" s="74"/>
      <c r="M185" s="74"/>
      <c r="N185" s="74"/>
      <c r="O185" s="57"/>
      <c r="P185" s="57"/>
      <c r="Q185" s="57"/>
      <c r="R185" s="12"/>
      <c r="S185" s="84"/>
      <c r="T185" s="57"/>
    </row>
    <row r="186" spans="1:20" ht="45" hidden="1">
      <c r="A186" s="78" t="str">
        <f t="shared" si="59"/>
        <v>Electricity Supply</v>
      </c>
      <c r="B186" s="78" t="str">
        <f t="shared" si="59"/>
        <v>Early Retirement of Power Plants</v>
      </c>
      <c r="C186" s="78" t="str">
        <f t="shared" si="59"/>
        <v>Annual Additional Capacity Retired due to Early Retirement Policy</v>
      </c>
      <c r="D186" s="12" t="s">
        <v>530</v>
      </c>
      <c r="E186" s="57"/>
      <c r="F186" s="12" t="s">
        <v>533</v>
      </c>
      <c r="G186" s="57"/>
      <c r="H186" s="58" t="s">
        <v>217</v>
      </c>
      <c r="I186" s="57" t="s">
        <v>51</v>
      </c>
      <c r="J186" s="78" t="str">
        <f t="shared" si="60"/>
        <v>Early Retirement of Power Plants</v>
      </c>
      <c r="K186" s="70" t="str">
        <f t="shared" si="60"/>
        <v>elec early retirement</v>
      </c>
      <c r="L186" s="74"/>
      <c r="M186" s="74"/>
      <c r="N186" s="74"/>
      <c r="O186" s="57"/>
      <c r="P186" s="57"/>
      <c r="Q186" s="57"/>
      <c r="R186" s="12"/>
      <c r="S186" s="84"/>
      <c r="T186" s="57"/>
    </row>
    <row r="187" spans="1:20" ht="45" hidden="1">
      <c r="A187" s="78" t="str">
        <f t="shared" si="59"/>
        <v>Electricity Supply</v>
      </c>
      <c r="B187" s="78" t="str">
        <f t="shared" si="59"/>
        <v>Early Retirement of Power Plants</v>
      </c>
      <c r="C187" s="78" t="str">
        <f t="shared" si="59"/>
        <v>Annual Additional Capacity Retired due to Early Retirement Policy</v>
      </c>
      <c r="D187" s="12" t="s">
        <v>87</v>
      </c>
      <c r="E187" s="57"/>
      <c r="F187" s="12" t="s">
        <v>101</v>
      </c>
      <c r="G187" s="57"/>
      <c r="H187" s="58" t="s">
        <v>217</v>
      </c>
      <c r="I187" s="57" t="s">
        <v>51</v>
      </c>
      <c r="J187" s="78" t="str">
        <f t="shared" si="60"/>
        <v>Early Retirement of Power Plants</v>
      </c>
      <c r="K187" s="70" t="str">
        <f t="shared" si="60"/>
        <v>elec early retirement</v>
      </c>
      <c r="L187" s="74"/>
      <c r="M187" s="74"/>
      <c r="N187" s="74"/>
      <c r="O187" s="57"/>
      <c r="P187" s="57"/>
      <c r="Q187" s="57"/>
      <c r="R187" s="12"/>
      <c r="S187" s="84"/>
      <c r="T187" s="57"/>
    </row>
    <row r="188" spans="1:20" ht="45" hidden="1">
      <c r="A188" s="78" t="str">
        <f t="shared" si="59"/>
        <v>Electricity Supply</v>
      </c>
      <c r="B188" s="78" t="str">
        <f t="shared" si="59"/>
        <v>Early Retirement of Power Plants</v>
      </c>
      <c r="C188" s="78" t="str">
        <f t="shared" si="59"/>
        <v>Annual Additional Capacity Retired due to Early Retirement Policy</v>
      </c>
      <c r="D188" s="12" t="s">
        <v>88</v>
      </c>
      <c r="E188" s="57"/>
      <c r="F188" s="12" t="s">
        <v>102</v>
      </c>
      <c r="G188" s="57"/>
      <c r="H188" s="58" t="s">
        <v>217</v>
      </c>
      <c r="I188" s="57" t="s">
        <v>51</v>
      </c>
      <c r="J188" s="78" t="str">
        <f t="shared" si="60"/>
        <v>Early Retirement of Power Plants</v>
      </c>
      <c r="K188" s="70" t="str">
        <f t="shared" si="60"/>
        <v>elec early retirement</v>
      </c>
      <c r="L188" s="74"/>
      <c r="M188" s="74"/>
      <c r="N188" s="74"/>
      <c r="O188" s="57"/>
      <c r="P188" s="57"/>
      <c r="Q188" s="57"/>
      <c r="R188" s="12"/>
      <c r="S188" s="84"/>
      <c r="T188" s="57"/>
    </row>
    <row r="189" spans="1:20" ht="45" hidden="1">
      <c r="A189" s="78" t="str">
        <f t="shared" si="59"/>
        <v>Electricity Supply</v>
      </c>
      <c r="B189" s="78" t="str">
        <f t="shared" si="59"/>
        <v>Early Retirement of Power Plants</v>
      </c>
      <c r="C189" s="78" t="str">
        <f t="shared" si="59"/>
        <v>Annual Additional Capacity Retired due to Early Retirement Policy</v>
      </c>
      <c r="D189" s="12" t="s">
        <v>89</v>
      </c>
      <c r="E189" s="57"/>
      <c r="F189" s="12" t="s">
        <v>103</v>
      </c>
      <c r="G189" s="57"/>
      <c r="H189" s="58" t="s">
        <v>217</v>
      </c>
      <c r="I189" s="57" t="s">
        <v>51</v>
      </c>
      <c r="J189" s="78" t="str">
        <f t="shared" si="60"/>
        <v>Early Retirement of Power Plants</v>
      </c>
      <c r="K189" s="70" t="str">
        <f t="shared" si="60"/>
        <v>elec early retirement</v>
      </c>
      <c r="L189" s="74"/>
      <c r="M189" s="74"/>
      <c r="N189" s="74"/>
      <c r="O189" s="57"/>
      <c r="P189" s="57"/>
      <c r="Q189" s="57"/>
      <c r="R189" s="12"/>
      <c r="S189" s="84"/>
      <c r="T189" s="57"/>
    </row>
    <row r="190" spans="1:20" ht="45" hidden="1">
      <c r="A190" s="78" t="str">
        <f t="shared" si="59"/>
        <v>Electricity Supply</v>
      </c>
      <c r="B190" s="78" t="str">
        <f t="shared" si="59"/>
        <v>Early Retirement of Power Plants</v>
      </c>
      <c r="C190" s="78" t="str">
        <f t="shared" si="59"/>
        <v>Annual Additional Capacity Retired due to Early Retirement Policy</v>
      </c>
      <c r="D190" s="12" t="s">
        <v>2356</v>
      </c>
      <c r="E190" s="57"/>
      <c r="F190" s="12" t="s">
        <v>515</v>
      </c>
      <c r="G190" s="57"/>
      <c r="H190" s="58"/>
      <c r="I190" s="57" t="s">
        <v>51</v>
      </c>
      <c r="J190" s="78" t="str">
        <f t="shared" si="60"/>
        <v>Early Retirement of Power Plants</v>
      </c>
      <c r="K190" s="70" t="str">
        <f t="shared" si="60"/>
        <v>elec early retirement</v>
      </c>
      <c r="L190" s="74"/>
      <c r="M190" s="74"/>
      <c r="N190" s="74"/>
      <c r="O190" s="57"/>
      <c r="P190" s="57"/>
      <c r="Q190" s="57"/>
      <c r="R190" s="12"/>
      <c r="S190" s="84"/>
      <c r="T190" s="57"/>
    </row>
    <row r="191" spans="1:20" ht="45" hidden="1">
      <c r="A191" s="78" t="str">
        <f t="shared" si="59"/>
        <v>Electricity Supply</v>
      </c>
      <c r="B191" s="78" t="str">
        <f t="shared" si="59"/>
        <v>Early Retirement of Power Plants</v>
      </c>
      <c r="C191" s="78" t="str">
        <f t="shared" si="59"/>
        <v>Annual Additional Capacity Retired due to Early Retirement Policy</v>
      </c>
      <c r="D191" s="12" t="s">
        <v>362</v>
      </c>
      <c r="E191" s="57"/>
      <c r="F191" s="12" t="s">
        <v>364</v>
      </c>
      <c r="G191" s="57"/>
      <c r="H191" s="58"/>
      <c r="I191" s="57" t="s">
        <v>51</v>
      </c>
      <c r="J191" s="78" t="str">
        <f t="shared" si="60"/>
        <v>Early Retirement of Power Plants</v>
      </c>
      <c r="K191" s="70" t="str">
        <f t="shared" si="60"/>
        <v>elec early retirement</v>
      </c>
      <c r="L191" s="74"/>
      <c r="M191" s="74"/>
      <c r="N191" s="74"/>
      <c r="O191" s="57"/>
      <c r="P191" s="57"/>
      <c r="Q191" s="57"/>
      <c r="R191" s="12"/>
      <c r="S191" s="84"/>
      <c r="T191" s="57"/>
    </row>
    <row r="192" spans="1:20" ht="45" hidden="1">
      <c r="A192" s="78" t="str">
        <f t="shared" si="59"/>
        <v>Electricity Supply</v>
      </c>
      <c r="B192" s="78" t="str">
        <f t="shared" si="59"/>
        <v>Early Retirement of Power Plants</v>
      </c>
      <c r="C192" s="78" t="str">
        <f t="shared" si="59"/>
        <v>Annual Additional Capacity Retired due to Early Retirement Policy</v>
      </c>
      <c r="D192" s="12" t="s">
        <v>363</v>
      </c>
      <c r="E192" s="57"/>
      <c r="F192" s="12" t="s">
        <v>365</v>
      </c>
      <c r="G192" s="57"/>
      <c r="H192" s="58"/>
      <c r="I192" s="57" t="s">
        <v>51</v>
      </c>
      <c r="J192" s="78" t="str">
        <f t="shared" si="60"/>
        <v>Early Retirement of Power Plants</v>
      </c>
      <c r="K192" s="70" t="str">
        <f t="shared" si="60"/>
        <v>elec early retirement</v>
      </c>
      <c r="L192" s="74"/>
      <c r="M192" s="74"/>
      <c r="N192" s="74"/>
      <c r="O192" s="57"/>
      <c r="P192" s="57"/>
      <c r="Q192" s="57"/>
      <c r="R192" s="12"/>
      <c r="S192" s="84"/>
      <c r="T192" s="57"/>
    </row>
    <row r="193" spans="1:20" ht="45" hidden="1">
      <c r="A193" s="78" t="str">
        <f t="shared" si="59"/>
        <v>Electricity Supply</v>
      </c>
      <c r="B193" s="78" t="str">
        <f t="shared" si="59"/>
        <v>Early Retirement of Power Plants</v>
      </c>
      <c r="C193" s="78" t="str">
        <f t="shared" si="59"/>
        <v>Annual Additional Capacity Retired due to Early Retirement Policy</v>
      </c>
      <c r="D193" s="12" t="s">
        <v>526</v>
      </c>
      <c r="E193" s="57"/>
      <c r="F193" s="12" t="s">
        <v>525</v>
      </c>
      <c r="G193" s="57"/>
      <c r="H193" s="58"/>
      <c r="I193" s="57" t="s">
        <v>51</v>
      </c>
      <c r="J193" s="78" t="str">
        <f t="shared" si="60"/>
        <v>Early Retirement of Power Plants</v>
      </c>
      <c r="K193" s="70" t="str">
        <f t="shared" si="60"/>
        <v>elec early retirement</v>
      </c>
      <c r="L193" s="68"/>
      <c r="M193" s="68"/>
      <c r="N193" s="68"/>
      <c r="O193" s="59"/>
      <c r="P193" s="57"/>
      <c r="Q193" s="57"/>
      <c r="R193" s="12"/>
      <c r="S193" s="84"/>
      <c r="T193" s="57"/>
    </row>
    <row r="194" spans="1:20" ht="45" hidden="1">
      <c r="A194" s="78" t="str">
        <f t="shared" si="59"/>
        <v>Electricity Supply</v>
      </c>
      <c r="B194" s="78" t="str">
        <f t="shared" si="59"/>
        <v>Early Retirement of Power Plants</v>
      </c>
      <c r="C194" s="78" t="str">
        <f t="shared" si="59"/>
        <v>Annual Additional Capacity Retired due to Early Retirement Policy</v>
      </c>
      <c r="D194" s="12" t="s">
        <v>535</v>
      </c>
      <c r="E194" s="57"/>
      <c r="F194" s="12" t="s">
        <v>536</v>
      </c>
      <c r="G194" s="57"/>
      <c r="H194" s="58"/>
      <c r="I194" s="57" t="s">
        <v>51</v>
      </c>
      <c r="J194" s="78" t="str">
        <f t="shared" si="60"/>
        <v>Early Retirement of Power Plants</v>
      </c>
      <c r="K194" s="70" t="str">
        <f t="shared" si="60"/>
        <v>elec early retirement</v>
      </c>
      <c r="L194" s="68"/>
      <c r="M194" s="68"/>
      <c r="N194" s="68"/>
      <c r="O194" s="59"/>
      <c r="P194" s="57"/>
      <c r="Q194" s="57"/>
      <c r="R194" s="12"/>
      <c r="S194" s="84"/>
      <c r="T194" s="57"/>
    </row>
    <row r="195" spans="1:20" ht="45" hidden="1">
      <c r="A195" s="78" t="str">
        <f t="shared" si="59"/>
        <v>Electricity Supply</v>
      </c>
      <c r="B195" s="78" t="str">
        <f t="shared" si="59"/>
        <v>Early Retirement of Power Plants</v>
      </c>
      <c r="C195" s="78" t="str">
        <f t="shared" si="59"/>
        <v>Annual Additional Capacity Retired due to Early Retirement Policy</v>
      </c>
      <c r="D195" s="12" t="s">
        <v>2869</v>
      </c>
      <c r="E195" s="57"/>
      <c r="F195" s="12" t="s">
        <v>2452</v>
      </c>
      <c r="G195" s="57"/>
      <c r="H195" s="58"/>
      <c r="I195" s="57" t="s">
        <v>51</v>
      </c>
      <c r="J195" s="78" t="str">
        <f t="shared" si="60"/>
        <v>Early Retirement of Power Plants</v>
      </c>
      <c r="K195" s="78" t="str">
        <f t="shared" si="60"/>
        <v>elec early retirement</v>
      </c>
      <c r="L195" s="68"/>
      <c r="M195" s="68"/>
      <c r="N195" s="68"/>
      <c r="O195" s="59"/>
      <c r="P195" s="57"/>
      <c r="Q195" s="57"/>
      <c r="R195" s="12"/>
      <c r="S195" s="84"/>
      <c r="T195" s="57"/>
    </row>
    <row r="196" spans="1:20" ht="45" hidden="1">
      <c r="A196" s="78" t="str">
        <f t="shared" si="59"/>
        <v>Electricity Supply</v>
      </c>
      <c r="B196" s="78" t="str">
        <f t="shared" si="59"/>
        <v>Early Retirement of Power Plants</v>
      </c>
      <c r="C196" s="78" t="str">
        <f t="shared" si="59"/>
        <v>Annual Additional Capacity Retired due to Early Retirement Policy</v>
      </c>
      <c r="D196" s="12" t="s">
        <v>2870</v>
      </c>
      <c r="E196" s="57"/>
      <c r="F196" s="12" t="s">
        <v>2620</v>
      </c>
      <c r="G196" s="57"/>
      <c r="H196" s="58"/>
      <c r="I196" s="57" t="s">
        <v>51</v>
      </c>
      <c r="J196" s="78" t="str">
        <f t="shared" si="60"/>
        <v>Early Retirement of Power Plants</v>
      </c>
      <c r="K196" s="78" t="str">
        <f t="shared" si="60"/>
        <v>elec early retirement</v>
      </c>
      <c r="L196" s="68"/>
      <c r="M196" s="68"/>
      <c r="N196" s="68"/>
      <c r="O196" s="59"/>
      <c r="P196" s="57"/>
      <c r="Q196" s="57"/>
      <c r="R196" s="12"/>
      <c r="S196" s="84"/>
      <c r="T196" s="57"/>
    </row>
    <row r="197" spans="1:20" ht="45" hidden="1">
      <c r="A197" s="78" t="str">
        <f t="shared" si="59"/>
        <v>Electricity Supply</v>
      </c>
      <c r="B197" s="78" t="str">
        <f t="shared" si="59"/>
        <v>Early Retirement of Power Plants</v>
      </c>
      <c r="C197" s="78" t="str">
        <f t="shared" si="59"/>
        <v>Annual Additional Capacity Retired due to Early Retirement Policy</v>
      </c>
      <c r="D197" s="12" t="s">
        <v>2871</v>
      </c>
      <c r="E197" s="57"/>
      <c r="F197" s="12" t="s">
        <v>2454</v>
      </c>
      <c r="G197" s="57"/>
      <c r="H197" s="58"/>
      <c r="I197" s="57" t="s">
        <v>51</v>
      </c>
      <c r="J197" s="78" t="str">
        <f t="shared" si="60"/>
        <v>Early Retirement of Power Plants</v>
      </c>
      <c r="K197" s="78" t="str">
        <f t="shared" si="60"/>
        <v>elec early retirement</v>
      </c>
      <c r="L197" s="68"/>
      <c r="M197" s="68"/>
      <c r="N197" s="68"/>
      <c r="O197" s="59"/>
      <c r="P197" s="57"/>
      <c r="Q197" s="57"/>
      <c r="R197" s="12"/>
      <c r="S197" s="84"/>
      <c r="T197" s="57"/>
    </row>
    <row r="198" spans="1:20" ht="90">
      <c r="A198" s="180" t="s">
        <v>8</v>
      </c>
      <c r="B198" s="180" t="s">
        <v>20</v>
      </c>
      <c r="C198" s="180" t="s">
        <v>370</v>
      </c>
      <c r="D198" s="57"/>
      <c r="E198" s="57"/>
      <c r="F198" s="57"/>
      <c r="G198" s="57"/>
      <c r="H198" s="58">
        <v>33</v>
      </c>
      <c r="I198" s="57" t="s">
        <v>50</v>
      </c>
      <c r="J198" s="80" t="s">
        <v>20</v>
      </c>
      <c r="K198" s="80" t="s">
        <v>2025</v>
      </c>
      <c r="L198" s="63">
        <v>0</v>
      </c>
      <c r="M198" s="63">
        <v>0.16</v>
      </c>
      <c r="N198" s="72">
        <v>5.0000000000000001E-3</v>
      </c>
      <c r="O198" s="57" t="s">
        <v>35</v>
      </c>
      <c r="P198" s="57" t="s">
        <v>2399</v>
      </c>
      <c r="Q198" s="57" t="s">
        <v>241</v>
      </c>
      <c r="R198" s="12" t="s">
        <v>242</v>
      </c>
      <c r="S198" s="84" t="s">
        <v>173</v>
      </c>
      <c r="T198" s="57" t="s">
        <v>173</v>
      </c>
    </row>
    <row r="199" spans="1:20" ht="75">
      <c r="A199" s="180" t="s">
        <v>8</v>
      </c>
      <c r="B199" s="180" t="s">
        <v>144</v>
      </c>
      <c r="C199" s="180" t="s">
        <v>324</v>
      </c>
      <c r="D199" s="57"/>
      <c r="E199" s="57"/>
      <c r="F199" s="57"/>
      <c r="G199" s="57"/>
      <c r="H199" s="58">
        <v>34</v>
      </c>
      <c r="I199" s="57" t="s">
        <v>50</v>
      </c>
      <c r="J199" s="80" t="s">
        <v>144</v>
      </c>
      <c r="K199" s="80" t="s">
        <v>2024</v>
      </c>
      <c r="L199" s="63">
        <v>0</v>
      </c>
      <c r="M199" s="63">
        <f>ROUND(MaxBoundCalculations!B181,2)</f>
        <v>1.1299999999999999</v>
      </c>
      <c r="N199" s="63">
        <v>0.01</v>
      </c>
      <c r="O199" s="57" t="s">
        <v>145</v>
      </c>
      <c r="P199" s="57" t="s">
        <v>2071</v>
      </c>
      <c r="Q199" s="57" t="s">
        <v>243</v>
      </c>
      <c r="R199" s="12" t="s">
        <v>244</v>
      </c>
      <c r="S199" s="84" t="s">
        <v>174</v>
      </c>
      <c r="T199" s="57" t="s">
        <v>476</v>
      </c>
    </row>
    <row r="200" spans="1:20" s="6" customFormat="1" ht="45" hidden="1">
      <c r="A200" s="180" t="s">
        <v>8</v>
      </c>
      <c r="B200" s="180" t="s">
        <v>67</v>
      </c>
      <c r="C200" s="180" t="s">
        <v>141</v>
      </c>
      <c r="D200" s="57" t="s">
        <v>529</v>
      </c>
      <c r="E200" s="57"/>
      <c r="F200" s="57" t="s">
        <v>528</v>
      </c>
      <c r="G200" s="57"/>
      <c r="H200" s="58" t="s">
        <v>217</v>
      </c>
      <c r="I200" s="57" t="s">
        <v>51</v>
      </c>
      <c r="J200" s="80" t="s">
        <v>67</v>
      </c>
      <c r="K200" s="172"/>
      <c r="L200" s="69"/>
      <c r="M200" s="69"/>
      <c r="N200" s="69"/>
      <c r="O200" s="57"/>
      <c r="P200" s="57"/>
      <c r="Q200" s="59"/>
      <c r="R200" s="12"/>
      <c r="S200" s="89"/>
      <c r="T200" s="59"/>
    </row>
    <row r="201" spans="1:20" s="6" customFormat="1" ht="45" hidden="1">
      <c r="A201" s="78" t="str">
        <f t="shared" ref="A201:C215" si="61">A$200</f>
        <v>Electricity Supply</v>
      </c>
      <c r="B201" s="78" t="str">
        <f t="shared" si="61"/>
        <v>Non BAU Mandated Capacity Construction</v>
      </c>
      <c r="C201" s="78" t="str">
        <f t="shared" si="61"/>
        <v>Boolean Use Non BAU Mandated Capacity Construction Schedule</v>
      </c>
      <c r="D201" s="12" t="s">
        <v>360</v>
      </c>
      <c r="E201" s="57"/>
      <c r="F201" s="12" t="s">
        <v>361</v>
      </c>
      <c r="G201" s="57"/>
      <c r="H201" s="58"/>
      <c r="I201" s="57" t="s">
        <v>51</v>
      </c>
      <c r="J201" s="78" t="str">
        <f>J$200</f>
        <v>Non BAU Mandated Capacity Construction</v>
      </c>
      <c r="K201" s="172"/>
      <c r="L201" s="69"/>
      <c r="M201" s="69"/>
      <c r="N201" s="69"/>
      <c r="O201" s="57"/>
      <c r="P201" s="57"/>
      <c r="Q201" s="59"/>
      <c r="R201" s="12"/>
      <c r="S201" s="89"/>
      <c r="T201" s="59"/>
    </row>
    <row r="202" spans="1:20" s="6" customFormat="1" ht="45" hidden="1">
      <c r="A202" s="78" t="str">
        <f t="shared" si="61"/>
        <v>Electricity Supply</v>
      </c>
      <c r="B202" s="78" t="str">
        <f t="shared" si="61"/>
        <v>Non BAU Mandated Capacity Construction</v>
      </c>
      <c r="C202" s="78" t="str">
        <f t="shared" si="61"/>
        <v>Boolean Use Non BAU Mandated Capacity Construction Schedule</v>
      </c>
      <c r="D202" s="12" t="s">
        <v>85</v>
      </c>
      <c r="E202" s="57"/>
      <c r="F202" s="12" t="s">
        <v>99</v>
      </c>
      <c r="G202" s="57"/>
      <c r="H202" s="58"/>
      <c r="I202" s="57" t="s">
        <v>51</v>
      </c>
      <c r="J202" s="78" t="str">
        <f t="shared" ref="J202:J215" si="62">J$200</f>
        <v>Non BAU Mandated Capacity Construction</v>
      </c>
      <c r="K202" s="172"/>
      <c r="L202" s="69"/>
      <c r="M202" s="69"/>
      <c r="N202" s="69"/>
      <c r="O202" s="57"/>
      <c r="P202" s="57"/>
      <c r="Q202" s="59"/>
      <c r="R202" s="12"/>
      <c r="S202" s="89"/>
      <c r="T202" s="59"/>
    </row>
    <row r="203" spans="1:20" s="6" customFormat="1" ht="45" hidden="1">
      <c r="A203" s="78" t="str">
        <f t="shared" si="61"/>
        <v>Electricity Supply</v>
      </c>
      <c r="B203" s="78" t="str">
        <f t="shared" si="61"/>
        <v>Non BAU Mandated Capacity Construction</v>
      </c>
      <c r="C203" s="78" t="str">
        <f t="shared" si="61"/>
        <v>Boolean Use Non BAU Mandated Capacity Construction Schedule</v>
      </c>
      <c r="D203" s="12" t="s">
        <v>86</v>
      </c>
      <c r="E203" s="57"/>
      <c r="F203" s="12" t="s">
        <v>100</v>
      </c>
      <c r="G203" s="57"/>
      <c r="H203" s="58"/>
      <c r="I203" s="57" t="s">
        <v>51</v>
      </c>
      <c r="J203" s="78" t="str">
        <f t="shared" si="62"/>
        <v>Non BAU Mandated Capacity Construction</v>
      </c>
      <c r="K203" s="172"/>
      <c r="L203" s="69"/>
      <c r="M203" s="69"/>
      <c r="N203" s="69"/>
      <c r="O203" s="57"/>
      <c r="P203" s="57"/>
      <c r="Q203" s="59"/>
      <c r="R203" s="12"/>
      <c r="S203" s="89"/>
      <c r="T203" s="59"/>
    </row>
    <row r="204" spans="1:20" s="6" customFormat="1" ht="45" hidden="1">
      <c r="A204" s="78" t="str">
        <f t="shared" si="61"/>
        <v>Electricity Supply</v>
      </c>
      <c r="B204" s="78" t="str">
        <f t="shared" si="61"/>
        <v>Non BAU Mandated Capacity Construction</v>
      </c>
      <c r="C204" s="78" t="str">
        <f t="shared" si="61"/>
        <v>Boolean Use Non BAU Mandated Capacity Construction Schedule</v>
      </c>
      <c r="D204" s="12" t="s">
        <v>530</v>
      </c>
      <c r="E204" s="57"/>
      <c r="F204" s="12" t="s">
        <v>533</v>
      </c>
      <c r="G204" s="57"/>
      <c r="H204" s="58"/>
      <c r="I204" s="57" t="s">
        <v>51</v>
      </c>
      <c r="J204" s="78" t="str">
        <f t="shared" si="62"/>
        <v>Non BAU Mandated Capacity Construction</v>
      </c>
      <c r="K204" s="172"/>
      <c r="L204" s="69"/>
      <c r="M204" s="69"/>
      <c r="N204" s="69"/>
      <c r="O204" s="57"/>
      <c r="P204" s="57"/>
      <c r="Q204" s="59"/>
      <c r="R204" s="12"/>
      <c r="S204" s="89"/>
      <c r="T204" s="59"/>
    </row>
    <row r="205" spans="1:20" s="6" customFormat="1" ht="45" hidden="1">
      <c r="A205" s="78" t="str">
        <f t="shared" si="61"/>
        <v>Electricity Supply</v>
      </c>
      <c r="B205" s="78" t="str">
        <f t="shared" si="61"/>
        <v>Non BAU Mandated Capacity Construction</v>
      </c>
      <c r="C205" s="78" t="str">
        <f t="shared" si="61"/>
        <v>Boolean Use Non BAU Mandated Capacity Construction Schedule</v>
      </c>
      <c r="D205" s="12" t="s">
        <v>87</v>
      </c>
      <c r="E205" s="57"/>
      <c r="F205" s="12" t="s">
        <v>101</v>
      </c>
      <c r="G205" s="57"/>
      <c r="H205" s="58"/>
      <c r="I205" s="57" t="s">
        <v>51</v>
      </c>
      <c r="J205" s="78" t="str">
        <f t="shared" si="62"/>
        <v>Non BAU Mandated Capacity Construction</v>
      </c>
      <c r="K205" s="172"/>
      <c r="L205" s="69"/>
      <c r="M205" s="69"/>
      <c r="N205" s="69"/>
      <c r="O205" s="57"/>
      <c r="P205" s="57"/>
      <c r="Q205" s="59"/>
      <c r="R205" s="12"/>
      <c r="S205" s="89"/>
      <c r="T205" s="59"/>
    </row>
    <row r="206" spans="1:20" s="6" customFormat="1" ht="45" hidden="1">
      <c r="A206" s="78" t="str">
        <f t="shared" si="61"/>
        <v>Electricity Supply</v>
      </c>
      <c r="B206" s="78" t="str">
        <f t="shared" si="61"/>
        <v>Non BAU Mandated Capacity Construction</v>
      </c>
      <c r="C206" s="78" t="str">
        <f t="shared" si="61"/>
        <v>Boolean Use Non BAU Mandated Capacity Construction Schedule</v>
      </c>
      <c r="D206" s="12" t="s">
        <v>88</v>
      </c>
      <c r="E206" s="57"/>
      <c r="F206" s="12" t="s">
        <v>102</v>
      </c>
      <c r="G206" s="57"/>
      <c r="H206" s="58"/>
      <c r="I206" s="57" t="s">
        <v>51</v>
      </c>
      <c r="J206" s="78" t="str">
        <f t="shared" si="62"/>
        <v>Non BAU Mandated Capacity Construction</v>
      </c>
      <c r="K206" s="172"/>
      <c r="L206" s="69"/>
      <c r="M206" s="69"/>
      <c r="N206" s="69"/>
      <c r="O206" s="57"/>
      <c r="P206" s="57"/>
      <c r="Q206" s="59"/>
      <c r="R206" s="12"/>
      <c r="S206" s="89"/>
      <c r="T206" s="59"/>
    </row>
    <row r="207" spans="1:20" s="6" customFormat="1" ht="45" hidden="1">
      <c r="A207" s="78" t="str">
        <f t="shared" si="61"/>
        <v>Electricity Supply</v>
      </c>
      <c r="B207" s="78" t="str">
        <f t="shared" si="61"/>
        <v>Non BAU Mandated Capacity Construction</v>
      </c>
      <c r="C207" s="78" t="str">
        <f t="shared" si="61"/>
        <v>Boolean Use Non BAU Mandated Capacity Construction Schedule</v>
      </c>
      <c r="D207" s="12" t="s">
        <v>89</v>
      </c>
      <c r="E207" s="57"/>
      <c r="F207" s="12" t="s">
        <v>103</v>
      </c>
      <c r="G207" s="57"/>
      <c r="H207" s="58"/>
      <c r="I207" s="57" t="s">
        <v>51</v>
      </c>
      <c r="J207" s="78" t="str">
        <f t="shared" si="62"/>
        <v>Non BAU Mandated Capacity Construction</v>
      </c>
      <c r="K207" s="172"/>
      <c r="L207" s="69"/>
      <c r="M207" s="69"/>
      <c r="N207" s="69"/>
      <c r="O207" s="57"/>
      <c r="P207" s="57"/>
      <c r="Q207" s="59"/>
      <c r="R207" s="12"/>
      <c r="S207" s="89"/>
      <c r="T207" s="59"/>
    </row>
    <row r="208" spans="1:20" s="6" customFormat="1" ht="45" hidden="1">
      <c r="A208" s="78" t="str">
        <f t="shared" si="61"/>
        <v>Electricity Supply</v>
      </c>
      <c r="B208" s="78" t="str">
        <f t="shared" si="61"/>
        <v>Non BAU Mandated Capacity Construction</v>
      </c>
      <c r="C208" s="78" t="str">
        <f t="shared" si="61"/>
        <v>Boolean Use Non BAU Mandated Capacity Construction Schedule</v>
      </c>
      <c r="D208" s="12" t="s">
        <v>2356</v>
      </c>
      <c r="E208" s="57"/>
      <c r="F208" s="12" t="s">
        <v>515</v>
      </c>
      <c r="G208" s="57"/>
      <c r="H208" s="58"/>
      <c r="I208" s="57" t="s">
        <v>51</v>
      </c>
      <c r="J208" s="78" t="str">
        <f t="shared" si="62"/>
        <v>Non BAU Mandated Capacity Construction</v>
      </c>
      <c r="K208" s="172"/>
      <c r="L208" s="69"/>
      <c r="M208" s="69"/>
      <c r="N208" s="69"/>
      <c r="O208" s="57"/>
      <c r="P208" s="57"/>
      <c r="Q208" s="59"/>
      <c r="R208" s="12"/>
      <c r="S208" s="89"/>
      <c r="T208" s="59"/>
    </row>
    <row r="209" spans="1:20" s="6" customFormat="1" ht="45" hidden="1">
      <c r="A209" s="78" t="str">
        <f t="shared" si="61"/>
        <v>Electricity Supply</v>
      </c>
      <c r="B209" s="78" t="str">
        <f t="shared" si="61"/>
        <v>Non BAU Mandated Capacity Construction</v>
      </c>
      <c r="C209" s="78" t="str">
        <f t="shared" si="61"/>
        <v>Boolean Use Non BAU Mandated Capacity Construction Schedule</v>
      </c>
      <c r="D209" s="12" t="s">
        <v>362</v>
      </c>
      <c r="E209" s="57"/>
      <c r="F209" s="12" t="s">
        <v>364</v>
      </c>
      <c r="G209" s="57"/>
      <c r="H209" s="58"/>
      <c r="I209" s="57" t="s">
        <v>51</v>
      </c>
      <c r="J209" s="78" t="str">
        <f t="shared" si="62"/>
        <v>Non BAU Mandated Capacity Construction</v>
      </c>
      <c r="K209" s="172"/>
      <c r="L209" s="69"/>
      <c r="M209" s="69"/>
      <c r="N209" s="69"/>
      <c r="O209" s="57"/>
      <c r="P209" s="57"/>
      <c r="Q209" s="59"/>
      <c r="R209" s="12"/>
      <c r="S209" s="89"/>
      <c r="T209" s="59"/>
    </row>
    <row r="210" spans="1:20" s="6" customFormat="1" ht="45" hidden="1">
      <c r="A210" s="78" t="str">
        <f t="shared" si="61"/>
        <v>Electricity Supply</v>
      </c>
      <c r="B210" s="78" t="str">
        <f t="shared" si="61"/>
        <v>Non BAU Mandated Capacity Construction</v>
      </c>
      <c r="C210" s="78" t="str">
        <f t="shared" si="61"/>
        <v>Boolean Use Non BAU Mandated Capacity Construction Schedule</v>
      </c>
      <c r="D210" s="12" t="s">
        <v>363</v>
      </c>
      <c r="E210" s="57"/>
      <c r="F210" s="12" t="s">
        <v>365</v>
      </c>
      <c r="G210" s="57"/>
      <c r="H210" s="58"/>
      <c r="I210" s="57" t="s">
        <v>51</v>
      </c>
      <c r="J210" s="78" t="str">
        <f t="shared" si="62"/>
        <v>Non BAU Mandated Capacity Construction</v>
      </c>
      <c r="K210" s="172"/>
      <c r="L210" s="69"/>
      <c r="M210" s="69"/>
      <c r="N210" s="69"/>
      <c r="O210" s="57"/>
      <c r="P210" s="57"/>
      <c r="Q210" s="59"/>
      <c r="R210" s="12"/>
      <c r="S210" s="89"/>
      <c r="T210" s="59"/>
    </row>
    <row r="211" spans="1:20" s="6" customFormat="1" ht="45" hidden="1">
      <c r="A211" s="78" t="str">
        <f t="shared" si="61"/>
        <v>Electricity Supply</v>
      </c>
      <c r="B211" s="78" t="str">
        <f t="shared" si="61"/>
        <v>Non BAU Mandated Capacity Construction</v>
      </c>
      <c r="C211" s="78" t="str">
        <f t="shared" si="61"/>
        <v>Boolean Use Non BAU Mandated Capacity Construction Schedule</v>
      </c>
      <c r="D211" s="12" t="s">
        <v>526</v>
      </c>
      <c r="E211" s="57"/>
      <c r="F211" s="12" t="s">
        <v>525</v>
      </c>
      <c r="G211" s="57"/>
      <c r="H211" s="58"/>
      <c r="I211" s="57" t="s">
        <v>51</v>
      </c>
      <c r="J211" s="78" t="str">
        <f t="shared" si="62"/>
        <v>Non BAU Mandated Capacity Construction</v>
      </c>
      <c r="K211" s="172"/>
      <c r="L211" s="69"/>
      <c r="M211" s="69"/>
      <c r="N211" s="69"/>
      <c r="O211" s="57"/>
      <c r="P211" s="57"/>
      <c r="Q211" s="59"/>
      <c r="R211" s="12"/>
      <c r="S211" s="89"/>
      <c r="T211" s="59"/>
    </row>
    <row r="212" spans="1:20" s="6" customFormat="1" ht="45" hidden="1">
      <c r="A212" s="78" t="str">
        <f t="shared" si="61"/>
        <v>Electricity Supply</v>
      </c>
      <c r="B212" s="78" t="str">
        <f t="shared" si="61"/>
        <v>Non BAU Mandated Capacity Construction</v>
      </c>
      <c r="C212" s="78" t="str">
        <f t="shared" si="61"/>
        <v>Boolean Use Non BAU Mandated Capacity Construction Schedule</v>
      </c>
      <c r="D212" s="12" t="s">
        <v>535</v>
      </c>
      <c r="E212" s="57"/>
      <c r="F212" s="12" t="s">
        <v>536</v>
      </c>
      <c r="G212" s="57"/>
      <c r="H212" s="58"/>
      <c r="I212" s="57" t="s">
        <v>51</v>
      </c>
      <c r="J212" s="78" t="str">
        <f t="shared" si="62"/>
        <v>Non BAU Mandated Capacity Construction</v>
      </c>
      <c r="K212" s="172"/>
      <c r="L212" s="69"/>
      <c r="M212" s="69"/>
      <c r="N212" s="69"/>
      <c r="O212" s="57"/>
      <c r="P212" s="57"/>
      <c r="Q212" s="59"/>
      <c r="R212" s="12"/>
      <c r="S212" s="89"/>
      <c r="T212" s="59"/>
    </row>
    <row r="213" spans="1:20" s="6" customFormat="1" ht="45" hidden="1">
      <c r="A213" s="78" t="str">
        <f t="shared" si="61"/>
        <v>Electricity Supply</v>
      </c>
      <c r="B213" s="78" t="str">
        <f t="shared" si="61"/>
        <v>Non BAU Mandated Capacity Construction</v>
      </c>
      <c r="C213" s="78" t="str">
        <f t="shared" si="61"/>
        <v>Boolean Use Non BAU Mandated Capacity Construction Schedule</v>
      </c>
      <c r="D213" s="12" t="s">
        <v>2869</v>
      </c>
      <c r="E213" s="57"/>
      <c r="F213" s="12" t="s">
        <v>2452</v>
      </c>
      <c r="G213" s="57"/>
      <c r="H213" s="58"/>
      <c r="I213" s="57" t="s">
        <v>51</v>
      </c>
      <c r="J213" s="78" t="str">
        <f t="shared" si="62"/>
        <v>Non BAU Mandated Capacity Construction</v>
      </c>
      <c r="K213" s="172"/>
      <c r="L213" s="69"/>
      <c r="M213" s="69"/>
      <c r="N213" s="69"/>
      <c r="O213" s="57"/>
      <c r="P213" s="57"/>
      <c r="Q213" s="59"/>
      <c r="R213" s="12"/>
      <c r="S213" s="89"/>
      <c r="T213" s="59"/>
    </row>
    <row r="214" spans="1:20" s="6" customFormat="1" ht="45" hidden="1">
      <c r="A214" s="78" t="str">
        <f t="shared" si="61"/>
        <v>Electricity Supply</v>
      </c>
      <c r="B214" s="78" t="str">
        <f t="shared" si="61"/>
        <v>Non BAU Mandated Capacity Construction</v>
      </c>
      <c r="C214" s="78" t="str">
        <f t="shared" si="61"/>
        <v>Boolean Use Non BAU Mandated Capacity Construction Schedule</v>
      </c>
      <c r="D214" s="12" t="s">
        <v>2870</v>
      </c>
      <c r="E214" s="57"/>
      <c r="F214" s="12" t="s">
        <v>2620</v>
      </c>
      <c r="G214" s="57"/>
      <c r="H214" s="58"/>
      <c r="I214" s="57" t="s">
        <v>51</v>
      </c>
      <c r="J214" s="78" t="str">
        <f t="shared" si="62"/>
        <v>Non BAU Mandated Capacity Construction</v>
      </c>
      <c r="K214" s="172"/>
      <c r="L214" s="69"/>
      <c r="M214" s="69"/>
      <c r="N214" s="69"/>
      <c r="O214" s="57"/>
      <c r="P214" s="57"/>
      <c r="Q214" s="59"/>
      <c r="R214" s="12"/>
      <c r="S214" s="89"/>
      <c r="T214" s="59"/>
    </row>
    <row r="215" spans="1:20" s="6" customFormat="1" ht="45" hidden="1">
      <c r="A215" s="78" t="str">
        <f t="shared" si="61"/>
        <v>Electricity Supply</v>
      </c>
      <c r="B215" s="78" t="str">
        <f t="shared" si="61"/>
        <v>Non BAU Mandated Capacity Construction</v>
      </c>
      <c r="C215" s="78" t="str">
        <f t="shared" si="61"/>
        <v>Boolean Use Non BAU Mandated Capacity Construction Schedule</v>
      </c>
      <c r="D215" s="12" t="s">
        <v>2871</v>
      </c>
      <c r="E215" s="57"/>
      <c r="F215" s="12" t="s">
        <v>2454</v>
      </c>
      <c r="G215" s="57"/>
      <c r="H215" s="58"/>
      <c r="I215" s="57" t="s">
        <v>51</v>
      </c>
      <c r="J215" s="78" t="str">
        <f t="shared" si="62"/>
        <v>Non BAU Mandated Capacity Construction</v>
      </c>
      <c r="K215" s="172"/>
      <c r="L215" s="69"/>
      <c r="M215" s="69"/>
      <c r="N215" s="69"/>
      <c r="O215" s="57"/>
      <c r="P215" s="57"/>
      <c r="Q215" s="59"/>
      <c r="R215" s="12"/>
      <c r="S215" s="89"/>
      <c r="T215" s="59"/>
    </row>
    <row r="216" spans="1:20" s="6" customFormat="1" ht="45" hidden="1">
      <c r="A216" s="180" t="s">
        <v>8</v>
      </c>
      <c r="B216" s="180" t="s">
        <v>430</v>
      </c>
      <c r="C216" s="180" t="s">
        <v>431</v>
      </c>
      <c r="D216" s="57"/>
      <c r="E216" s="57"/>
      <c r="F216" s="57"/>
      <c r="G216" s="57"/>
      <c r="H216" s="58" t="s">
        <v>217</v>
      </c>
      <c r="I216" s="57" t="s">
        <v>51</v>
      </c>
      <c r="J216" s="80" t="s">
        <v>430</v>
      </c>
      <c r="K216" s="80" t="s">
        <v>2023</v>
      </c>
      <c r="L216" s="69"/>
      <c r="M216" s="69"/>
      <c r="N216" s="69"/>
      <c r="O216" s="57"/>
      <c r="P216" s="57"/>
      <c r="Q216" s="59"/>
      <c r="R216" s="12"/>
      <c r="S216" s="89"/>
      <c r="T216" s="59"/>
    </row>
    <row r="217" spans="1:20" s="6" customFormat="1" ht="90">
      <c r="A217" s="180" t="s">
        <v>8</v>
      </c>
      <c r="B217" s="180" t="s">
        <v>1982</v>
      </c>
      <c r="C217" s="180" t="s">
        <v>1981</v>
      </c>
      <c r="D217" s="12"/>
      <c r="E217" s="59"/>
      <c r="F217" s="12"/>
      <c r="G217" s="59"/>
      <c r="H217" s="58">
        <v>35</v>
      </c>
      <c r="I217" s="12" t="s">
        <v>50</v>
      </c>
      <c r="J217" s="80" t="s">
        <v>1983</v>
      </c>
      <c r="K217" s="172"/>
      <c r="L217" s="63">
        <v>0</v>
      </c>
      <c r="M217" s="69">
        <v>20</v>
      </c>
      <c r="N217" s="69">
        <v>1</v>
      </c>
      <c r="O217" s="12" t="s">
        <v>142</v>
      </c>
      <c r="P217" s="57" t="s">
        <v>2107</v>
      </c>
      <c r="Q217" s="57" t="s">
        <v>245</v>
      </c>
      <c r="R217" s="12" t="s">
        <v>1984</v>
      </c>
      <c r="S217" s="90" t="s">
        <v>175</v>
      </c>
      <c r="T217" s="12" t="s">
        <v>175</v>
      </c>
    </row>
    <row r="218" spans="1:20" s="3" customFormat="1" ht="30" hidden="1">
      <c r="A218" s="181" t="s">
        <v>8</v>
      </c>
      <c r="B218" s="181" t="s">
        <v>292</v>
      </c>
      <c r="C218" s="181" t="s">
        <v>293</v>
      </c>
      <c r="D218" s="12" t="s">
        <v>529</v>
      </c>
      <c r="E218" s="12" t="s">
        <v>294</v>
      </c>
      <c r="F218" s="57"/>
      <c r="G218" s="12"/>
      <c r="H218" s="60"/>
      <c r="I218" s="12" t="s">
        <v>51</v>
      </c>
      <c r="J218" s="79" t="s">
        <v>292</v>
      </c>
      <c r="K218" s="80" t="s">
        <v>2022</v>
      </c>
      <c r="L218" s="67"/>
      <c r="M218" s="67"/>
      <c r="N218" s="67"/>
      <c r="O218" s="12"/>
      <c r="P218" s="57"/>
      <c r="Q218" s="12"/>
      <c r="R218" s="12"/>
      <c r="S218" s="90"/>
      <c r="T218" s="12"/>
    </row>
    <row r="219" spans="1:20" s="3" customFormat="1" ht="30" hidden="1">
      <c r="A219" s="173" t="str">
        <f t="shared" ref="A219:C248" si="63">A$218</f>
        <v>Electricity Supply</v>
      </c>
      <c r="B219" s="173" t="str">
        <f t="shared" si="63"/>
        <v>Reduce Plant Downtime</v>
      </c>
      <c r="C219" s="173" t="str">
        <f t="shared" si="63"/>
        <v>Percentage Reduction in Plant Downtime</v>
      </c>
      <c r="D219" s="12" t="s">
        <v>529</v>
      </c>
      <c r="E219" s="12" t="s">
        <v>295</v>
      </c>
      <c r="F219" s="57"/>
      <c r="G219" s="12"/>
      <c r="H219" s="60"/>
      <c r="I219" s="12" t="s">
        <v>51</v>
      </c>
      <c r="J219" s="173" t="str">
        <f>J$218</f>
        <v>Reduce Plant Downtime</v>
      </c>
      <c r="K219" s="173" t="str">
        <f>K$218</f>
        <v>elec reduce plant downtime</v>
      </c>
      <c r="L219" s="67"/>
      <c r="M219" s="67"/>
      <c r="N219" s="67"/>
      <c r="O219" s="12"/>
      <c r="P219" s="57"/>
      <c r="Q219" s="12"/>
      <c r="R219" s="12"/>
      <c r="S219" s="90"/>
      <c r="T219" s="12"/>
    </row>
    <row r="220" spans="1:20" s="3" customFormat="1" ht="30" hidden="1">
      <c r="A220" s="173" t="str">
        <f t="shared" si="63"/>
        <v>Electricity Supply</v>
      </c>
      <c r="B220" s="173" t="str">
        <f t="shared" si="63"/>
        <v>Reduce Plant Downtime</v>
      </c>
      <c r="C220" s="173" t="str">
        <f t="shared" si="63"/>
        <v>Percentage Reduction in Plant Downtime</v>
      </c>
      <c r="D220" s="12" t="s">
        <v>529</v>
      </c>
      <c r="E220" s="12" t="s">
        <v>296</v>
      </c>
      <c r="F220" s="57"/>
      <c r="G220" s="12"/>
      <c r="H220" s="60"/>
      <c r="I220" s="12" t="s">
        <v>51</v>
      </c>
      <c r="J220" s="173" t="str">
        <f t="shared" ref="J220:K252" si="64">J$218</f>
        <v>Reduce Plant Downtime</v>
      </c>
      <c r="K220" s="173" t="str">
        <f t="shared" si="64"/>
        <v>elec reduce plant downtime</v>
      </c>
      <c r="L220" s="73"/>
      <c r="M220" s="73"/>
      <c r="N220" s="73"/>
      <c r="O220" s="12"/>
      <c r="P220" s="12"/>
      <c r="Q220" s="12"/>
      <c r="R220" s="12"/>
      <c r="S220" s="90"/>
      <c r="T220" s="12"/>
    </row>
    <row r="221" spans="1:20" s="3" customFormat="1" ht="90">
      <c r="A221" s="173" t="str">
        <f t="shared" si="63"/>
        <v>Electricity Supply</v>
      </c>
      <c r="B221" s="173" t="str">
        <f t="shared" si="63"/>
        <v>Reduce Plant Downtime</v>
      </c>
      <c r="C221" s="173" t="str">
        <f t="shared" si="63"/>
        <v>Percentage Reduction in Plant Downtime</v>
      </c>
      <c r="D221" s="12" t="s">
        <v>360</v>
      </c>
      <c r="E221" s="12" t="s">
        <v>294</v>
      </c>
      <c r="F221" s="12" t="s">
        <v>355</v>
      </c>
      <c r="G221" s="12" t="s">
        <v>361</v>
      </c>
      <c r="H221" s="60">
        <v>141</v>
      </c>
      <c r="I221" s="12" t="s">
        <v>50</v>
      </c>
      <c r="J221" s="173" t="str">
        <f t="shared" si="64"/>
        <v>Reduce Plant Downtime</v>
      </c>
      <c r="K221" s="173" t="str">
        <f t="shared" si="64"/>
        <v>elec reduce plant downtime</v>
      </c>
      <c r="L221" s="67">
        <v>0</v>
      </c>
      <c r="M221" s="67">
        <v>0.6</v>
      </c>
      <c r="N221" s="67">
        <v>0.01</v>
      </c>
      <c r="O221" s="12" t="s">
        <v>297</v>
      </c>
      <c r="P221" s="57" t="s">
        <v>2400</v>
      </c>
      <c r="Q221" s="12" t="s">
        <v>1961</v>
      </c>
      <c r="R221" s="12" t="s">
        <v>298</v>
      </c>
      <c r="S221" s="90" t="s">
        <v>366</v>
      </c>
      <c r="T221" s="12"/>
    </row>
    <row r="222" spans="1:20" s="3" customFormat="1" ht="30" hidden="1">
      <c r="A222" s="173" t="str">
        <f t="shared" si="63"/>
        <v>Electricity Supply</v>
      </c>
      <c r="B222" s="173" t="str">
        <f t="shared" si="63"/>
        <v>Reduce Plant Downtime</v>
      </c>
      <c r="C222" s="173" t="str">
        <f t="shared" si="63"/>
        <v>Percentage Reduction in Plant Downtime</v>
      </c>
      <c r="D222" s="12" t="s">
        <v>360</v>
      </c>
      <c r="E222" s="12" t="s">
        <v>295</v>
      </c>
      <c r="F222" s="12"/>
      <c r="G222" s="12"/>
      <c r="H222" s="60"/>
      <c r="I222" s="12" t="s">
        <v>51</v>
      </c>
      <c r="J222" s="173" t="str">
        <f t="shared" si="64"/>
        <v>Reduce Plant Downtime</v>
      </c>
      <c r="K222" s="173" t="str">
        <f t="shared" si="64"/>
        <v>elec reduce plant downtime</v>
      </c>
      <c r="L222" s="67"/>
      <c r="M222" s="67"/>
      <c r="N222" s="67"/>
      <c r="O222" s="12"/>
      <c r="P222" s="57"/>
      <c r="Q222" s="12"/>
      <c r="R222" s="12"/>
      <c r="S222" s="90"/>
      <c r="T222" s="12"/>
    </row>
    <row r="223" spans="1:20" s="3" customFormat="1" ht="30" hidden="1">
      <c r="A223" s="173" t="str">
        <f t="shared" si="63"/>
        <v>Electricity Supply</v>
      </c>
      <c r="B223" s="173" t="str">
        <f t="shared" si="63"/>
        <v>Reduce Plant Downtime</v>
      </c>
      <c r="C223" s="173" t="str">
        <f t="shared" si="63"/>
        <v>Percentage Reduction in Plant Downtime</v>
      </c>
      <c r="D223" s="12" t="s">
        <v>360</v>
      </c>
      <c r="E223" s="12" t="s">
        <v>296</v>
      </c>
      <c r="F223" s="12"/>
      <c r="G223" s="12"/>
      <c r="H223" s="60"/>
      <c r="I223" s="12" t="s">
        <v>51</v>
      </c>
      <c r="J223" s="173" t="str">
        <f t="shared" si="64"/>
        <v>Reduce Plant Downtime</v>
      </c>
      <c r="K223" s="173" t="str">
        <f t="shared" si="64"/>
        <v>elec reduce plant downtime</v>
      </c>
      <c r="L223" s="73"/>
      <c r="M223" s="73"/>
      <c r="N223" s="73"/>
      <c r="O223" s="12"/>
      <c r="P223" s="12"/>
      <c r="Q223" s="12"/>
      <c r="R223" s="12"/>
      <c r="S223" s="90"/>
      <c r="T223" s="12"/>
    </row>
    <row r="224" spans="1:20" s="3" customFormat="1" ht="30" hidden="1">
      <c r="A224" s="173" t="str">
        <f t="shared" si="63"/>
        <v>Electricity Supply</v>
      </c>
      <c r="B224" s="173" t="str">
        <f t="shared" si="63"/>
        <v>Reduce Plant Downtime</v>
      </c>
      <c r="C224" s="173" t="str">
        <f t="shared" si="63"/>
        <v>Percentage Reduction in Plant Downtime</v>
      </c>
      <c r="D224" s="12" t="s">
        <v>85</v>
      </c>
      <c r="E224" s="12" t="s">
        <v>294</v>
      </c>
      <c r="F224" s="12"/>
      <c r="G224" s="12"/>
      <c r="H224" s="60"/>
      <c r="I224" s="12" t="s">
        <v>51</v>
      </c>
      <c r="J224" s="173" t="str">
        <f t="shared" si="64"/>
        <v>Reduce Plant Downtime</v>
      </c>
      <c r="K224" s="173" t="str">
        <f t="shared" si="64"/>
        <v>elec reduce plant downtime</v>
      </c>
      <c r="L224" s="73"/>
      <c r="M224" s="73"/>
      <c r="N224" s="73"/>
      <c r="O224" s="12"/>
      <c r="P224" s="12"/>
      <c r="Q224" s="12"/>
      <c r="R224" s="12"/>
      <c r="S224" s="90"/>
      <c r="T224" s="12"/>
    </row>
    <row r="225" spans="1:20" s="3" customFormat="1" ht="30" hidden="1">
      <c r="A225" s="173" t="str">
        <f t="shared" si="63"/>
        <v>Electricity Supply</v>
      </c>
      <c r="B225" s="173" t="str">
        <f t="shared" si="63"/>
        <v>Reduce Plant Downtime</v>
      </c>
      <c r="C225" s="173" t="str">
        <f t="shared" si="63"/>
        <v>Percentage Reduction in Plant Downtime</v>
      </c>
      <c r="D225" s="12" t="s">
        <v>85</v>
      </c>
      <c r="E225" s="12" t="s">
        <v>295</v>
      </c>
      <c r="F225" s="12"/>
      <c r="G225" s="12"/>
      <c r="H225" s="60"/>
      <c r="I225" s="12" t="s">
        <v>51</v>
      </c>
      <c r="J225" s="173" t="str">
        <f t="shared" si="64"/>
        <v>Reduce Plant Downtime</v>
      </c>
      <c r="K225" s="173" t="str">
        <f t="shared" si="64"/>
        <v>elec reduce plant downtime</v>
      </c>
      <c r="L225" s="73"/>
      <c r="M225" s="73"/>
      <c r="N225" s="73"/>
      <c r="O225" s="12"/>
      <c r="P225" s="12"/>
      <c r="Q225" s="12"/>
      <c r="R225" s="12"/>
      <c r="S225" s="90"/>
      <c r="T225" s="12"/>
    </row>
    <row r="226" spans="1:20" s="3" customFormat="1" ht="30" hidden="1">
      <c r="A226" s="173" t="str">
        <f t="shared" si="63"/>
        <v>Electricity Supply</v>
      </c>
      <c r="B226" s="173" t="str">
        <f t="shared" si="63"/>
        <v>Reduce Plant Downtime</v>
      </c>
      <c r="C226" s="173" t="str">
        <f t="shared" si="63"/>
        <v>Percentage Reduction in Plant Downtime</v>
      </c>
      <c r="D226" s="12" t="s">
        <v>85</v>
      </c>
      <c r="E226" s="12" t="s">
        <v>296</v>
      </c>
      <c r="F226" s="12"/>
      <c r="G226" s="12"/>
      <c r="H226" s="60"/>
      <c r="I226" s="12" t="s">
        <v>51</v>
      </c>
      <c r="J226" s="173" t="str">
        <f t="shared" si="64"/>
        <v>Reduce Plant Downtime</v>
      </c>
      <c r="K226" s="173" t="str">
        <f t="shared" si="64"/>
        <v>elec reduce plant downtime</v>
      </c>
      <c r="L226" s="73"/>
      <c r="M226" s="73"/>
      <c r="N226" s="73"/>
      <c r="O226" s="12"/>
      <c r="P226" s="12"/>
      <c r="Q226" s="12"/>
      <c r="R226" s="12"/>
      <c r="S226" s="90"/>
      <c r="T226" s="12"/>
    </row>
    <row r="227" spans="1:20" s="3" customFormat="1" ht="30" hidden="1">
      <c r="A227" s="173" t="str">
        <f t="shared" si="63"/>
        <v>Electricity Supply</v>
      </c>
      <c r="B227" s="173" t="str">
        <f t="shared" si="63"/>
        <v>Reduce Plant Downtime</v>
      </c>
      <c r="C227" s="173" t="str">
        <f t="shared" si="63"/>
        <v>Percentage Reduction in Plant Downtime</v>
      </c>
      <c r="D227" s="12" t="s">
        <v>86</v>
      </c>
      <c r="E227" s="12" t="s">
        <v>294</v>
      </c>
      <c r="F227" s="12"/>
      <c r="G227" s="12"/>
      <c r="H227" s="60"/>
      <c r="I227" s="12" t="s">
        <v>51</v>
      </c>
      <c r="J227" s="173" t="str">
        <f t="shared" si="64"/>
        <v>Reduce Plant Downtime</v>
      </c>
      <c r="K227" s="173" t="str">
        <f t="shared" si="64"/>
        <v>elec reduce plant downtime</v>
      </c>
      <c r="L227" s="73"/>
      <c r="M227" s="73"/>
      <c r="N227" s="73"/>
      <c r="O227" s="12"/>
      <c r="P227" s="12"/>
      <c r="Q227" s="12"/>
      <c r="R227" s="12"/>
      <c r="S227" s="90"/>
      <c r="T227" s="12"/>
    </row>
    <row r="228" spans="1:20" s="3" customFormat="1" ht="30" hidden="1">
      <c r="A228" s="173" t="str">
        <f t="shared" si="63"/>
        <v>Electricity Supply</v>
      </c>
      <c r="B228" s="173" t="str">
        <f t="shared" si="63"/>
        <v>Reduce Plant Downtime</v>
      </c>
      <c r="C228" s="173" t="str">
        <f t="shared" si="63"/>
        <v>Percentage Reduction in Plant Downtime</v>
      </c>
      <c r="D228" s="12" t="s">
        <v>86</v>
      </c>
      <c r="E228" s="12" t="s">
        <v>295</v>
      </c>
      <c r="F228" s="12"/>
      <c r="G228" s="12"/>
      <c r="H228" s="60"/>
      <c r="I228" s="12" t="s">
        <v>51</v>
      </c>
      <c r="J228" s="173" t="str">
        <f t="shared" si="64"/>
        <v>Reduce Plant Downtime</v>
      </c>
      <c r="K228" s="173" t="str">
        <f t="shared" si="64"/>
        <v>elec reduce plant downtime</v>
      </c>
      <c r="L228" s="73"/>
      <c r="M228" s="73"/>
      <c r="N228" s="73"/>
      <c r="O228" s="12"/>
      <c r="P228" s="12"/>
      <c r="Q228" s="12"/>
      <c r="R228" s="12"/>
      <c r="S228" s="90"/>
      <c r="T228" s="12"/>
    </row>
    <row r="229" spans="1:20" s="3" customFormat="1" ht="30" hidden="1">
      <c r="A229" s="173" t="str">
        <f t="shared" si="63"/>
        <v>Electricity Supply</v>
      </c>
      <c r="B229" s="173" t="str">
        <f t="shared" si="63"/>
        <v>Reduce Plant Downtime</v>
      </c>
      <c r="C229" s="173" t="str">
        <f t="shared" si="63"/>
        <v>Percentage Reduction in Plant Downtime</v>
      </c>
      <c r="D229" s="12" t="s">
        <v>86</v>
      </c>
      <c r="E229" s="12" t="s">
        <v>296</v>
      </c>
      <c r="F229" s="12"/>
      <c r="G229" s="12"/>
      <c r="H229" s="60"/>
      <c r="I229" s="12" t="s">
        <v>51</v>
      </c>
      <c r="J229" s="173" t="str">
        <f t="shared" si="64"/>
        <v>Reduce Plant Downtime</v>
      </c>
      <c r="K229" s="173" t="str">
        <f t="shared" si="64"/>
        <v>elec reduce plant downtime</v>
      </c>
      <c r="L229" s="73"/>
      <c r="M229" s="73"/>
      <c r="N229" s="73"/>
      <c r="O229" s="12"/>
      <c r="P229" s="12"/>
      <c r="Q229" s="12"/>
      <c r="R229" s="12"/>
      <c r="S229" s="90"/>
      <c r="T229" s="12"/>
    </row>
    <row r="230" spans="1:20" s="3" customFormat="1" ht="30" hidden="1">
      <c r="A230" s="173" t="str">
        <f t="shared" si="63"/>
        <v>Electricity Supply</v>
      </c>
      <c r="B230" s="173" t="str">
        <f t="shared" si="63"/>
        <v>Reduce Plant Downtime</v>
      </c>
      <c r="C230" s="173" t="str">
        <f t="shared" si="63"/>
        <v>Percentage Reduction in Plant Downtime</v>
      </c>
      <c r="D230" s="12" t="s">
        <v>530</v>
      </c>
      <c r="E230" s="12" t="s">
        <v>294</v>
      </c>
      <c r="F230" s="12"/>
      <c r="G230" s="12"/>
      <c r="H230" s="60"/>
      <c r="I230" s="12" t="s">
        <v>51</v>
      </c>
      <c r="J230" s="173" t="str">
        <f t="shared" si="64"/>
        <v>Reduce Plant Downtime</v>
      </c>
      <c r="K230" s="173" t="str">
        <f t="shared" si="64"/>
        <v>elec reduce plant downtime</v>
      </c>
      <c r="L230" s="73"/>
      <c r="M230" s="73"/>
      <c r="N230" s="73"/>
      <c r="O230" s="12"/>
      <c r="P230" s="12"/>
      <c r="Q230" s="12"/>
      <c r="R230" s="12"/>
      <c r="S230" s="90"/>
      <c r="T230" s="12"/>
    </row>
    <row r="231" spans="1:20" s="3" customFormat="1" ht="30" hidden="1">
      <c r="A231" s="173" t="str">
        <f t="shared" si="63"/>
        <v>Electricity Supply</v>
      </c>
      <c r="B231" s="173" t="str">
        <f t="shared" si="63"/>
        <v>Reduce Plant Downtime</v>
      </c>
      <c r="C231" s="173" t="str">
        <f t="shared" si="63"/>
        <v>Percentage Reduction in Plant Downtime</v>
      </c>
      <c r="D231" s="12" t="s">
        <v>530</v>
      </c>
      <c r="E231" s="12" t="s">
        <v>295</v>
      </c>
      <c r="F231" s="12"/>
      <c r="G231" s="12"/>
      <c r="H231" s="60"/>
      <c r="I231" s="12" t="s">
        <v>51</v>
      </c>
      <c r="J231" s="173" t="str">
        <f t="shared" si="64"/>
        <v>Reduce Plant Downtime</v>
      </c>
      <c r="K231" s="173" t="str">
        <f t="shared" si="64"/>
        <v>elec reduce plant downtime</v>
      </c>
      <c r="L231" s="73"/>
      <c r="M231" s="73"/>
      <c r="N231" s="73"/>
      <c r="O231" s="12"/>
      <c r="P231" s="12"/>
      <c r="Q231" s="12"/>
      <c r="R231" s="12"/>
      <c r="S231" s="90"/>
      <c r="T231" s="12"/>
    </row>
    <row r="232" spans="1:20" s="3" customFormat="1" ht="90">
      <c r="A232" s="173" t="str">
        <f t="shared" si="63"/>
        <v>Electricity Supply</v>
      </c>
      <c r="B232" s="173" t="str">
        <f t="shared" si="63"/>
        <v>Reduce Plant Downtime</v>
      </c>
      <c r="C232" s="173" t="str">
        <f t="shared" si="63"/>
        <v>Percentage Reduction in Plant Downtime</v>
      </c>
      <c r="D232" s="12" t="s">
        <v>530</v>
      </c>
      <c r="E232" s="12" t="s">
        <v>296</v>
      </c>
      <c r="F232" s="12" t="s">
        <v>367</v>
      </c>
      <c r="G232" s="12" t="s">
        <v>533</v>
      </c>
      <c r="H232" s="60">
        <v>143</v>
      </c>
      <c r="I232" s="12" t="s">
        <v>50</v>
      </c>
      <c r="J232" s="173" t="str">
        <f t="shared" si="64"/>
        <v>Reduce Plant Downtime</v>
      </c>
      <c r="K232" s="173" t="str">
        <f t="shared" si="64"/>
        <v>elec reduce plant downtime</v>
      </c>
      <c r="L232" s="67">
        <v>0</v>
      </c>
      <c r="M232" s="67">
        <v>0.25</v>
      </c>
      <c r="N232" s="67">
        <v>0.01</v>
      </c>
      <c r="O232" s="12" t="s">
        <v>297</v>
      </c>
      <c r="P232" s="57" t="s">
        <v>2401</v>
      </c>
      <c r="Q232" s="12" t="s">
        <v>1961</v>
      </c>
      <c r="R232" s="12" t="s">
        <v>298</v>
      </c>
      <c r="S232" s="90" t="s">
        <v>369</v>
      </c>
      <c r="T232" s="12"/>
    </row>
    <row r="233" spans="1:20" s="3" customFormat="1" ht="30" hidden="1">
      <c r="A233" s="173" t="str">
        <f t="shared" si="63"/>
        <v>Electricity Supply</v>
      </c>
      <c r="B233" s="173" t="str">
        <f t="shared" si="63"/>
        <v>Reduce Plant Downtime</v>
      </c>
      <c r="C233" s="173" t="str">
        <f t="shared" si="63"/>
        <v>Percentage Reduction in Plant Downtime</v>
      </c>
      <c r="D233" s="12" t="s">
        <v>87</v>
      </c>
      <c r="E233" s="12" t="s">
        <v>294</v>
      </c>
      <c r="F233" s="12"/>
      <c r="G233" s="12"/>
      <c r="H233" s="60"/>
      <c r="I233" s="12" t="s">
        <v>51</v>
      </c>
      <c r="J233" s="173" t="str">
        <f t="shared" si="64"/>
        <v>Reduce Plant Downtime</v>
      </c>
      <c r="K233" s="173" t="str">
        <f t="shared" si="64"/>
        <v>elec reduce plant downtime</v>
      </c>
      <c r="L233" s="73"/>
      <c r="M233" s="73"/>
      <c r="N233" s="73"/>
      <c r="O233" s="12"/>
      <c r="P233" s="12"/>
      <c r="Q233" s="12"/>
      <c r="R233" s="12"/>
      <c r="S233" s="90"/>
      <c r="T233" s="12"/>
    </row>
    <row r="234" spans="1:20" s="3" customFormat="1" ht="30" hidden="1">
      <c r="A234" s="173" t="str">
        <f t="shared" si="63"/>
        <v>Electricity Supply</v>
      </c>
      <c r="B234" s="173" t="str">
        <f t="shared" si="63"/>
        <v>Reduce Plant Downtime</v>
      </c>
      <c r="C234" s="173" t="str">
        <f t="shared" si="63"/>
        <v>Percentage Reduction in Plant Downtime</v>
      </c>
      <c r="D234" s="12" t="s">
        <v>87</v>
      </c>
      <c r="E234" s="12" t="s">
        <v>295</v>
      </c>
      <c r="F234" s="12"/>
      <c r="G234" s="12"/>
      <c r="H234" s="60"/>
      <c r="I234" s="12" t="s">
        <v>51</v>
      </c>
      <c r="J234" s="173" t="str">
        <f t="shared" si="64"/>
        <v>Reduce Plant Downtime</v>
      </c>
      <c r="K234" s="173" t="str">
        <f t="shared" si="64"/>
        <v>elec reduce plant downtime</v>
      </c>
      <c r="L234" s="73"/>
      <c r="M234" s="73"/>
      <c r="N234" s="73"/>
      <c r="O234" s="12"/>
      <c r="P234" s="12"/>
      <c r="Q234" s="12"/>
      <c r="R234" s="12"/>
      <c r="S234" s="90"/>
      <c r="T234" s="12"/>
    </row>
    <row r="235" spans="1:20" s="3" customFormat="1" ht="90">
      <c r="A235" s="173" t="str">
        <f t="shared" si="63"/>
        <v>Electricity Supply</v>
      </c>
      <c r="B235" s="173" t="str">
        <f t="shared" si="63"/>
        <v>Reduce Plant Downtime</v>
      </c>
      <c r="C235" s="173" t="str">
        <f t="shared" si="63"/>
        <v>Percentage Reduction in Plant Downtime</v>
      </c>
      <c r="D235" s="12" t="s">
        <v>87</v>
      </c>
      <c r="E235" s="12" t="s">
        <v>296</v>
      </c>
      <c r="F235" s="12" t="s">
        <v>367</v>
      </c>
      <c r="G235" s="12" t="s">
        <v>101</v>
      </c>
      <c r="H235" s="60">
        <v>144</v>
      </c>
      <c r="I235" s="12" t="s">
        <v>50</v>
      </c>
      <c r="J235" s="173" t="str">
        <f t="shared" si="64"/>
        <v>Reduce Plant Downtime</v>
      </c>
      <c r="K235" s="173" t="str">
        <f t="shared" si="64"/>
        <v>elec reduce plant downtime</v>
      </c>
      <c r="L235" s="67">
        <v>0</v>
      </c>
      <c r="M235" s="67">
        <v>0.3</v>
      </c>
      <c r="N235" s="67">
        <v>0.01</v>
      </c>
      <c r="O235" s="12" t="s">
        <v>297</v>
      </c>
      <c r="P235" s="57" t="s">
        <v>2402</v>
      </c>
      <c r="Q235" s="12" t="s">
        <v>1961</v>
      </c>
      <c r="R235" s="12" t="s">
        <v>298</v>
      </c>
      <c r="S235" s="90" t="s">
        <v>368</v>
      </c>
      <c r="T235" s="12"/>
    </row>
    <row r="236" spans="1:20" s="3" customFormat="1" ht="30" hidden="1">
      <c r="A236" s="173" t="str">
        <f t="shared" si="63"/>
        <v>Electricity Supply</v>
      </c>
      <c r="B236" s="173" t="str">
        <f t="shared" si="63"/>
        <v>Reduce Plant Downtime</v>
      </c>
      <c r="C236" s="173" t="str">
        <f t="shared" si="63"/>
        <v>Percentage Reduction in Plant Downtime</v>
      </c>
      <c r="D236" s="12" t="s">
        <v>88</v>
      </c>
      <c r="E236" s="12" t="s">
        <v>294</v>
      </c>
      <c r="F236" s="12"/>
      <c r="G236" s="12"/>
      <c r="H236" s="60"/>
      <c r="I236" s="12" t="s">
        <v>51</v>
      </c>
      <c r="J236" s="173" t="str">
        <f t="shared" si="64"/>
        <v>Reduce Plant Downtime</v>
      </c>
      <c r="K236" s="173" t="str">
        <f t="shared" si="64"/>
        <v>elec reduce plant downtime</v>
      </c>
      <c r="L236" s="73"/>
      <c r="M236" s="73"/>
      <c r="N236" s="73"/>
      <c r="O236" s="12"/>
      <c r="P236" s="12"/>
      <c r="Q236" s="12"/>
      <c r="R236" s="12"/>
      <c r="S236" s="90"/>
      <c r="T236" s="12"/>
    </row>
    <row r="237" spans="1:20" s="3" customFormat="1" ht="30" hidden="1">
      <c r="A237" s="173" t="str">
        <f t="shared" si="63"/>
        <v>Electricity Supply</v>
      </c>
      <c r="B237" s="173" t="str">
        <f t="shared" si="63"/>
        <v>Reduce Plant Downtime</v>
      </c>
      <c r="C237" s="173" t="str">
        <f t="shared" si="63"/>
        <v>Percentage Reduction in Plant Downtime</v>
      </c>
      <c r="D237" s="12" t="s">
        <v>88</v>
      </c>
      <c r="E237" s="12" t="s">
        <v>295</v>
      </c>
      <c r="F237" s="12"/>
      <c r="G237" s="12"/>
      <c r="H237" s="60"/>
      <c r="I237" s="12" t="s">
        <v>51</v>
      </c>
      <c r="J237" s="173" t="str">
        <f t="shared" si="64"/>
        <v>Reduce Plant Downtime</v>
      </c>
      <c r="K237" s="173" t="str">
        <f t="shared" si="64"/>
        <v>elec reduce plant downtime</v>
      </c>
      <c r="L237" s="73"/>
      <c r="M237" s="73"/>
      <c r="N237" s="73"/>
      <c r="O237" s="12"/>
      <c r="P237" s="12"/>
      <c r="Q237" s="12"/>
      <c r="R237" s="12"/>
      <c r="S237" s="90"/>
      <c r="T237" s="12"/>
    </row>
    <row r="238" spans="1:20" s="3" customFormat="1" ht="30" hidden="1">
      <c r="A238" s="173" t="str">
        <f t="shared" si="63"/>
        <v>Electricity Supply</v>
      </c>
      <c r="B238" s="173" t="str">
        <f t="shared" si="63"/>
        <v>Reduce Plant Downtime</v>
      </c>
      <c r="C238" s="173" t="str">
        <f t="shared" si="63"/>
        <v>Percentage Reduction in Plant Downtime</v>
      </c>
      <c r="D238" s="12" t="s">
        <v>88</v>
      </c>
      <c r="E238" s="12" t="s">
        <v>296</v>
      </c>
      <c r="F238" s="12"/>
      <c r="G238" s="12"/>
      <c r="H238" s="60"/>
      <c r="I238" s="12" t="s">
        <v>51</v>
      </c>
      <c r="J238" s="173" t="str">
        <f t="shared" si="64"/>
        <v>Reduce Plant Downtime</v>
      </c>
      <c r="K238" s="173" t="str">
        <f t="shared" si="64"/>
        <v>elec reduce plant downtime</v>
      </c>
      <c r="L238" s="73"/>
      <c r="M238" s="73"/>
      <c r="N238" s="73"/>
      <c r="O238" s="12"/>
      <c r="P238" s="12"/>
      <c r="Q238" s="12"/>
      <c r="R238" s="12"/>
      <c r="S238" s="90"/>
      <c r="T238" s="12"/>
    </row>
    <row r="239" spans="1:20" s="3" customFormat="1" ht="30" hidden="1">
      <c r="A239" s="173" t="str">
        <f t="shared" si="63"/>
        <v>Electricity Supply</v>
      </c>
      <c r="B239" s="173" t="str">
        <f t="shared" si="63"/>
        <v>Reduce Plant Downtime</v>
      </c>
      <c r="C239" s="173" t="str">
        <f t="shared" si="63"/>
        <v>Percentage Reduction in Plant Downtime</v>
      </c>
      <c r="D239" s="12" t="s">
        <v>89</v>
      </c>
      <c r="E239" s="12" t="s">
        <v>294</v>
      </c>
      <c r="F239" s="12"/>
      <c r="G239" s="12"/>
      <c r="H239" s="60"/>
      <c r="I239" s="12" t="s">
        <v>51</v>
      </c>
      <c r="J239" s="173" t="str">
        <f t="shared" si="64"/>
        <v>Reduce Plant Downtime</v>
      </c>
      <c r="K239" s="173" t="str">
        <f t="shared" si="64"/>
        <v>elec reduce plant downtime</v>
      </c>
      <c r="L239" s="73"/>
      <c r="M239" s="73"/>
      <c r="N239" s="73"/>
      <c r="O239" s="12"/>
      <c r="P239" s="12"/>
      <c r="Q239" s="12"/>
      <c r="R239" s="12"/>
      <c r="S239" s="90"/>
      <c r="T239" s="12"/>
    </row>
    <row r="240" spans="1:20" s="3" customFormat="1" ht="30" hidden="1">
      <c r="A240" s="173" t="str">
        <f t="shared" si="63"/>
        <v>Electricity Supply</v>
      </c>
      <c r="B240" s="173" t="str">
        <f t="shared" si="63"/>
        <v>Reduce Plant Downtime</v>
      </c>
      <c r="C240" s="173" t="str">
        <f t="shared" si="63"/>
        <v>Percentage Reduction in Plant Downtime</v>
      </c>
      <c r="D240" s="12" t="s">
        <v>89</v>
      </c>
      <c r="E240" s="12" t="s">
        <v>295</v>
      </c>
      <c r="F240" s="12"/>
      <c r="G240" s="12"/>
      <c r="H240" s="60"/>
      <c r="I240" s="12" t="s">
        <v>51</v>
      </c>
      <c r="J240" s="173" t="str">
        <f t="shared" si="64"/>
        <v>Reduce Plant Downtime</v>
      </c>
      <c r="K240" s="173" t="str">
        <f t="shared" si="64"/>
        <v>elec reduce plant downtime</v>
      </c>
      <c r="L240" s="73"/>
      <c r="M240" s="73"/>
      <c r="N240" s="73"/>
      <c r="O240" s="12"/>
      <c r="P240" s="12"/>
      <c r="Q240" s="12"/>
      <c r="R240" s="12"/>
      <c r="S240" s="90"/>
      <c r="T240" s="12"/>
    </row>
    <row r="241" spans="1:20" s="3" customFormat="1" ht="30" hidden="1">
      <c r="A241" s="173" t="str">
        <f t="shared" si="63"/>
        <v>Electricity Supply</v>
      </c>
      <c r="B241" s="173" t="str">
        <f t="shared" si="63"/>
        <v>Reduce Plant Downtime</v>
      </c>
      <c r="C241" s="173" t="str">
        <f t="shared" si="63"/>
        <v>Percentage Reduction in Plant Downtime</v>
      </c>
      <c r="D241" s="12" t="s">
        <v>89</v>
      </c>
      <c r="E241" s="12" t="s">
        <v>296</v>
      </c>
      <c r="F241" s="12"/>
      <c r="G241" s="12"/>
      <c r="H241" s="60"/>
      <c r="I241" s="12" t="s">
        <v>51</v>
      </c>
      <c r="J241" s="173" t="str">
        <f t="shared" si="64"/>
        <v>Reduce Plant Downtime</v>
      </c>
      <c r="K241" s="173" t="str">
        <f t="shared" si="64"/>
        <v>elec reduce plant downtime</v>
      </c>
      <c r="L241" s="73"/>
      <c r="M241" s="73"/>
      <c r="N241" s="73"/>
      <c r="O241" s="12"/>
      <c r="P241" s="12"/>
      <c r="Q241" s="12"/>
      <c r="R241" s="12"/>
      <c r="S241" s="90"/>
      <c r="T241" s="12"/>
    </row>
    <row r="242" spans="1:20" s="3" customFormat="1" ht="30" hidden="1">
      <c r="A242" s="173" t="str">
        <f t="shared" si="63"/>
        <v>Electricity Supply</v>
      </c>
      <c r="B242" s="173" t="str">
        <f t="shared" si="63"/>
        <v>Reduce Plant Downtime</v>
      </c>
      <c r="C242" s="173" t="str">
        <f t="shared" si="63"/>
        <v>Percentage Reduction in Plant Downtime</v>
      </c>
      <c r="D242" s="12" t="s">
        <v>362</v>
      </c>
      <c r="E242" s="12" t="s">
        <v>294</v>
      </c>
      <c r="F242" s="12"/>
      <c r="G242" s="12"/>
      <c r="H242" s="60"/>
      <c r="I242" s="12" t="s">
        <v>51</v>
      </c>
      <c r="J242" s="173" t="str">
        <f t="shared" si="64"/>
        <v>Reduce Plant Downtime</v>
      </c>
      <c r="K242" s="173" t="str">
        <f t="shared" si="64"/>
        <v>elec reduce plant downtime</v>
      </c>
      <c r="L242" s="73"/>
      <c r="M242" s="73"/>
      <c r="N242" s="73"/>
      <c r="O242" s="12"/>
      <c r="P242" s="12"/>
      <c r="Q242" s="12"/>
      <c r="R242" s="12"/>
      <c r="S242" s="90"/>
      <c r="T242" s="12"/>
    </row>
    <row r="243" spans="1:20" s="3" customFormat="1" ht="30" hidden="1">
      <c r="A243" s="173" t="str">
        <f t="shared" si="63"/>
        <v>Electricity Supply</v>
      </c>
      <c r="B243" s="173" t="str">
        <f t="shared" si="63"/>
        <v>Reduce Plant Downtime</v>
      </c>
      <c r="C243" s="173" t="str">
        <f t="shared" si="63"/>
        <v>Percentage Reduction in Plant Downtime</v>
      </c>
      <c r="D243" s="12" t="s">
        <v>362</v>
      </c>
      <c r="E243" s="12" t="s">
        <v>295</v>
      </c>
      <c r="F243" s="12"/>
      <c r="G243" s="12"/>
      <c r="H243" s="60"/>
      <c r="I243" s="12" t="s">
        <v>51</v>
      </c>
      <c r="J243" s="173" t="str">
        <f t="shared" si="64"/>
        <v>Reduce Plant Downtime</v>
      </c>
      <c r="K243" s="173" t="str">
        <f t="shared" si="64"/>
        <v>elec reduce plant downtime</v>
      </c>
      <c r="L243" s="73"/>
      <c r="M243" s="73"/>
      <c r="N243" s="73"/>
      <c r="O243" s="12"/>
      <c r="P243" s="12"/>
      <c r="Q243" s="12"/>
      <c r="R243" s="12"/>
      <c r="S243" s="90"/>
      <c r="T243" s="12"/>
    </row>
    <row r="244" spans="1:20" s="3" customFormat="1" ht="30" hidden="1">
      <c r="A244" s="173" t="str">
        <f t="shared" si="63"/>
        <v>Electricity Supply</v>
      </c>
      <c r="B244" s="173" t="str">
        <f t="shared" si="63"/>
        <v>Reduce Plant Downtime</v>
      </c>
      <c r="C244" s="173" t="str">
        <f t="shared" si="63"/>
        <v>Percentage Reduction in Plant Downtime</v>
      </c>
      <c r="D244" s="12" t="s">
        <v>362</v>
      </c>
      <c r="E244" s="12" t="s">
        <v>296</v>
      </c>
      <c r="F244" s="12"/>
      <c r="G244" s="12"/>
      <c r="H244" s="60"/>
      <c r="I244" s="12" t="s">
        <v>51</v>
      </c>
      <c r="J244" s="173" t="str">
        <f t="shared" si="64"/>
        <v>Reduce Plant Downtime</v>
      </c>
      <c r="K244" s="173" t="str">
        <f t="shared" si="64"/>
        <v>elec reduce plant downtime</v>
      </c>
      <c r="L244" s="73"/>
      <c r="M244" s="73"/>
      <c r="N244" s="73"/>
      <c r="O244" s="12"/>
      <c r="P244" s="12"/>
      <c r="Q244" s="12"/>
      <c r="R244" s="12"/>
      <c r="S244" s="90"/>
      <c r="T244" s="12"/>
    </row>
    <row r="245" spans="1:20" s="3" customFormat="1" ht="30" hidden="1">
      <c r="A245" s="173" t="str">
        <f t="shared" si="63"/>
        <v>Electricity Supply</v>
      </c>
      <c r="B245" s="173" t="str">
        <f t="shared" si="63"/>
        <v>Reduce Plant Downtime</v>
      </c>
      <c r="C245" s="173" t="str">
        <f t="shared" si="63"/>
        <v>Percentage Reduction in Plant Downtime</v>
      </c>
      <c r="D245" s="12" t="s">
        <v>363</v>
      </c>
      <c r="E245" s="12" t="s">
        <v>294</v>
      </c>
      <c r="F245" s="12"/>
      <c r="G245" s="12"/>
      <c r="H245" s="60"/>
      <c r="I245" s="12" t="s">
        <v>51</v>
      </c>
      <c r="J245" s="173" t="str">
        <f t="shared" si="64"/>
        <v>Reduce Plant Downtime</v>
      </c>
      <c r="K245" s="173" t="str">
        <f t="shared" si="64"/>
        <v>elec reduce plant downtime</v>
      </c>
      <c r="L245" s="73"/>
      <c r="M245" s="73"/>
      <c r="N245" s="73"/>
      <c r="O245" s="12"/>
      <c r="P245" s="12"/>
      <c r="Q245" s="12"/>
      <c r="R245" s="12"/>
      <c r="S245" s="90"/>
      <c r="T245" s="12"/>
    </row>
    <row r="246" spans="1:20" s="3" customFormat="1" ht="30" hidden="1">
      <c r="A246" s="173" t="str">
        <f t="shared" si="63"/>
        <v>Electricity Supply</v>
      </c>
      <c r="B246" s="173" t="str">
        <f t="shared" si="63"/>
        <v>Reduce Plant Downtime</v>
      </c>
      <c r="C246" s="173" t="str">
        <f t="shared" si="63"/>
        <v>Percentage Reduction in Plant Downtime</v>
      </c>
      <c r="D246" s="12" t="s">
        <v>363</v>
      </c>
      <c r="E246" s="12" t="s">
        <v>295</v>
      </c>
      <c r="F246" s="12"/>
      <c r="G246" s="12"/>
      <c r="H246" s="60"/>
      <c r="I246" s="12" t="s">
        <v>51</v>
      </c>
      <c r="J246" s="173" t="str">
        <f t="shared" si="64"/>
        <v>Reduce Plant Downtime</v>
      </c>
      <c r="K246" s="173" t="str">
        <f t="shared" si="64"/>
        <v>elec reduce plant downtime</v>
      </c>
      <c r="L246" s="73"/>
      <c r="M246" s="73"/>
      <c r="N246" s="73"/>
      <c r="O246" s="12"/>
      <c r="P246" s="12"/>
      <c r="Q246" s="12"/>
      <c r="R246" s="12"/>
      <c r="S246" s="90"/>
      <c r="T246" s="12"/>
    </row>
    <row r="247" spans="1:20" s="3" customFormat="1" ht="30" hidden="1">
      <c r="A247" s="173" t="str">
        <f t="shared" si="63"/>
        <v>Electricity Supply</v>
      </c>
      <c r="B247" s="173" t="str">
        <f t="shared" si="63"/>
        <v>Reduce Plant Downtime</v>
      </c>
      <c r="C247" s="173" t="str">
        <f t="shared" si="63"/>
        <v>Percentage Reduction in Plant Downtime</v>
      </c>
      <c r="D247" s="12" t="s">
        <v>363</v>
      </c>
      <c r="E247" s="12" t="s">
        <v>296</v>
      </c>
      <c r="F247" s="12"/>
      <c r="G247" s="12"/>
      <c r="H247" s="60"/>
      <c r="I247" s="12" t="s">
        <v>51</v>
      </c>
      <c r="J247" s="173" t="str">
        <f t="shared" si="64"/>
        <v>Reduce Plant Downtime</v>
      </c>
      <c r="K247" s="173" t="str">
        <f t="shared" si="64"/>
        <v>elec reduce plant downtime</v>
      </c>
      <c r="L247" s="73"/>
      <c r="M247" s="73"/>
      <c r="N247" s="73"/>
      <c r="O247" s="12"/>
      <c r="P247" s="12"/>
      <c r="Q247" s="12"/>
      <c r="R247" s="12"/>
      <c r="S247" s="90"/>
      <c r="T247" s="12"/>
    </row>
    <row r="248" spans="1:20" s="3" customFormat="1" ht="30" hidden="1">
      <c r="A248" s="173" t="str">
        <f t="shared" si="63"/>
        <v>Electricity Supply</v>
      </c>
      <c r="B248" s="173" t="str">
        <f t="shared" si="63"/>
        <v>Reduce Plant Downtime</v>
      </c>
      <c r="C248" s="173" t="str">
        <f t="shared" si="63"/>
        <v>Percentage Reduction in Plant Downtime</v>
      </c>
      <c r="D248" s="12" t="s">
        <v>526</v>
      </c>
      <c r="E248" s="12" t="s">
        <v>294</v>
      </c>
      <c r="F248" s="12"/>
      <c r="G248" s="12"/>
      <c r="H248" s="60"/>
      <c r="I248" s="12" t="s">
        <v>51</v>
      </c>
      <c r="J248" s="173" t="str">
        <f t="shared" si="64"/>
        <v>Reduce Plant Downtime</v>
      </c>
      <c r="K248" s="173" t="str">
        <f t="shared" si="64"/>
        <v>elec reduce plant downtime</v>
      </c>
      <c r="L248" s="68"/>
      <c r="M248" s="68"/>
      <c r="N248" s="68"/>
      <c r="O248" s="59"/>
      <c r="P248" s="12"/>
      <c r="Q248" s="12"/>
      <c r="R248" s="12"/>
      <c r="S248" s="90"/>
      <c r="T248" s="12"/>
    </row>
    <row r="249" spans="1:20" s="3" customFormat="1" ht="30" hidden="1">
      <c r="A249" s="173" t="str">
        <f t="shared" ref="A249:C262" si="65">A$218</f>
        <v>Electricity Supply</v>
      </c>
      <c r="B249" s="173" t="str">
        <f t="shared" si="65"/>
        <v>Reduce Plant Downtime</v>
      </c>
      <c r="C249" s="173" t="str">
        <f t="shared" si="65"/>
        <v>Percentage Reduction in Plant Downtime</v>
      </c>
      <c r="D249" s="12" t="s">
        <v>526</v>
      </c>
      <c r="E249" s="12" t="s">
        <v>295</v>
      </c>
      <c r="F249" s="12"/>
      <c r="G249" s="12"/>
      <c r="H249" s="60"/>
      <c r="I249" s="12" t="s">
        <v>51</v>
      </c>
      <c r="J249" s="173" t="str">
        <f t="shared" si="64"/>
        <v>Reduce Plant Downtime</v>
      </c>
      <c r="K249" s="173" t="str">
        <f t="shared" si="64"/>
        <v>elec reduce plant downtime</v>
      </c>
      <c r="L249" s="68"/>
      <c r="M249" s="68"/>
      <c r="N249" s="68"/>
      <c r="O249" s="59"/>
      <c r="P249" s="12"/>
      <c r="Q249" s="12"/>
      <c r="R249" s="12"/>
      <c r="S249" s="90"/>
      <c r="T249" s="12"/>
    </row>
    <row r="250" spans="1:20" s="3" customFormat="1" ht="30" hidden="1">
      <c r="A250" s="173" t="str">
        <f t="shared" si="65"/>
        <v>Electricity Supply</v>
      </c>
      <c r="B250" s="173" t="str">
        <f t="shared" si="65"/>
        <v>Reduce Plant Downtime</v>
      </c>
      <c r="C250" s="173" t="str">
        <f t="shared" si="65"/>
        <v>Percentage Reduction in Plant Downtime</v>
      </c>
      <c r="D250" s="12" t="s">
        <v>526</v>
      </c>
      <c r="E250" s="12" t="s">
        <v>296</v>
      </c>
      <c r="F250" s="12"/>
      <c r="G250" s="12"/>
      <c r="H250" s="60"/>
      <c r="I250" s="12" t="s">
        <v>51</v>
      </c>
      <c r="J250" s="173" t="str">
        <f t="shared" si="64"/>
        <v>Reduce Plant Downtime</v>
      </c>
      <c r="K250" s="173" t="str">
        <f t="shared" si="64"/>
        <v>elec reduce plant downtime</v>
      </c>
      <c r="L250" s="68"/>
      <c r="M250" s="68"/>
      <c r="N250" s="68"/>
      <c r="O250" s="59"/>
      <c r="P250" s="12"/>
      <c r="Q250" s="12"/>
      <c r="R250" s="12"/>
      <c r="S250" s="90"/>
      <c r="T250" s="12"/>
    </row>
    <row r="251" spans="1:20" s="3" customFormat="1" ht="30" hidden="1">
      <c r="A251" s="173" t="str">
        <f t="shared" si="65"/>
        <v>Electricity Supply</v>
      </c>
      <c r="B251" s="173" t="str">
        <f t="shared" si="65"/>
        <v>Reduce Plant Downtime</v>
      </c>
      <c r="C251" s="173" t="str">
        <f t="shared" si="65"/>
        <v>Percentage Reduction in Plant Downtime</v>
      </c>
      <c r="D251" s="12" t="s">
        <v>535</v>
      </c>
      <c r="E251" s="12" t="s">
        <v>294</v>
      </c>
      <c r="F251" s="12"/>
      <c r="G251" s="12"/>
      <c r="H251" s="60"/>
      <c r="I251" s="12" t="s">
        <v>51</v>
      </c>
      <c r="J251" s="173" t="str">
        <f t="shared" si="64"/>
        <v>Reduce Plant Downtime</v>
      </c>
      <c r="K251" s="173" t="str">
        <f t="shared" si="64"/>
        <v>elec reduce plant downtime</v>
      </c>
      <c r="L251" s="68"/>
      <c r="M251" s="68"/>
      <c r="N251" s="68"/>
      <c r="O251" s="59"/>
      <c r="P251" s="12"/>
      <c r="Q251" s="12"/>
      <c r="R251" s="12"/>
      <c r="S251" s="90"/>
      <c r="T251" s="12"/>
    </row>
    <row r="252" spans="1:20" s="3" customFormat="1" ht="30" hidden="1">
      <c r="A252" s="173" t="str">
        <f t="shared" si="65"/>
        <v>Electricity Supply</v>
      </c>
      <c r="B252" s="173" t="str">
        <f t="shared" si="65"/>
        <v>Reduce Plant Downtime</v>
      </c>
      <c r="C252" s="173" t="str">
        <f t="shared" si="65"/>
        <v>Percentage Reduction in Plant Downtime</v>
      </c>
      <c r="D252" s="12" t="s">
        <v>535</v>
      </c>
      <c r="E252" s="12" t="s">
        <v>295</v>
      </c>
      <c r="F252" s="12"/>
      <c r="G252" s="12"/>
      <c r="H252" s="60"/>
      <c r="I252" s="12" t="s">
        <v>51</v>
      </c>
      <c r="J252" s="173" t="str">
        <f t="shared" si="64"/>
        <v>Reduce Plant Downtime</v>
      </c>
      <c r="K252" s="173" t="str">
        <f t="shared" si="64"/>
        <v>elec reduce plant downtime</v>
      </c>
      <c r="L252" s="68"/>
      <c r="M252" s="68"/>
      <c r="N252" s="68"/>
      <c r="O252" s="59"/>
      <c r="P252" s="12"/>
      <c r="Q252" s="12"/>
      <c r="R252" s="12"/>
      <c r="S252" s="90"/>
      <c r="T252" s="12"/>
    </row>
    <row r="253" spans="1:20" s="3" customFormat="1" ht="105">
      <c r="A253" s="173" t="str">
        <f t="shared" si="65"/>
        <v>Electricity Supply</v>
      </c>
      <c r="B253" s="173" t="str">
        <f t="shared" si="65"/>
        <v>Reduce Plant Downtime</v>
      </c>
      <c r="C253" s="173" t="str">
        <f t="shared" si="65"/>
        <v>Percentage Reduction in Plant Downtime</v>
      </c>
      <c r="D253" s="12" t="s">
        <v>535</v>
      </c>
      <c r="E253" s="12" t="s">
        <v>296</v>
      </c>
      <c r="F253" s="12" t="s">
        <v>367</v>
      </c>
      <c r="G253" s="12" t="s">
        <v>536</v>
      </c>
      <c r="H253" s="60">
        <v>182</v>
      </c>
      <c r="I253" s="12" t="s">
        <v>50</v>
      </c>
      <c r="J253" s="173" t="str">
        <f t="shared" ref="J253:J262" si="66">J$218</f>
        <v>Reduce Plant Downtime</v>
      </c>
      <c r="K253" s="78" t="str">
        <f>K$221</f>
        <v>elec reduce plant downtime</v>
      </c>
      <c r="L253" s="67">
        <v>0</v>
      </c>
      <c r="M253" s="67">
        <v>0.25</v>
      </c>
      <c r="N253" s="67">
        <v>0.01</v>
      </c>
      <c r="O253" s="12" t="s">
        <v>297</v>
      </c>
      <c r="P253" s="57" t="s">
        <v>2072</v>
      </c>
      <c r="Q253" s="12" t="s">
        <v>1961</v>
      </c>
      <c r="R253" s="12" t="s">
        <v>298</v>
      </c>
      <c r="S253" s="90" t="s">
        <v>369</v>
      </c>
      <c r="T253" s="12"/>
    </row>
    <row r="254" spans="1:20" s="3" customFormat="1" ht="30" hidden="1">
      <c r="A254" s="173" t="str">
        <f t="shared" si="65"/>
        <v>Electricity Supply</v>
      </c>
      <c r="B254" s="173" t="str">
        <f t="shared" si="65"/>
        <v>Reduce Plant Downtime</v>
      </c>
      <c r="C254" s="173" t="str">
        <f t="shared" si="65"/>
        <v>Percentage Reduction in Plant Downtime</v>
      </c>
      <c r="D254" s="12" t="s">
        <v>2869</v>
      </c>
      <c r="E254" s="12" t="s">
        <v>294</v>
      </c>
      <c r="G254" s="12"/>
      <c r="H254" s="60"/>
      <c r="I254" s="12" t="s">
        <v>51</v>
      </c>
      <c r="J254" s="173" t="str">
        <f t="shared" si="66"/>
        <v>Reduce Plant Downtime</v>
      </c>
      <c r="K254" s="78" t="str">
        <f t="shared" ref="K254:K262" si="67">K$221</f>
        <v>elec reduce plant downtime</v>
      </c>
      <c r="L254" s="67"/>
      <c r="M254" s="67"/>
      <c r="N254" s="67"/>
      <c r="O254" s="12"/>
      <c r="P254" s="57"/>
      <c r="Q254" s="12"/>
      <c r="R254" s="12"/>
      <c r="S254" s="90"/>
      <c r="T254" s="12"/>
    </row>
    <row r="255" spans="1:20" s="3" customFormat="1" ht="30" hidden="1">
      <c r="A255" s="173" t="str">
        <f t="shared" si="65"/>
        <v>Electricity Supply</v>
      </c>
      <c r="B255" s="173" t="str">
        <f t="shared" si="65"/>
        <v>Reduce Plant Downtime</v>
      </c>
      <c r="C255" s="173" t="str">
        <f t="shared" si="65"/>
        <v>Percentage Reduction in Plant Downtime</v>
      </c>
      <c r="D255" s="12" t="s">
        <v>2869</v>
      </c>
      <c r="E255" s="12" t="s">
        <v>295</v>
      </c>
      <c r="H255" s="60"/>
      <c r="I255" s="12" t="s">
        <v>51</v>
      </c>
      <c r="J255" s="173" t="str">
        <f t="shared" si="66"/>
        <v>Reduce Plant Downtime</v>
      </c>
      <c r="K255" s="78" t="str">
        <f t="shared" si="67"/>
        <v>elec reduce plant downtime</v>
      </c>
      <c r="L255" s="67"/>
      <c r="M255" s="67"/>
      <c r="N255" s="67"/>
      <c r="O255" s="12"/>
      <c r="P255" s="57"/>
      <c r="Q255" s="12"/>
      <c r="R255" s="12"/>
      <c r="S255" s="90"/>
      <c r="T255" s="12"/>
    </row>
    <row r="256" spans="1:20" s="3" customFormat="1" ht="30" hidden="1">
      <c r="A256" s="173" t="str">
        <f t="shared" si="65"/>
        <v>Electricity Supply</v>
      </c>
      <c r="B256" s="173" t="str">
        <f t="shared" si="65"/>
        <v>Reduce Plant Downtime</v>
      </c>
      <c r="C256" s="173" t="str">
        <f t="shared" si="65"/>
        <v>Percentage Reduction in Plant Downtime</v>
      </c>
      <c r="D256" s="12" t="s">
        <v>2869</v>
      </c>
      <c r="E256" s="12" t="s">
        <v>296</v>
      </c>
      <c r="H256" s="60"/>
      <c r="I256" s="12" t="s">
        <v>51</v>
      </c>
      <c r="J256" s="173" t="str">
        <f t="shared" si="66"/>
        <v>Reduce Plant Downtime</v>
      </c>
      <c r="K256" s="78" t="str">
        <f t="shared" si="67"/>
        <v>elec reduce plant downtime</v>
      </c>
      <c r="L256" s="67"/>
      <c r="M256" s="67"/>
      <c r="N256" s="67"/>
      <c r="O256" s="12"/>
      <c r="P256" s="57"/>
      <c r="Q256" s="12"/>
      <c r="R256" s="12"/>
      <c r="S256" s="90"/>
      <c r="T256" s="12"/>
    </row>
    <row r="257" spans="1:20" s="3" customFormat="1" ht="30" hidden="1">
      <c r="A257" s="173" t="str">
        <f t="shared" si="65"/>
        <v>Electricity Supply</v>
      </c>
      <c r="B257" s="173" t="str">
        <f t="shared" si="65"/>
        <v>Reduce Plant Downtime</v>
      </c>
      <c r="C257" s="173" t="str">
        <f t="shared" si="65"/>
        <v>Percentage Reduction in Plant Downtime</v>
      </c>
      <c r="D257" s="12" t="s">
        <v>2870</v>
      </c>
      <c r="E257" s="12" t="s">
        <v>294</v>
      </c>
      <c r="G257" s="12"/>
      <c r="H257" s="60"/>
      <c r="I257" s="12" t="s">
        <v>51</v>
      </c>
      <c r="J257" s="173" t="str">
        <f t="shared" si="66"/>
        <v>Reduce Plant Downtime</v>
      </c>
      <c r="K257" s="78" t="str">
        <f t="shared" si="67"/>
        <v>elec reduce plant downtime</v>
      </c>
      <c r="L257" s="67"/>
      <c r="M257" s="67"/>
      <c r="N257" s="67"/>
      <c r="O257" s="12"/>
      <c r="P257" s="57"/>
      <c r="Q257" s="12"/>
      <c r="R257" s="12"/>
      <c r="S257" s="90"/>
      <c r="T257" s="12"/>
    </row>
    <row r="258" spans="1:20" s="3" customFormat="1" ht="30" hidden="1">
      <c r="A258" s="173" t="str">
        <f t="shared" si="65"/>
        <v>Electricity Supply</v>
      </c>
      <c r="B258" s="173" t="str">
        <f t="shared" si="65"/>
        <v>Reduce Plant Downtime</v>
      </c>
      <c r="C258" s="173" t="str">
        <f t="shared" si="65"/>
        <v>Percentage Reduction in Plant Downtime</v>
      </c>
      <c r="D258" s="12" t="s">
        <v>2870</v>
      </c>
      <c r="E258" s="12" t="s">
        <v>295</v>
      </c>
      <c r="H258" s="60"/>
      <c r="I258" s="12" t="s">
        <v>51</v>
      </c>
      <c r="J258" s="173" t="str">
        <f t="shared" si="66"/>
        <v>Reduce Plant Downtime</v>
      </c>
      <c r="K258" s="78" t="str">
        <f t="shared" si="67"/>
        <v>elec reduce plant downtime</v>
      </c>
      <c r="L258" s="67"/>
      <c r="M258" s="67"/>
      <c r="N258" s="67"/>
      <c r="O258" s="12"/>
      <c r="P258" s="57"/>
      <c r="Q258" s="12"/>
      <c r="R258" s="12"/>
      <c r="S258" s="90"/>
      <c r="T258" s="12"/>
    </row>
    <row r="259" spans="1:20" s="3" customFormat="1" ht="30" hidden="1">
      <c r="A259" s="173" t="str">
        <f t="shared" si="65"/>
        <v>Electricity Supply</v>
      </c>
      <c r="B259" s="173" t="str">
        <f t="shared" si="65"/>
        <v>Reduce Plant Downtime</v>
      </c>
      <c r="C259" s="173" t="str">
        <f t="shared" si="65"/>
        <v>Percentage Reduction in Plant Downtime</v>
      </c>
      <c r="D259" s="12" t="s">
        <v>2870</v>
      </c>
      <c r="E259" s="12" t="s">
        <v>296</v>
      </c>
      <c r="G259" s="12"/>
      <c r="H259" s="60"/>
      <c r="I259" s="12" t="s">
        <v>51</v>
      </c>
      <c r="J259" s="173" t="str">
        <f t="shared" si="66"/>
        <v>Reduce Plant Downtime</v>
      </c>
      <c r="K259" s="78" t="str">
        <f t="shared" si="67"/>
        <v>elec reduce plant downtime</v>
      </c>
      <c r="L259" s="67"/>
      <c r="M259" s="67"/>
      <c r="N259" s="67"/>
      <c r="O259" s="12"/>
      <c r="P259" s="57"/>
      <c r="Q259" s="12"/>
      <c r="R259" s="12"/>
      <c r="S259" s="90"/>
      <c r="T259" s="12"/>
    </row>
    <row r="260" spans="1:20" s="3" customFormat="1" ht="30" hidden="1">
      <c r="A260" s="173" t="str">
        <f t="shared" si="65"/>
        <v>Electricity Supply</v>
      </c>
      <c r="B260" s="173" t="str">
        <f t="shared" si="65"/>
        <v>Reduce Plant Downtime</v>
      </c>
      <c r="C260" s="173" t="str">
        <f t="shared" si="65"/>
        <v>Percentage Reduction in Plant Downtime</v>
      </c>
      <c r="D260" s="12" t="s">
        <v>2871</v>
      </c>
      <c r="E260" s="12" t="s">
        <v>294</v>
      </c>
      <c r="G260" s="12"/>
      <c r="H260" s="60"/>
      <c r="I260" s="12" t="s">
        <v>51</v>
      </c>
      <c r="J260" s="173" t="str">
        <f t="shared" si="66"/>
        <v>Reduce Plant Downtime</v>
      </c>
      <c r="K260" s="78" t="str">
        <f t="shared" si="67"/>
        <v>elec reduce plant downtime</v>
      </c>
      <c r="L260" s="67"/>
      <c r="M260" s="67"/>
      <c r="N260" s="67"/>
      <c r="O260" s="12"/>
      <c r="P260" s="57"/>
      <c r="Q260" s="12"/>
      <c r="R260" s="12"/>
      <c r="S260" s="90"/>
      <c r="T260" s="12"/>
    </row>
    <row r="261" spans="1:20" s="3" customFormat="1" ht="30" hidden="1">
      <c r="A261" s="173" t="str">
        <f t="shared" si="65"/>
        <v>Electricity Supply</v>
      </c>
      <c r="B261" s="173" t="str">
        <f t="shared" si="65"/>
        <v>Reduce Plant Downtime</v>
      </c>
      <c r="C261" s="173" t="str">
        <f t="shared" si="65"/>
        <v>Percentage Reduction in Plant Downtime</v>
      </c>
      <c r="D261" s="12" t="s">
        <v>2871</v>
      </c>
      <c r="E261" s="12" t="s">
        <v>295</v>
      </c>
      <c r="F261" s="12"/>
      <c r="G261" s="12"/>
      <c r="H261" s="60"/>
      <c r="I261" s="12" t="s">
        <v>51</v>
      </c>
      <c r="J261" s="173" t="str">
        <f t="shared" si="66"/>
        <v>Reduce Plant Downtime</v>
      </c>
      <c r="K261" s="78" t="str">
        <f t="shared" si="67"/>
        <v>elec reduce plant downtime</v>
      </c>
      <c r="L261" s="67"/>
      <c r="M261" s="67"/>
      <c r="N261" s="67"/>
      <c r="O261" s="12"/>
      <c r="P261" s="57"/>
      <c r="Q261" s="12"/>
      <c r="R261" s="12"/>
      <c r="S261" s="90"/>
      <c r="T261" s="12"/>
    </row>
    <row r="262" spans="1:20" s="3" customFormat="1" ht="30" hidden="1">
      <c r="A262" s="173" t="str">
        <f t="shared" si="65"/>
        <v>Electricity Supply</v>
      </c>
      <c r="B262" s="173" t="str">
        <f t="shared" si="65"/>
        <v>Reduce Plant Downtime</v>
      </c>
      <c r="C262" s="173" t="str">
        <f t="shared" si="65"/>
        <v>Percentage Reduction in Plant Downtime</v>
      </c>
      <c r="D262" s="12" t="s">
        <v>2871</v>
      </c>
      <c r="E262" s="12" t="s">
        <v>296</v>
      </c>
      <c r="F262" s="12"/>
      <c r="G262" s="12"/>
      <c r="H262" s="60"/>
      <c r="I262" s="12" t="s">
        <v>51</v>
      </c>
      <c r="J262" s="173" t="str">
        <f t="shared" si="66"/>
        <v>Reduce Plant Downtime</v>
      </c>
      <c r="K262" s="78" t="str">
        <f t="shared" si="67"/>
        <v>elec reduce plant downtime</v>
      </c>
      <c r="L262" s="67"/>
      <c r="M262" s="67"/>
      <c r="N262" s="67"/>
      <c r="O262" s="12"/>
      <c r="P262" s="57"/>
      <c r="Q262" s="12"/>
      <c r="R262" s="12"/>
      <c r="S262" s="90"/>
      <c r="T262" s="12"/>
    </row>
    <row r="263" spans="1:20" s="3" customFormat="1" ht="60">
      <c r="A263" s="181" t="s">
        <v>8</v>
      </c>
      <c r="B263" s="60" t="s">
        <v>2191</v>
      </c>
      <c r="C263" s="60" t="s">
        <v>2192</v>
      </c>
      <c r="D263" s="12" t="s">
        <v>530</v>
      </c>
      <c r="E263" s="12"/>
      <c r="F263" s="12" t="s">
        <v>533</v>
      </c>
      <c r="G263" s="12"/>
      <c r="H263" s="60">
        <v>194</v>
      </c>
      <c r="I263" s="12" t="s">
        <v>50</v>
      </c>
      <c r="J263" s="60" t="s">
        <v>2191</v>
      </c>
      <c r="K263" s="79" t="s">
        <v>2193</v>
      </c>
      <c r="L263" s="67">
        <v>0</v>
      </c>
      <c r="M263" s="67">
        <v>0.9</v>
      </c>
      <c r="N263" s="67">
        <v>0.01</v>
      </c>
      <c r="O263" s="12" t="s">
        <v>2194</v>
      </c>
      <c r="P263" s="12" t="s">
        <v>2195</v>
      </c>
      <c r="Q263" s="12" t="s">
        <v>2265</v>
      </c>
      <c r="R263" s="12" t="s">
        <v>2264</v>
      </c>
      <c r="S263" s="90"/>
      <c r="T263" s="12"/>
    </row>
    <row r="264" spans="1:20" s="3" customFormat="1" ht="60">
      <c r="A264" s="173" t="str">
        <f>A$263</f>
        <v>Electricity Supply</v>
      </c>
      <c r="B264" s="173" t="str">
        <f t="shared" ref="B264:C265" si="68">B$263</f>
        <v>Reduce Soft Costs</v>
      </c>
      <c r="C264" s="173" t="str">
        <f t="shared" si="68"/>
        <v>Percent Reduction in Soft Costs of Capacity Construction</v>
      </c>
      <c r="D264" s="12" t="s">
        <v>87</v>
      </c>
      <c r="E264" s="12"/>
      <c r="F264" s="12" t="s">
        <v>101</v>
      </c>
      <c r="G264" s="12"/>
      <c r="H264" s="60">
        <v>195</v>
      </c>
      <c r="I264" s="12" t="s">
        <v>50</v>
      </c>
      <c r="J264" s="61" t="str">
        <f t="shared" ref="J264:Q265" si="69">J$263</f>
        <v>Reduce Soft Costs</v>
      </c>
      <c r="K264" s="61" t="str">
        <f t="shared" si="69"/>
        <v>elec reduce soft costs</v>
      </c>
      <c r="L264" s="178">
        <f t="shared" si="69"/>
        <v>0</v>
      </c>
      <c r="M264" s="178">
        <f t="shared" si="69"/>
        <v>0.9</v>
      </c>
      <c r="N264" s="178">
        <f t="shared" si="69"/>
        <v>0.01</v>
      </c>
      <c r="O264" s="61" t="str">
        <f t="shared" si="69"/>
        <v>% reduction in soft costs</v>
      </c>
      <c r="P264" s="12" t="s">
        <v>2196</v>
      </c>
      <c r="Q264" s="61" t="str">
        <f t="shared" si="69"/>
        <v>endogenous-learning.html#red-soft-costs</v>
      </c>
      <c r="R264" s="61" t="str">
        <f t="shared" ref="R264:R265" si="70">R$263</f>
        <v>reduce-soft-costs.html</v>
      </c>
      <c r="S264" s="90"/>
      <c r="T264" s="12"/>
    </row>
    <row r="265" spans="1:20" s="3" customFormat="1" ht="60">
      <c r="A265" s="173" t="str">
        <f>A$263</f>
        <v>Electricity Supply</v>
      </c>
      <c r="B265" s="173" t="str">
        <f t="shared" si="68"/>
        <v>Reduce Soft Costs</v>
      </c>
      <c r="C265" s="173" t="str">
        <f t="shared" si="68"/>
        <v>Percent Reduction in Soft Costs of Capacity Construction</v>
      </c>
      <c r="D265" s="12" t="s">
        <v>535</v>
      </c>
      <c r="E265" s="12"/>
      <c r="F265" s="12" t="s">
        <v>536</v>
      </c>
      <c r="G265" s="12"/>
      <c r="H265" s="60">
        <v>196</v>
      </c>
      <c r="I265" s="12" t="s">
        <v>50</v>
      </c>
      <c r="J265" s="61" t="str">
        <f t="shared" si="69"/>
        <v>Reduce Soft Costs</v>
      </c>
      <c r="K265" s="61" t="str">
        <f t="shared" si="69"/>
        <v>elec reduce soft costs</v>
      </c>
      <c r="L265" s="178">
        <f t="shared" si="69"/>
        <v>0</v>
      </c>
      <c r="M265" s="178">
        <f t="shared" si="69"/>
        <v>0.9</v>
      </c>
      <c r="N265" s="178">
        <f t="shared" si="69"/>
        <v>0.01</v>
      </c>
      <c r="O265" s="61" t="str">
        <f t="shared" si="69"/>
        <v>% reduction in soft costs</v>
      </c>
      <c r="P265" s="12" t="s">
        <v>2197</v>
      </c>
      <c r="Q265" s="61" t="str">
        <f t="shared" si="69"/>
        <v>endogenous-learning.html#red-soft-costs</v>
      </c>
      <c r="R265" s="61" t="str">
        <f t="shared" si="70"/>
        <v>reduce-soft-costs.html</v>
      </c>
      <c r="S265" s="90"/>
      <c r="T265" s="12"/>
    </row>
    <row r="266" spans="1:20" s="3" customFormat="1" ht="60">
      <c r="A266" s="181" t="s">
        <v>8</v>
      </c>
      <c r="B266" s="181" t="s">
        <v>289</v>
      </c>
      <c r="C266" s="181" t="s">
        <v>325</v>
      </c>
      <c r="D266" s="12"/>
      <c r="E266" s="12"/>
      <c r="F266" s="12"/>
      <c r="G266" s="12"/>
      <c r="H266" s="60">
        <v>145</v>
      </c>
      <c r="I266" s="12" t="s">
        <v>50</v>
      </c>
      <c r="J266" s="79" t="s">
        <v>420</v>
      </c>
      <c r="K266" s="80" t="s">
        <v>2021</v>
      </c>
      <c r="L266" s="67">
        <v>0</v>
      </c>
      <c r="M266" s="67">
        <v>0.4</v>
      </c>
      <c r="N266" s="67">
        <v>0.01</v>
      </c>
      <c r="O266" s="12" t="s">
        <v>290</v>
      </c>
      <c r="P266" s="57" t="s">
        <v>2073</v>
      </c>
      <c r="Q266" s="12" t="s">
        <v>1962</v>
      </c>
      <c r="R266" s="12" t="s">
        <v>291</v>
      </c>
      <c r="S266" s="90" t="s">
        <v>359</v>
      </c>
      <c r="T266" s="12"/>
    </row>
    <row r="267" spans="1:20" s="6" customFormat="1" ht="30" hidden="1">
      <c r="A267" s="180" t="s">
        <v>8</v>
      </c>
      <c r="B267" s="180" t="s">
        <v>19</v>
      </c>
      <c r="C267" s="180" t="s">
        <v>143</v>
      </c>
      <c r="D267" s="57" t="s">
        <v>529</v>
      </c>
      <c r="E267" s="57"/>
      <c r="F267" s="12" t="s">
        <v>528</v>
      </c>
      <c r="G267" s="57"/>
      <c r="H267" s="58" t="s">
        <v>217</v>
      </c>
      <c r="I267" s="12" t="s">
        <v>51</v>
      </c>
      <c r="J267" s="80" t="s">
        <v>19</v>
      </c>
      <c r="K267" s="80" t="s">
        <v>2019</v>
      </c>
      <c r="L267" s="69"/>
      <c r="M267" s="69"/>
      <c r="N267" s="69"/>
      <c r="O267" s="57"/>
      <c r="P267" s="57"/>
      <c r="Q267" s="59"/>
      <c r="R267" s="12"/>
      <c r="S267" s="90"/>
      <c r="T267" s="59"/>
    </row>
    <row r="268" spans="1:20" s="6" customFormat="1" ht="30" hidden="1">
      <c r="A268" s="78" t="str">
        <f t="shared" ref="A268:C279" si="71">A$267</f>
        <v>Electricity Supply</v>
      </c>
      <c r="B268" s="78" t="str">
        <f t="shared" si="71"/>
        <v>Subsidy for Electricity Production</v>
      </c>
      <c r="C268" s="78" t="str">
        <f t="shared" si="71"/>
        <v>Subsidy for Elec Production by Fuel</v>
      </c>
      <c r="D268" s="12" t="s">
        <v>84</v>
      </c>
      <c r="E268" s="59"/>
      <c r="F268" s="12" t="s">
        <v>98</v>
      </c>
      <c r="G268" s="59"/>
      <c r="H268" s="58" t="s">
        <v>217</v>
      </c>
      <c r="I268" s="12" t="s">
        <v>51</v>
      </c>
      <c r="J268" s="78" t="str">
        <f t="shared" ref="J268:K279" si="72">J$267</f>
        <v>Subsidy for Electricity Production</v>
      </c>
      <c r="K268" s="78" t="str">
        <f t="shared" si="72"/>
        <v>elec subsidy</v>
      </c>
      <c r="L268" s="70"/>
      <c r="M268" s="70"/>
      <c r="N268" s="70"/>
      <c r="O268" s="59"/>
      <c r="P268" s="57"/>
      <c r="Q268" s="59"/>
      <c r="R268" s="12"/>
      <c r="S268" s="90"/>
      <c r="T268" s="59"/>
    </row>
    <row r="269" spans="1:20" s="6" customFormat="1" ht="135">
      <c r="A269" s="78" t="str">
        <f t="shared" si="71"/>
        <v>Electricity Supply</v>
      </c>
      <c r="B269" s="78" t="str">
        <f t="shared" si="71"/>
        <v>Subsidy for Electricity Production</v>
      </c>
      <c r="C269" s="78" t="str">
        <f t="shared" si="71"/>
        <v>Subsidy for Elec Production by Fuel</v>
      </c>
      <c r="D269" s="12" t="s">
        <v>85</v>
      </c>
      <c r="E269" s="59"/>
      <c r="F269" s="12" t="s">
        <v>99</v>
      </c>
      <c r="G269" s="59"/>
      <c r="H269" s="58">
        <v>37</v>
      </c>
      <c r="I269" s="12" t="s">
        <v>50</v>
      </c>
      <c r="J269" s="78" t="str">
        <f t="shared" si="72"/>
        <v>Subsidy for Electricity Production</v>
      </c>
      <c r="K269" s="78" t="str">
        <f t="shared" si="72"/>
        <v>elec subsidy</v>
      </c>
      <c r="L269" s="73">
        <v>0</v>
      </c>
      <c r="M269" s="73">
        <v>60</v>
      </c>
      <c r="N269" s="73">
        <v>1</v>
      </c>
      <c r="O269" s="12" t="s">
        <v>164</v>
      </c>
      <c r="P269" s="57" t="s">
        <v>2404</v>
      </c>
      <c r="Q269" s="57" t="s">
        <v>246</v>
      </c>
      <c r="R269" s="12" t="s">
        <v>247</v>
      </c>
      <c r="S269" s="84" t="s">
        <v>177</v>
      </c>
      <c r="T269" s="57"/>
    </row>
    <row r="270" spans="1:20" s="6" customFormat="1" ht="30" hidden="1">
      <c r="A270" s="78" t="str">
        <f t="shared" si="71"/>
        <v>Electricity Supply</v>
      </c>
      <c r="B270" s="78" t="str">
        <f t="shared" si="71"/>
        <v>Subsidy for Electricity Production</v>
      </c>
      <c r="C270" s="78" t="str">
        <f t="shared" si="71"/>
        <v>Subsidy for Elec Production by Fuel</v>
      </c>
      <c r="D270" s="12" t="s">
        <v>86</v>
      </c>
      <c r="E270" s="59"/>
      <c r="F270" s="12" t="s">
        <v>100</v>
      </c>
      <c r="G270" s="59"/>
      <c r="H270" s="58"/>
      <c r="I270" s="12" t="s">
        <v>51</v>
      </c>
      <c r="J270" s="78" t="str">
        <f t="shared" si="72"/>
        <v>Subsidy for Electricity Production</v>
      </c>
      <c r="K270" s="78" t="str">
        <f t="shared" si="72"/>
        <v>elec subsidy</v>
      </c>
      <c r="L270" s="70"/>
      <c r="M270" s="70"/>
      <c r="N270" s="70"/>
      <c r="O270" s="59"/>
      <c r="P270" s="57"/>
      <c r="Q270" s="59"/>
      <c r="R270" s="12"/>
      <c r="S270" s="89"/>
      <c r="T270" s="59"/>
    </row>
    <row r="271" spans="1:20" ht="135">
      <c r="A271" s="78" t="str">
        <f t="shared" si="71"/>
        <v>Electricity Supply</v>
      </c>
      <c r="B271" s="78" t="str">
        <f t="shared" si="71"/>
        <v>Subsidy for Electricity Production</v>
      </c>
      <c r="C271" s="78" t="str">
        <f t="shared" si="71"/>
        <v>Subsidy for Elec Production by Fuel</v>
      </c>
      <c r="D271" s="12" t="s">
        <v>530</v>
      </c>
      <c r="E271" s="59"/>
      <c r="F271" s="12" t="s">
        <v>533</v>
      </c>
      <c r="G271" s="59"/>
      <c r="H271" s="58">
        <v>39</v>
      </c>
      <c r="I271" s="12" t="s">
        <v>50</v>
      </c>
      <c r="J271" s="78" t="str">
        <f t="shared" si="72"/>
        <v>Subsidy for Electricity Production</v>
      </c>
      <c r="K271" s="78" t="str">
        <f t="shared" si="72"/>
        <v>elec subsidy</v>
      </c>
      <c r="L271" s="70">
        <f t="shared" ref="L271:O276" si="73">L$269</f>
        <v>0</v>
      </c>
      <c r="M271" s="70">
        <f t="shared" si="73"/>
        <v>60</v>
      </c>
      <c r="N271" s="70">
        <f t="shared" si="73"/>
        <v>1</v>
      </c>
      <c r="O271" s="59" t="str">
        <f t="shared" si="73"/>
        <v>$/MWh</v>
      </c>
      <c r="P271" s="57" t="s">
        <v>2405</v>
      </c>
      <c r="Q271" s="57" t="s">
        <v>246</v>
      </c>
      <c r="R271" s="12" t="s">
        <v>247</v>
      </c>
      <c r="S271" s="89" t="str">
        <f>S$269</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271" s="57"/>
    </row>
    <row r="272" spans="1:20" ht="135">
      <c r="A272" s="78" t="str">
        <f t="shared" si="71"/>
        <v>Electricity Supply</v>
      </c>
      <c r="B272" s="78" t="str">
        <f t="shared" si="71"/>
        <v>Subsidy for Electricity Production</v>
      </c>
      <c r="C272" s="78" t="str">
        <f t="shared" si="71"/>
        <v>Subsidy for Elec Production by Fuel</v>
      </c>
      <c r="D272" s="12" t="s">
        <v>87</v>
      </c>
      <c r="E272" s="59"/>
      <c r="F272" s="12" t="s">
        <v>101</v>
      </c>
      <c r="G272" s="59"/>
      <c r="H272" s="58">
        <v>40</v>
      </c>
      <c r="I272" s="12" t="s">
        <v>50</v>
      </c>
      <c r="J272" s="78" t="str">
        <f t="shared" si="72"/>
        <v>Subsidy for Electricity Production</v>
      </c>
      <c r="K272" s="78" t="str">
        <f t="shared" si="72"/>
        <v>elec subsidy</v>
      </c>
      <c r="L272" s="70">
        <f t="shared" si="73"/>
        <v>0</v>
      </c>
      <c r="M272" s="70">
        <f t="shared" si="73"/>
        <v>60</v>
      </c>
      <c r="N272" s="70">
        <f t="shared" si="73"/>
        <v>1</v>
      </c>
      <c r="O272" s="59" t="str">
        <f t="shared" si="73"/>
        <v>$/MWh</v>
      </c>
      <c r="P272" s="57" t="s">
        <v>2406</v>
      </c>
      <c r="Q272" s="57" t="s">
        <v>246</v>
      </c>
      <c r="R272" s="12" t="s">
        <v>247</v>
      </c>
      <c r="S272" s="89" t="str">
        <f>S$269</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272" s="57"/>
    </row>
    <row r="273" spans="1:20" ht="135">
      <c r="A273" s="78" t="str">
        <f t="shared" si="71"/>
        <v>Electricity Supply</v>
      </c>
      <c r="B273" s="78" t="str">
        <f t="shared" si="71"/>
        <v>Subsidy for Electricity Production</v>
      </c>
      <c r="C273" s="78" t="str">
        <f t="shared" si="71"/>
        <v>Subsidy for Elec Production by Fuel</v>
      </c>
      <c r="D273" s="12" t="s">
        <v>88</v>
      </c>
      <c r="E273" s="59"/>
      <c r="F273" s="12" t="s">
        <v>102</v>
      </c>
      <c r="G273" s="59"/>
      <c r="H273" s="58">
        <v>41</v>
      </c>
      <c r="I273" s="12" t="s">
        <v>50</v>
      </c>
      <c r="J273" s="78" t="str">
        <f t="shared" si="72"/>
        <v>Subsidy for Electricity Production</v>
      </c>
      <c r="K273" s="78" t="str">
        <f t="shared" si="72"/>
        <v>elec subsidy</v>
      </c>
      <c r="L273" s="70">
        <f t="shared" si="73"/>
        <v>0</v>
      </c>
      <c r="M273" s="70">
        <f t="shared" si="73"/>
        <v>60</v>
      </c>
      <c r="N273" s="70">
        <f t="shared" si="73"/>
        <v>1</v>
      </c>
      <c r="O273" s="59" t="str">
        <f t="shared" si="73"/>
        <v>$/MWh</v>
      </c>
      <c r="P273" s="57" t="s">
        <v>2407</v>
      </c>
      <c r="Q273" s="57" t="s">
        <v>246</v>
      </c>
      <c r="R273" s="12" t="s">
        <v>247</v>
      </c>
      <c r="S273" s="89" t="str">
        <f>S$269</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273" s="57"/>
    </row>
    <row r="274" spans="1:20" ht="135">
      <c r="A274" s="78" t="str">
        <f t="shared" si="71"/>
        <v>Electricity Supply</v>
      </c>
      <c r="B274" s="78" t="str">
        <f t="shared" si="71"/>
        <v>Subsidy for Electricity Production</v>
      </c>
      <c r="C274" s="78" t="str">
        <f t="shared" si="71"/>
        <v>Subsidy for Elec Production by Fuel</v>
      </c>
      <c r="D274" s="12" t="s">
        <v>89</v>
      </c>
      <c r="E274" s="59"/>
      <c r="F274" s="12" t="s">
        <v>103</v>
      </c>
      <c r="G274" s="59"/>
      <c r="H274" s="58">
        <v>42</v>
      </c>
      <c r="I274" s="12" t="s">
        <v>50</v>
      </c>
      <c r="J274" s="78" t="str">
        <f t="shared" si="72"/>
        <v>Subsidy for Electricity Production</v>
      </c>
      <c r="K274" s="78" t="str">
        <f t="shared" si="72"/>
        <v>elec subsidy</v>
      </c>
      <c r="L274" s="70">
        <f t="shared" si="73"/>
        <v>0</v>
      </c>
      <c r="M274" s="70">
        <f t="shared" si="73"/>
        <v>60</v>
      </c>
      <c r="N274" s="70">
        <f t="shared" si="73"/>
        <v>1</v>
      </c>
      <c r="O274" s="59" t="str">
        <f t="shared" si="73"/>
        <v>$/MWh</v>
      </c>
      <c r="P274" s="57" t="s">
        <v>2408</v>
      </c>
      <c r="Q274" s="57" t="s">
        <v>246</v>
      </c>
      <c r="R274" s="12" t="s">
        <v>247</v>
      </c>
      <c r="S274" s="89" t="str">
        <f>S$269</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274" s="57"/>
    </row>
    <row r="275" spans="1:20" ht="30" hidden="1">
      <c r="A275" s="78" t="str">
        <f t="shared" si="71"/>
        <v>Electricity Supply</v>
      </c>
      <c r="B275" s="78" t="str">
        <f t="shared" si="71"/>
        <v>Subsidy for Electricity Production</v>
      </c>
      <c r="C275" s="78" t="str">
        <f t="shared" si="71"/>
        <v>Subsidy for Elec Production by Fuel</v>
      </c>
      <c r="D275" s="12" t="s">
        <v>526</v>
      </c>
      <c r="E275" s="59"/>
      <c r="F275" s="12" t="s">
        <v>525</v>
      </c>
      <c r="G275" s="59"/>
      <c r="H275" s="58"/>
      <c r="I275" s="12" t="s">
        <v>51</v>
      </c>
      <c r="J275" s="78" t="str">
        <f t="shared" si="72"/>
        <v>Subsidy for Electricity Production</v>
      </c>
      <c r="K275" s="78" t="str">
        <f t="shared" si="72"/>
        <v>elec subsidy</v>
      </c>
      <c r="L275" s="68"/>
      <c r="M275" s="68"/>
      <c r="N275" s="68"/>
      <c r="O275" s="59"/>
      <c r="P275" s="57"/>
      <c r="Q275" s="57"/>
      <c r="R275" s="12"/>
      <c r="S275" s="89"/>
      <c r="T275" s="57"/>
    </row>
    <row r="276" spans="1:20" ht="135">
      <c r="A276" s="78" t="str">
        <f t="shared" si="71"/>
        <v>Electricity Supply</v>
      </c>
      <c r="B276" s="78" t="str">
        <f t="shared" si="71"/>
        <v>Subsidy for Electricity Production</v>
      </c>
      <c r="C276" s="78" t="str">
        <f t="shared" si="71"/>
        <v>Subsidy for Elec Production by Fuel</v>
      </c>
      <c r="D276" s="12" t="s">
        <v>535</v>
      </c>
      <c r="E276" s="59"/>
      <c r="F276" s="12" t="s">
        <v>536</v>
      </c>
      <c r="G276" s="59"/>
      <c r="H276" s="58">
        <v>184</v>
      </c>
      <c r="I276" s="12" t="s">
        <v>50</v>
      </c>
      <c r="J276" s="78" t="str">
        <f t="shared" si="72"/>
        <v>Subsidy for Electricity Production</v>
      </c>
      <c r="K276" s="78" t="str">
        <f t="shared" si="72"/>
        <v>elec subsidy</v>
      </c>
      <c r="L276" s="70">
        <f t="shared" si="73"/>
        <v>0</v>
      </c>
      <c r="M276" s="70">
        <f t="shared" si="73"/>
        <v>60</v>
      </c>
      <c r="N276" s="70">
        <f t="shared" si="73"/>
        <v>1</v>
      </c>
      <c r="O276" s="59" t="str">
        <f t="shared" si="73"/>
        <v>$/MWh</v>
      </c>
      <c r="P276" s="57" t="s">
        <v>2409</v>
      </c>
      <c r="Q276" s="57" t="s">
        <v>246</v>
      </c>
      <c r="R276" s="12" t="s">
        <v>247</v>
      </c>
      <c r="S276" s="89" t="str">
        <f>S$269</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276" s="57"/>
    </row>
    <row r="277" spans="1:20" ht="30" hidden="1">
      <c r="A277" s="78" t="str">
        <f t="shared" si="71"/>
        <v>Electricity Supply</v>
      </c>
      <c r="B277" s="78" t="str">
        <f t="shared" si="71"/>
        <v>Subsidy for Electricity Production</v>
      </c>
      <c r="C277" s="78" t="str">
        <f t="shared" si="71"/>
        <v>Subsidy for Elec Production by Fuel</v>
      </c>
      <c r="D277" s="12" t="s">
        <v>2869</v>
      </c>
      <c r="E277" s="57"/>
      <c r="F277" s="12" t="s">
        <v>2452</v>
      </c>
      <c r="G277" s="59"/>
      <c r="H277" s="58"/>
      <c r="I277" s="12" t="s">
        <v>51</v>
      </c>
      <c r="J277" s="78" t="str">
        <f t="shared" si="72"/>
        <v>Subsidy for Electricity Production</v>
      </c>
      <c r="K277" s="78" t="str">
        <f t="shared" si="72"/>
        <v>elec subsidy</v>
      </c>
      <c r="L277" s="70"/>
      <c r="M277" s="70"/>
      <c r="N277" s="70"/>
      <c r="O277" s="59"/>
      <c r="P277" s="57"/>
      <c r="Q277" s="57"/>
      <c r="R277" s="12"/>
      <c r="S277" s="89"/>
      <c r="T277" s="57"/>
    </row>
    <row r="278" spans="1:20" ht="30" hidden="1">
      <c r="A278" s="78" t="str">
        <f t="shared" si="71"/>
        <v>Electricity Supply</v>
      </c>
      <c r="B278" s="78" t="str">
        <f t="shared" si="71"/>
        <v>Subsidy for Electricity Production</v>
      </c>
      <c r="C278" s="78" t="str">
        <f t="shared" si="71"/>
        <v>Subsidy for Elec Production by Fuel</v>
      </c>
      <c r="D278" s="12" t="s">
        <v>2870</v>
      </c>
      <c r="E278" s="57"/>
      <c r="F278" s="12" t="s">
        <v>2620</v>
      </c>
      <c r="G278" s="59"/>
      <c r="H278" s="58"/>
      <c r="I278" s="12" t="s">
        <v>51</v>
      </c>
      <c r="J278" s="78" t="str">
        <f t="shared" si="72"/>
        <v>Subsidy for Electricity Production</v>
      </c>
      <c r="K278" s="78" t="str">
        <f t="shared" si="72"/>
        <v>elec subsidy</v>
      </c>
      <c r="L278" s="70"/>
      <c r="M278" s="70"/>
      <c r="N278" s="70"/>
      <c r="O278" s="59"/>
      <c r="P278" s="57"/>
      <c r="Q278" s="57"/>
      <c r="R278" s="12"/>
      <c r="S278" s="89"/>
      <c r="T278" s="57"/>
    </row>
    <row r="279" spans="1:20" ht="30" hidden="1">
      <c r="A279" s="78" t="str">
        <f t="shared" si="71"/>
        <v>Electricity Supply</v>
      </c>
      <c r="B279" s="78" t="str">
        <f t="shared" si="71"/>
        <v>Subsidy for Electricity Production</v>
      </c>
      <c r="C279" s="78" t="str">
        <f t="shared" si="71"/>
        <v>Subsidy for Elec Production by Fuel</v>
      </c>
      <c r="D279" s="12" t="s">
        <v>2871</v>
      </c>
      <c r="E279" s="57"/>
      <c r="F279" s="12" t="s">
        <v>2454</v>
      </c>
      <c r="G279" s="59"/>
      <c r="H279" s="58"/>
      <c r="I279" s="12" t="s">
        <v>51</v>
      </c>
      <c r="J279" s="78" t="str">
        <f t="shared" si="72"/>
        <v>Subsidy for Electricity Production</v>
      </c>
      <c r="K279" s="78" t="str">
        <f t="shared" si="72"/>
        <v>elec subsidy</v>
      </c>
      <c r="L279" s="70"/>
      <c r="M279" s="70"/>
      <c r="N279" s="70"/>
      <c r="O279" s="59"/>
      <c r="P279" s="57"/>
      <c r="Q279" s="57"/>
      <c r="R279" s="12"/>
      <c r="S279" s="89"/>
      <c r="T279" s="57"/>
    </row>
    <row r="280" spans="1:20" ht="105">
      <c r="A280" s="180" t="s">
        <v>9</v>
      </c>
      <c r="B280" s="180" t="s">
        <v>23</v>
      </c>
      <c r="C280" s="180" t="s">
        <v>326</v>
      </c>
      <c r="D280" s="57"/>
      <c r="E280" s="57"/>
      <c r="F280" s="57"/>
      <c r="G280" s="57"/>
      <c r="H280" s="58">
        <v>43</v>
      </c>
      <c r="I280" s="57" t="s">
        <v>50</v>
      </c>
      <c r="J280" s="80" t="s">
        <v>23</v>
      </c>
      <c r="K280" s="80" t="s">
        <v>2018</v>
      </c>
      <c r="L280" s="63">
        <v>0</v>
      </c>
      <c r="M280" s="64">
        <v>1</v>
      </c>
      <c r="N280" s="64">
        <v>0.01</v>
      </c>
      <c r="O280" s="57" t="s">
        <v>39</v>
      </c>
      <c r="P280" s="57" t="s">
        <v>2294</v>
      </c>
      <c r="Q280" s="57" t="s">
        <v>248</v>
      </c>
      <c r="R280" s="12" t="s">
        <v>249</v>
      </c>
      <c r="S280" s="84" t="s">
        <v>2295</v>
      </c>
      <c r="T280" s="57"/>
    </row>
    <row r="281" spans="1:20" s="6" customFormat="1" ht="45" hidden="1">
      <c r="A281" s="180" t="s">
        <v>9</v>
      </c>
      <c r="B281" s="180" t="s">
        <v>27</v>
      </c>
      <c r="C281" s="180" t="s">
        <v>327</v>
      </c>
      <c r="D281" s="57"/>
      <c r="E281" s="57"/>
      <c r="F281" s="57"/>
      <c r="G281" s="57"/>
      <c r="H281" s="58">
        <v>44</v>
      </c>
      <c r="I281" s="57" t="s">
        <v>51</v>
      </c>
      <c r="J281" s="80" t="s">
        <v>27</v>
      </c>
      <c r="K281" s="80" t="s">
        <v>2017</v>
      </c>
      <c r="L281" s="63">
        <v>0</v>
      </c>
      <c r="M281" s="64">
        <v>1</v>
      </c>
      <c r="N281" s="64">
        <v>0.01</v>
      </c>
      <c r="O281" s="57" t="s">
        <v>39</v>
      </c>
      <c r="P281" s="57" t="s">
        <v>2074</v>
      </c>
      <c r="Q281" s="57" t="s">
        <v>250</v>
      </c>
      <c r="R281" s="12" t="s">
        <v>251</v>
      </c>
      <c r="S281" s="84" t="s">
        <v>178</v>
      </c>
      <c r="T281" s="59"/>
    </row>
    <row r="282" spans="1:20" s="6" customFormat="1" ht="75">
      <c r="A282" s="180" t="s">
        <v>9</v>
      </c>
      <c r="B282" s="180" t="s">
        <v>25</v>
      </c>
      <c r="C282" s="180" t="s">
        <v>66</v>
      </c>
      <c r="D282" s="57"/>
      <c r="E282" s="57"/>
      <c r="F282" s="57"/>
      <c r="G282" s="57"/>
      <c r="H282" s="58">
        <v>45</v>
      </c>
      <c r="I282" s="57" t="s">
        <v>50</v>
      </c>
      <c r="J282" s="80" t="s">
        <v>25</v>
      </c>
      <c r="K282" s="80" t="s">
        <v>2016</v>
      </c>
      <c r="L282" s="63">
        <v>0</v>
      </c>
      <c r="M282" s="64">
        <v>1</v>
      </c>
      <c r="N282" s="64">
        <v>0.01</v>
      </c>
      <c r="O282" s="57" t="s">
        <v>39</v>
      </c>
      <c r="P282" s="57" t="s">
        <v>2075</v>
      </c>
      <c r="Q282" s="57" t="s">
        <v>252</v>
      </c>
      <c r="R282" s="12" t="s">
        <v>253</v>
      </c>
      <c r="S282" s="84" t="s">
        <v>178</v>
      </c>
      <c r="T282" s="59"/>
    </row>
    <row r="283" spans="1:20" s="6" customFormat="1" ht="75">
      <c r="A283" s="180" t="s">
        <v>9</v>
      </c>
      <c r="B283" s="180" t="s">
        <v>112</v>
      </c>
      <c r="C283" s="180" t="s">
        <v>328</v>
      </c>
      <c r="D283" s="57" t="s">
        <v>146</v>
      </c>
      <c r="E283" s="57"/>
      <c r="F283" s="12" t="s">
        <v>2322</v>
      </c>
      <c r="G283" s="57"/>
      <c r="H283" s="58">
        <v>46</v>
      </c>
      <c r="I283" s="57" t="s">
        <v>50</v>
      </c>
      <c r="J283" s="80" t="s">
        <v>112</v>
      </c>
      <c r="K283" s="80" t="s">
        <v>2015</v>
      </c>
      <c r="L283" s="64">
        <v>0</v>
      </c>
      <c r="M283" s="64">
        <f>ROUND(MaxBoundCalculations!B189,2)</f>
        <v>0.33</v>
      </c>
      <c r="N283" s="64">
        <v>0.01</v>
      </c>
      <c r="O283" s="57" t="s">
        <v>36</v>
      </c>
      <c r="P283" s="57" t="s">
        <v>2403</v>
      </c>
      <c r="Q283" s="57" t="s">
        <v>254</v>
      </c>
      <c r="R283" s="12" t="s">
        <v>255</v>
      </c>
      <c r="S283" s="90" t="s">
        <v>1975</v>
      </c>
      <c r="T283" s="12" t="s">
        <v>1975</v>
      </c>
    </row>
    <row r="284" spans="1:20" s="6" customFormat="1" ht="75">
      <c r="A284" s="78" t="str">
        <f>A$283</f>
        <v>Industry</v>
      </c>
      <c r="B284" s="78" t="str">
        <f t="shared" ref="B284:C290" si="74">B$283</f>
        <v>Industry Energy Efficiency Standards</v>
      </c>
      <c r="C284" s="78" t="str">
        <f t="shared" si="74"/>
        <v>Percentage Improvement in Eqpt Efficiency Standards above BAU</v>
      </c>
      <c r="D284" s="12" t="s">
        <v>147</v>
      </c>
      <c r="E284" s="57"/>
      <c r="F284" s="12" t="s">
        <v>2323</v>
      </c>
      <c r="G284" s="57"/>
      <c r="H284" s="58">
        <v>47</v>
      </c>
      <c r="I284" s="57" t="s">
        <v>50</v>
      </c>
      <c r="J284" s="78" t="str">
        <f t="shared" ref="J284:J290" si="75">J$283</f>
        <v>Industry Energy Efficiency Standards</v>
      </c>
      <c r="K284" s="65" t="str">
        <f t="shared" ref="K284:O290" si="76">K$283</f>
        <v>indst efficiency standards</v>
      </c>
      <c r="L284" s="65">
        <f t="shared" si="76"/>
        <v>0</v>
      </c>
      <c r="M284" s="65">
        <f t="shared" si="76"/>
        <v>0.33</v>
      </c>
      <c r="N284" s="65">
        <f t="shared" si="76"/>
        <v>0.01</v>
      </c>
      <c r="O284" s="59" t="str">
        <f t="shared" si="76"/>
        <v>% reduction in energy use</v>
      </c>
      <c r="P284" s="57" t="s">
        <v>2403</v>
      </c>
      <c r="Q284" s="57" t="s">
        <v>254</v>
      </c>
      <c r="R284" s="12" t="s">
        <v>255</v>
      </c>
      <c r="S284" s="89" t="str">
        <f t="shared" ref="S284:T290" si="77">S$283</f>
        <v>U.S. DOE, 2016, Industrial Energy Efficiency Potential Analysis, https://energy.gov/sites/prod/files/2017/04/f34/energy-savings-by-state-industrial-methodology.pdf</v>
      </c>
      <c r="T284" s="59" t="str">
        <f t="shared" si="77"/>
        <v>U.S. DOE, 2016, Industrial Energy Efficiency Potential Analysis, https://energy.gov/sites/prod/files/2017/04/f34/energy-savings-by-state-industrial-methodology.pdf</v>
      </c>
    </row>
    <row r="285" spans="1:20" s="6" customFormat="1" ht="75">
      <c r="A285" s="78" t="str">
        <f t="shared" ref="A285:A290" si="78">A$283</f>
        <v>Industry</v>
      </c>
      <c r="B285" s="78" t="str">
        <f t="shared" si="74"/>
        <v>Industry Energy Efficiency Standards</v>
      </c>
      <c r="C285" s="78" t="str">
        <f t="shared" si="74"/>
        <v>Percentage Improvement in Eqpt Efficiency Standards above BAU</v>
      </c>
      <c r="D285" s="12" t="s">
        <v>148</v>
      </c>
      <c r="E285" s="57"/>
      <c r="F285" s="12" t="s">
        <v>2324</v>
      </c>
      <c r="G285" s="57"/>
      <c r="H285" s="58">
        <v>48</v>
      </c>
      <c r="I285" s="57" t="s">
        <v>50</v>
      </c>
      <c r="J285" s="78" t="str">
        <f t="shared" si="75"/>
        <v>Industry Energy Efficiency Standards</v>
      </c>
      <c r="K285" s="65" t="str">
        <f t="shared" si="76"/>
        <v>indst efficiency standards</v>
      </c>
      <c r="L285" s="65">
        <f t="shared" si="76"/>
        <v>0</v>
      </c>
      <c r="M285" s="65">
        <f t="shared" si="76"/>
        <v>0.33</v>
      </c>
      <c r="N285" s="65">
        <f t="shared" si="76"/>
        <v>0.01</v>
      </c>
      <c r="O285" s="59" t="str">
        <f t="shared" si="76"/>
        <v>% reduction in energy use</v>
      </c>
      <c r="P285" s="57" t="s">
        <v>2403</v>
      </c>
      <c r="Q285" s="57" t="s">
        <v>254</v>
      </c>
      <c r="R285" s="12" t="s">
        <v>255</v>
      </c>
      <c r="S285" s="89" t="str">
        <f t="shared" si="77"/>
        <v>U.S. DOE, 2016, Industrial Energy Efficiency Potential Analysis, https://energy.gov/sites/prod/files/2017/04/f34/energy-savings-by-state-industrial-methodology.pdf</v>
      </c>
      <c r="T285" s="59" t="str">
        <f t="shared" si="77"/>
        <v>U.S. DOE, 2016, Industrial Energy Efficiency Potential Analysis, https://energy.gov/sites/prod/files/2017/04/f34/energy-savings-by-state-industrial-methodology.pdf</v>
      </c>
    </row>
    <row r="286" spans="1:20" s="6" customFormat="1" ht="75">
      <c r="A286" s="78" t="str">
        <f t="shared" si="78"/>
        <v>Industry</v>
      </c>
      <c r="B286" s="78" t="str">
        <f t="shared" si="74"/>
        <v>Industry Energy Efficiency Standards</v>
      </c>
      <c r="C286" s="78" t="str">
        <f t="shared" si="74"/>
        <v>Percentage Improvement in Eqpt Efficiency Standards above BAU</v>
      </c>
      <c r="D286" s="12" t="s">
        <v>149</v>
      </c>
      <c r="E286" s="57"/>
      <c r="F286" s="12" t="s">
        <v>2325</v>
      </c>
      <c r="G286" s="57"/>
      <c r="H286" s="58">
        <v>49</v>
      </c>
      <c r="I286" s="57" t="s">
        <v>50</v>
      </c>
      <c r="J286" s="78" t="str">
        <f t="shared" si="75"/>
        <v>Industry Energy Efficiency Standards</v>
      </c>
      <c r="K286" s="65" t="str">
        <f t="shared" si="76"/>
        <v>indst efficiency standards</v>
      </c>
      <c r="L286" s="65">
        <f t="shared" si="76"/>
        <v>0</v>
      </c>
      <c r="M286" s="65">
        <f t="shared" si="76"/>
        <v>0.33</v>
      </c>
      <c r="N286" s="65">
        <f t="shared" si="76"/>
        <v>0.01</v>
      </c>
      <c r="O286" s="59" t="str">
        <f t="shared" si="76"/>
        <v>% reduction in energy use</v>
      </c>
      <c r="P286" s="57" t="s">
        <v>2403</v>
      </c>
      <c r="Q286" s="57" t="s">
        <v>254</v>
      </c>
      <c r="R286" s="12" t="s">
        <v>255</v>
      </c>
      <c r="S286" s="89" t="str">
        <f t="shared" si="77"/>
        <v>U.S. DOE, 2016, Industrial Energy Efficiency Potential Analysis, https://energy.gov/sites/prod/files/2017/04/f34/energy-savings-by-state-industrial-methodology.pdf</v>
      </c>
      <c r="T286" s="59" t="str">
        <f t="shared" si="77"/>
        <v>U.S. DOE, 2016, Industrial Energy Efficiency Potential Analysis, https://energy.gov/sites/prod/files/2017/04/f34/energy-savings-by-state-industrial-methodology.pdf</v>
      </c>
    </row>
    <row r="287" spans="1:20" s="6" customFormat="1" ht="75">
      <c r="A287" s="78" t="str">
        <f t="shared" si="78"/>
        <v>Industry</v>
      </c>
      <c r="B287" s="78" t="str">
        <f t="shared" si="74"/>
        <v>Industry Energy Efficiency Standards</v>
      </c>
      <c r="C287" s="78" t="str">
        <f t="shared" si="74"/>
        <v>Percentage Improvement in Eqpt Efficiency Standards above BAU</v>
      </c>
      <c r="D287" s="12" t="s">
        <v>2369</v>
      </c>
      <c r="E287" s="57"/>
      <c r="F287" s="12" t="s">
        <v>2902</v>
      </c>
      <c r="G287" s="57"/>
      <c r="H287" s="58">
        <v>50</v>
      </c>
      <c r="I287" s="57" t="s">
        <v>50</v>
      </c>
      <c r="J287" s="78" t="str">
        <f t="shared" si="75"/>
        <v>Industry Energy Efficiency Standards</v>
      </c>
      <c r="K287" s="65" t="str">
        <f t="shared" si="76"/>
        <v>indst efficiency standards</v>
      </c>
      <c r="L287" s="65">
        <f t="shared" si="76"/>
        <v>0</v>
      </c>
      <c r="M287" s="65">
        <f t="shared" si="76"/>
        <v>0.33</v>
      </c>
      <c r="N287" s="65">
        <f t="shared" si="76"/>
        <v>0.01</v>
      </c>
      <c r="O287" s="59" t="str">
        <f t="shared" si="76"/>
        <v>% reduction in energy use</v>
      </c>
      <c r="P287" s="57" t="s">
        <v>2403</v>
      </c>
      <c r="Q287" s="57" t="s">
        <v>254</v>
      </c>
      <c r="R287" s="12" t="s">
        <v>255</v>
      </c>
      <c r="S287" s="89" t="str">
        <f t="shared" si="77"/>
        <v>U.S. DOE, 2016, Industrial Energy Efficiency Potential Analysis, https://energy.gov/sites/prod/files/2017/04/f34/energy-savings-by-state-industrial-methodology.pdf</v>
      </c>
      <c r="T287" s="59" t="str">
        <f t="shared" si="77"/>
        <v>U.S. DOE, 2016, Industrial Energy Efficiency Potential Analysis, https://energy.gov/sites/prod/files/2017/04/f34/energy-savings-by-state-industrial-methodology.pdf</v>
      </c>
    </row>
    <row r="288" spans="1:20" s="6" customFormat="1" ht="75">
      <c r="A288" s="78" t="str">
        <f t="shared" si="78"/>
        <v>Industry</v>
      </c>
      <c r="B288" s="78" t="str">
        <f t="shared" si="74"/>
        <v>Industry Energy Efficiency Standards</v>
      </c>
      <c r="C288" s="78" t="str">
        <f t="shared" si="74"/>
        <v>Percentage Improvement in Eqpt Efficiency Standards above BAU</v>
      </c>
      <c r="D288" s="12" t="s">
        <v>150</v>
      </c>
      <c r="E288" s="57"/>
      <c r="F288" s="12" t="s">
        <v>2368</v>
      </c>
      <c r="G288" s="57"/>
      <c r="H288" s="58">
        <v>51</v>
      </c>
      <c r="I288" s="57" t="s">
        <v>50</v>
      </c>
      <c r="J288" s="78" t="str">
        <f t="shared" si="75"/>
        <v>Industry Energy Efficiency Standards</v>
      </c>
      <c r="K288" s="65" t="str">
        <f t="shared" si="76"/>
        <v>indst efficiency standards</v>
      </c>
      <c r="L288" s="65">
        <f t="shared" si="76"/>
        <v>0</v>
      </c>
      <c r="M288" s="65">
        <f t="shared" si="76"/>
        <v>0.33</v>
      </c>
      <c r="N288" s="65">
        <f t="shared" si="76"/>
        <v>0.01</v>
      </c>
      <c r="O288" s="59" t="str">
        <f t="shared" si="76"/>
        <v>% reduction in energy use</v>
      </c>
      <c r="P288" s="57" t="s">
        <v>2403</v>
      </c>
      <c r="Q288" s="57" t="s">
        <v>254</v>
      </c>
      <c r="R288" s="12" t="s">
        <v>255</v>
      </c>
      <c r="S288" s="89" t="str">
        <f t="shared" si="77"/>
        <v>U.S. DOE, 2016, Industrial Energy Efficiency Potential Analysis, https://energy.gov/sites/prod/files/2017/04/f34/energy-savings-by-state-industrial-methodology.pdf</v>
      </c>
      <c r="T288" s="59" t="str">
        <f t="shared" si="77"/>
        <v>U.S. DOE, 2016, Industrial Energy Efficiency Potential Analysis, https://energy.gov/sites/prod/files/2017/04/f34/energy-savings-by-state-industrial-methodology.pdf</v>
      </c>
    </row>
    <row r="289" spans="1:20" ht="75">
      <c r="A289" s="78" t="str">
        <f t="shared" si="78"/>
        <v>Industry</v>
      </c>
      <c r="B289" s="78" t="str">
        <f>B$283</f>
        <v>Industry Energy Efficiency Standards</v>
      </c>
      <c r="C289" s="78" t="str">
        <f>C$283</f>
        <v>Percentage Improvement in Eqpt Efficiency Standards above BAU</v>
      </c>
      <c r="D289" s="12" t="s">
        <v>151</v>
      </c>
      <c r="E289" s="57"/>
      <c r="F289" s="12" t="s">
        <v>153</v>
      </c>
      <c r="G289" s="57"/>
      <c r="H289" s="58">
        <v>52</v>
      </c>
      <c r="I289" s="57" t="s">
        <v>50</v>
      </c>
      <c r="J289" s="78" t="str">
        <f t="shared" si="75"/>
        <v>Industry Energy Efficiency Standards</v>
      </c>
      <c r="K289" s="65" t="str">
        <f t="shared" si="76"/>
        <v>indst efficiency standards</v>
      </c>
      <c r="L289" s="65">
        <f>L$283</f>
        <v>0</v>
      </c>
      <c r="M289" s="65">
        <f>M$283</f>
        <v>0.33</v>
      </c>
      <c r="N289" s="65">
        <f>N$283</f>
        <v>0.01</v>
      </c>
      <c r="O289" s="59" t="str">
        <f>O$283</f>
        <v>% reduction in energy use</v>
      </c>
      <c r="P289" s="57" t="s">
        <v>2403</v>
      </c>
      <c r="Q289" s="57" t="s">
        <v>254</v>
      </c>
      <c r="R289" s="12" t="s">
        <v>255</v>
      </c>
      <c r="S289" s="89" t="str">
        <f t="shared" si="77"/>
        <v>U.S. DOE, 2016, Industrial Energy Efficiency Potential Analysis, https://energy.gov/sites/prod/files/2017/04/f34/energy-savings-by-state-industrial-methodology.pdf</v>
      </c>
      <c r="T289" s="59" t="str">
        <f t="shared" si="77"/>
        <v>U.S. DOE, 2016, Industrial Energy Efficiency Potential Analysis, https://energy.gov/sites/prod/files/2017/04/f34/energy-savings-by-state-industrial-methodology.pdf</v>
      </c>
    </row>
    <row r="290" spans="1:20" s="6" customFormat="1" ht="75">
      <c r="A290" s="78" t="str">
        <f t="shared" si="78"/>
        <v>Industry</v>
      </c>
      <c r="B290" s="78" t="str">
        <f t="shared" si="74"/>
        <v>Industry Energy Efficiency Standards</v>
      </c>
      <c r="C290" s="78" t="str">
        <f t="shared" si="74"/>
        <v>Percentage Improvement in Eqpt Efficiency Standards above BAU</v>
      </c>
      <c r="D290" s="12" t="s">
        <v>152</v>
      </c>
      <c r="E290" s="57"/>
      <c r="F290" s="12" t="s">
        <v>154</v>
      </c>
      <c r="G290" s="57"/>
      <c r="H290" s="58">
        <v>53</v>
      </c>
      <c r="I290" s="57" t="s">
        <v>50</v>
      </c>
      <c r="J290" s="78" t="str">
        <f t="shared" si="75"/>
        <v>Industry Energy Efficiency Standards</v>
      </c>
      <c r="K290" s="65" t="str">
        <f t="shared" si="76"/>
        <v>indst efficiency standards</v>
      </c>
      <c r="L290" s="65">
        <f t="shared" si="76"/>
        <v>0</v>
      </c>
      <c r="M290" s="65">
        <f t="shared" si="76"/>
        <v>0.33</v>
      </c>
      <c r="N290" s="65">
        <f t="shared" si="76"/>
        <v>0.01</v>
      </c>
      <c r="O290" s="59" t="str">
        <f t="shared" si="76"/>
        <v>% reduction in energy use</v>
      </c>
      <c r="P290" s="57" t="s">
        <v>2403</v>
      </c>
      <c r="Q290" s="57" t="s">
        <v>254</v>
      </c>
      <c r="R290" s="12" t="s">
        <v>255</v>
      </c>
      <c r="S290" s="89" t="str">
        <f t="shared" si="77"/>
        <v>U.S. DOE, 2016, Industrial Energy Efficiency Potential Analysis, https://energy.gov/sites/prod/files/2017/04/f34/energy-savings-by-state-industrial-methodology.pdf</v>
      </c>
      <c r="T290" s="59" t="str">
        <f t="shared" si="77"/>
        <v>U.S. DOE, 2016, Industrial Energy Efficiency Potential Analysis, https://energy.gov/sites/prod/files/2017/04/f34/energy-savings-by-state-industrial-methodology.pdf</v>
      </c>
    </row>
    <row r="291" spans="1:20" s="6" customFormat="1" ht="45">
      <c r="A291" s="180" t="s">
        <v>9</v>
      </c>
      <c r="B291" s="180" t="s">
        <v>26</v>
      </c>
      <c r="C291" s="180" t="s">
        <v>329</v>
      </c>
      <c r="D291" s="57"/>
      <c r="E291" s="57"/>
      <c r="F291" s="57"/>
      <c r="G291" s="57"/>
      <c r="H291" s="58">
        <v>54</v>
      </c>
      <c r="I291" s="57" t="s">
        <v>50</v>
      </c>
      <c r="J291" s="80" t="s">
        <v>26</v>
      </c>
      <c r="K291" s="80" t="s">
        <v>2014</v>
      </c>
      <c r="L291" s="63">
        <v>0</v>
      </c>
      <c r="M291" s="64">
        <v>1</v>
      </c>
      <c r="N291" s="64">
        <v>0.01</v>
      </c>
      <c r="O291" s="57" t="s">
        <v>39</v>
      </c>
      <c r="P291" s="57" t="s">
        <v>2076</v>
      </c>
      <c r="Q291" s="57" t="s">
        <v>256</v>
      </c>
      <c r="R291" s="12" t="s">
        <v>257</v>
      </c>
      <c r="S291" s="84" t="s">
        <v>178</v>
      </c>
      <c r="T291" s="59"/>
    </row>
    <row r="292" spans="1:20" ht="30" hidden="1">
      <c r="A292" s="180" t="s">
        <v>9</v>
      </c>
      <c r="B292" s="180" t="s">
        <v>2740</v>
      </c>
      <c r="C292" s="180" t="s">
        <v>2307</v>
      </c>
      <c r="D292" s="57" t="s">
        <v>146</v>
      </c>
      <c r="E292" s="57" t="s">
        <v>2308</v>
      </c>
      <c r="F292" s="12" t="s">
        <v>2322</v>
      </c>
      <c r="G292" s="57" t="s">
        <v>2314</v>
      </c>
      <c r="H292" s="58">
        <v>381</v>
      </c>
      <c r="I292" s="57" t="s">
        <v>51</v>
      </c>
      <c r="J292" s="180" t="s">
        <v>2740</v>
      </c>
      <c r="K292" s="80" t="s">
        <v>2321</v>
      </c>
      <c r="L292" s="63">
        <v>0</v>
      </c>
      <c r="M292" s="63">
        <v>1</v>
      </c>
      <c r="N292" s="64">
        <v>0.01</v>
      </c>
      <c r="O292" s="57" t="s">
        <v>2320</v>
      </c>
      <c r="Q292" s="57" t="s">
        <v>258</v>
      </c>
      <c r="R292" s="12" t="s">
        <v>2782</v>
      </c>
      <c r="S292" s="84"/>
      <c r="T292" s="57"/>
    </row>
    <row r="293" spans="1:20" ht="135">
      <c r="A293" s="78" t="str">
        <f t="shared" ref="A293:C324" si="79">A$292</f>
        <v>Industry</v>
      </c>
      <c r="B293" s="78" t="str">
        <f t="shared" si="79"/>
        <v>Electrification + Hydrogen</v>
      </c>
      <c r="C293" s="78" t="str">
        <f t="shared" si="79"/>
        <v>Fraction of Industrial Fuel Use Shifted to Other Fuels</v>
      </c>
      <c r="D293" s="57" t="s">
        <v>146</v>
      </c>
      <c r="E293" s="57" t="s">
        <v>2309</v>
      </c>
      <c r="F293" s="12" t="s">
        <v>2322</v>
      </c>
      <c r="G293" s="57" t="s">
        <v>2317</v>
      </c>
      <c r="H293" s="58">
        <v>382</v>
      </c>
      <c r="I293" s="57" t="s">
        <v>50</v>
      </c>
      <c r="J293" s="78" t="str">
        <f t="shared" ref="J293:O297" si="80">J$292</f>
        <v>Electrification + Hydrogen</v>
      </c>
      <c r="K293" s="78" t="str">
        <f t="shared" si="80"/>
        <v>indst fuel type shifting</v>
      </c>
      <c r="L293" s="190">
        <f t="shared" si="80"/>
        <v>0</v>
      </c>
      <c r="M293" s="190">
        <f t="shared" si="80"/>
        <v>1</v>
      </c>
      <c r="N293" s="190">
        <f t="shared" si="80"/>
        <v>0.01</v>
      </c>
      <c r="O293" s="78" t="str">
        <f t="shared" si="80"/>
        <v>% of fuel shifted</v>
      </c>
      <c r="P293" s="57" t="s">
        <v>2757</v>
      </c>
      <c r="Q293" s="78" t="str">
        <f t="shared" ref="Q293:R367" si="81">Q$292</f>
        <v>industry-ag-main.html#fuel-switching</v>
      </c>
      <c r="R293" s="78" t="str">
        <f t="shared" si="81"/>
        <v>industry-elec-and-hydrogen.html</v>
      </c>
      <c r="S293" s="84"/>
      <c r="T293" s="57"/>
    </row>
    <row r="294" spans="1:20" ht="135">
      <c r="A294" s="78" t="str">
        <f>A$292</f>
        <v>Industry</v>
      </c>
      <c r="B294" s="78" t="str">
        <f t="shared" si="79"/>
        <v>Electrification + Hydrogen</v>
      </c>
      <c r="C294" s="78" t="str">
        <f t="shared" si="79"/>
        <v>Fraction of Industrial Fuel Use Shifted to Other Fuels</v>
      </c>
      <c r="D294" s="57" t="s">
        <v>146</v>
      </c>
      <c r="E294" s="57" t="s">
        <v>2310</v>
      </c>
      <c r="F294" s="12" t="s">
        <v>2322</v>
      </c>
      <c r="G294" s="57" t="s">
        <v>2318</v>
      </c>
      <c r="H294" s="58">
        <v>383</v>
      </c>
      <c r="I294" s="57" t="s">
        <v>50</v>
      </c>
      <c r="J294" s="78" t="str">
        <f t="shared" si="80"/>
        <v>Electrification + Hydrogen</v>
      </c>
      <c r="K294" s="78" t="str">
        <f t="shared" si="80"/>
        <v>indst fuel type shifting</v>
      </c>
      <c r="L294" s="190">
        <f t="shared" si="80"/>
        <v>0</v>
      </c>
      <c r="M294" s="190">
        <f t="shared" si="80"/>
        <v>1</v>
      </c>
      <c r="N294" s="190">
        <f t="shared" si="80"/>
        <v>0.01</v>
      </c>
      <c r="O294" s="78" t="str">
        <f t="shared" si="80"/>
        <v>% of fuel shifted</v>
      </c>
      <c r="P294" s="57" t="s">
        <v>2742</v>
      </c>
      <c r="Q294" s="78" t="str">
        <f t="shared" si="81"/>
        <v>industry-ag-main.html#fuel-switching</v>
      </c>
      <c r="R294" s="78" t="str">
        <f t="shared" si="81"/>
        <v>industry-elec-and-hydrogen.html</v>
      </c>
      <c r="S294" s="84"/>
      <c r="T294" s="57"/>
    </row>
    <row r="295" spans="1:20" ht="135">
      <c r="A295" s="78" t="str">
        <f t="shared" ref="A295:C326" si="82">A$292</f>
        <v>Industry</v>
      </c>
      <c r="B295" s="78" t="str">
        <f t="shared" si="79"/>
        <v>Electrification + Hydrogen</v>
      </c>
      <c r="C295" s="78" t="str">
        <f t="shared" si="79"/>
        <v>Fraction of Industrial Fuel Use Shifted to Other Fuels</v>
      </c>
      <c r="D295" s="57" t="s">
        <v>146</v>
      </c>
      <c r="E295" s="57" t="s">
        <v>2311</v>
      </c>
      <c r="F295" s="12" t="s">
        <v>2322</v>
      </c>
      <c r="G295" s="57" t="s">
        <v>2315</v>
      </c>
      <c r="H295" s="58">
        <v>384</v>
      </c>
      <c r="I295" s="57" t="s">
        <v>50</v>
      </c>
      <c r="J295" s="78" t="str">
        <f t="shared" si="80"/>
        <v>Electrification + Hydrogen</v>
      </c>
      <c r="K295" s="78" t="str">
        <f t="shared" si="80"/>
        <v>indst fuel type shifting</v>
      </c>
      <c r="L295" s="190">
        <f t="shared" si="80"/>
        <v>0</v>
      </c>
      <c r="M295" s="190">
        <f t="shared" si="80"/>
        <v>1</v>
      </c>
      <c r="N295" s="190">
        <f t="shared" si="80"/>
        <v>0.01</v>
      </c>
      <c r="O295" s="78" t="str">
        <f t="shared" si="80"/>
        <v>% of fuel shifted</v>
      </c>
      <c r="P295" s="57" t="s">
        <v>2888</v>
      </c>
      <c r="Q295" s="78" t="str">
        <f t="shared" si="81"/>
        <v>industry-ag-main.html#fuel-switching</v>
      </c>
      <c r="R295" s="78" t="str">
        <f t="shared" si="81"/>
        <v>industry-elec-and-hydrogen.html</v>
      </c>
      <c r="S295" s="84"/>
      <c r="T295" s="57"/>
    </row>
    <row r="296" spans="1:20" ht="135">
      <c r="A296" s="78" t="str">
        <f t="shared" si="82"/>
        <v>Industry</v>
      </c>
      <c r="B296" s="78" t="str">
        <f t="shared" si="79"/>
        <v>Electrification + Hydrogen</v>
      </c>
      <c r="C296" s="78" t="str">
        <f t="shared" si="79"/>
        <v>Fraction of Industrial Fuel Use Shifted to Other Fuels</v>
      </c>
      <c r="D296" s="57" t="s">
        <v>146</v>
      </c>
      <c r="E296" s="57" t="s">
        <v>2312</v>
      </c>
      <c r="F296" s="12" t="s">
        <v>2322</v>
      </c>
      <c r="G296" s="57" t="s">
        <v>2316</v>
      </c>
      <c r="H296" s="58">
        <v>385</v>
      </c>
      <c r="I296" s="57" t="s">
        <v>50</v>
      </c>
      <c r="J296" s="78" t="str">
        <f t="shared" si="80"/>
        <v>Electrification + Hydrogen</v>
      </c>
      <c r="K296" s="78" t="str">
        <f t="shared" si="80"/>
        <v>indst fuel type shifting</v>
      </c>
      <c r="L296" s="190">
        <f t="shared" si="80"/>
        <v>0</v>
      </c>
      <c r="M296" s="190">
        <f t="shared" si="80"/>
        <v>1</v>
      </c>
      <c r="N296" s="190">
        <f t="shared" si="80"/>
        <v>0.01</v>
      </c>
      <c r="O296" s="78" t="str">
        <f t="shared" si="80"/>
        <v>% of fuel shifted</v>
      </c>
      <c r="P296" s="57" t="s">
        <v>2743</v>
      </c>
      <c r="Q296" s="78" t="str">
        <f t="shared" si="81"/>
        <v>industry-ag-main.html#fuel-switching</v>
      </c>
      <c r="R296" s="78" t="str">
        <f t="shared" si="81"/>
        <v>industry-elec-and-hydrogen.html</v>
      </c>
      <c r="S296" s="84"/>
      <c r="T296" s="57"/>
    </row>
    <row r="297" spans="1:20" ht="30" hidden="1">
      <c r="A297" s="78" t="str">
        <f t="shared" si="82"/>
        <v>Industry</v>
      </c>
      <c r="B297" s="78" t="str">
        <f t="shared" si="79"/>
        <v>Electrification + Hydrogen</v>
      </c>
      <c r="C297" s="78" t="str">
        <f t="shared" si="79"/>
        <v>Fraction of Industrial Fuel Use Shifted to Other Fuels</v>
      </c>
      <c r="D297" s="57" t="s">
        <v>146</v>
      </c>
      <c r="E297" s="57" t="s">
        <v>2313</v>
      </c>
      <c r="F297" s="12" t="s">
        <v>2322</v>
      </c>
      <c r="G297" s="57" t="s">
        <v>2319</v>
      </c>
      <c r="H297" s="58">
        <v>386</v>
      </c>
      <c r="I297" s="57" t="s">
        <v>51</v>
      </c>
      <c r="J297" s="78" t="str">
        <f t="shared" si="80"/>
        <v>Electrification + Hydrogen</v>
      </c>
      <c r="K297" s="78" t="str">
        <f t="shared" si="80"/>
        <v>indst fuel type shifting</v>
      </c>
      <c r="L297" s="190">
        <f t="shared" si="80"/>
        <v>0</v>
      </c>
      <c r="M297" s="190">
        <f t="shared" si="80"/>
        <v>1</v>
      </c>
      <c r="N297" s="190">
        <f t="shared" si="80"/>
        <v>0.01</v>
      </c>
      <c r="O297" s="78" t="str">
        <f t="shared" si="80"/>
        <v>% of fuel shifted</v>
      </c>
      <c r="P297" s="57"/>
      <c r="Q297" s="78" t="str">
        <f t="shared" si="81"/>
        <v>industry-ag-main.html#fuel-switching</v>
      </c>
      <c r="R297" s="78" t="str">
        <f t="shared" si="81"/>
        <v>industry-elec-and-hydrogen.html</v>
      </c>
      <c r="S297" s="84"/>
      <c r="T297" s="57"/>
    </row>
    <row r="298" spans="1:20" ht="30" hidden="1">
      <c r="A298" s="78" t="str">
        <f t="shared" si="82"/>
        <v>Industry</v>
      </c>
      <c r="B298" s="78" t="str">
        <f t="shared" si="79"/>
        <v>Electrification + Hydrogen</v>
      </c>
      <c r="C298" s="78" t="str">
        <f t="shared" si="79"/>
        <v>Fraction of Industrial Fuel Use Shifted to Other Fuels</v>
      </c>
      <c r="D298" s="57" t="s">
        <v>146</v>
      </c>
      <c r="E298" s="57" t="s">
        <v>2786</v>
      </c>
      <c r="F298" s="12" t="s">
        <v>2322</v>
      </c>
      <c r="G298" s="57" t="s">
        <v>2789</v>
      </c>
      <c r="H298" s="58">
        <v>387</v>
      </c>
      <c r="I298" s="57" t="s">
        <v>51</v>
      </c>
      <c r="J298" s="78" t="str">
        <f t="shared" ref="J298:O340" si="83">J$292</f>
        <v>Electrification + Hydrogen</v>
      </c>
      <c r="K298" s="78" t="str">
        <f t="shared" si="83"/>
        <v>indst fuel type shifting</v>
      </c>
      <c r="L298" s="190">
        <f t="shared" si="83"/>
        <v>0</v>
      </c>
      <c r="M298" s="190">
        <f t="shared" si="83"/>
        <v>1</v>
      </c>
      <c r="N298" s="190">
        <f t="shared" si="83"/>
        <v>0.01</v>
      </c>
      <c r="O298" s="78" t="str">
        <f t="shared" si="83"/>
        <v>% of fuel shifted</v>
      </c>
      <c r="P298" s="57"/>
      <c r="Q298" s="78" t="str">
        <f t="shared" si="81"/>
        <v>industry-ag-main.html#fuel-switching</v>
      </c>
      <c r="R298" s="78" t="str">
        <f t="shared" si="81"/>
        <v>industry-elec-and-hydrogen.html</v>
      </c>
      <c r="S298" s="84"/>
      <c r="T298" s="57"/>
    </row>
    <row r="299" spans="1:20" ht="135">
      <c r="A299" s="78" t="str">
        <f t="shared" si="82"/>
        <v>Industry</v>
      </c>
      <c r="B299" s="78" t="str">
        <f t="shared" si="79"/>
        <v>Electrification + Hydrogen</v>
      </c>
      <c r="C299" s="78" t="str">
        <f t="shared" si="79"/>
        <v>Fraction of Industrial Fuel Use Shifted to Other Fuels</v>
      </c>
      <c r="D299" s="57" t="s">
        <v>146</v>
      </c>
      <c r="E299" s="57" t="s">
        <v>2787</v>
      </c>
      <c r="F299" s="12" t="s">
        <v>2322</v>
      </c>
      <c r="G299" s="57" t="s">
        <v>2791</v>
      </c>
      <c r="H299" s="58">
        <v>388</v>
      </c>
      <c r="I299" s="57" t="s">
        <v>50</v>
      </c>
      <c r="J299" s="78" t="str">
        <f t="shared" si="83"/>
        <v>Electrification + Hydrogen</v>
      </c>
      <c r="K299" s="78" t="str">
        <f t="shared" si="83"/>
        <v>indst fuel type shifting</v>
      </c>
      <c r="L299" s="190">
        <f t="shared" si="83"/>
        <v>0</v>
      </c>
      <c r="M299" s="190">
        <f t="shared" si="83"/>
        <v>1</v>
      </c>
      <c r="N299" s="190">
        <f t="shared" si="83"/>
        <v>0.01</v>
      </c>
      <c r="O299" s="78" t="str">
        <f t="shared" si="83"/>
        <v>% of fuel shifted</v>
      </c>
      <c r="P299" s="57" t="s">
        <v>2796</v>
      </c>
      <c r="Q299" s="78" t="str">
        <f t="shared" si="81"/>
        <v>industry-ag-main.html#fuel-switching</v>
      </c>
      <c r="R299" s="78" t="str">
        <f t="shared" si="81"/>
        <v>industry-elec-and-hydrogen.html</v>
      </c>
      <c r="S299" s="84"/>
      <c r="T299" s="57"/>
    </row>
    <row r="300" spans="1:20" ht="135">
      <c r="A300" s="78" t="str">
        <f t="shared" si="82"/>
        <v>Industry</v>
      </c>
      <c r="B300" s="78" t="str">
        <f t="shared" si="79"/>
        <v>Electrification + Hydrogen</v>
      </c>
      <c r="C300" s="78" t="str">
        <f t="shared" si="79"/>
        <v>Fraction of Industrial Fuel Use Shifted to Other Fuels</v>
      </c>
      <c r="D300" s="57" t="s">
        <v>146</v>
      </c>
      <c r="E300" s="57" t="s">
        <v>2788</v>
      </c>
      <c r="F300" s="12" t="s">
        <v>2322</v>
      </c>
      <c r="G300" s="57" t="s">
        <v>2792</v>
      </c>
      <c r="H300" s="58">
        <v>389</v>
      </c>
      <c r="I300" s="57" t="s">
        <v>50</v>
      </c>
      <c r="J300" s="78" t="str">
        <f t="shared" si="83"/>
        <v>Electrification + Hydrogen</v>
      </c>
      <c r="K300" s="78" t="str">
        <f t="shared" si="83"/>
        <v>indst fuel type shifting</v>
      </c>
      <c r="L300" s="190">
        <f t="shared" si="83"/>
        <v>0</v>
      </c>
      <c r="M300" s="190">
        <f t="shared" si="83"/>
        <v>1</v>
      </c>
      <c r="N300" s="190">
        <f t="shared" si="83"/>
        <v>0.01</v>
      </c>
      <c r="O300" s="78" t="str">
        <f t="shared" si="83"/>
        <v>% of fuel shifted</v>
      </c>
      <c r="P300" s="57" t="s">
        <v>2797</v>
      </c>
      <c r="Q300" s="78" t="str">
        <f t="shared" si="81"/>
        <v>industry-ag-main.html#fuel-switching</v>
      </c>
      <c r="R300" s="78" t="str">
        <f t="shared" si="81"/>
        <v>industry-elec-and-hydrogen.html</v>
      </c>
      <c r="S300" s="84"/>
      <c r="T300" s="57"/>
    </row>
    <row r="301" spans="1:20" ht="30" hidden="1">
      <c r="A301" s="78" t="str">
        <f t="shared" si="82"/>
        <v>Industry</v>
      </c>
      <c r="B301" s="78" t="str">
        <f t="shared" si="79"/>
        <v>Electrification + Hydrogen</v>
      </c>
      <c r="C301" s="78" t="str">
        <f t="shared" si="79"/>
        <v>Fraction of Industrial Fuel Use Shifted to Other Fuels</v>
      </c>
      <c r="D301" s="57" t="s">
        <v>146</v>
      </c>
      <c r="E301" s="57" t="s">
        <v>2785</v>
      </c>
      <c r="F301" s="12" t="s">
        <v>2322</v>
      </c>
      <c r="G301" s="57" t="s">
        <v>2790</v>
      </c>
      <c r="H301" s="58">
        <v>390</v>
      </c>
      <c r="I301" s="57" t="s">
        <v>51</v>
      </c>
      <c r="J301" s="78" t="str">
        <f t="shared" si="83"/>
        <v>Electrification + Hydrogen</v>
      </c>
      <c r="K301" s="78" t="str">
        <f t="shared" si="83"/>
        <v>indst fuel type shifting</v>
      </c>
      <c r="L301" s="190">
        <f t="shared" si="83"/>
        <v>0</v>
      </c>
      <c r="M301" s="190">
        <f t="shared" si="83"/>
        <v>1</v>
      </c>
      <c r="N301" s="190">
        <f t="shared" si="83"/>
        <v>0.01</v>
      </c>
      <c r="O301" s="78" t="str">
        <f t="shared" si="83"/>
        <v>% of fuel shifted</v>
      </c>
      <c r="P301" s="57"/>
      <c r="Q301" s="78" t="str">
        <f t="shared" si="81"/>
        <v>industry-ag-main.html#fuel-switching</v>
      </c>
      <c r="R301" s="78" t="str">
        <f t="shared" si="81"/>
        <v>industry-elec-and-hydrogen.html</v>
      </c>
      <c r="S301" s="84"/>
      <c r="T301" s="57"/>
    </row>
    <row r="302" spans="1:20" ht="30" hidden="1">
      <c r="A302" s="78" t="str">
        <f t="shared" si="82"/>
        <v>Industry</v>
      </c>
      <c r="B302" s="78" t="str">
        <f t="shared" si="79"/>
        <v>Electrification + Hydrogen</v>
      </c>
      <c r="C302" s="78" t="str">
        <f t="shared" si="79"/>
        <v>Fraction of Industrial Fuel Use Shifted to Other Fuels</v>
      </c>
      <c r="D302" s="12" t="s">
        <v>147</v>
      </c>
      <c r="E302" s="57" t="s">
        <v>2308</v>
      </c>
      <c r="F302" s="12" t="s">
        <v>2323</v>
      </c>
      <c r="G302" s="57" t="s">
        <v>2314</v>
      </c>
      <c r="H302" s="58">
        <v>391</v>
      </c>
      <c r="I302" s="57" t="s">
        <v>51</v>
      </c>
      <c r="J302" s="78" t="str">
        <f t="shared" si="83"/>
        <v>Electrification + Hydrogen</v>
      </c>
      <c r="K302" s="78" t="str">
        <f t="shared" si="83"/>
        <v>indst fuel type shifting</v>
      </c>
      <c r="L302" s="190">
        <f t="shared" si="83"/>
        <v>0</v>
      </c>
      <c r="M302" s="190">
        <f t="shared" si="83"/>
        <v>1</v>
      </c>
      <c r="N302" s="190">
        <f t="shared" si="83"/>
        <v>0.01</v>
      </c>
      <c r="O302" s="78" t="str">
        <f t="shared" si="83"/>
        <v>% of fuel shifted</v>
      </c>
      <c r="P302" s="57"/>
      <c r="Q302" s="78" t="str">
        <f t="shared" si="81"/>
        <v>industry-ag-main.html#fuel-switching</v>
      </c>
      <c r="R302" s="78" t="str">
        <f t="shared" si="81"/>
        <v>industry-elec-and-hydrogen.html</v>
      </c>
      <c r="S302" s="84"/>
      <c r="T302" s="57"/>
    </row>
    <row r="303" spans="1:20" ht="135">
      <c r="A303" s="78" t="str">
        <f t="shared" si="82"/>
        <v>Industry</v>
      </c>
      <c r="B303" s="78" t="str">
        <f t="shared" si="79"/>
        <v>Electrification + Hydrogen</v>
      </c>
      <c r="C303" s="78" t="str">
        <f t="shared" si="79"/>
        <v>Fraction of Industrial Fuel Use Shifted to Other Fuels</v>
      </c>
      <c r="D303" s="12" t="s">
        <v>147</v>
      </c>
      <c r="E303" s="57" t="s">
        <v>2309</v>
      </c>
      <c r="F303" s="12" t="s">
        <v>2323</v>
      </c>
      <c r="G303" s="57" t="s">
        <v>2317</v>
      </c>
      <c r="H303" s="58">
        <v>392</v>
      </c>
      <c r="I303" s="57" t="s">
        <v>50</v>
      </c>
      <c r="J303" s="78" t="str">
        <f t="shared" si="83"/>
        <v>Electrification + Hydrogen</v>
      </c>
      <c r="K303" s="78" t="str">
        <f t="shared" si="83"/>
        <v>indst fuel type shifting</v>
      </c>
      <c r="L303" s="190">
        <f t="shared" si="83"/>
        <v>0</v>
      </c>
      <c r="M303" s="190">
        <f t="shared" si="83"/>
        <v>1</v>
      </c>
      <c r="N303" s="190">
        <f t="shared" si="83"/>
        <v>0.01</v>
      </c>
      <c r="O303" s="78" t="str">
        <f t="shared" si="83"/>
        <v>% of fuel shifted</v>
      </c>
      <c r="P303" s="57" t="s">
        <v>2744</v>
      </c>
      <c r="Q303" s="78" t="str">
        <f t="shared" si="81"/>
        <v>industry-ag-main.html#fuel-switching</v>
      </c>
      <c r="R303" s="78" t="str">
        <f t="shared" si="81"/>
        <v>industry-elec-and-hydrogen.html</v>
      </c>
      <c r="S303" s="84"/>
      <c r="T303" s="57"/>
    </row>
    <row r="304" spans="1:20" ht="150">
      <c r="A304" s="78" t="str">
        <f t="shared" si="82"/>
        <v>Industry</v>
      </c>
      <c r="B304" s="78" t="str">
        <f t="shared" si="79"/>
        <v>Electrification + Hydrogen</v>
      </c>
      <c r="C304" s="78" t="str">
        <f t="shared" si="79"/>
        <v>Fraction of Industrial Fuel Use Shifted to Other Fuels</v>
      </c>
      <c r="D304" s="12" t="s">
        <v>147</v>
      </c>
      <c r="E304" s="57" t="s">
        <v>2310</v>
      </c>
      <c r="F304" s="12" t="s">
        <v>2323</v>
      </c>
      <c r="G304" s="57" t="s">
        <v>2318</v>
      </c>
      <c r="H304" s="58">
        <v>393</v>
      </c>
      <c r="I304" s="57" t="s">
        <v>50</v>
      </c>
      <c r="J304" s="78" t="str">
        <f t="shared" si="83"/>
        <v>Electrification + Hydrogen</v>
      </c>
      <c r="K304" s="78" t="str">
        <f t="shared" si="83"/>
        <v>indst fuel type shifting</v>
      </c>
      <c r="L304" s="190">
        <f t="shared" si="83"/>
        <v>0</v>
      </c>
      <c r="M304" s="190">
        <f t="shared" si="83"/>
        <v>1</v>
      </c>
      <c r="N304" s="190">
        <f t="shared" si="83"/>
        <v>0.01</v>
      </c>
      <c r="O304" s="78" t="str">
        <f t="shared" si="83"/>
        <v>% of fuel shifted</v>
      </c>
      <c r="P304" s="57" t="s">
        <v>2745</v>
      </c>
      <c r="Q304" s="78" t="str">
        <f t="shared" si="81"/>
        <v>industry-ag-main.html#fuel-switching</v>
      </c>
      <c r="R304" s="78" t="str">
        <f t="shared" si="81"/>
        <v>industry-elec-and-hydrogen.html</v>
      </c>
      <c r="S304" s="84"/>
      <c r="T304" s="57"/>
    </row>
    <row r="305" spans="1:20" ht="150">
      <c r="A305" s="78" t="str">
        <f t="shared" si="82"/>
        <v>Industry</v>
      </c>
      <c r="B305" s="78" t="str">
        <f t="shared" si="79"/>
        <v>Electrification + Hydrogen</v>
      </c>
      <c r="C305" s="78" t="str">
        <f t="shared" si="79"/>
        <v>Fraction of Industrial Fuel Use Shifted to Other Fuels</v>
      </c>
      <c r="D305" s="12" t="s">
        <v>147</v>
      </c>
      <c r="E305" s="57" t="s">
        <v>2311</v>
      </c>
      <c r="F305" s="12" t="s">
        <v>2323</v>
      </c>
      <c r="G305" s="57" t="s">
        <v>2315</v>
      </c>
      <c r="H305" s="58">
        <v>394</v>
      </c>
      <c r="I305" s="57" t="s">
        <v>50</v>
      </c>
      <c r="J305" s="78" t="str">
        <f t="shared" si="83"/>
        <v>Electrification + Hydrogen</v>
      </c>
      <c r="K305" s="78" t="str">
        <f t="shared" si="83"/>
        <v>indst fuel type shifting</v>
      </c>
      <c r="L305" s="190">
        <f t="shared" si="83"/>
        <v>0</v>
      </c>
      <c r="M305" s="190">
        <f t="shared" si="83"/>
        <v>1</v>
      </c>
      <c r="N305" s="190">
        <f t="shared" si="83"/>
        <v>0.01</v>
      </c>
      <c r="O305" s="78" t="str">
        <f t="shared" si="83"/>
        <v>% of fuel shifted</v>
      </c>
      <c r="P305" s="57" t="s">
        <v>2793</v>
      </c>
      <c r="Q305" s="78" t="str">
        <f t="shared" si="81"/>
        <v>industry-ag-main.html#fuel-switching</v>
      </c>
      <c r="R305" s="78" t="str">
        <f t="shared" si="81"/>
        <v>industry-elec-and-hydrogen.html</v>
      </c>
      <c r="S305" s="84"/>
      <c r="T305" s="57"/>
    </row>
    <row r="306" spans="1:20" ht="30" hidden="1">
      <c r="A306" s="78" t="str">
        <f t="shared" si="82"/>
        <v>Industry</v>
      </c>
      <c r="B306" s="78" t="str">
        <f t="shared" si="79"/>
        <v>Electrification + Hydrogen</v>
      </c>
      <c r="C306" s="78" t="str">
        <f t="shared" si="79"/>
        <v>Fraction of Industrial Fuel Use Shifted to Other Fuels</v>
      </c>
      <c r="D306" s="12" t="s">
        <v>147</v>
      </c>
      <c r="E306" s="57" t="s">
        <v>2312</v>
      </c>
      <c r="F306" s="12" t="s">
        <v>2323</v>
      </c>
      <c r="G306" s="57" t="s">
        <v>2316</v>
      </c>
      <c r="H306" s="58">
        <v>395</v>
      </c>
      <c r="I306" s="57" t="s">
        <v>51</v>
      </c>
      <c r="J306" s="78" t="str">
        <f t="shared" si="83"/>
        <v>Electrification + Hydrogen</v>
      </c>
      <c r="K306" s="78" t="str">
        <f t="shared" si="83"/>
        <v>indst fuel type shifting</v>
      </c>
      <c r="L306" s="190">
        <f t="shared" si="83"/>
        <v>0</v>
      </c>
      <c r="M306" s="190">
        <f t="shared" si="83"/>
        <v>1</v>
      </c>
      <c r="N306" s="190">
        <f t="shared" si="83"/>
        <v>0.01</v>
      </c>
      <c r="O306" s="78" t="str">
        <f t="shared" si="83"/>
        <v>% of fuel shifted</v>
      </c>
      <c r="P306" s="57"/>
      <c r="Q306" s="78" t="str">
        <f t="shared" si="81"/>
        <v>industry-ag-main.html#fuel-switching</v>
      </c>
      <c r="R306" s="78" t="str">
        <f t="shared" si="81"/>
        <v>industry-elec-and-hydrogen.html</v>
      </c>
      <c r="S306" s="84"/>
      <c r="T306" s="57"/>
    </row>
    <row r="307" spans="1:20" ht="30" hidden="1">
      <c r="A307" s="78" t="str">
        <f t="shared" si="82"/>
        <v>Industry</v>
      </c>
      <c r="B307" s="78" t="str">
        <f t="shared" si="79"/>
        <v>Electrification + Hydrogen</v>
      </c>
      <c r="C307" s="78" t="str">
        <f t="shared" si="79"/>
        <v>Fraction of Industrial Fuel Use Shifted to Other Fuels</v>
      </c>
      <c r="D307" s="12" t="s">
        <v>147</v>
      </c>
      <c r="E307" s="57" t="s">
        <v>2313</v>
      </c>
      <c r="F307" s="12" t="s">
        <v>2323</v>
      </c>
      <c r="G307" s="57" t="s">
        <v>2319</v>
      </c>
      <c r="H307" s="58">
        <v>396</v>
      </c>
      <c r="I307" s="57" t="s">
        <v>51</v>
      </c>
      <c r="J307" s="78" t="str">
        <f t="shared" si="83"/>
        <v>Electrification + Hydrogen</v>
      </c>
      <c r="K307" s="78" t="str">
        <f t="shared" si="83"/>
        <v>indst fuel type shifting</v>
      </c>
      <c r="L307" s="190">
        <f t="shared" si="83"/>
        <v>0</v>
      </c>
      <c r="M307" s="190">
        <f t="shared" si="83"/>
        <v>1</v>
      </c>
      <c r="N307" s="190">
        <f t="shared" si="83"/>
        <v>0.01</v>
      </c>
      <c r="O307" s="78" t="str">
        <f t="shared" si="83"/>
        <v>% of fuel shifted</v>
      </c>
      <c r="P307" s="57"/>
      <c r="Q307" s="78" t="str">
        <f t="shared" si="81"/>
        <v>industry-ag-main.html#fuel-switching</v>
      </c>
      <c r="R307" s="78" t="str">
        <f t="shared" si="81"/>
        <v>industry-elec-and-hydrogen.html</v>
      </c>
      <c r="S307" s="84"/>
      <c r="T307" s="57"/>
    </row>
    <row r="308" spans="1:20" ht="150">
      <c r="A308" s="78" t="str">
        <f t="shared" si="82"/>
        <v>Industry</v>
      </c>
      <c r="B308" s="78" t="str">
        <f t="shared" si="79"/>
        <v>Electrification + Hydrogen</v>
      </c>
      <c r="C308" s="78" t="str">
        <f t="shared" si="79"/>
        <v>Fraction of Industrial Fuel Use Shifted to Other Fuels</v>
      </c>
      <c r="D308" s="12" t="s">
        <v>147</v>
      </c>
      <c r="E308" s="57" t="s">
        <v>2786</v>
      </c>
      <c r="F308" s="12" t="s">
        <v>2323</v>
      </c>
      <c r="G308" s="57" t="s">
        <v>2789</v>
      </c>
      <c r="H308" s="58">
        <v>397</v>
      </c>
      <c r="I308" s="57" t="s">
        <v>50</v>
      </c>
      <c r="J308" s="78" t="str">
        <f t="shared" si="83"/>
        <v>Electrification + Hydrogen</v>
      </c>
      <c r="K308" s="78" t="str">
        <f t="shared" si="83"/>
        <v>indst fuel type shifting</v>
      </c>
      <c r="L308" s="190">
        <f t="shared" si="83"/>
        <v>0</v>
      </c>
      <c r="M308" s="190">
        <f t="shared" si="83"/>
        <v>1</v>
      </c>
      <c r="N308" s="190">
        <f t="shared" si="83"/>
        <v>0.01</v>
      </c>
      <c r="O308" s="78" t="str">
        <f t="shared" si="83"/>
        <v>% of fuel shifted</v>
      </c>
      <c r="P308" s="57" t="s">
        <v>2798</v>
      </c>
      <c r="Q308" s="78" t="str">
        <f t="shared" si="81"/>
        <v>industry-ag-main.html#fuel-switching</v>
      </c>
      <c r="R308" s="78" t="str">
        <f t="shared" si="81"/>
        <v>industry-elec-and-hydrogen.html</v>
      </c>
      <c r="S308" s="84"/>
      <c r="T308" s="57"/>
    </row>
    <row r="309" spans="1:20" ht="30" hidden="1">
      <c r="A309" s="78" t="str">
        <f t="shared" si="82"/>
        <v>Industry</v>
      </c>
      <c r="B309" s="78" t="str">
        <f t="shared" si="79"/>
        <v>Electrification + Hydrogen</v>
      </c>
      <c r="C309" s="78" t="str">
        <f t="shared" si="79"/>
        <v>Fraction of Industrial Fuel Use Shifted to Other Fuels</v>
      </c>
      <c r="D309" s="12" t="s">
        <v>147</v>
      </c>
      <c r="E309" s="57" t="s">
        <v>2787</v>
      </c>
      <c r="F309" s="12" t="s">
        <v>2323</v>
      </c>
      <c r="G309" s="57" t="s">
        <v>2791</v>
      </c>
      <c r="H309" s="58">
        <v>398</v>
      </c>
      <c r="I309" s="57" t="s">
        <v>51</v>
      </c>
      <c r="J309" s="78" t="str">
        <f t="shared" si="83"/>
        <v>Electrification + Hydrogen</v>
      </c>
      <c r="K309" s="78" t="str">
        <f t="shared" si="83"/>
        <v>indst fuel type shifting</v>
      </c>
      <c r="L309" s="190">
        <f t="shared" si="83"/>
        <v>0</v>
      </c>
      <c r="M309" s="190">
        <f t="shared" si="83"/>
        <v>1</v>
      </c>
      <c r="N309" s="190">
        <f t="shared" si="83"/>
        <v>0.01</v>
      </c>
      <c r="O309" s="78" t="str">
        <f t="shared" si="83"/>
        <v>% of fuel shifted</v>
      </c>
      <c r="P309" s="57"/>
      <c r="Q309" s="78" t="str">
        <f t="shared" si="81"/>
        <v>industry-ag-main.html#fuel-switching</v>
      </c>
      <c r="R309" s="78" t="str">
        <f t="shared" si="81"/>
        <v>industry-elec-and-hydrogen.html</v>
      </c>
      <c r="S309" s="84"/>
      <c r="T309" s="57"/>
    </row>
    <row r="310" spans="1:20" ht="30" hidden="1">
      <c r="A310" s="78" t="str">
        <f t="shared" si="82"/>
        <v>Industry</v>
      </c>
      <c r="B310" s="78" t="str">
        <f t="shared" si="79"/>
        <v>Electrification + Hydrogen</v>
      </c>
      <c r="C310" s="78" t="str">
        <f t="shared" si="79"/>
        <v>Fraction of Industrial Fuel Use Shifted to Other Fuels</v>
      </c>
      <c r="D310" s="12" t="s">
        <v>147</v>
      </c>
      <c r="E310" s="57" t="s">
        <v>2788</v>
      </c>
      <c r="F310" s="12" t="s">
        <v>2323</v>
      </c>
      <c r="G310" s="57" t="s">
        <v>2792</v>
      </c>
      <c r="H310" s="58">
        <v>399</v>
      </c>
      <c r="I310" s="57" t="s">
        <v>51</v>
      </c>
      <c r="J310" s="78" t="str">
        <f t="shared" si="83"/>
        <v>Electrification + Hydrogen</v>
      </c>
      <c r="K310" s="78" t="str">
        <f t="shared" si="83"/>
        <v>indst fuel type shifting</v>
      </c>
      <c r="L310" s="190">
        <f t="shared" si="83"/>
        <v>0</v>
      </c>
      <c r="M310" s="190">
        <f t="shared" si="83"/>
        <v>1</v>
      </c>
      <c r="N310" s="190">
        <f t="shared" si="83"/>
        <v>0.01</v>
      </c>
      <c r="O310" s="78" t="str">
        <f t="shared" si="83"/>
        <v>% of fuel shifted</v>
      </c>
      <c r="P310" s="57"/>
      <c r="Q310" s="78" t="str">
        <f t="shared" si="81"/>
        <v>industry-ag-main.html#fuel-switching</v>
      </c>
      <c r="R310" s="78" t="str">
        <f t="shared" si="81"/>
        <v>industry-elec-and-hydrogen.html</v>
      </c>
      <c r="S310" s="84"/>
      <c r="T310" s="57"/>
    </row>
    <row r="311" spans="1:20" ht="30" hidden="1">
      <c r="A311" s="78" t="str">
        <f t="shared" si="82"/>
        <v>Industry</v>
      </c>
      <c r="B311" s="78" t="str">
        <f t="shared" si="79"/>
        <v>Electrification + Hydrogen</v>
      </c>
      <c r="C311" s="78" t="str">
        <f t="shared" si="79"/>
        <v>Fraction of Industrial Fuel Use Shifted to Other Fuels</v>
      </c>
      <c r="D311" s="12" t="s">
        <v>147</v>
      </c>
      <c r="E311" s="57" t="s">
        <v>2785</v>
      </c>
      <c r="F311" s="12" t="s">
        <v>2323</v>
      </c>
      <c r="G311" s="57" t="s">
        <v>2790</v>
      </c>
      <c r="H311" s="58">
        <v>400</v>
      </c>
      <c r="I311" s="57" t="s">
        <v>51</v>
      </c>
      <c r="J311" s="78" t="str">
        <f t="shared" si="83"/>
        <v>Electrification + Hydrogen</v>
      </c>
      <c r="K311" s="78" t="str">
        <f t="shared" si="83"/>
        <v>indst fuel type shifting</v>
      </c>
      <c r="L311" s="190">
        <f t="shared" si="83"/>
        <v>0</v>
      </c>
      <c r="M311" s="190">
        <f t="shared" si="83"/>
        <v>1</v>
      </c>
      <c r="N311" s="190">
        <f t="shared" si="83"/>
        <v>0.01</v>
      </c>
      <c r="O311" s="78" t="str">
        <f t="shared" si="83"/>
        <v>% of fuel shifted</v>
      </c>
      <c r="P311" s="57"/>
      <c r="Q311" s="78" t="str">
        <f t="shared" si="81"/>
        <v>industry-ag-main.html#fuel-switching</v>
      </c>
      <c r="R311" s="78" t="str">
        <f t="shared" si="81"/>
        <v>industry-elec-and-hydrogen.html</v>
      </c>
      <c r="S311" s="84"/>
      <c r="T311" s="57"/>
    </row>
    <row r="312" spans="1:20" ht="30" hidden="1">
      <c r="A312" s="78" t="str">
        <f t="shared" si="82"/>
        <v>Industry</v>
      </c>
      <c r="B312" s="78" t="str">
        <f t="shared" si="79"/>
        <v>Electrification + Hydrogen</v>
      </c>
      <c r="C312" s="78" t="str">
        <f t="shared" si="79"/>
        <v>Fraction of Industrial Fuel Use Shifted to Other Fuels</v>
      </c>
      <c r="D312" s="12" t="s">
        <v>148</v>
      </c>
      <c r="E312" s="57" t="s">
        <v>2308</v>
      </c>
      <c r="F312" s="12" t="s">
        <v>2324</v>
      </c>
      <c r="G312" s="57" t="s">
        <v>2314</v>
      </c>
      <c r="H312" s="58">
        <v>401</v>
      </c>
      <c r="I312" s="57" t="s">
        <v>51</v>
      </c>
      <c r="J312" s="78" t="str">
        <f t="shared" si="83"/>
        <v>Electrification + Hydrogen</v>
      </c>
      <c r="K312" s="78" t="str">
        <f t="shared" si="83"/>
        <v>indst fuel type shifting</v>
      </c>
      <c r="L312" s="190">
        <f t="shared" si="83"/>
        <v>0</v>
      </c>
      <c r="M312" s="190">
        <f t="shared" si="83"/>
        <v>1</v>
      </c>
      <c r="N312" s="190">
        <f t="shared" si="83"/>
        <v>0.01</v>
      </c>
      <c r="O312" s="78" t="str">
        <f t="shared" si="83"/>
        <v>% of fuel shifted</v>
      </c>
      <c r="P312" s="57"/>
      <c r="Q312" s="78" t="str">
        <f t="shared" si="81"/>
        <v>industry-ag-main.html#fuel-switching</v>
      </c>
      <c r="R312" s="78" t="str">
        <f t="shared" si="81"/>
        <v>industry-elec-and-hydrogen.html</v>
      </c>
      <c r="S312" s="84"/>
      <c r="T312" s="57"/>
    </row>
    <row r="313" spans="1:20" ht="135">
      <c r="A313" s="78" t="str">
        <f t="shared" si="82"/>
        <v>Industry</v>
      </c>
      <c r="B313" s="78" t="str">
        <f t="shared" si="79"/>
        <v>Electrification + Hydrogen</v>
      </c>
      <c r="C313" s="78" t="str">
        <f t="shared" si="79"/>
        <v>Fraction of Industrial Fuel Use Shifted to Other Fuels</v>
      </c>
      <c r="D313" s="12" t="s">
        <v>148</v>
      </c>
      <c r="E313" s="57" t="s">
        <v>2309</v>
      </c>
      <c r="F313" s="12" t="s">
        <v>2324</v>
      </c>
      <c r="G313" s="57" t="s">
        <v>2317</v>
      </c>
      <c r="H313" s="58">
        <v>402</v>
      </c>
      <c r="I313" s="57" t="s">
        <v>50</v>
      </c>
      <c r="J313" s="78" t="str">
        <f t="shared" si="83"/>
        <v>Electrification + Hydrogen</v>
      </c>
      <c r="K313" s="78" t="str">
        <f t="shared" si="83"/>
        <v>indst fuel type shifting</v>
      </c>
      <c r="L313" s="190">
        <f t="shared" si="83"/>
        <v>0</v>
      </c>
      <c r="M313" s="190">
        <f t="shared" si="83"/>
        <v>1</v>
      </c>
      <c r="N313" s="190">
        <f t="shared" si="83"/>
        <v>0.01</v>
      </c>
      <c r="O313" s="78" t="str">
        <f t="shared" si="83"/>
        <v>% of fuel shifted</v>
      </c>
      <c r="P313" s="57" t="s">
        <v>2746</v>
      </c>
      <c r="Q313" s="78" t="str">
        <f t="shared" si="81"/>
        <v>industry-ag-main.html#fuel-switching</v>
      </c>
      <c r="R313" s="78" t="str">
        <f t="shared" si="81"/>
        <v>industry-elec-and-hydrogen.html</v>
      </c>
      <c r="S313" s="84"/>
      <c r="T313" s="57"/>
    </row>
    <row r="314" spans="1:20" ht="135">
      <c r="A314" s="78" t="str">
        <f t="shared" si="82"/>
        <v>Industry</v>
      </c>
      <c r="B314" s="78" t="str">
        <f t="shared" si="79"/>
        <v>Electrification + Hydrogen</v>
      </c>
      <c r="C314" s="78" t="str">
        <f t="shared" si="79"/>
        <v>Fraction of Industrial Fuel Use Shifted to Other Fuels</v>
      </c>
      <c r="D314" s="12" t="s">
        <v>148</v>
      </c>
      <c r="E314" s="57" t="s">
        <v>2310</v>
      </c>
      <c r="F314" s="12" t="s">
        <v>2324</v>
      </c>
      <c r="G314" s="57" t="s">
        <v>2318</v>
      </c>
      <c r="H314" s="58">
        <v>403</v>
      </c>
      <c r="I314" s="57" t="s">
        <v>50</v>
      </c>
      <c r="J314" s="78" t="str">
        <f t="shared" si="83"/>
        <v>Electrification + Hydrogen</v>
      </c>
      <c r="K314" s="78" t="str">
        <f t="shared" si="83"/>
        <v>indst fuel type shifting</v>
      </c>
      <c r="L314" s="190">
        <f t="shared" si="83"/>
        <v>0</v>
      </c>
      <c r="M314" s="190">
        <f t="shared" si="83"/>
        <v>1</v>
      </c>
      <c r="N314" s="190">
        <f t="shared" si="83"/>
        <v>0.01</v>
      </c>
      <c r="O314" s="78" t="str">
        <f t="shared" si="83"/>
        <v>% of fuel shifted</v>
      </c>
      <c r="P314" s="57" t="s">
        <v>2747</v>
      </c>
      <c r="Q314" s="78" t="str">
        <f t="shared" si="81"/>
        <v>industry-ag-main.html#fuel-switching</v>
      </c>
      <c r="R314" s="78" t="str">
        <f t="shared" si="81"/>
        <v>industry-elec-and-hydrogen.html</v>
      </c>
      <c r="S314" s="84"/>
      <c r="T314" s="57"/>
    </row>
    <row r="315" spans="1:20" ht="30" hidden="1">
      <c r="A315" s="78" t="str">
        <f t="shared" si="82"/>
        <v>Industry</v>
      </c>
      <c r="B315" s="78" t="str">
        <f t="shared" si="79"/>
        <v>Electrification + Hydrogen</v>
      </c>
      <c r="C315" s="78" t="str">
        <f t="shared" si="79"/>
        <v>Fraction of Industrial Fuel Use Shifted to Other Fuels</v>
      </c>
      <c r="D315" s="12" t="s">
        <v>148</v>
      </c>
      <c r="E315" s="57" t="s">
        <v>2311</v>
      </c>
      <c r="F315" s="12" t="s">
        <v>2324</v>
      </c>
      <c r="G315" s="57" t="s">
        <v>2315</v>
      </c>
      <c r="H315" s="58">
        <v>404</v>
      </c>
      <c r="I315" s="57" t="s">
        <v>51</v>
      </c>
      <c r="J315" s="78" t="str">
        <f t="shared" si="83"/>
        <v>Electrification + Hydrogen</v>
      </c>
      <c r="K315" s="78" t="str">
        <f t="shared" si="83"/>
        <v>indst fuel type shifting</v>
      </c>
      <c r="L315" s="190">
        <f t="shared" si="83"/>
        <v>0</v>
      </c>
      <c r="M315" s="190">
        <f t="shared" si="83"/>
        <v>1</v>
      </c>
      <c r="N315" s="190">
        <f t="shared" si="83"/>
        <v>0.01</v>
      </c>
      <c r="O315" s="78" t="str">
        <f t="shared" si="83"/>
        <v>% of fuel shifted</v>
      </c>
      <c r="P315" s="57"/>
      <c r="Q315" s="78" t="str">
        <f t="shared" si="81"/>
        <v>industry-ag-main.html#fuel-switching</v>
      </c>
      <c r="R315" s="78" t="str">
        <f t="shared" si="81"/>
        <v>industry-elec-and-hydrogen.html</v>
      </c>
      <c r="S315" s="84"/>
      <c r="T315" s="57"/>
    </row>
    <row r="316" spans="1:20" ht="135">
      <c r="A316" s="78" t="str">
        <f t="shared" si="82"/>
        <v>Industry</v>
      </c>
      <c r="B316" s="78" t="str">
        <f t="shared" si="79"/>
        <v>Electrification + Hydrogen</v>
      </c>
      <c r="C316" s="78" t="str">
        <f t="shared" si="79"/>
        <v>Fraction of Industrial Fuel Use Shifted to Other Fuels</v>
      </c>
      <c r="D316" s="12" t="s">
        <v>148</v>
      </c>
      <c r="E316" s="57" t="s">
        <v>2312</v>
      </c>
      <c r="F316" s="12" t="s">
        <v>2324</v>
      </c>
      <c r="G316" s="57" t="s">
        <v>2316</v>
      </c>
      <c r="H316" s="58">
        <v>405</v>
      </c>
      <c r="I316" s="57" t="s">
        <v>50</v>
      </c>
      <c r="J316" s="78" t="str">
        <f t="shared" si="83"/>
        <v>Electrification + Hydrogen</v>
      </c>
      <c r="K316" s="78" t="str">
        <f t="shared" si="83"/>
        <v>indst fuel type shifting</v>
      </c>
      <c r="L316" s="190">
        <f t="shared" si="83"/>
        <v>0</v>
      </c>
      <c r="M316" s="190">
        <f t="shared" si="83"/>
        <v>1</v>
      </c>
      <c r="N316" s="190">
        <f t="shared" si="83"/>
        <v>0.01</v>
      </c>
      <c r="O316" s="78" t="str">
        <f t="shared" si="83"/>
        <v>% of fuel shifted</v>
      </c>
      <c r="P316" s="57" t="s">
        <v>2748</v>
      </c>
      <c r="Q316" s="78" t="str">
        <f t="shared" si="81"/>
        <v>industry-ag-main.html#fuel-switching</v>
      </c>
      <c r="R316" s="78" t="str">
        <f t="shared" si="81"/>
        <v>industry-elec-and-hydrogen.html</v>
      </c>
      <c r="S316" s="84"/>
      <c r="T316" s="57"/>
    </row>
    <row r="317" spans="1:20" ht="30" hidden="1">
      <c r="A317" s="78" t="str">
        <f t="shared" si="82"/>
        <v>Industry</v>
      </c>
      <c r="B317" s="78" t="str">
        <f t="shared" si="79"/>
        <v>Electrification + Hydrogen</v>
      </c>
      <c r="C317" s="78" t="str">
        <f t="shared" si="79"/>
        <v>Fraction of Industrial Fuel Use Shifted to Other Fuels</v>
      </c>
      <c r="D317" s="12" t="s">
        <v>148</v>
      </c>
      <c r="E317" s="57" t="s">
        <v>2313</v>
      </c>
      <c r="F317" s="12" t="s">
        <v>2324</v>
      </c>
      <c r="G317" s="57" t="s">
        <v>2319</v>
      </c>
      <c r="H317" s="58">
        <v>406</v>
      </c>
      <c r="I317" s="57" t="s">
        <v>51</v>
      </c>
      <c r="J317" s="78" t="str">
        <f t="shared" si="83"/>
        <v>Electrification + Hydrogen</v>
      </c>
      <c r="K317" s="78" t="str">
        <f t="shared" si="83"/>
        <v>indst fuel type shifting</v>
      </c>
      <c r="L317" s="190">
        <f t="shared" si="83"/>
        <v>0</v>
      </c>
      <c r="M317" s="190">
        <f t="shared" si="83"/>
        <v>1</v>
      </c>
      <c r="N317" s="190">
        <f t="shared" si="83"/>
        <v>0.01</v>
      </c>
      <c r="O317" s="78" t="str">
        <f t="shared" si="83"/>
        <v>% of fuel shifted</v>
      </c>
      <c r="P317" s="57"/>
      <c r="Q317" s="78" t="str">
        <f t="shared" si="81"/>
        <v>industry-ag-main.html#fuel-switching</v>
      </c>
      <c r="R317" s="78" t="str">
        <f t="shared" si="81"/>
        <v>industry-elec-and-hydrogen.html</v>
      </c>
      <c r="S317" s="84"/>
      <c r="T317" s="57"/>
    </row>
    <row r="318" spans="1:20" ht="30" hidden="1">
      <c r="A318" s="78" t="str">
        <f t="shared" si="82"/>
        <v>Industry</v>
      </c>
      <c r="B318" s="78" t="str">
        <f t="shared" si="79"/>
        <v>Electrification + Hydrogen</v>
      </c>
      <c r="C318" s="78" t="str">
        <f t="shared" si="79"/>
        <v>Fraction of Industrial Fuel Use Shifted to Other Fuels</v>
      </c>
      <c r="D318" s="12" t="s">
        <v>148</v>
      </c>
      <c r="E318" s="57" t="s">
        <v>2786</v>
      </c>
      <c r="F318" s="12" t="s">
        <v>2324</v>
      </c>
      <c r="G318" s="57" t="s">
        <v>2789</v>
      </c>
      <c r="H318" s="58">
        <v>407</v>
      </c>
      <c r="I318" s="57" t="s">
        <v>51</v>
      </c>
      <c r="J318" s="78" t="str">
        <f t="shared" si="83"/>
        <v>Electrification + Hydrogen</v>
      </c>
      <c r="K318" s="78" t="str">
        <f t="shared" si="83"/>
        <v>indst fuel type shifting</v>
      </c>
      <c r="L318" s="190">
        <f t="shared" si="83"/>
        <v>0</v>
      </c>
      <c r="M318" s="190">
        <f t="shared" si="83"/>
        <v>1</v>
      </c>
      <c r="N318" s="190">
        <f t="shared" si="83"/>
        <v>0.01</v>
      </c>
      <c r="O318" s="78" t="str">
        <f t="shared" si="83"/>
        <v>% of fuel shifted</v>
      </c>
      <c r="P318" s="57"/>
      <c r="Q318" s="78" t="str">
        <f t="shared" si="81"/>
        <v>industry-ag-main.html#fuel-switching</v>
      </c>
      <c r="R318" s="78" t="str">
        <f t="shared" si="81"/>
        <v>industry-elec-and-hydrogen.html</v>
      </c>
      <c r="S318" s="84"/>
      <c r="T318" s="57"/>
    </row>
    <row r="319" spans="1:20" ht="150">
      <c r="A319" s="78" t="str">
        <f t="shared" si="82"/>
        <v>Industry</v>
      </c>
      <c r="B319" s="78" t="str">
        <f t="shared" si="79"/>
        <v>Electrification + Hydrogen</v>
      </c>
      <c r="C319" s="78" t="str">
        <f t="shared" si="79"/>
        <v>Fraction of Industrial Fuel Use Shifted to Other Fuels</v>
      </c>
      <c r="D319" s="12" t="s">
        <v>148</v>
      </c>
      <c r="E319" s="57" t="s">
        <v>2787</v>
      </c>
      <c r="F319" s="12" t="s">
        <v>2324</v>
      </c>
      <c r="G319" s="57" t="s">
        <v>2791</v>
      </c>
      <c r="H319" s="58">
        <v>408</v>
      </c>
      <c r="I319" s="57" t="s">
        <v>50</v>
      </c>
      <c r="J319" s="78" t="str">
        <f t="shared" si="83"/>
        <v>Electrification + Hydrogen</v>
      </c>
      <c r="K319" s="78" t="str">
        <f t="shared" si="83"/>
        <v>indst fuel type shifting</v>
      </c>
      <c r="L319" s="190">
        <f t="shared" si="83"/>
        <v>0</v>
      </c>
      <c r="M319" s="190">
        <f t="shared" si="83"/>
        <v>1</v>
      </c>
      <c r="N319" s="190">
        <f t="shared" si="83"/>
        <v>0.01</v>
      </c>
      <c r="O319" s="78" t="str">
        <f t="shared" si="83"/>
        <v>% of fuel shifted</v>
      </c>
      <c r="P319" s="57" t="s">
        <v>2799</v>
      </c>
      <c r="Q319" s="78" t="str">
        <f t="shared" si="81"/>
        <v>industry-ag-main.html#fuel-switching</v>
      </c>
      <c r="R319" s="78" t="str">
        <f t="shared" si="81"/>
        <v>industry-elec-and-hydrogen.html</v>
      </c>
      <c r="S319" s="84"/>
      <c r="T319" s="57"/>
    </row>
    <row r="320" spans="1:20" ht="150">
      <c r="A320" s="78" t="str">
        <f t="shared" si="82"/>
        <v>Industry</v>
      </c>
      <c r="B320" s="78" t="str">
        <f t="shared" si="79"/>
        <v>Electrification + Hydrogen</v>
      </c>
      <c r="C320" s="78" t="str">
        <f t="shared" si="79"/>
        <v>Fraction of Industrial Fuel Use Shifted to Other Fuels</v>
      </c>
      <c r="D320" s="12" t="s">
        <v>148</v>
      </c>
      <c r="E320" s="57" t="s">
        <v>2788</v>
      </c>
      <c r="F320" s="12" t="s">
        <v>2324</v>
      </c>
      <c r="G320" s="57" t="s">
        <v>2792</v>
      </c>
      <c r="H320" s="58">
        <v>409</v>
      </c>
      <c r="I320" s="57" t="s">
        <v>50</v>
      </c>
      <c r="J320" s="78" t="str">
        <f t="shared" si="83"/>
        <v>Electrification + Hydrogen</v>
      </c>
      <c r="K320" s="78" t="str">
        <f t="shared" si="83"/>
        <v>indst fuel type shifting</v>
      </c>
      <c r="L320" s="190">
        <f t="shared" si="83"/>
        <v>0</v>
      </c>
      <c r="M320" s="190">
        <f t="shared" si="83"/>
        <v>1</v>
      </c>
      <c r="N320" s="190">
        <f t="shared" si="83"/>
        <v>0.01</v>
      </c>
      <c r="O320" s="78" t="str">
        <f t="shared" si="83"/>
        <v>% of fuel shifted</v>
      </c>
      <c r="P320" s="57" t="s">
        <v>2800</v>
      </c>
      <c r="Q320" s="78" t="str">
        <f t="shared" si="81"/>
        <v>industry-ag-main.html#fuel-switching</v>
      </c>
      <c r="R320" s="78" t="str">
        <f t="shared" si="81"/>
        <v>industry-elec-and-hydrogen.html</v>
      </c>
      <c r="S320" s="84"/>
      <c r="T320" s="57"/>
    </row>
    <row r="321" spans="1:20" ht="30" hidden="1">
      <c r="A321" s="78" t="str">
        <f t="shared" si="82"/>
        <v>Industry</v>
      </c>
      <c r="B321" s="78" t="str">
        <f t="shared" si="79"/>
        <v>Electrification + Hydrogen</v>
      </c>
      <c r="C321" s="78" t="str">
        <f t="shared" si="79"/>
        <v>Fraction of Industrial Fuel Use Shifted to Other Fuels</v>
      </c>
      <c r="D321" s="12" t="s">
        <v>148</v>
      </c>
      <c r="E321" s="57" t="s">
        <v>2785</v>
      </c>
      <c r="F321" s="12" t="s">
        <v>2324</v>
      </c>
      <c r="G321" s="57" t="s">
        <v>2790</v>
      </c>
      <c r="H321" s="58">
        <v>410</v>
      </c>
      <c r="I321" s="57" t="s">
        <v>51</v>
      </c>
      <c r="J321" s="78" t="str">
        <f t="shared" si="83"/>
        <v>Electrification + Hydrogen</v>
      </c>
      <c r="K321" s="78" t="str">
        <f t="shared" si="83"/>
        <v>indst fuel type shifting</v>
      </c>
      <c r="L321" s="190">
        <f t="shared" si="83"/>
        <v>0</v>
      </c>
      <c r="M321" s="190">
        <f t="shared" si="83"/>
        <v>1</v>
      </c>
      <c r="N321" s="190">
        <f t="shared" si="83"/>
        <v>0.01</v>
      </c>
      <c r="O321" s="78" t="str">
        <f t="shared" si="83"/>
        <v>% of fuel shifted</v>
      </c>
      <c r="P321" s="57"/>
      <c r="Q321" s="78" t="str">
        <f t="shared" si="81"/>
        <v>industry-ag-main.html#fuel-switching</v>
      </c>
      <c r="R321" s="78" t="str">
        <f t="shared" si="81"/>
        <v>industry-elec-and-hydrogen.html</v>
      </c>
      <c r="S321" s="84"/>
      <c r="T321" s="57"/>
    </row>
    <row r="322" spans="1:20" ht="30" hidden="1">
      <c r="A322" s="78" t="str">
        <f t="shared" si="82"/>
        <v>Industry</v>
      </c>
      <c r="B322" s="78" t="str">
        <f t="shared" si="79"/>
        <v>Electrification + Hydrogen</v>
      </c>
      <c r="C322" s="78" t="str">
        <f t="shared" si="79"/>
        <v>Fraction of Industrial Fuel Use Shifted to Other Fuels</v>
      </c>
      <c r="D322" s="12" t="s">
        <v>149</v>
      </c>
      <c r="E322" s="57" t="s">
        <v>2308</v>
      </c>
      <c r="F322" s="12" t="s">
        <v>2325</v>
      </c>
      <c r="G322" s="57" t="s">
        <v>2314</v>
      </c>
      <c r="H322" s="58">
        <v>411</v>
      </c>
      <c r="I322" s="57" t="s">
        <v>51</v>
      </c>
      <c r="J322" s="78" t="str">
        <f t="shared" si="83"/>
        <v>Electrification + Hydrogen</v>
      </c>
      <c r="K322" s="78" t="str">
        <f t="shared" si="83"/>
        <v>indst fuel type shifting</v>
      </c>
      <c r="L322" s="190">
        <f t="shared" si="83"/>
        <v>0</v>
      </c>
      <c r="M322" s="190">
        <f t="shared" si="83"/>
        <v>1</v>
      </c>
      <c r="N322" s="190">
        <f t="shared" si="83"/>
        <v>0.01</v>
      </c>
      <c r="O322" s="78" t="str">
        <f t="shared" si="83"/>
        <v>% of fuel shifted</v>
      </c>
      <c r="P322" s="57"/>
      <c r="Q322" s="78" t="str">
        <f t="shared" si="81"/>
        <v>industry-ag-main.html#fuel-switching</v>
      </c>
      <c r="R322" s="78" t="str">
        <f t="shared" si="81"/>
        <v>industry-elec-and-hydrogen.html</v>
      </c>
      <c r="S322" s="84"/>
      <c r="T322" s="57"/>
    </row>
    <row r="323" spans="1:20" ht="135">
      <c r="A323" s="78" t="str">
        <f t="shared" si="82"/>
        <v>Industry</v>
      </c>
      <c r="B323" s="78" t="str">
        <f t="shared" si="79"/>
        <v>Electrification + Hydrogen</v>
      </c>
      <c r="C323" s="78" t="str">
        <f t="shared" si="79"/>
        <v>Fraction of Industrial Fuel Use Shifted to Other Fuels</v>
      </c>
      <c r="D323" s="12" t="s">
        <v>149</v>
      </c>
      <c r="E323" s="57" t="s">
        <v>2309</v>
      </c>
      <c r="F323" s="12" t="s">
        <v>2325</v>
      </c>
      <c r="G323" s="57" t="s">
        <v>2317</v>
      </c>
      <c r="H323" s="58">
        <v>412</v>
      </c>
      <c r="I323" s="57" t="s">
        <v>50</v>
      </c>
      <c r="J323" s="78" t="str">
        <f t="shared" si="83"/>
        <v>Electrification + Hydrogen</v>
      </c>
      <c r="K323" s="78" t="str">
        <f t="shared" si="83"/>
        <v>indst fuel type shifting</v>
      </c>
      <c r="L323" s="190">
        <f t="shared" si="83"/>
        <v>0</v>
      </c>
      <c r="M323" s="190">
        <f t="shared" si="83"/>
        <v>1</v>
      </c>
      <c r="N323" s="190">
        <f t="shared" si="83"/>
        <v>0.01</v>
      </c>
      <c r="O323" s="78" t="str">
        <f t="shared" si="83"/>
        <v>% of fuel shifted</v>
      </c>
      <c r="P323" s="57" t="s">
        <v>2749</v>
      </c>
      <c r="Q323" s="78" t="str">
        <f t="shared" si="81"/>
        <v>industry-ag-main.html#fuel-switching</v>
      </c>
      <c r="R323" s="78" t="str">
        <f t="shared" si="81"/>
        <v>industry-elec-and-hydrogen.html</v>
      </c>
      <c r="S323" s="84"/>
      <c r="T323" s="57"/>
    </row>
    <row r="324" spans="1:20" ht="135">
      <c r="A324" s="78" t="str">
        <f t="shared" si="82"/>
        <v>Industry</v>
      </c>
      <c r="B324" s="78" t="str">
        <f t="shared" si="79"/>
        <v>Electrification + Hydrogen</v>
      </c>
      <c r="C324" s="78" t="str">
        <f t="shared" si="79"/>
        <v>Fraction of Industrial Fuel Use Shifted to Other Fuels</v>
      </c>
      <c r="D324" s="12" t="s">
        <v>149</v>
      </c>
      <c r="E324" s="57" t="s">
        <v>2310</v>
      </c>
      <c r="F324" s="12" t="s">
        <v>2325</v>
      </c>
      <c r="G324" s="57" t="s">
        <v>2318</v>
      </c>
      <c r="H324" s="58">
        <v>413</v>
      </c>
      <c r="I324" s="57" t="s">
        <v>50</v>
      </c>
      <c r="J324" s="78" t="str">
        <f t="shared" si="83"/>
        <v>Electrification + Hydrogen</v>
      </c>
      <c r="K324" s="78" t="str">
        <f t="shared" si="83"/>
        <v>indst fuel type shifting</v>
      </c>
      <c r="L324" s="190">
        <f t="shared" si="83"/>
        <v>0</v>
      </c>
      <c r="M324" s="190">
        <f t="shared" si="83"/>
        <v>1</v>
      </c>
      <c r="N324" s="190">
        <f t="shared" si="83"/>
        <v>0.01</v>
      </c>
      <c r="O324" s="78" t="str">
        <f t="shared" si="83"/>
        <v>% of fuel shifted</v>
      </c>
      <c r="P324" s="57" t="s">
        <v>2750</v>
      </c>
      <c r="Q324" s="78" t="str">
        <f t="shared" si="81"/>
        <v>industry-ag-main.html#fuel-switching</v>
      </c>
      <c r="R324" s="78" t="str">
        <f t="shared" si="81"/>
        <v>industry-elec-and-hydrogen.html</v>
      </c>
      <c r="S324" s="84"/>
      <c r="T324" s="57"/>
    </row>
    <row r="325" spans="1:20" ht="30" hidden="1">
      <c r="A325" s="78" t="str">
        <f t="shared" si="82"/>
        <v>Industry</v>
      </c>
      <c r="B325" s="78" t="str">
        <f t="shared" si="82"/>
        <v>Electrification + Hydrogen</v>
      </c>
      <c r="C325" s="78" t="str">
        <f t="shared" si="82"/>
        <v>Fraction of Industrial Fuel Use Shifted to Other Fuels</v>
      </c>
      <c r="D325" s="12" t="s">
        <v>149</v>
      </c>
      <c r="E325" s="57" t="s">
        <v>2311</v>
      </c>
      <c r="F325" s="12" t="s">
        <v>2325</v>
      </c>
      <c r="G325" s="57" t="s">
        <v>2315</v>
      </c>
      <c r="H325" s="58">
        <v>414</v>
      </c>
      <c r="I325" s="57" t="s">
        <v>51</v>
      </c>
      <c r="J325" s="78" t="str">
        <f t="shared" si="83"/>
        <v>Electrification + Hydrogen</v>
      </c>
      <c r="K325" s="78" t="str">
        <f t="shared" si="83"/>
        <v>indst fuel type shifting</v>
      </c>
      <c r="L325" s="190">
        <f t="shared" si="83"/>
        <v>0</v>
      </c>
      <c r="M325" s="190">
        <f t="shared" si="83"/>
        <v>1</v>
      </c>
      <c r="N325" s="190">
        <f t="shared" si="83"/>
        <v>0.01</v>
      </c>
      <c r="O325" s="78" t="str">
        <f t="shared" si="83"/>
        <v>% of fuel shifted</v>
      </c>
      <c r="P325" s="57"/>
      <c r="Q325" s="78" t="str">
        <f t="shared" si="81"/>
        <v>industry-ag-main.html#fuel-switching</v>
      </c>
      <c r="R325" s="78" t="str">
        <f t="shared" si="81"/>
        <v>industry-elec-and-hydrogen.html</v>
      </c>
      <c r="S325" s="84"/>
      <c r="T325" s="57"/>
    </row>
    <row r="326" spans="1:20" ht="135">
      <c r="A326" s="78" t="str">
        <f t="shared" si="82"/>
        <v>Industry</v>
      </c>
      <c r="B326" s="78" t="str">
        <f t="shared" si="82"/>
        <v>Electrification + Hydrogen</v>
      </c>
      <c r="C326" s="78" t="str">
        <f t="shared" si="82"/>
        <v>Fraction of Industrial Fuel Use Shifted to Other Fuels</v>
      </c>
      <c r="D326" s="12" t="s">
        <v>149</v>
      </c>
      <c r="E326" s="57" t="s">
        <v>2312</v>
      </c>
      <c r="F326" s="12" t="s">
        <v>2325</v>
      </c>
      <c r="G326" s="57" t="s">
        <v>2316</v>
      </c>
      <c r="H326" s="58">
        <v>415</v>
      </c>
      <c r="I326" s="57" t="s">
        <v>50</v>
      </c>
      <c r="J326" s="78" t="str">
        <f t="shared" si="83"/>
        <v>Electrification + Hydrogen</v>
      </c>
      <c r="K326" s="78" t="str">
        <f t="shared" si="83"/>
        <v>indst fuel type shifting</v>
      </c>
      <c r="L326" s="190">
        <f t="shared" si="83"/>
        <v>0</v>
      </c>
      <c r="M326" s="190">
        <f t="shared" si="83"/>
        <v>1</v>
      </c>
      <c r="N326" s="190">
        <f t="shared" si="83"/>
        <v>0.01</v>
      </c>
      <c r="O326" s="78" t="str">
        <f t="shared" si="83"/>
        <v>% of fuel shifted</v>
      </c>
      <c r="P326" s="57" t="s">
        <v>2751</v>
      </c>
      <c r="Q326" s="78" t="str">
        <f t="shared" si="81"/>
        <v>industry-ag-main.html#fuel-switching</v>
      </c>
      <c r="R326" s="78" t="str">
        <f t="shared" si="81"/>
        <v>industry-elec-and-hydrogen.html</v>
      </c>
      <c r="S326" s="84"/>
      <c r="T326" s="57"/>
    </row>
    <row r="327" spans="1:20" ht="30" hidden="1">
      <c r="A327" s="78" t="str">
        <f t="shared" ref="A327:C371" si="84">A$292</f>
        <v>Industry</v>
      </c>
      <c r="B327" s="78" t="str">
        <f t="shared" si="84"/>
        <v>Electrification + Hydrogen</v>
      </c>
      <c r="C327" s="78" t="str">
        <f t="shared" si="84"/>
        <v>Fraction of Industrial Fuel Use Shifted to Other Fuels</v>
      </c>
      <c r="D327" s="12" t="s">
        <v>149</v>
      </c>
      <c r="E327" s="57" t="s">
        <v>2313</v>
      </c>
      <c r="F327" s="12" t="s">
        <v>2325</v>
      </c>
      <c r="G327" s="57" t="s">
        <v>2319</v>
      </c>
      <c r="H327" s="58">
        <v>416</v>
      </c>
      <c r="I327" s="57" t="s">
        <v>51</v>
      </c>
      <c r="J327" s="78" t="str">
        <f t="shared" si="83"/>
        <v>Electrification + Hydrogen</v>
      </c>
      <c r="K327" s="78" t="str">
        <f t="shared" si="83"/>
        <v>indst fuel type shifting</v>
      </c>
      <c r="L327" s="190">
        <f t="shared" si="83"/>
        <v>0</v>
      </c>
      <c r="M327" s="190">
        <f t="shared" si="83"/>
        <v>1</v>
      </c>
      <c r="N327" s="190">
        <f t="shared" si="83"/>
        <v>0.01</v>
      </c>
      <c r="O327" s="78" t="str">
        <f t="shared" si="83"/>
        <v>% of fuel shifted</v>
      </c>
      <c r="P327" s="57"/>
      <c r="Q327" s="78" t="str">
        <f t="shared" si="81"/>
        <v>industry-ag-main.html#fuel-switching</v>
      </c>
      <c r="R327" s="78" t="str">
        <f t="shared" si="81"/>
        <v>industry-elec-and-hydrogen.html</v>
      </c>
      <c r="S327" s="84"/>
      <c r="T327" s="57"/>
    </row>
    <row r="328" spans="1:20" ht="30" hidden="1">
      <c r="A328" s="78" t="str">
        <f t="shared" si="84"/>
        <v>Industry</v>
      </c>
      <c r="B328" s="78" t="str">
        <f t="shared" si="84"/>
        <v>Electrification + Hydrogen</v>
      </c>
      <c r="C328" s="78" t="str">
        <f t="shared" si="84"/>
        <v>Fraction of Industrial Fuel Use Shifted to Other Fuels</v>
      </c>
      <c r="D328" s="12" t="s">
        <v>149</v>
      </c>
      <c r="E328" s="57" t="s">
        <v>2786</v>
      </c>
      <c r="F328" s="12" t="s">
        <v>2325</v>
      </c>
      <c r="G328" s="57" t="s">
        <v>2789</v>
      </c>
      <c r="H328" s="58">
        <v>417</v>
      </c>
      <c r="I328" s="57" t="s">
        <v>51</v>
      </c>
      <c r="J328" s="78" t="str">
        <f t="shared" si="83"/>
        <v>Electrification + Hydrogen</v>
      </c>
      <c r="K328" s="78" t="str">
        <f t="shared" si="83"/>
        <v>indst fuel type shifting</v>
      </c>
      <c r="L328" s="190">
        <f t="shared" si="83"/>
        <v>0</v>
      </c>
      <c r="M328" s="190">
        <f t="shared" si="83"/>
        <v>1</v>
      </c>
      <c r="N328" s="190">
        <f t="shared" si="83"/>
        <v>0.01</v>
      </c>
      <c r="O328" s="78" t="str">
        <f t="shared" si="83"/>
        <v>% of fuel shifted</v>
      </c>
      <c r="P328" s="57"/>
      <c r="Q328" s="78" t="str">
        <f t="shared" si="81"/>
        <v>industry-ag-main.html#fuel-switching</v>
      </c>
      <c r="R328" s="78" t="str">
        <f t="shared" si="81"/>
        <v>industry-elec-and-hydrogen.html</v>
      </c>
      <c r="S328" s="84"/>
      <c r="T328" s="57"/>
    </row>
    <row r="329" spans="1:20" ht="150">
      <c r="A329" s="78" t="str">
        <f t="shared" si="84"/>
        <v>Industry</v>
      </c>
      <c r="B329" s="78" t="str">
        <f t="shared" si="84"/>
        <v>Electrification + Hydrogen</v>
      </c>
      <c r="C329" s="78" t="str">
        <f t="shared" si="84"/>
        <v>Fraction of Industrial Fuel Use Shifted to Other Fuels</v>
      </c>
      <c r="D329" s="12" t="s">
        <v>149</v>
      </c>
      <c r="E329" s="57" t="s">
        <v>2787</v>
      </c>
      <c r="F329" s="12" t="s">
        <v>2325</v>
      </c>
      <c r="G329" s="57" t="s">
        <v>2791</v>
      </c>
      <c r="H329" s="58">
        <v>418</v>
      </c>
      <c r="I329" s="57" t="s">
        <v>50</v>
      </c>
      <c r="J329" s="78" t="str">
        <f t="shared" si="83"/>
        <v>Electrification + Hydrogen</v>
      </c>
      <c r="K329" s="78" t="str">
        <f t="shared" si="83"/>
        <v>indst fuel type shifting</v>
      </c>
      <c r="L329" s="190">
        <f t="shared" si="83"/>
        <v>0</v>
      </c>
      <c r="M329" s="190">
        <f t="shared" si="83"/>
        <v>1</v>
      </c>
      <c r="N329" s="190">
        <f t="shared" si="83"/>
        <v>0.01</v>
      </c>
      <c r="O329" s="78" t="str">
        <f t="shared" si="83"/>
        <v>% of fuel shifted</v>
      </c>
      <c r="P329" s="57" t="s">
        <v>2801</v>
      </c>
      <c r="Q329" s="78" t="str">
        <f t="shared" si="81"/>
        <v>industry-ag-main.html#fuel-switching</v>
      </c>
      <c r="R329" s="78" t="str">
        <f t="shared" si="81"/>
        <v>industry-elec-and-hydrogen.html</v>
      </c>
      <c r="S329" s="84"/>
      <c r="T329" s="57"/>
    </row>
    <row r="330" spans="1:20" ht="150">
      <c r="A330" s="78" t="str">
        <f t="shared" si="84"/>
        <v>Industry</v>
      </c>
      <c r="B330" s="78" t="str">
        <f t="shared" si="84"/>
        <v>Electrification + Hydrogen</v>
      </c>
      <c r="C330" s="78" t="str">
        <f t="shared" si="84"/>
        <v>Fraction of Industrial Fuel Use Shifted to Other Fuels</v>
      </c>
      <c r="D330" s="12" t="s">
        <v>149</v>
      </c>
      <c r="E330" s="57" t="s">
        <v>2788</v>
      </c>
      <c r="F330" s="12" t="s">
        <v>2325</v>
      </c>
      <c r="G330" s="57" t="s">
        <v>2792</v>
      </c>
      <c r="H330" s="58">
        <v>419</v>
      </c>
      <c r="I330" s="57" t="s">
        <v>50</v>
      </c>
      <c r="J330" s="78" t="str">
        <f t="shared" si="83"/>
        <v>Electrification + Hydrogen</v>
      </c>
      <c r="K330" s="78" t="str">
        <f t="shared" si="83"/>
        <v>indst fuel type shifting</v>
      </c>
      <c r="L330" s="190">
        <f t="shared" si="83"/>
        <v>0</v>
      </c>
      <c r="M330" s="190">
        <f t="shared" si="83"/>
        <v>1</v>
      </c>
      <c r="N330" s="190">
        <f t="shared" si="83"/>
        <v>0.01</v>
      </c>
      <c r="O330" s="78" t="str">
        <f t="shared" si="83"/>
        <v>% of fuel shifted</v>
      </c>
      <c r="P330" s="57" t="s">
        <v>2802</v>
      </c>
      <c r="Q330" s="78" t="str">
        <f t="shared" si="81"/>
        <v>industry-ag-main.html#fuel-switching</v>
      </c>
      <c r="R330" s="78" t="str">
        <f t="shared" si="81"/>
        <v>industry-elec-and-hydrogen.html</v>
      </c>
      <c r="S330" s="84"/>
      <c r="T330" s="57"/>
    </row>
    <row r="331" spans="1:20" ht="30" hidden="1">
      <c r="A331" s="78" t="str">
        <f t="shared" si="84"/>
        <v>Industry</v>
      </c>
      <c r="B331" s="78" t="str">
        <f t="shared" si="84"/>
        <v>Electrification + Hydrogen</v>
      </c>
      <c r="C331" s="78" t="str">
        <f t="shared" si="84"/>
        <v>Fraction of Industrial Fuel Use Shifted to Other Fuels</v>
      </c>
      <c r="D331" s="12" t="s">
        <v>149</v>
      </c>
      <c r="E331" s="57" t="s">
        <v>2785</v>
      </c>
      <c r="F331" s="12" t="s">
        <v>2325</v>
      </c>
      <c r="G331" s="57" t="s">
        <v>2790</v>
      </c>
      <c r="H331" s="58">
        <v>420</v>
      </c>
      <c r="I331" s="57" t="s">
        <v>51</v>
      </c>
      <c r="J331" s="78" t="str">
        <f t="shared" si="83"/>
        <v>Electrification + Hydrogen</v>
      </c>
      <c r="K331" s="78" t="str">
        <f t="shared" si="83"/>
        <v>indst fuel type shifting</v>
      </c>
      <c r="L331" s="190">
        <f t="shared" si="83"/>
        <v>0</v>
      </c>
      <c r="M331" s="190">
        <f t="shared" si="83"/>
        <v>1</v>
      </c>
      <c r="N331" s="190">
        <f t="shared" si="83"/>
        <v>0.01</v>
      </c>
      <c r="O331" s="78" t="str">
        <f t="shared" si="83"/>
        <v>% of fuel shifted</v>
      </c>
      <c r="P331" s="57"/>
      <c r="Q331" s="78" t="str">
        <f t="shared" si="81"/>
        <v>industry-ag-main.html#fuel-switching</v>
      </c>
      <c r="R331" s="78" t="str">
        <f t="shared" si="81"/>
        <v>industry-elec-and-hydrogen.html</v>
      </c>
      <c r="S331" s="84"/>
      <c r="T331" s="57"/>
    </row>
    <row r="332" spans="1:20" ht="30" hidden="1">
      <c r="A332" s="78" t="str">
        <f t="shared" si="84"/>
        <v>Industry</v>
      </c>
      <c r="B332" s="78" t="str">
        <f t="shared" si="84"/>
        <v>Electrification + Hydrogen</v>
      </c>
      <c r="C332" s="78" t="str">
        <f t="shared" si="84"/>
        <v>Fraction of Industrial Fuel Use Shifted to Other Fuels</v>
      </c>
      <c r="D332" s="12" t="s">
        <v>2369</v>
      </c>
      <c r="E332" s="57" t="s">
        <v>2308</v>
      </c>
      <c r="F332" s="12" t="s">
        <v>2326</v>
      </c>
      <c r="G332" s="57" t="s">
        <v>2314</v>
      </c>
      <c r="H332" s="58">
        <v>421</v>
      </c>
      <c r="I332" s="57" t="s">
        <v>51</v>
      </c>
      <c r="J332" s="78" t="str">
        <f t="shared" si="83"/>
        <v>Electrification + Hydrogen</v>
      </c>
      <c r="K332" s="78" t="str">
        <f t="shared" si="83"/>
        <v>indst fuel type shifting</v>
      </c>
      <c r="L332" s="190">
        <f t="shared" si="83"/>
        <v>0</v>
      </c>
      <c r="M332" s="190">
        <f t="shared" si="83"/>
        <v>1</v>
      </c>
      <c r="N332" s="190">
        <f t="shared" si="83"/>
        <v>0.01</v>
      </c>
      <c r="O332" s="78" t="str">
        <f t="shared" si="83"/>
        <v>% of fuel shifted</v>
      </c>
      <c r="P332" s="57"/>
      <c r="Q332" s="78" t="str">
        <f t="shared" si="81"/>
        <v>industry-ag-main.html#fuel-switching</v>
      </c>
      <c r="R332" s="78" t="str">
        <f t="shared" si="81"/>
        <v>industry-elec-and-hydrogen.html</v>
      </c>
      <c r="S332" s="84"/>
      <c r="T332" s="57"/>
    </row>
    <row r="333" spans="1:20" ht="135">
      <c r="A333" s="78" t="str">
        <f t="shared" si="84"/>
        <v>Industry</v>
      </c>
      <c r="B333" s="78" t="str">
        <f t="shared" si="84"/>
        <v>Electrification + Hydrogen</v>
      </c>
      <c r="C333" s="78" t="str">
        <f t="shared" si="84"/>
        <v>Fraction of Industrial Fuel Use Shifted to Other Fuels</v>
      </c>
      <c r="D333" s="12" t="s">
        <v>2369</v>
      </c>
      <c r="E333" s="57" t="s">
        <v>2309</v>
      </c>
      <c r="F333" s="12" t="s">
        <v>2326</v>
      </c>
      <c r="G333" s="57" t="s">
        <v>2317</v>
      </c>
      <c r="H333" s="58">
        <v>422</v>
      </c>
      <c r="I333" s="57" t="s">
        <v>50</v>
      </c>
      <c r="J333" s="78" t="str">
        <f t="shared" si="83"/>
        <v>Electrification + Hydrogen</v>
      </c>
      <c r="K333" s="78" t="str">
        <f t="shared" si="83"/>
        <v>indst fuel type shifting</v>
      </c>
      <c r="L333" s="190">
        <f t="shared" si="83"/>
        <v>0</v>
      </c>
      <c r="M333" s="190">
        <f t="shared" si="83"/>
        <v>1</v>
      </c>
      <c r="N333" s="190">
        <f t="shared" si="83"/>
        <v>0.01</v>
      </c>
      <c r="O333" s="78" t="str">
        <f t="shared" si="83"/>
        <v>% of fuel shifted</v>
      </c>
      <c r="P333" s="57" t="s">
        <v>2752</v>
      </c>
      <c r="Q333" s="78" t="str">
        <f t="shared" si="81"/>
        <v>industry-ag-main.html#fuel-switching</v>
      </c>
      <c r="R333" s="78" t="str">
        <f t="shared" si="81"/>
        <v>industry-elec-and-hydrogen.html</v>
      </c>
      <c r="S333" s="84"/>
      <c r="T333" s="57"/>
    </row>
    <row r="334" spans="1:20" ht="135">
      <c r="A334" s="78" t="str">
        <f t="shared" si="84"/>
        <v>Industry</v>
      </c>
      <c r="B334" s="78" t="str">
        <f t="shared" si="84"/>
        <v>Electrification + Hydrogen</v>
      </c>
      <c r="C334" s="78" t="str">
        <f t="shared" si="84"/>
        <v>Fraction of Industrial Fuel Use Shifted to Other Fuels</v>
      </c>
      <c r="D334" s="12" t="s">
        <v>2369</v>
      </c>
      <c r="E334" s="57" t="s">
        <v>2310</v>
      </c>
      <c r="F334" s="12" t="s">
        <v>2326</v>
      </c>
      <c r="G334" s="57" t="s">
        <v>2318</v>
      </c>
      <c r="H334" s="58">
        <v>423</v>
      </c>
      <c r="I334" s="57" t="s">
        <v>50</v>
      </c>
      <c r="J334" s="78" t="str">
        <f t="shared" si="83"/>
        <v>Electrification + Hydrogen</v>
      </c>
      <c r="K334" s="78" t="str">
        <f t="shared" si="83"/>
        <v>indst fuel type shifting</v>
      </c>
      <c r="L334" s="190">
        <f t="shared" si="83"/>
        <v>0</v>
      </c>
      <c r="M334" s="190">
        <f t="shared" si="83"/>
        <v>1</v>
      </c>
      <c r="N334" s="190">
        <f t="shared" si="83"/>
        <v>0.01</v>
      </c>
      <c r="O334" s="78" t="str">
        <f t="shared" si="83"/>
        <v>% of fuel shifted</v>
      </c>
      <c r="P334" s="57" t="s">
        <v>2753</v>
      </c>
      <c r="Q334" s="78" t="str">
        <f t="shared" si="81"/>
        <v>industry-ag-main.html#fuel-switching</v>
      </c>
      <c r="R334" s="78" t="str">
        <f t="shared" si="81"/>
        <v>industry-elec-and-hydrogen.html</v>
      </c>
      <c r="S334" s="84"/>
      <c r="T334" s="57"/>
    </row>
    <row r="335" spans="1:20" ht="30" hidden="1">
      <c r="A335" s="78" t="str">
        <f t="shared" si="84"/>
        <v>Industry</v>
      </c>
      <c r="B335" s="78" t="str">
        <f t="shared" si="84"/>
        <v>Electrification + Hydrogen</v>
      </c>
      <c r="C335" s="78" t="str">
        <f t="shared" si="84"/>
        <v>Fraction of Industrial Fuel Use Shifted to Other Fuels</v>
      </c>
      <c r="D335" s="12" t="s">
        <v>2369</v>
      </c>
      <c r="E335" s="57" t="s">
        <v>2311</v>
      </c>
      <c r="F335" s="12" t="s">
        <v>2326</v>
      </c>
      <c r="G335" s="57" t="s">
        <v>2315</v>
      </c>
      <c r="H335" s="58">
        <v>424</v>
      </c>
      <c r="I335" s="57" t="s">
        <v>51</v>
      </c>
      <c r="J335" s="78" t="str">
        <f t="shared" si="83"/>
        <v>Electrification + Hydrogen</v>
      </c>
      <c r="K335" s="78" t="str">
        <f t="shared" si="83"/>
        <v>indst fuel type shifting</v>
      </c>
      <c r="L335" s="190">
        <f t="shared" si="83"/>
        <v>0</v>
      </c>
      <c r="M335" s="190">
        <f t="shared" si="83"/>
        <v>1</v>
      </c>
      <c r="N335" s="190">
        <f t="shared" si="83"/>
        <v>0.01</v>
      </c>
      <c r="O335" s="78" t="str">
        <f t="shared" si="83"/>
        <v>% of fuel shifted</v>
      </c>
      <c r="P335" s="57"/>
      <c r="Q335" s="78" t="str">
        <f t="shared" si="81"/>
        <v>industry-ag-main.html#fuel-switching</v>
      </c>
      <c r="R335" s="78" t="str">
        <f t="shared" si="81"/>
        <v>industry-elec-and-hydrogen.html</v>
      </c>
      <c r="S335" s="84"/>
      <c r="T335" s="57"/>
    </row>
    <row r="336" spans="1:20" ht="135">
      <c r="A336" s="78" t="str">
        <f t="shared" si="84"/>
        <v>Industry</v>
      </c>
      <c r="B336" s="78" t="str">
        <f t="shared" si="84"/>
        <v>Electrification + Hydrogen</v>
      </c>
      <c r="C336" s="78" t="str">
        <f t="shared" si="84"/>
        <v>Fraction of Industrial Fuel Use Shifted to Other Fuels</v>
      </c>
      <c r="D336" s="12" t="s">
        <v>2369</v>
      </c>
      <c r="E336" s="57" t="s">
        <v>2312</v>
      </c>
      <c r="F336" s="12" t="s">
        <v>2326</v>
      </c>
      <c r="G336" s="57" t="s">
        <v>2316</v>
      </c>
      <c r="H336" s="58">
        <v>425</v>
      </c>
      <c r="I336" s="57" t="s">
        <v>50</v>
      </c>
      <c r="J336" s="78" t="str">
        <f t="shared" si="83"/>
        <v>Electrification + Hydrogen</v>
      </c>
      <c r="K336" s="78" t="str">
        <f t="shared" si="83"/>
        <v>indst fuel type shifting</v>
      </c>
      <c r="L336" s="190">
        <f t="shared" si="83"/>
        <v>0</v>
      </c>
      <c r="M336" s="190">
        <f t="shared" si="83"/>
        <v>1</v>
      </c>
      <c r="N336" s="190">
        <f t="shared" si="83"/>
        <v>0.01</v>
      </c>
      <c r="O336" s="78" t="str">
        <f t="shared" si="83"/>
        <v>% of fuel shifted</v>
      </c>
      <c r="P336" s="57" t="s">
        <v>2754</v>
      </c>
      <c r="Q336" s="78" t="str">
        <f t="shared" si="81"/>
        <v>industry-ag-main.html#fuel-switching</v>
      </c>
      <c r="R336" s="78" t="str">
        <f t="shared" si="81"/>
        <v>industry-elec-and-hydrogen.html</v>
      </c>
      <c r="S336" s="84"/>
      <c r="T336" s="57"/>
    </row>
    <row r="337" spans="1:20" ht="30" hidden="1">
      <c r="A337" s="78" t="str">
        <f t="shared" si="84"/>
        <v>Industry</v>
      </c>
      <c r="B337" s="78" t="str">
        <f t="shared" si="84"/>
        <v>Electrification + Hydrogen</v>
      </c>
      <c r="C337" s="78" t="str">
        <f t="shared" si="84"/>
        <v>Fraction of Industrial Fuel Use Shifted to Other Fuels</v>
      </c>
      <c r="D337" s="12" t="s">
        <v>2369</v>
      </c>
      <c r="E337" s="57" t="s">
        <v>2313</v>
      </c>
      <c r="F337" s="12" t="s">
        <v>2326</v>
      </c>
      <c r="G337" s="57" t="s">
        <v>2319</v>
      </c>
      <c r="H337" s="58">
        <v>426</v>
      </c>
      <c r="I337" s="57" t="s">
        <v>51</v>
      </c>
      <c r="J337" s="78" t="str">
        <f t="shared" si="83"/>
        <v>Electrification + Hydrogen</v>
      </c>
      <c r="K337" s="78" t="str">
        <f t="shared" si="83"/>
        <v>indst fuel type shifting</v>
      </c>
      <c r="L337" s="190">
        <f t="shared" si="83"/>
        <v>0</v>
      </c>
      <c r="M337" s="190">
        <f t="shared" si="83"/>
        <v>1</v>
      </c>
      <c r="N337" s="190">
        <f t="shared" si="83"/>
        <v>0.01</v>
      </c>
      <c r="O337" s="78" t="str">
        <f t="shared" si="83"/>
        <v>% of fuel shifted</v>
      </c>
      <c r="P337" s="57"/>
      <c r="Q337" s="78" t="str">
        <f t="shared" si="81"/>
        <v>industry-ag-main.html#fuel-switching</v>
      </c>
      <c r="R337" s="78" t="str">
        <f t="shared" si="81"/>
        <v>industry-elec-and-hydrogen.html</v>
      </c>
      <c r="S337" s="84"/>
      <c r="T337" s="57"/>
    </row>
    <row r="338" spans="1:20" ht="30" hidden="1">
      <c r="A338" s="78" t="str">
        <f t="shared" si="84"/>
        <v>Industry</v>
      </c>
      <c r="B338" s="78" t="str">
        <f t="shared" si="84"/>
        <v>Electrification + Hydrogen</v>
      </c>
      <c r="C338" s="78" t="str">
        <f t="shared" si="84"/>
        <v>Fraction of Industrial Fuel Use Shifted to Other Fuels</v>
      </c>
      <c r="D338" s="12" t="s">
        <v>2369</v>
      </c>
      <c r="E338" s="57" t="s">
        <v>2786</v>
      </c>
      <c r="F338" s="12" t="s">
        <v>2326</v>
      </c>
      <c r="G338" s="57" t="s">
        <v>2789</v>
      </c>
      <c r="H338" s="58">
        <v>427</v>
      </c>
      <c r="I338" s="57" t="s">
        <v>51</v>
      </c>
      <c r="J338" s="78" t="str">
        <f t="shared" si="83"/>
        <v>Electrification + Hydrogen</v>
      </c>
      <c r="K338" s="78" t="str">
        <f t="shared" si="83"/>
        <v>indst fuel type shifting</v>
      </c>
      <c r="L338" s="190">
        <f t="shared" si="83"/>
        <v>0</v>
      </c>
      <c r="M338" s="190">
        <f t="shared" si="83"/>
        <v>1</v>
      </c>
      <c r="N338" s="190">
        <f t="shared" si="83"/>
        <v>0.01</v>
      </c>
      <c r="O338" s="78" t="str">
        <f t="shared" si="83"/>
        <v>% of fuel shifted</v>
      </c>
      <c r="P338" s="57"/>
      <c r="Q338" s="78" t="str">
        <f t="shared" si="81"/>
        <v>industry-ag-main.html#fuel-switching</v>
      </c>
      <c r="R338" s="78" t="str">
        <f t="shared" si="81"/>
        <v>industry-elec-and-hydrogen.html</v>
      </c>
      <c r="S338" s="84"/>
      <c r="T338" s="57"/>
    </row>
    <row r="339" spans="1:20" ht="135">
      <c r="A339" s="78" t="str">
        <f t="shared" si="84"/>
        <v>Industry</v>
      </c>
      <c r="B339" s="78" t="str">
        <f t="shared" si="84"/>
        <v>Electrification + Hydrogen</v>
      </c>
      <c r="C339" s="78" t="str">
        <f t="shared" si="84"/>
        <v>Fraction of Industrial Fuel Use Shifted to Other Fuels</v>
      </c>
      <c r="D339" s="12" t="s">
        <v>2369</v>
      </c>
      <c r="E339" s="57" t="s">
        <v>2787</v>
      </c>
      <c r="F339" s="12" t="s">
        <v>2326</v>
      </c>
      <c r="G339" s="57" t="s">
        <v>2791</v>
      </c>
      <c r="H339" s="58">
        <v>428</v>
      </c>
      <c r="I339" s="57" t="s">
        <v>50</v>
      </c>
      <c r="J339" s="78" t="str">
        <f t="shared" si="83"/>
        <v>Electrification + Hydrogen</v>
      </c>
      <c r="K339" s="78" t="str">
        <f t="shared" si="83"/>
        <v>indst fuel type shifting</v>
      </c>
      <c r="L339" s="190">
        <f t="shared" si="83"/>
        <v>0</v>
      </c>
      <c r="M339" s="190">
        <f t="shared" si="83"/>
        <v>1</v>
      </c>
      <c r="N339" s="190">
        <f t="shared" si="83"/>
        <v>0.01</v>
      </c>
      <c r="O339" s="78" t="str">
        <f t="shared" si="83"/>
        <v>% of fuel shifted</v>
      </c>
      <c r="P339" s="57" t="s">
        <v>2803</v>
      </c>
      <c r="Q339" s="78" t="str">
        <f t="shared" si="81"/>
        <v>industry-ag-main.html#fuel-switching</v>
      </c>
      <c r="R339" s="78" t="str">
        <f t="shared" si="81"/>
        <v>industry-elec-and-hydrogen.html</v>
      </c>
      <c r="S339" s="84"/>
      <c r="T339" s="57"/>
    </row>
    <row r="340" spans="1:20" ht="30" hidden="1">
      <c r="A340" s="78" t="str">
        <f t="shared" si="84"/>
        <v>Industry</v>
      </c>
      <c r="B340" s="78" t="str">
        <f t="shared" si="84"/>
        <v>Electrification + Hydrogen</v>
      </c>
      <c r="C340" s="78" t="str">
        <f t="shared" si="84"/>
        <v>Fraction of Industrial Fuel Use Shifted to Other Fuels</v>
      </c>
      <c r="D340" s="12" t="s">
        <v>2369</v>
      </c>
      <c r="E340" s="57" t="s">
        <v>2788</v>
      </c>
      <c r="F340" s="12" t="s">
        <v>2326</v>
      </c>
      <c r="G340" s="57" t="s">
        <v>2792</v>
      </c>
      <c r="H340" s="58">
        <v>464</v>
      </c>
      <c r="I340" s="57" t="s">
        <v>51</v>
      </c>
      <c r="J340" s="78" t="str">
        <f t="shared" si="83"/>
        <v>Electrification + Hydrogen</v>
      </c>
      <c r="K340" s="78" t="str">
        <f t="shared" si="83"/>
        <v>indst fuel type shifting</v>
      </c>
      <c r="L340" s="190">
        <f t="shared" si="83"/>
        <v>0</v>
      </c>
      <c r="M340" s="190">
        <f t="shared" ref="J340:O371" si="85">M$292</f>
        <v>1</v>
      </c>
      <c r="N340" s="190">
        <f t="shared" si="85"/>
        <v>0.01</v>
      </c>
      <c r="O340" s="78" t="str">
        <f t="shared" si="85"/>
        <v>% of fuel shifted</v>
      </c>
      <c r="P340" s="57"/>
      <c r="Q340" s="78" t="str">
        <f t="shared" si="81"/>
        <v>industry-ag-main.html#fuel-switching</v>
      </c>
      <c r="R340" s="78" t="str">
        <f t="shared" si="81"/>
        <v>industry-elec-and-hydrogen.html</v>
      </c>
      <c r="S340" s="84"/>
      <c r="T340" s="57"/>
    </row>
    <row r="341" spans="1:20" ht="30" hidden="1">
      <c r="A341" s="78" t="str">
        <f t="shared" si="84"/>
        <v>Industry</v>
      </c>
      <c r="B341" s="78" t="str">
        <f t="shared" si="84"/>
        <v>Electrification + Hydrogen</v>
      </c>
      <c r="C341" s="78" t="str">
        <f t="shared" si="84"/>
        <v>Fraction of Industrial Fuel Use Shifted to Other Fuels</v>
      </c>
      <c r="D341" s="12" t="s">
        <v>2369</v>
      </c>
      <c r="E341" s="57" t="s">
        <v>2785</v>
      </c>
      <c r="F341" s="12" t="s">
        <v>2326</v>
      </c>
      <c r="G341" s="57" t="s">
        <v>2790</v>
      </c>
      <c r="H341" s="58">
        <v>465</v>
      </c>
      <c r="I341" s="57" t="s">
        <v>51</v>
      </c>
      <c r="J341" s="78" t="str">
        <f t="shared" si="85"/>
        <v>Electrification + Hydrogen</v>
      </c>
      <c r="K341" s="78" t="str">
        <f t="shared" si="85"/>
        <v>indst fuel type shifting</v>
      </c>
      <c r="L341" s="190">
        <f t="shared" si="85"/>
        <v>0</v>
      </c>
      <c r="M341" s="190">
        <f t="shared" si="85"/>
        <v>1</v>
      </c>
      <c r="N341" s="190">
        <f t="shared" si="85"/>
        <v>0.01</v>
      </c>
      <c r="O341" s="78" t="str">
        <f t="shared" si="85"/>
        <v>% of fuel shifted</v>
      </c>
      <c r="P341" s="57"/>
      <c r="Q341" s="78" t="str">
        <f t="shared" si="81"/>
        <v>industry-ag-main.html#fuel-switching</v>
      </c>
      <c r="R341" s="78" t="str">
        <f t="shared" si="81"/>
        <v>industry-elec-and-hydrogen.html</v>
      </c>
      <c r="S341" s="84"/>
      <c r="T341" s="57"/>
    </row>
    <row r="342" spans="1:20" ht="30" hidden="1">
      <c r="A342" s="78" t="str">
        <f t="shared" si="84"/>
        <v>Industry</v>
      </c>
      <c r="B342" s="78" t="str">
        <f t="shared" si="84"/>
        <v>Electrification + Hydrogen</v>
      </c>
      <c r="C342" s="78" t="str">
        <f t="shared" si="84"/>
        <v>Fraction of Industrial Fuel Use Shifted to Other Fuels</v>
      </c>
      <c r="D342" s="12" t="s">
        <v>150</v>
      </c>
      <c r="E342" s="57" t="s">
        <v>2308</v>
      </c>
      <c r="F342" s="12" t="s">
        <v>2368</v>
      </c>
      <c r="G342" s="57" t="s">
        <v>2314</v>
      </c>
      <c r="H342" s="58">
        <v>466</v>
      </c>
      <c r="I342" s="57" t="s">
        <v>51</v>
      </c>
      <c r="J342" s="78" t="str">
        <f t="shared" si="85"/>
        <v>Electrification + Hydrogen</v>
      </c>
      <c r="K342" s="78" t="str">
        <f t="shared" si="85"/>
        <v>indst fuel type shifting</v>
      </c>
      <c r="L342" s="190">
        <f t="shared" si="85"/>
        <v>0</v>
      </c>
      <c r="M342" s="190">
        <f t="shared" si="85"/>
        <v>1</v>
      </c>
      <c r="N342" s="190">
        <f t="shared" si="85"/>
        <v>0.01</v>
      </c>
      <c r="O342" s="78" t="str">
        <f t="shared" si="85"/>
        <v>% of fuel shifted</v>
      </c>
      <c r="P342" s="57"/>
      <c r="Q342" s="78" t="str">
        <f t="shared" si="81"/>
        <v>industry-ag-main.html#fuel-switching</v>
      </c>
      <c r="R342" s="78" t="str">
        <f t="shared" si="81"/>
        <v>industry-elec-and-hydrogen.html</v>
      </c>
      <c r="S342" s="84"/>
      <c r="T342" s="57"/>
    </row>
    <row r="343" spans="1:20" ht="30" hidden="1">
      <c r="A343" s="78" t="str">
        <f t="shared" si="84"/>
        <v>Industry</v>
      </c>
      <c r="B343" s="78" t="str">
        <f t="shared" si="84"/>
        <v>Electrification + Hydrogen</v>
      </c>
      <c r="C343" s="78" t="str">
        <f t="shared" si="84"/>
        <v>Fraction of Industrial Fuel Use Shifted to Other Fuels</v>
      </c>
      <c r="D343" s="12" t="s">
        <v>150</v>
      </c>
      <c r="E343" s="57" t="s">
        <v>2309</v>
      </c>
      <c r="F343" s="12" t="s">
        <v>2368</v>
      </c>
      <c r="G343" s="57" t="s">
        <v>2317</v>
      </c>
      <c r="H343" s="58">
        <v>467</v>
      </c>
      <c r="I343" s="57" t="s">
        <v>51</v>
      </c>
      <c r="J343" s="78" t="str">
        <f t="shared" si="85"/>
        <v>Electrification + Hydrogen</v>
      </c>
      <c r="K343" s="78" t="str">
        <f t="shared" si="85"/>
        <v>indst fuel type shifting</v>
      </c>
      <c r="L343" s="190">
        <f t="shared" si="85"/>
        <v>0</v>
      </c>
      <c r="M343" s="190">
        <f t="shared" si="85"/>
        <v>1</v>
      </c>
      <c r="N343" s="190">
        <f t="shared" si="85"/>
        <v>0.01</v>
      </c>
      <c r="O343" s="78" t="str">
        <f t="shared" si="85"/>
        <v>% of fuel shifted</v>
      </c>
      <c r="P343" s="57"/>
      <c r="Q343" s="78" t="str">
        <f t="shared" si="81"/>
        <v>industry-ag-main.html#fuel-switching</v>
      </c>
      <c r="R343" s="78" t="str">
        <f t="shared" si="81"/>
        <v>industry-elec-and-hydrogen.html</v>
      </c>
      <c r="S343" s="84"/>
      <c r="T343" s="57"/>
    </row>
    <row r="344" spans="1:20" ht="30" hidden="1">
      <c r="A344" s="78" t="str">
        <f t="shared" si="84"/>
        <v>Industry</v>
      </c>
      <c r="B344" s="78" t="str">
        <f t="shared" si="84"/>
        <v>Electrification + Hydrogen</v>
      </c>
      <c r="C344" s="78" t="str">
        <f t="shared" si="84"/>
        <v>Fraction of Industrial Fuel Use Shifted to Other Fuels</v>
      </c>
      <c r="D344" s="12" t="s">
        <v>150</v>
      </c>
      <c r="E344" s="57" t="s">
        <v>2310</v>
      </c>
      <c r="F344" s="12" t="s">
        <v>2368</v>
      </c>
      <c r="G344" s="57" t="s">
        <v>2318</v>
      </c>
      <c r="H344" s="58">
        <v>468</v>
      </c>
      <c r="I344" s="57" t="s">
        <v>51</v>
      </c>
      <c r="J344" s="78" t="str">
        <f t="shared" si="85"/>
        <v>Electrification + Hydrogen</v>
      </c>
      <c r="K344" s="78" t="str">
        <f t="shared" si="85"/>
        <v>indst fuel type shifting</v>
      </c>
      <c r="L344" s="190">
        <f t="shared" si="85"/>
        <v>0</v>
      </c>
      <c r="M344" s="190">
        <f t="shared" si="85"/>
        <v>1</v>
      </c>
      <c r="N344" s="190">
        <f t="shared" si="85"/>
        <v>0.01</v>
      </c>
      <c r="O344" s="78" t="str">
        <f t="shared" si="85"/>
        <v>% of fuel shifted</v>
      </c>
      <c r="P344" s="57"/>
      <c r="Q344" s="78" t="str">
        <f t="shared" si="81"/>
        <v>industry-ag-main.html#fuel-switching</v>
      </c>
      <c r="R344" s="78" t="str">
        <f t="shared" si="81"/>
        <v>industry-elec-and-hydrogen.html</v>
      </c>
      <c r="S344" s="84"/>
      <c r="T344" s="57"/>
    </row>
    <row r="345" spans="1:20" ht="30" hidden="1">
      <c r="A345" s="78" t="str">
        <f t="shared" si="84"/>
        <v>Industry</v>
      </c>
      <c r="B345" s="78" t="str">
        <f t="shared" si="84"/>
        <v>Electrification + Hydrogen</v>
      </c>
      <c r="C345" s="78" t="str">
        <f t="shared" si="84"/>
        <v>Fraction of Industrial Fuel Use Shifted to Other Fuels</v>
      </c>
      <c r="D345" s="12" t="s">
        <v>150</v>
      </c>
      <c r="E345" s="57" t="s">
        <v>2311</v>
      </c>
      <c r="F345" s="12" t="s">
        <v>2368</v>
      </c>
      <c r="G345" s="57" t="s">
        <v>2315</v>
      </c>
      <c r="H345" s="58">
        <v>469</v>
      </c>
      <c r="I345" s="57" t="s">
        <v>51</v>
      </c>
      <c r="J345" s="78" t="str">
        <f t="shared" si="85"/>
        <v>Electrification + Hydrogen</v>
      </c>
      <c r="K345" s="78" t="str">
        <f t="shared" si="85"/>
        <v>indst fuel type shifting</v>
      </c>
      <c r="L345" s="190">
        <f t="shared" si="85"/>
        <v>0</v>
      </c>
      <c r="M345" s="190">
        <f t="shared" si="85"/>
        <v>1</v>
      </c>
      <c r="N345" s="190">
        <f t="shared" si="85"/>
        <v>0.01</v>
      </c>
      <c r="O345" s="78" t="str">
        <f t="shared" si="85"/>
        <v>% of fuel shifted</v>
      </c>
      <c r="P345" s="57"/>
      <c r="Q345" s="78" t="str">
        <f t="shared" si="81"/>
        <v>industry-ag-main.html#fuel-switching</v>
      </c>
      <c r="R345" s="78" t="str">
        <f t="shared" si="81"/>
        <v>industry-elec-and-hydrogen.html</v>
      </c>
      <c r="S345" s="84"/>
      <c r="T345" s="57"/>
    </row>
    <row r="346" spans="1:20" ht="30" hidden="1">
      <c r="A346" s="78" t="str">
        <f t="shared" si="84"/>
        <v>Industry</v>
      </c>
      <c r="B346" s="78" t="str">
        <f t="shared" si="84"/>
        <v>Electrification + Hydrogen</v>
      </c>
      <c r="C346" s="78" t="str">
        <f t="shared" si="84"/>
        <v>Fraction of Industrial Fuel Use Shifted to Other Fuels</v>
      </c>
      <c r="D346" s="12" t="s">
        <v>150</v>
      </c>
      <c r="E346" s="57" t="s">
        <v>2312</v>
      </c>
      <c r="F346" s="12" t="s">
        <v>2368</v>
      </c>
      <c r="G346" s="57" t="s">
        <v>2316</v>
      </c>
      <c r="H346" s="58">
        <v>470</v>
      </c>
      <c r="I346" s="57" t="s">
        <v>51</v>
      </c>
      <c r="J346" s="78" t="str">
        <f t="shared" si="85"/>
        <v>Electrification + Hydrogen</v>
      </c>
      <c r="K346" s="78" t="str">
        <f t="shared" si="85"/>
        <v>indst fuel type shifting</v>
      </c>
      <c r="L346" s="190">
        <f t="shared" si="85"/>
        <v>0</v>
      </c>
      <c r="M346" s="190">
        <f t="shared" si="85"/>
        <v>1</v>
      </c>
      <c r="N346" s="190">
        <f t="shared" si="85"/>
        <v>0.01</v>
      </c>
      <c r="O346" s="78" t="str">
        <f t="shared" si="85"/>
        <v>% of fuel shifted</v>
      </c>
      <c r="P346" s="57"/>
      <c r="Q346" s="78" t="str">
        <f t="shared" si="81"/>
        <v>industry-ag-main.html#fuel-switching</v>
      </c>
      <c r="R346" s="78" t="str">
        <f t="shared" si="81"/>
        <v>industry-elec-and-hydrogen.html</v>
      </c>
      <c r="S346" s="84"/>
      <c r="T346" s="57"/>
    </row>
    <row r="347" spans="1:20" ht="30" hidden="1">
      <c r="A347" s="78" t="str">
        <f t="shared" si="84"/>
        <v>Industry</v>
      </c>
      <c r="B347" s="78" t="str">
        <f t="shared" si="84"/>
        <v>Electrification + Hydrogen</v>
      </c>
      <c r="C347" s="78" t="str">
        <f t="shared" si="84"/>
        <v>Fraction of Industrial Fuel Use Shifted to Other Fuels</v>
      </c>
      <c r="D347" s="12" t="s">
        <v>150</v>
      </c>
      <c r="E347" s="57" t="s">
        <v>2313</v>
      </c>
      <c r="F347" s="12" t="s">
        <v>2368</v>
      </c>
      <c r="G347" s="57" t="s">
        <v>2319</v>
      </c>
      <c r="H347" s="58">
        <v>471</v>
      </c>
      <c r="I347" s="57" t="s">
        <v>51</v>
      </c>
      <c r="J347" s="78" t="str">
        <f t="shared" si="85"/>
        <v>Electrification + Hydrogen</v>
      </c>
      <c r="K347" s="78" t="str">
        <f t="shared" si="85"/>
        <v>indst fuel type shifting</v>
      </c>
      <c r="L347" s="190">
        <f t="shared" si="85"/>
        <v>0</v>
      </c>
      <c r="M347" s="190">
        <f t="shared" si="85"/>
        <v>1</v>
      </c>
      <c r="N347" s="190">
        <f t="shared" si="85"/>
        <v>0.01</v>
      </c>
      <c r="O347" s="78" t="str">
        <f t="shared" si="85"/>
        <v>% of fuel shifted</v>
      </c>
      <c r="P347" s="57"/>
      <c r="Q347" s="78" t="str">
        <f t="shared" si="81"/>
        <v>industry-ag-main.html#fuel-switching</v>
      </c>
      <c r="R347" s="78" t="str">
        <f t="shared" si="81"/>
        <v>industry-elec-and-hydrogen.html</v>
      </c>
      <c r="S347" s="84"/>
      <c r="T347" s="57"/>
    </row>
    <row r="348" spans="1:20" ht="30" hidden="1">
      <c r="A348" s="78" t="str">
        <f t="shared" si="84"/>
        <v>Industry</v>
      </c>
      <c r="B348" s="78" t="str">
        <f t="shared" si="84"/>
        <v>Electrification + Hydrogen</v>
      </c>
      <c r="C348" s="78" t="str">
        <f t="shared" si="84"/>
        <v>Fraction of Industrial Fuel Use Shifted to Other Fuels</v>
      </c>
      <c r="D348" s="12" t="s">
        <v>150</v>
      </c>
      <c r="E348" s="57" t="s">
        <v>2786</v>
      </c>
      <c r="F348" s="12" t="s">
        <v>2368</v>
      </c>
      <c r="G348" s="57" t="s">
        <v>2789</v>
      </c>
      <c r="H348" s="58">
        <v>472</v>
      </c>
      <c r="I348" s="57" t="s">
        <v>51</v>
      </c>
      <c r="J348" s="78" t="str">
        <f t="shared" si="85"/>
        <v>Electrification + Hydrogen</v>
      </c>
      <c r="K348" s="78" t="str">
        <f t="shared" si="85"/>
        <v>indst fuel type shifting</v>
      </c>
      <c r="L348" s="190">
        <f t="shared" si="85"/>
        <v>0</v>
      </c>
      <c r="M348" s="190">
        <f t="shared" si="85"/>
        <v>1</v>
      </c>
      <c r="N348" s="190">
        <f t="shared" si="85"/>
        <v>0.01</v>
      </c>
      <c r="O348" s="78" t="str">
        <f t="shared" si="85"/>
        <v>% of fuel shifted</v>
      </c>
      <c r="P348" s="57"/>
      <c r="Q348" s="78" t="str">
        <f t="shared" si="81"/>
        <v>industry-ag-main.html#fuel-switching</v>
      </c>
      <c r="R348" s="78" t="str">
        <f t="shared" si="81"/>
        <v>industry-elec-and-hydrogen.html</v>
      </c>
      <c r="S348" s="84"/>
      <c r="T348" s="57"/>
    </row>
    <row r="349" spans="1:20" ht="30" hidden="1">
      <c r="A349" s="78" t="str">
        <f t="shared" si="84"/>
        <v>Industry</v>
      </c>
      <c r="B349" s="78" t="str">
        <f t="shared" si="84"/>
        <v>Electrification + Hydrogen</v>
      </c>
      <c r="C349" s="78" t="str">
        <f t="shared" si="84"/>
        <v>Fraction of Industrial Fuel Use Shifted to Other Fuels</v>
      </c>
      <c r="D349" s="12" t="s">
        <v>150</v>
      </c>
      <c r="E349" s="57" t="s">
        <v>2787</v>
      </c>
      <c r="F349" s="12" t="s">
        <v>2368</v>
      </c>
      <c r="G349" s="57" t="s">
        <v>2791</v>
      </c>
      <c r="H349" s="58">
        <v>473</v>
      </c>
      <c r="I349" s="57" t="s">
        <v>51</v>
      </c>
      <c r="J349" s="78" t="str">
        <f t="shared" si="85"/>
        <v>Electrification + Hydrogen</v>
      </c>
      <c r="K349" s="78" t="str">
        <f t="shared" si="85"/>
        <v>indst fuel type shifting</v>
      </c>
      <c r="L349" s="190">
        <f t="shared" si="85"/>
        <v>0</v>
      </c>
      <c r="M349" s="190">
        <f t="shared" si="85"/>
        <v>1</v>
      </c>
      <c r="N349" s="190">
        <f t="shared" si="85"/>
        <v>0.01</v>
      </c>
      <c r="O349" s="78" t="str">
        <f t="shared" si="85"/>
        <v>% of fuel shifted</v>
      </c>
      <c r="P349" s="57"/>
      <c r="Q349" s="78" t="str">
        <f t="shared" si="81"/>
        <v>industry-ag-main.html#fuel-switching</v>
      </c>
      <c r="R349" s="78" t="str">
        <f t="shared" si="81"/>
        <v>industry-elec-and-hydrogen.html</v>
      </c>
      <c r="S349" s="84"/>
      <c r="T349" s="57"/>
    </row>
    <row r="350" spans="1:20" ht="30" hidden="1">
      <c r="A350" s="78" t="str">
        <f t="shared" si="84"/>
        <v>Industry</v>
      </c>
      <c r="B350" s="78" t="str">
        <f t="shared" si="84"/>
        <v>Electrification + Hydrogen</v>
      </c>
      <c r="C350" s="78" t="str">
        <f t="shared" si="84"/>
        <v>Fraction of Industrial Fuel Use Shifted to Other Fuels</v>
      </c>
      <c r="D350" s="12" t="s">
        <v>150</v>
      </c>
      <c r="E350" s="57" t="s">
        <v>2788</v>
      </c>
      <c r="F350" s="12" t="s">
        <v>2368</v>
      </c>
      <c r="G350" s="57" t="s">
        <v>2792</v>
      </c>
      <c r="H350" s="58">
        <v>474</v>
      </c>
      <c r="I350" s="57" t="s">
        <v>51</v>
      </c>
      <c r="J350" s="78" t="str">
        <f t="shared" si="85"/>
        <v>Electrification + Hydrogen</v>
      </c>
      <c r="K350" s="78" t="str">
        <f t="shared" si="85"/>
        <v>indst fuel type shifting</v>
      </c>
      <c r="L350" s="190">
        <f t="shared" si="85"/>
        <v>0</v>
      </c>
      <c r="M350" s="190">
        <f t="shared" si="85"/>
        <v>1</v>
      </c>
      <c r="N350" s="190">
        <f t="shared" si="85"/>
        <v>0.01</v>
      </c>
      <c r="O350" s="78" t="str">
        <f t="shared" si="85"/>
        <v>% of fuel shifted</v>
      </c>
      <c r="P350" s="57"/>
      <c r="Q350" s="78" t="str">
        <f t="shared" si="81"/>
        <v>industry-ag-main.html#fuel-switching</v>
      </c>
      <c r="R350" s="78" t="str">
        <f t="shared" si="81"/>
        <v>industry-elec-and-hydrogen.html</v>
      </c>
      <c r="S350" s="84"/>
      <c r="T350" s="57"/>
    </row>
    <row r="351" spans="1:20" ht="30" hidden="1">
      <c r="A351" s="78" t="str">
        <f t="shared" si="84"/>
        <v>Industry</v>
      </c>
      <c r="B351" s="78" t="str">
        <f t="shared" si="84"/>
        <v>Electrification + Hydrogen</v>
      </c>
      <c r="C351" s="78" t="str">
        <f t="shared" si="84"/>
        <v>Fraction of Industrial Fuel Use Shifted to Other Fuels</v>
      </c>
      <c r="D351" s="12" t="s">
        <v>150</v>
      </c>
      <c r="E351" s="57" t="s">
        <v>2785</v>
      </c>
      <c r="F351" s="12" t="s">
        <v>2368</v>
      </c>
      <c r="G351" s="57" t="s">
        <v>2790</v>
      </c>
      <c r="H351" s="58">
        <v>475</v>
      </c>
      <c r="I351" s="57" t="s">
        <v>51</v>
      </c>
      <c r="J351" s="78" t="str">
        <f t="shared" si="85"/>
        <v>Electrification + Hydrogen</v>
      </c>
      <c r="K351" s="78" t="str">
        <f t="shared" si="85"/>
        <v>indst fuel type shifting</v>
      </c>
      <c r="L351" s="190">
        <f t="shared" si="85"/>
        <v>0</v>
      </c>
      <c r="M351" s="190">
        <f t="shared" si="85"/>
        <v>1</v>
      </c>
      <c r="N351" s="190">
        <f t="shared" si="85"/>
        <v>0.01</v>
      </c>
      <c r="O351" s="78" t="str">
        <f t="shared" si="85"/>
        <v>% of fuel shifted</v>
      </c>
      <c r="P351" s="57"/>
      <c r="Q351" s="78" t="str">
        <f t="shared" si="81"/>
        <v>industry-ag-main.html#fuel-switching</v>
      </c>
      <c r="R351" s="78" t="str">
        <f t="shared" si="81"/>
        <v>industry-elec-and-hydrogen.html</v>
      </c>
      <c r="S351" s="84"/>
      <c r="T351" s="57"/>
    </row>
    <row r="352" spans="1:20" ht="30" hidden="1">
      <c r="A352" s="78" t="str">
        <f t="shared" si="84"/>
        <v>Industry</v>
      </c>
      <c r="B352" s="78" t="str">
        <f t="shared" si="84"/>
        <v>Electrification + Hydrogen</v>
      </c>
      <c r="C352" s="78" t="str">
        <f t="shared" si="84"/>
        <v>Fraction of Industrial Fuel Use Shifted to Other Fuels</v>
      </c>
      <c r="D352" s="12" t="s">
        <v>151</v>
      </c>
      <c r="E352" s="57" t="s">
        <v>2308</v>
      </c>
      <c r="F352" s="12" t="s">
        <v>153</v>
      </c>
      <c r="G352" s="57" t="s">
        <v>2314</v>
      </c>
      <c r="H352" s="58">
        <v>476</v>
      </c>
      <c r="I352" s="57" t="s">
        <v>51</v>
      </c>
      <c r="J352" s="78" t="str">
        <f t="shared" si="85"/>
        <v>Electrification + Hydrogen</v>
      </c>
      <c r="K352" s="78" t="str">
        <f t="shared" si="85"/>
        <v>indst fuel type shifting</v>
      </c>
      <c r="L352" s="190">
        <f t="shared" si="85"/>
        <v>0</v>
      </c>
      <c r="M352" s="190">
        <f t="shared" si="85"/>
        <v>1</v>
      </c>
      <c r="N352" s="190">
        <f t="shared" si="85"/>
        <v>0.01</v>
      </c>
      <c r="O352" s="78" t="str">
        <f t="shared" si="85"/>
        <v>% of fuel shifted</v>
      </c>
      <c r="P352" s="57"/>
      <c r="Q352" s="78" t="str">
        <f t="shared" si="81"/>
        <v>industry-ag-main.html#fuel-switching</v>
      </c>
      <c r="R352" s="78" t="str">
        <f t="shared" si="81"/>
        <v>industry-elec-and-hydrogen.html</v>
      </c>
      <c r="S352" s="84"/>
      <c r="T352" s="57"/>
    </row>
    <row r="353" spans="1:20" ht="30" hidden="1">
      <c r="A353" s="78" t="str">
        <f t="shared" si="84"/>
        <v>Industry</v>
      </c>
      <c r="B353" s="78" t="str">
        <f t="shared" si="84"/>
        <v>Electrification + Hydrogen</v>
      </c>
      <c r="C353" s="78" t="str">
        <f t="shared" si="84"/>
        <v>Fraction of Industrial Fuel Use Shifted to Other Fuels</v>
      </c>
      <c r="D353" s="12" t="s">
        <v>151</v>
      </c>
      <c r="E353" s="57" t="s">
        <v>2309</v>
      </c>
      <c r="F353" s="12" t="s">
        <v>153</v>
      </c>
      <c r="G353" s="57" t="s">
        <v>2317</v>
      </c>
      <c r="H353" s="58">
        <v>477</v>
      </c>
      <c r="I353" s="57" t="s">
        <v>51</v>
      </c>
      <c r="J353" s="78" t="str">
        <f t="shared" si="85"/>
        <v>Electrification + Hydrogen</v>
      </c>
      <c r="K353" s="78" t="str">
        <f t="shared" si="85"/>
        <v>indst fuel type shifting</v>
      </c>
      <c r="L353" s="190">
        <f t="shared" si="85"/>
        <v>0</v>
      </c>
      <c r="M353" s="190">
        <f t="shared" si="85"/>
        <v>1</v>
      </c>
      <c r="N353" s="190">
        <f t="shared" si="85"/>
        <v>0.01</v>
      </c>
      <c r="O353" s="78" t="str">
        <f t="shared" si="85"/>
        <v>% of fuel shifted</v>
      </c>
      <c r="P353" s="57"/>
      <c r="Q353" s="78" t="str">
        <f t="shared" si="81"/>
        <v>industry-ag-main.html#fuel-switching</v>
      </c>
      <c r="R353" s="78" t="str">
        <f t="shared" si="81"/>
        <v>industry-elec-and-hydrogen.html</v>
      </c>
      <c r="S353" s="84"/>
      <c r="T353" s="57"/>
    </row>
    <row r="354" spans="1:20" ht="135">
      <c r="A354" s="78" t="str">
        <f t="shared" si="84"/>
        <v>Industry</v>
      </c>
      <c r="B354" s="78" t="str">
        <f t="shared" si="84"/>
        <v>Electrification + Hydrogen</v>
      </c>
      <c r="C354" s="78" t="str">
        <f t="shared" si="84"/>
        <v>Fraction of Industrial Fuel Use Shifted to Other Fuels</v>
      </c>
      <c r="D354" s="12" t="s">
        <v>151</v>
      </c>
      <c r="E354" s="57" t="s">
        <v>2310</v>
      </c>
      <c r="F354" s="12" t="s">
        <v>153</v>
      </c>
      <c r="G354" s="57" t="s">
        <v>2318</v>
      </c>
      <c r="H354" s="58">
        <v>478</v>
      </c>
      <c r="I354" s="57" t="s">
        <v>50</v>
      </c>
      <c r="J354" s="78" t="str">
        <f t="shared" si="85"/>
        <v>Electrification + Hydrogen</v>
      </c>
      <c r="K354" s="78" t="str">
        <f t="shared" si="85"/>
        <v>indst fuel type shifting</v>
      </c>
      <c r="L354" s="190">
        <f t="shared" si="85"/>
        <v>0</v>
      </c>
      <c r="M354" s="190">
        <f t="shared" si="85"/>
        <v>1</v>
      </c>
      <c r="N354" s="190">
        <f t="shared" si="85"/>
        <v>0.01</v>
      </c>
      <c r="O354" s="78" t="str">
        <f t="shared" si="85"/>
        <v>% of fuel shifted</v>
      </c>
      <c r="P354" s="57" t="s">
        <v>2795</v>
      </c>
      <c r="Q354" s="78" t="str">
        <f t="shared" si="81"/>
        <v>industry-ag-main.html#fuel-switching</v>
      </c>
      <c r="R354" s="78" t="str">
        <f t="shared" si="81"/>
        <v>industry-elec-and-hydrogen.html</v>
      </c>
      <c r="S354" s="84"/>
      <c r="T354" s="57"/>
    </row>
    <row r="355" spans="1:20" ht="30" hidden="1">
      <c r="A355" s="78" t="str">
        <f t="shared" si="84"/>
        <v>Industry</v>
      </c>
      <c r="B355" s="78" t="str">
        <f t="shared" si="84"/>
        <v>Electrification + Hydrogen</v>
      </c>
      <c r="C355" s="78" t="str">
        <f t="shared" si="84"/>
        <v>Fraction of Industrial Fuel Use Shifted to Other Fuels</v>
      </c>
      <c r="D355" s="12" t="s">
        <v>151</v>
      </c>
      <c r="E355" s="57" t="s">
        <v>2311</v>
      </c>
      <c r="F355" s="12" t="s">
        <v>153</v>
      </c>
      <c r="G355" s="57" t="s">
        <v>2315</v>
      </c>
      <c r="H355" s="58">
        <v>479</v>
      </c>
      <c r="I355" s="57" t="s">
        <v>51</v>
      </c>
      <c r="J355" s="78" t="str">
        <f t="shared" si="85"/>
        <v>Electrification + Hydrogen</v>
      </c>
      <c r="K355" s="78" t="str">
        <f t="shared" si="85"/>
        <v>indst fuel type shifting</v>
      </c>
      <c r="L355" s="190">
        <f t="shared" si="85"/>
        <v>0</v>
      </c>
      <c r="M355" s="190">
        <f t="shared" si="85"/>
        <v>1</v>
      </c>
      <c r="N355" s="190">
        <f t="shared" si="85"/>
        <v>0.01</v>
      </c>
      <c r="O355" s="78" t="str">
        <f t="shared" si="85"/>
        <v>% of fuel shifted</v>
      </c>
      <c r="P355" s="57"/>
      <c r="Q355" s="78" t="str">
        <f t="shared" si="81"/>
        <v>industry-ag-main.html#fuel-switching</v>
      </c>
      <c r="R355" s="78" t="str">
        <f t="shared" si="81"/>
        <v>industry-elec-and-hydrogen.html</v>
      </c>
      <c r="S355" s="84"/>
      <c r="T355" s="57"/>
    </row>
    <row r="356" spans="1:20" ht="135">
      <c r="A356" s="78" t="str">
        <f t="shared" si="84"/>
        <v>Industry</v>
      </c>
      <c r="B356" s="78" t="str">
        <f t="shared" si="84"/>
        <v>Electrification + Hydrogen</v>
      </c>
      <c r="C356" s="78" t="str">
        <f t="shared" si="84"/>
        <v>Fraction of Industrial Fuel Use Shifted to Other Fuels</v>
      </c>
      <c r="D356" s="12" t="s">
        <v>151</v>
      </c>
      <c r="E356" s="57" t="s">
        <v>2312</v>
      </c>
      <c r="F356" s="12" t="s">
        <v>153</v>
      </c>
      <c r="G356" s="57" t="s">
        <v>2316</v>
      </c>
      <c r="H356" s="58">
        <v>480</v>
      </c>
      <c r="I356" s="57" t="s">
        <v>50</v>
      </c>
      <c r="J356" s="78" t="str">
        <f t="shared" si="85"/>
        <v>Electrification + Hydrogen</v>
      </c>
      <c r="K356" s="78" t="str">
        <f t="shared" si="85"/>
        <v>indst fuel type shifting</v>
      </c>
      <c r="L356" s="190">
        <f t="shared" si="85"/>
        <v>0</v>
      </c>
      <c r="M356" s="190">
        <f t="shared" si="85"/>
        <v>1</v>
      </c>
      <c r="N356" s="190">
        <f t="shared" si="85"/>
        <v>0.01</v>
      </c>
      <c r="O356" s="78" t="str">
        <f t="shared" si="85"/>
        <v>% of fuel shifted</v>
      </c>
      <c r="P356" s="57" t="s">
        <v>2794</v>
      </c>
      <c r="Q356" s="78" t="str">
        <f t="shared" si="81"/>
        <v>industry-ag-main.html#fuel-switching</v>
      </c>
      <c r="R356" s="78" t="str">
        <f t="shared" si="81"/>
        <v>industry-elec-and-hydrogen.html</v>
      </c>
      <c r="S356" s="84"/>
      <c r="T356" s="57"/>
    </row>
    <row r="357" spans="1:20" ht="30" hidden="1">
      <c r="A357" s="78" t="str">
        <f t="shared" si="84"/>
        <v>Industry</v>
      </c>
      <c r="B357" s="78" t="str">
        <f t="shared" si="84"/>
        <v>Electrification + Hydrogen</v>
      </c>
      <c r="C357" s="78" t="str">
        <f t="shared" si="84"/>
        <v>Fraction of Industrial Fuel Use Shifted to Other Fuels</v>
      </c>
      <c r="D357" s="12" t="s">
        <v>151</v>
      </c>
      <c r="E357" s="57" t="s">
        <v>2313</v>
      </c>
      <c r="F357" s="12" t="s">
        <v>153</v>
      </c>
      <c r="G357" s="57" t="s">
        <v>2319</v>
      </c>
      <c r="H357" s="58">
        <v>481</v>
      </c>
      <c r="I357" s="57" t="s">
        <v>51</v>
      </c>
      <c r="J357" s="78" t="str">
        <f t="shared" si="85"/>
        <v>Electrification + Hydrogen</v>
      </c>
      <c r="K357" s="78" t="str">
        <f t="shared" si="85"/>
        <v>indst fuel type shifting</v>
      </c>
      <c r="L357" s="190">
        <f t="shared" si="85"/>
        <v>0</v>
      </c>
      <c r="M357" s="190">
        <f t="shared" si="85"/>
        <v>1</v>
      </c>
      <c r="N357" s="190">
        <f t="shared" si="85"/>
        <v>0.01</v>
      </c>
      <c r="O357" s="78" t="str">
        <f t="shared" si="85"/>
        <v>% of fuel shifted</v>
      </c>
      <c r="P357" s="57"/>
      <c r="Q357" s="78" t="str">
        <f t="shared" si="81"/>
        <v>industry-ag-main.html#fuel-switching</v>
      </c>
      <c r="R357" s="78" t="str">
        <f t="shared" si="81"/>
        <v>industry-elec-and-hydrogen.html</v>
      </c>
      <c r="S357" s="84"/>
      <c r="T357" s="57"/>
    </row>
    <row r="358" spans="1:20" ht="30" hidden="1">
      <c r="A358" s="78" t="str">
        <f t="shared" si="84"/>
        <v>Industry</v>
      </c>
      <c r="B358" s="78" t="str">
        <f t="shared" si="84"/>
        <v>Electrification + Hydrogen</v>
      </c>
      <c r="C358" s="78" t="str">
        <f t="shared" si="84"/>
        <v>Fraction of Industrial Fuel Use Shifted to Other Fuels</v>
      </c>
      <c r="D358" s="12" t="s">
        <v>151</v>
      </c>
      <c r="E358" s="57" t="s">
        <v>2786</v>
      </c>
      <c r="F358" s="12" t="s">
        <v>153</v>
      </c>
      <c r="G358" s="57" t="s">
        <v>2789</v>
      </c>
      <c r="H358" s="58">
        <v>482</v>
      </c>
      <c r="I358" s="57" t="s">
        <v>51</v>
      </c>
      <c r="J358" s="78" t="str">
        <f t="shared" si="85"/>
        <v>Electrification + Hydrogen</v>
      </c>
      <c r="K358" s="78" t="str">
        <f t="shared" si="85"/>
        <v>indst fuel type shifting</v>
      </c>
      <c r="L358" s="190">
        <f t="shared" si="85"/>
        <v>0</v>
      </c>
      <c r="M358" s="190">
        <f t="shared" si="85"/>
        <v>1</v>
      </c>
      <c r="N358" s="190">
        <f t="shared" si="85"/>
        <v>0.01</v>
      </c>
      <c r="O358" s="78" t="str">
        <f t="shared" si="85"/>
        <v>% of fuel shifted</v>
      </c>
      <c r="P358" s="57"/>
      <c r="Q358" s="78" t="str">
        <f t="shared" si="81"/>
        <v>industry-ag-main.html#fuel-switching</v>
      </c>
      <c r="R358" s="78" t="str">
        <f t="shared" si="81"/>
        <v>industry-elec-and-hydrogen.html</v>
      </c>
      <c r="S358" s="84"/>
      <c r="T358" s="57"/>
    </row>
    <row r="359" spans="1:20" ht="135">
      <c r="A359" s="78" t="str">
        <f t="shared" si="84"/>
        <v>Industry</v>
      </c>
      <c r="B359" s="78" t="str">
        <f t="shared" si="84"/>
        <v>Electrification + Hydrogen</v>
      </c>
      <c r="C359" s="78" t="str">
        <f t="shared" si="84"/>
        <v>Fraction of Industrial Fuel Use Shifted to Other Fuels</v>
      </c>
      <c r="D359" s="12" t="s">
        <v>151</v>
      </c>
      <c r="E359" s="57" t="s">
        <v>2787</v>
      </c>
      <c r="F359" s="12" t="s">
        <v>153</v>
      </c>
      <c r="G359" s="57" t="s">
        <v>2791</v>
      </c>
      <c r="H359" s="58">
        <v>483</v>
      </c>
      <c r="I359" s="57" t="s">
        <v>50</v>
      </c>
      <c r="J359" s="78" t="str">
        <f t="shared" si="85"/>
        <v>Electrification + Hydrogen</v>
      </c>
      <c r="K359" s="78" t="str">
        <f t="shared" si="85"/>
        <v>indst fuel type shifting</v>
      </c>
      <c r="L359" s="190">
        <f t="shared" si="85"/>
        <v>0</v>
      </c>
      <c r="M359" s="190">
        <f t="shared" si="85"/>
        <v>1</v>
      </c>
      <c r="N359" s="190">
        <f t="shared" si="85"/>
        <v>0.01</v>
      </c>
      <c r="O359" s="78" t="str">
        <f t="shared" si="85"/>
        <v>% of fuel shifted</v>
      </c>
      <c r="P359" s="57" t="s">
        <v>2804</v>
      </c>
      <c r="Q359" s="78" t="str">
        <f t="shared" si="81"/>
        <v>industry-ag-main.html#fuel-switching</v>
      </c>
      <c r="R359" s="78" t="str">
        <f t="shared" si="81"/>
        <v>industry-elec-and-hydrogen.html</v>
      </c>
      <c r="S359" s="84"/>
      <c r="T359" s="57"/>
    </row>
    <row r="360" spans="1:20" ht="135">
      <c r="A360" s="78" t="str">
        <f t="shared" si="84"/>
        <v>Industry</v>
      </c>
      <c r="B360" s="78" t="str">
        <f t="shared" si="84"/>
        <v>Electrification + Hydrogen</v>
      </c>
      <c r="C360" s="78" t="str">
        <f t="shared" si="84"/>
        <v>Fraction of Industrial Fuel Use Shifted to Other Fuels</v>
      </c>
      <c r="D360" s="12" t="s">
        <v>151</v>
      </c>
      <c r="E360" s="57" t="s">
        <v>2788</v>
      </c>
      <c r="F360" s="12" t="s">
        <v>153</v>
      </c>
      <c r="G360" s="57" t="s">
        <v>2792</v>
      </c>
      <c r="H360" s="58">
        <v>484</v>
      </c>
      <c r="I360" s="57" t="s">
        <v>50</v>
      </c>
      <c r="J360" s="78" t="str">
        <f t="shared" si="85"/>
        <v>Electrification + Hydrogen</v>
      </c>
      <c r="K360" s="78" t="str">
        <f t="shared" si="85"/>
        <v>indst fuel type shifting</v>
      </c>
      <c r="L360" s="190">
        <f t="shared" si="85"/>
        <v>0</v>
      </c>
      <c r="M360" s="190">
        <f t="shared" si="85"/>
        <v>1</v>
      </c>
      <c r="N360" s="190">
        <f t="shared" si="85"/>
        <v>0.01</v>
      </c>
      <c r="O360" s="78" t="str">
        <f t="shared" si="85"/>
        <v>% of fuel shifted</v>
      </c>
      <c r="P360" s="57" t="s">
        <v>2805</v>
      </c>
      <c r="Q360" s="78" t="str">
        <f t="shared" si="81"/>
        <v>industry-ag-main.html#fuel-switching</v>
      </c>
      <c r="R360" s="78" t="str">
        <f t="shared" si="81"/>
        <v>industry-elec-and-hydrogen.html</v>
      </c>
      <c r="S360" s="84"/>
      <c r="T360" s="57"/>
    </row>
    <row r="361" spans="1:20" ht="30" hidden="1">
      <c r="A361" s="78" t="str">
        <f t="shared" si="84"/>
        <v>Industry</v>
      </c>
      <c r="B361" s="78" t="str">
        <f t="shared" si="84"/>
        <v>Electrification + Hydrogen</v>
      </c>
      <c r="C361" s="78" t="str">
        <f t="shared" si="84"/>
        <v>Fraction of Industrial Fuel Use Shifted to Other Fuels</v>
      </c>
      <c r="D361" s="12" t="s">
        <v>151</v>
      </c>
      <c r="E361" s="57" t="s">
        <v>2785</v>
      </c>
      <c r="F361" s="12" t="s">
        <v>153</v>
      </c>
      <c r="G361" s="57" t="s">
        <v>2790</v>
      </c>
      <c r="H361" s="58">
        <v>485</v>
      </c>
      <c r="I361" s="57" t="s">
        <v>51</v>
      </c>
      <c r="J361" s="78" t="str">
        <f t="shared" si="85"/>
        <v>Electrification + Hydrogen</v>
      </c>
      <c r="K361" s="78" t="str">
        <f t="shared" si="85"/>
        <v>indst fuel type shifting</v>
      </c>
      <c r="L361" s="190">
        <f t="shared" si="85"/>
        <v>0</v>
      </c>
      <c r="M361" s="190">
        <f t="shared" si="85"/>
        <v>1</v>
      </c>
      <c r="N361" s="190">
        <f t="shared" si="85"/>
        <v>0.01</v>
      </c>
      <c r="O361" s="78" t="str">
        <f t="shared" si="85"/>
        <v>% of fuel shifted</v>
      </c>
      <c r="P361" s="57"/>
      <c r="Q361" s="78" t="str">
        <f t="shared" si="81"/>
        <v>industry-ag-main.html#fuel-switching</v>
      </c>
      <c r="R361" s="78" t="str">
        <f t="shared" si="81"/>
        <v>industry-elec-and-hydrogen.html</v>
      </c>
      <c r="S361" s="84"/>
      <c r="T361" s="57"/>
    </row>
    <row r="362" spans="1:20" ht="30" hidden="1">
      <c r="A362" s="78" t="str">
        <f t="shared" si="84"/>
        <v>Industry</v>
      </c>
      <c r="B362" s="78" t="str">
        <f t="shared" si="84"/>
        <v>Electrification + Hydrogen</v>
      </c>
      <c r="C362" s="78" t="str">
        <f t="shared" si="84"/>
        <v>Fraction of Industrial Fuel Use Shifted to Other Fuels</v>
      </c>
      <c r="D362" s="12" t="s">
        <v>152</v>
      </c>
      <c r="E362" s="57" t="s">
        <v>2308</v>
      </c>
      <c r="F362" s="12" t="s">
        <v>154</v>
      </c>
      <c r="G362" s="57" t="s">
        <v>2314</v>
      </c>
      <c r="H362" s="58">
        <v>486</v>
      </c>
      <c r="I362" s="57" t="s">
        <v>51</v>
      </c>
      <c r="J362" s="78" t="str">
        <f t="shared" si="85"/>
        <v>Electrification + Hydrogen</v>
      </c>
      <c r="K362" s="78" t="str">
        <f t="shared" si="85"/>
        <v>indst fuel type shifting</v>
      </c>
      <c r="L362" s="190">
        <f t="shared" si="85"/>
        <v>0</v>
      </c>
      <c r="M362" s="190">
        <f t="shared" si="85"/>
        <v>1</v>
      </c>
      <c r="N362" s="190">
        <f t="shared" si="85"/>
        <v>0.01</v>
      </c>
      <c r="O362" s="78" t="str">
        <f t="shared" si="85"/>
        <v>% of fuel shifted</v>
      </c>
      <c r="P362" s="57"/>
      <c r="Q362" s="78" t="str">
        <f t="shared" si="81"/>
        <v>industry-ag-main.html#fuel-switching</v>
      </c>
      <c r="R362" s="78" t="str">
        <f t="shared" si="81"/>
        <v>industry-elec-and-hydrogen.html</v>
      </c>
      <c r="S362" s="84"/>
      <c r="T362" s="57"/>
    </row>
    <row r="363" spans="1:20" ht="135">
      <c r="A363" s="78" t="str">
        <f t="shared" si="84"/>
        <v>Industry</v>
      </c>
      <c r="B363" s="78" t="str">
        <f t="shared" si="84"/>
        <v>Electrification + Hydrogen</v>
      </c>
      <c r="C363" s="78" t="str">
        <f t="shared" si="84"/>
        <v>Fraction of Industrial Fuel Use Shifted to Other Fuels</v>
      </c>
      <c r="D363" s="12" t="s">
        <v>152</v>
      </c>
      <c r="E363" s="57" t="s">
        <v>2309</v>
      </c>
      <c r="F363" s="12" t="s">
        <v>154</v>
      </c>
      <c r="G363" s="57" t="s">
        <v>2317</v>
      </c>
      <c r="H363" s="58">
        <v>487</v>
      </c>
      <c r="I363" s="57" t="s">
        <v>50</v>
      </c>
      <c r="J363" s="78" t="str">
        <f t="shared" si="85"/>
        <v>Electrification + Hydrogen</v>
      </c>
      <c r="K363" s="78" t="str">
        <f t="shared" si="85"/>
        <v>indst fuel type shifting</v>
      </c>
      <c r="L363" s="190">
        <f t="shared" si="85"/>
        <v>0</v>
      </c>
      <c r="M363" s="190">
        <f t="shared" si="85"/>
        <v>1</v>
      </c>
      <c r="N363" s="190">
        <f t="shared" si="85"/>
        <v>0.01</v>
      </c>
      <c r="O363" s="78" t="str">
        <f t="shared" si="85"/>
        <v>% of fuel shifted</v>
      </c>
      <c r="P363" s="57" t="s">
        <v>2755</v>
      </c>
      <c r="Q363" s="78" t="str">
        <f t="shared" si="81"/>
        <v>industry-ag-main.html#fuel-switching</v>
      </c>
      <c r="R363" s="78" t="str">
        <f t="shared" si="81"/>
        <v>industry-elec-and-hydrogen.html</v>
      </c>
      <c r="S363" s="84"/>
      <c r="T363" s="57"/>
    </row>
    <row r="364" spans="1:20" ht="135">
      <c r="A364" s="78" t="str">
        <f t="shared" si="84"/>
        <v>Industry</v>
      </c>
      <c r="B364" s="78" t="str">
        <f t="shared" si="84"/>
        <v>Electrification + Hydrogen</v>
      </c>
      <c r="C364" s="78" t="str">
        <f t="shared" si="84"/>
        <v>Fraction of Industrial Fuel Use Shifted to Other Fuels</v>
      </c>
      <c r="D364" s="12" t="s">
        <v>152</v>
      </c>
      <c r="E364" s="57" t="s">
        <v>2310</v>
      </c>
      <c r="F364" s="12" t="s">
        <v>154</v>
      </c>
      <c r="G364" s="57" t="s">
        <v>2318</v>
      </c>
      <c r="H364" s="58">
        <v>488</v>
      </c>
      <c r="I364" s="57" t="s">
        <v>50</v>
      </c>
      <c r="J364" s="78" t="str">
        <f t="shared" si="85"/>
        <v>Electrification + Hydrogen</v>
      </c>
      <c r="K364" s="78" t="str">
        <f t="shared" si="85"/>
        <v>indst fuel type shifting</v>
      </c>
      <c r="L364" s="190">
        <f t="shared" si="85"/>
        <v>0</v>
      </c>
      <c r="M364" s="190">
        <f t="shared" si="85"/>
        <v>1</v>
      </c>
      <c r="N364" s="190">
        <f t="shared" si="85"/>
        <v>0.01</v>
      </c>
      <c r="O364" s="78" t="str">
        <f t="shared" si="85"/>
        <v>% of fuel shifted</v>
      </c>
      <c r="P364" s="57" t="s">
        <v>2756</v>
      </c>
      <c r="Q364" s="78" t="str">
        <f t="shared" si="81"/>
        <v>industry-ag-main.html#fuel-switching</v>
      </c>
      <c r="R364" s="78" t="str">
        <f t="shared" si="81"/>
        <v>industry-elec-and-hydrogen.html</v>
      </c>
      <c r="S364" s="84"/>
      <c r="T364" s="57"/>
    </row>
    <row r="365" spans="1:20" ht="30" hidden="1">
      <c r="A365" s="78" t="str">
        <f t="shared" si="84"/>
        <v>Industry</v>
      </c>
      <c r="B365" s="78" t="str">
        <f t="shared" si="84"/>
        <v>Electrification + Hydrogen</v>
      </c>
      <c r="C365" s="78" t="str">
        <f t="shared" si="84"/>
        <v>Fraction of Industrial Fuel Use Shifted to Other Fuels</v>
      </c>
      <c r="D365" s="12" t="s">
        <v>152</v>
      </c>
      <c r="E365" s="57" t="s">
        <v>2311</v>
      </c>
      <c r="F365" s="12" t="s">
        <v>154</v>
      </c>
      <c r="G365" s="57" t="s">
        <v>2315</v>
      </c>
      <c r="H365" s="58">
        <v>489</v>
      </c>
      <c r="I365" s="57" t="s">
        <v>51</v>
      </c>
      <c r="J365" s="78" t="str">
        <f t="shared" si="85"/>
        <v>Electrification + Hydrogen</v>
      </c>
      <c r="K365" s="78" t="str">
        <f t="shared" si="85"/>
        <v>indst fuel type shifting</v>
      </c>
      <c r="L365" s="190">
        <f t="shared" si="85"/>
        <v>0</v>
      </c>
      <c r="M365" s="190">
        <f t="shared" si="85"/>
        <v>1</v>
      </c>
      <c r="N365" s="190">
        <f t="shared" si="85"/>
        <v>0.01</v>
      </c>
      <c r="O365" s="78" t="str">
        <f t="shared" si="85"/>
        <v>% of fuel shifted</v>
      </c>
      <c r="P365" s="57"/>
      <c r="Q365" s="78" t="str">
        <f t="shared" si="81"/>
        <v>industry-ag-main.html#fuel-switching</v>
      </c>
      <c r="R365" s="78" t="str">
        <f t="shared" si="81"/>
        <v>industry-elec-and-hydrogen.html</v>
      </c>
      <c r="S365" s="84"/>
      <c r="T365" s="57"/>
    </row>
    <row r="366" spans="1:20" ht="135">
      <c r="A366" s="78" t="str">
        <f t="shared" si="84"/>
        <v>Industry</v>
      </c>
      <c r="B366" s="78" t="str">
        <f t="shared" si="84"/>
        <v>Electrification + Hydrogen</v>
      </c>
      <c r="C366" s="78" t="str">
        <f t="shared" si="84"/>
        <v>Fraction of Industrial Fuel Use Shifted to Other Fuels</v>
      </c>
      <c r="D366" s="12" t="s">
        <v>152</v>
      </c>
      <c r="E366" s="57" t="s">
        <v>2312</v>
      </c>
      <c r="F366" s="12" t="s">
        <v>154</v>
      </c>
      <c r="G366" s="57" t="s">
        <v>2316</v>
      </c>
      <c r="H366" s="58">
        <v>490</v>
      </c>
      <c r="I366" s="57" t="s">
        <v>50</v>
      </c>
      <c r="J366" s="78" t="str">
        <f t="shared" si="85"/>
        <v>Electrification + Hydrogen</v>
      </c>
      <c r="K366" s="78" t="str">
        <f t="shared" si="85"/>
        <v>indst fuel type shifting</v>
      </c>
      <c r="L366" s="190">
        <f t="shared" si="85"/>
        <v>0</v>
      </c>
      <c r="M366" s="190">
        <f t="shared" si="85"/>
        <v>1</v>
      </c>
      <c r="N366" s="190">
        <f t="shared" si="85"/>
        <v>0.01</v>
      </c>
      <c r="O366" s="78" t="str">
        <f t="shared" si="85"/>
        <v>% of fuel shifted</v>
      </c>
      <c r="P366" s="57" t="s">
        <v>2741</v>
      </c>
      <c r="Q366" s="78" t="str">
        <f t="shared" si="81"/>
        <v>industry-ag-main.html#fuel-switching</v>
      </c>
      <c r="R366" s="78" t="str">
        <f t="shared" si="81"/>
        <v>industry-elec-and-hydrogen.html</v>
      </c>
      <c r="S366" s="84"/>
      <c r="T366" s="57"/>
    </row>
    <row r="367" spans="1:20" ht="30" hidden="1">
      <c r="A367" s="78" t="str">
        <f t="shared" si="84"/>
        <v>Industry</v>
      </c>
      <c r="B367" s="78" t="str">
        <f t="shared" si="84"/>
        <v>Electrification + Hydrogen</v>
      </c>
      <c r="C367" s="78" t="str">
        <f t="shared" si="84"/>
        <v>Fraction of Industrial Fuel Use Shifted to Other Fuels</v>
      </c>
      <c r="D367" s="12" t="s">
        <v>152</v>
      </c>
      <c r="E367" s="57" t="s">
        <v>2313</v>
      </c>
      <c r="F367" s="12" t="s">
        <v>154</v>
      </c>
      <c r="G367" s="57" t="s">
        <v>2319</v>
      </c>
      <c r="H367" s="58">
        <v>491</v>
      </c>
      <c r="I367" s="57" t="s">
        <v>51</v>
      </c>
      <c r="J367" s="78" t="str">
        <f t="shared" si="85"/>
        <v>Electrification + Hydrogen</v>
      </c>
      <c r="K367" s="78" t="str">
        <f t="shared" si="85"/>
        <v>indst fuel type shifting</v>
      </c>
      <c r="L367" s="190">
        <f t="shared" si="85"/>
        <v>0</v>
      </c>
      <c r="M367" s="190">
        <f t="shared" si="85"/>
        <v>1</v>
      </c>
      <c r="N367" s="190">
        <f t="shared" si="85"/>
        <v>0.01</v>
      </c>
      <c r="O367" s="78" t="str">
        <f t="shared" si="85"/>
        <v>% of fuel shifted</v>
      </c>
      <c r="P367" s="57"/>
      <c r="Q367" s="78" t="str">
        <f t="shared" si="81"/>
        <v>industry-ag-main.html#fuel-switching</v>
      </c>
      <c r="R367" s="78" t="str">
        <f t="shared" si="81"/>
        <v>industry-elec-and-hydrogen.html</v>
      </c>
      <c r="S367" s="84"/>
      <c r="T367" s="57"/>
    </row>
    <row r="368" spans="1:20" ht="30" hidden="1">
      <c r="A368" s="78" t="str">
        <f t="shared" si="84"/>
        <v>Industry</v>
      </c>
      <c r="B368" s="78" t="str">
        <f t="shared" si="84"/>
        <v>Electrification + Hydrogen</v>
      </c>
      <c r="C368" s="78" t="str">
        <f t="shared" si="84"/>
        <v>Fraction of Industrial Fuel Use Shifted to Other Fuels</v>
      </c>
      <c r="D368" s="12" t="s">
        <v>152</v>
      </c>
      <c r="E368" s="57" t="s">
        <v>2786</v>
      </c>
      <c r="F368" s="12" t="s">
        <v>154</v>
      </c>
      <c r="G368" s="57" t="s">
        <v>2789</v>
      </c>
      <c r="H368" s="58">
        <v>492</v>
      </c>
      <c r="I368" s="57" t="s">
        <v>51</v>
      </c>
      <c r="J368" s="78" t="str">
        <f t="shared" si="85"/>
        <v>Electrification + Hydrogen</v>
      </c>
      <c r="K368" s="78" t="str">
        <f t="shared" si="85"/>
        <v>indst fuel type shifting</v>
      </c>
      <c r="L368" s="190">
        <f t="shared" si="85"/>
        <v>0</v>
      </c>
      <c r="M368" s="190">
        <f t="shared" si="85"/>
        <v>1</v>
      </c>
      <c r="N368" s="190">
        <f t="shared" si="85"/>
        <v>0.01</v>
      </c>
      <c r="O368" s="78" t="str">
        <f t="shared" si="85"/>
        <v>% of fuel shifted</v>
      </c>
      <c r="P368" s="57"/>
      <c r="Q368" s="78" t="str">
        <f t="shared" ref="Q368:R371" si="86">Q$292</f>
        <v>industry-ag-main.html#fuel-switching</v>
      </c>
      <c r="R368" s="78" t="str">
        <f t="shared" si="86"/>
        <v>industry-elec-and-hydrogen.html</v>
      </c>
      <c r="S368" s="84"/>
      <c r="T368" s="57"/>
    </row>
    <row r="369" spans="1:20" ht="150">
      <c r="A369" s="78" t="str">
        <f t="shared" si="84"/>
        <v>Industry</v>
      </c>
      <c r="B369" s="78" t="str">
        <f t="shared" si="84"/>
        <v>Electrification + Hydrogen</v>
      </c>
      <c r="C369" s="78" t="str">
        <f t="shared" si="84"/>
        <v>Fraction of Industrial Fuel Use Shifted to Other Fuels</v>
      </c>
      <c r="D369" s="12" t="s">
        <v>152</v>
      </c>
      <c r="E369" s="57" t="s">
        <v>2787</v>
      </c>
      <c r="F369" s="12" t="s">
        <v>154</v>
      </c>
      <c r="G369" s="57" t="s">
        <v>2791</v>
      </c>
      <c r="H369" s="58">
        <v>493</v>
      </c>
      <c r="I369" s="57" t="s">
        <v>50</v>
      </c>
      <c r="J369" s="78" t="str">
        <f t="shared" si="85"/>
        <v>Electrification + Hydrogen</v>
      </c>
      <c r="K369" s="78" t="str">
        <f t="shared" si="85"/>
        <v>indst fuel type shifting</v>
      </c>
      <c r="L369" s="190">
        <f t="shared" si="85"/>
        <v>0</v>
      </c>
      <c r="M369" s="190">
        <f t="shared" si="85"/>
        <v>1</v>
      </c>
      <c r="N369" s="190">
        <f t="shared" si="85"/>
        <v>0.01</v>
      </c>
      <c r="O369" s="78" t="str">
        <f t="shared" si="85"/>
        <v>% of fuel shifted</v>
      </c>
      <c r="P369" s="57" t="s">
        <v>2806</v>
      </c>
      <c r="Q369" s="78" t="str">
        <f t="shared" si="86"/>
        <v>industry-ag-main.html#fuel-switching</v>
      </c>
      <c r="R369" s="78" t="str">
        <f t="shared" si="86"/>
        <v>industry-elec-and-hydrogen.html</v>
      </c>
      <c r="S369" s="84"/>
      <c r="T369" s="57"/>
    </row>
    <row r="370" spans="1:20" ht="150">
      <c r="A370" s="78" t="str">
        <f t="shared" si="84"/>
        <v>Industry</v>
      </c>
      <c r="B370" s="78" t="str">
        <f t="shared" si="84"/>
        <v>Electrification + Hydrogen</v>
      </c>
      <c r="C370" s="78" t="str">
        <f t="shared" si="84"/>
        <v>Fraction of Industrial Fuel Use Shifted to Other Fuels</v>
      </c>
      <c r="D370" s="12" t="s">
        <v>152</v>
      </c>
      <c r="E370" s="57" t="s">
        <v>2788</v>
      </c>
      <c r="F370" s="12" t="s">
        <v>154</v>
      </c>
      <c r="G370" s="57" t="s">
        <v>2792</v>
      </c>
      <c r="H370" s="58">
        <v>494</v>
      </c>
      <c r="I370" s="57" t="s">
        <v>50</v>
      </c>
      <c r="J370" s="78" t="str">
        <f t="shared" si="85"/>
        <v>Electrification + Hydrogen</v>
      </c>
      <c r="K370" s="78" t="str">
        <f t="shared" si="85"/>
        <v>indst fuel type shifting</v>
      </c>
      <c r="L370" s="190">
        <f t="shared" si="85"/>
        <v>0</v>
      </c>
      <c r="M370" s="190">
        <f t="shared" si="85"/>
        <v>1</v>
      </c>
      <c r="N370" s="190">
        <f t="shared" si="85"/>
        <v>0.01</v>
      </c>
      <c r="O370" s="78" t="str">
        <f t="shared" si="85"/>
        <v>% of fuel shifted</v>
      </c>
      <c r="P370" s="57" t="s">
        <v>2807</v>
      </c>
      <c r="Q370" s="78" t="str">
        <f t="shared" si="86"/>
        <v>industry-ag-main.html#fuel-switching</v>
      </c>
      <c r="R370" s="78" t="str">
        <f t="shared" si="86"/>
        <v>industry-elec-and-hydrogen.html</v>
      </c>
      <c r="S370" s="84"/>
      <c r="T370" s="57"/>
    </row>
    <row r="371" spans="1:20" ht="30" hidden="1">
      <c r="A371" s="78" t="str">
        <f t="shared" si="84"/>
        <v>Industry</v>
      </c>
      <c r="B371" s="78" t="str">
        <f t="shared" si="84"/>
        <v>Electrification + Hydrogen</v>
      </c>
      <c r="C371" s="78" t="str">
        <f t="shared" si="84"/>
        <v>Fraction of Industrial Fuel Use Shifted to Other Fuels</v>
      </c>
      <c r="D371" s="12" t="s">
        <v>152</v>
      </c>
      <c r="E371" s="57" t="s">
        <v>2785</v>
      </c>
      <c r="F371" s="12" t="s">
        <v>154</v>
      </c>
      <c r="G371" s="57" t="s">
        <v>2790</v>
      </c>
      <c r="H371" s="58">
        <v>495</v>
      </c>
      <c r="I371" s="57" t="s">
        <v>51</v>
      </c>
      <c r="J371" s="78" t="str">
        <f t="shared" si="85"/>
        <v>Electrification + Hydrogen</v>
      </c>
      <c r="K371" s="78" t="str">
        <f t="shared" si="85"/>
        <v>indst fuel type shifting</v>
      </c>
      <c r="L371" s="190">
        <f t="shared" si="85"/>
        <v>0</v>
      </c>
      <c r="M371" s="190">
        <f t="shared" si="85"/>
        <v>1</v>
      </c>
      <c r="N371" s="190">
        <f t="shared" si="85"/>
        <v>0.01</v>
      </c>
      <c r="O371" s="78" t="str">
        <f t="shared" si="85"/>
        <v>% of fuel shifted</v>
      </c>
      <c r="P371" s="57"/>
      <c r="Q371" s="78" t="str">
        <f t="shared" si="86"/>
        <v>industry-ag-main.html#fuel-switching</v>
      </c>
      <c r="R371" s="78" t="str">
        <f t="shared" si="86"/>
        <v>industry-elec-and-hydrogen.html</v>
      </c>
      <c r="S371" s="84"/>
      <c r="T371" s="57"/>
    </row>
    <row r="372" spans="1:20" s="6" customFormat="1" ht="105">
      <c r="A372" s="180" t="s">
        <v>9</v>
      </c>
      <c r="B372" s="180" t="s">
        <v>2367</v>
      </c>
      <c r="C372" s="180" t="s">
        <v>2366</v>
      </c>
      <c r="D372" s="57" t="s">
        <v>146</v>
      </c>
      <c r="E372" s="57"/>
      <c r="F372" s="12" t="s">
        <v>2322</v>
      </c>
      <c r="G372" s="57"/>
      <c r="H372" s="58">
        <v>429</v>
      </c>
      <c r="I372" s="57" t="s">
        <v>50</v>
      </c>
      <c r="J372" s="180" t="s">
        <v>2367</v>
      </c>
      <c r="K372" s="180" t="s">
        <v>2370</v>
      </c>
      <c r="L372" s="63">
        <v>0</v>
      </c>
      <c r="M372" s="64">
        <v>1</v>
      </c>
      <c r="N372" s="64">
        <v>0.01</v>
      </c>
      <c r="O372" s="57" t="s">
        <v>2371</v>
      </c>
      <c r="P372" s="57" t="s">
        <v>2375</v>
      </c>
      <c r="Q372" s="57"/>
      <c r="R372" s="12" t="s">
        <v>2767</v>
      </c>
      <c r="S372" s="84" t="s">
        <v>2372</v>
      </c>
      <c r="T372" s="59"/>
    </row>
    <row r="373" spans="1:20" s="6" customFormat="1" ht="75">
      <c r="A373" s="78" t="str">
        <f t="shared" ref="A373:C374" si="87">A$372</f>
        <v>Industry</v>
      </c>
      <c r="B373" s="78" t="str">
        <f t="shared" si="87"/>
        <v>Material Efficiency, Longevity, &amp; Re-Use</v>
      </c>
      <c r="C373" s="78" t="str">
        <f t="shared" si="87"/>
        <v>Percent Reduction in Nonenergy Nonagriculture Industry Product Demand</v>
      </c>
      <c r="D373" s="12" t="s">
        <v>148</v>
      </c>
      <c r="E373" s="57"/>
      <c r="F373" s="12" t="s">
        <v>2324</v>
      </c>
      <c r="G373" s="57"/>
      <c r="H373" s="58">
        <v>430</v>
      </c>
      <c r="I373" s="57" t="s">
        <v>50</v>
      </c>
      <c r="J373" s="78" t="str">
        <f t="shared" ref="J373:O376" si="88">J$372</f>
        <v>Material Efficiency, Longevity, &amp; Re-Use</v>
      </c>
      <c r="K373" s="78" t="str">
        <f t="shared" si="88"/>
        <v>indst reduce nonenergy product demand</v>
      </c>
      <c r="L373" s="190">
        <f t="shared" si="88"/>
        <v>0</v>
      </c>
      <c r="M373" s="190">
        <f t="shared" si="88"/>
        <v>1</v>
      </c>
      <c r="N373" s="190">
        <f t="shared" si="88"/>
        <v>0.01</v>
      </c>
      <c r="O373" s="190" t="str">
        <f t="shared" si="88"/>
        <v>% demand reduction</v>
      </c>
      <c r="P373" s="57" t="s">
        <v>2374</v>
      </c>
      <c r="Q373" s="57"/>
      <c r="R373" s="78" t="str">
        <f t="shared" ref="R373:R376" si="89">R$372</f>
        <v>material-efficiency-longevity-reuse.html</v>
      </c>
      <c r="S373" s="84" t="s">
        <v>2373</v>
      </c>
      <c r="T373" s="59"/>
    </row>
    <row r="374" spans="1:20" s="6" customFormat="1" ht="75">
      <c r="A374" s="78" t="str">
        <f t="shared" si="87"/>
        <v>Industry</v>
      </c>
      <c r="B374" s="78" t="str">
        <f t="shared" si="87"/>
        <v>Material Efficiency, Longevity, &amp; Re-Use</v>
      </c>
      <c r="C374" s="78" t="str">
        <f t="shared" si="87"/>
        <v>Percent Reduction in Nonenergy Nonagriculture Industry Product Demand</v>
      </c>
      <c r="D374" s="12" t="s">
        <v>149</v>
      </c>
      <c r="E374" s="57"/>
      <c r="F374" s="12" t="s">
        <v>2325</v>
      </c>
      <c r="G374" s="57"/>
      <c r="H374" s="58">
        <v>431</v>
      </c>
      <c r="I374" s="57" t="s">
        <v>50</v>
      </c>
      <c r="J374" s="78" t="str">
        <f t="shared" si="88"/>
        <v>Material Efficiency, Longevity, &amp; Re-Use</v>
      </c>
      <c r="K374" s="78" t="str">
        <f t="shared" si="88"/>
        <v>indst reduce nonenergy product demand</v>
      </c>
      <c r="L374" s="190">
        <f t="shared" si="88"/>
        <v>0</v>
      </c>
      <c r="M374" s="190">
        <f t="shared" si="88"/>
        <v>1</v>
      </c>
      <c r="N374" s="190">
        <f t="shared" si="88"/>
        <v>0.01</v>
      </c>
      <c r="O374" s="190" t="str">
        <f t="shared" si="88"/>
        <v>% demand reduction</v>
      </c>
      <c r="P374" s="57" t="s">
        <v>2376</v>
      </c>
      <c r="Q374" s="57"/>
      <c r="R374" s="78" t="str">
        <f t="shared" si="89"/>
        <v>material-efficiency-longevity-reuse.html</v>
      </c>
      <c r="S374" s="84"/>
      <c r="T374" s="59"/>
    </row>
    <row r="375" spans="1:20" s="6" customFormat="1" ht="120">
      <c r="A375" s="78" t="str">
        <f t="shared" ref="A375:C375" si="90">A$372</f>
        <v>Industry</v>
      </c>
      <c r="B375" s="78" t="str">
        <f t="shared" si="90"/>
        <v>Material Efficiency, Longevity, &amp; Re-Use</v>
      </c>
      <c r="C375" s="78" t="str">
        <f t="shared" si="90"/>
        <v>Percent Reduction in Nonenergy Nonagriculture Industry Product Demand</v>
      </c>
      <c r="D375" s="12" t="s">
        <v>150</v>
      </c>
      <c r="E375" s="57"/>
      <c r="F375" s="12" t="s">
        <v>2368</v>
      </c>
      <c r="G375" s="57"/>
      <c r="H375" s="58">
        <v>432</v>
      </c>
      <c r="I375" s="57" t="s">
        <v>50</v>
      </c>
      <c r="J375" s="78" t="str">
        <f t="shared" si="88"/>
        <v>Material Efficiency, Longevity, &amp; Re-Use</v>
      </c>
      <c r="K375" s="78" t="str">
        <f t="shared" si="88"/>
        <v>indst reduce nonenergy product demand</v>
      </c>
      <c r="L375" s="190">
        <f t="shared" si="88"/>
        <v>0</v>
      </c>
      <c r="M375" s="190">
        <f t="shared" si="88"/>
        <v>1</v>
      </c>
      <c r="N375" s="190">
        <f t="shared" si="88"/>
        <v>0.01</v>
      </c>
      <c r="O375" s="190" t="str">
        <f t="shared" si="88"/>
        <v>% demand reduction</v>
      </c>
      <c r="P375" s="57" t="s">
        <v>2380</v>
      </c>
      <c r="Q375" s="57"/>
      <c r="R375" s="12" t="s">
        <v>2768</v>
      </c>
      <c r="S375" s="84" t="s">
        <v>2381</v>
      </c>
      <c r="T375" s="59"/>
    </row>
    <row r="376" spans="1:20" s="6" customFormat="1" ht="75">
      <c r="A376" s="78" t="str">
        <f>A$372</f>
        <v>Industry</v>
      </c>
      <c r="B376" s="78" t="str">
        <f>B$372</f>
        <v>Material Efficiency, Longevity, &amp; Re-Use</v>
      </c>
      <c r="C376" s="78" t="str">
        <f>C$372</f>
        <v>Percent Reduction in Nonenergy Nonagriculture Industry Product Demand</v>
      </c>
      <c r="D376" s="12" t="s">
        <v>152</v>
      </c>
      <c r="E376" s="57"/>
      <c r="F376" s="12" t="s">
        <v>154</v>
      </c>
      <c r="G376" s="57"/>
      <c r="H376" s="58">
        <v>433</v>
      </c>
      <c r="I376" s="57" t="s">
        <v>50</v>
      </c>
      <c r="J376" s="78" t="str">
        <f t="shared" si="88"/>
        <v>Material Efficiency, Longevity, &amp; Re-Use</v>
      </c>
      <c r="K376" s="78" t="str">
        <f t="shared" si="88"/>
        <v>indst reduce nonenergy product demand</v>
      </c>
      <c r="L376" s="190">
        <f t="shared" si="88"/>
        <v>0</v>
      </c>
      <c r="M376" s="190">
        <f t="shared" si="88"/>
        <v>1</v>
      </c>
      <c r="N376" s="190">
        <f t="shared" si="88"/>
        <v>0.01</v>
      </c>
      <c r="O376" s="190" t="str">
        <f t="shared" si="88"/>
        <v>% demand reduction</v>
      </c>
      <c r="P376" s="57" t="s">
        <v>2377</v>
      </c>
      <c r="Q376" s="57"/>
      <c r="R376" s="78" t="str">
        <f t="shared" si="89"/>
        <v>material-efficiency-longevity-reuse.html</v>
      </c>
      <c r="S376" s="84" t="s">
        <v>2373</v>
      </c>
      <c r="T376" s="59"/>
    </row>
    <row r="377" spans="1:20" ht="60" hidden="1">
      <c r="A377" s="180" t="s">
        <v>9</v>
      </c>
      <c r="B377" s="180" t="s">
        <v>24</v>
      </c>
      <c r="C377" s="180" t="s">
        <v>330</v>
      </c>
      <c r="D377" s="57"/>
      <c r="E377" s="57"/>
      <c r="F377" s="57"/>
      <c r="G377" s="57"/>
      <c r="H377" s="58">
        <v>56</v>
      </c>
      <c r="I377" s="57" t="s">
        <v>51</v>
      </c>
      <c r="J377" s="58" t="s">
        <v>421</v>
      </c>
      <c r="K377" s="80" t="s">
        <v>2013</v>
      </c>
      <c r="L377" s="63">
        <v>0</v>
      </c>
      <c r="M377" s="64">
        <v>1</v>
      </c>
      <c r="N377" s="64">
        <v>0.01</v>
      </c>
      <c r="O377" s="57" t="s">
        <v>39</v>
      </c>
      <c r="P377" s="57" t="s">
        <v>2077</v>
      </c>
      <c r="Q377" s="57" t="s">
        <v>259</v>
      </c>
      <c r="R377" s="12" t="s">
        <v>260</v>
      </c>
      <c r="S377" s="84" t="s">
        <v>178</v>
      </c>
      <c r="T377" s="57"/>
    </row>
    <row r="378" spans="1:20" ht="60" hidden="1">
      <c r="A378" s="180" t="s">
        <v>9</v>
      </c>
      <c r="B378" s="180" t="s">
        <v>21</v>
      </c>
      <c r="C378" s="180" t="s">
        <v>331</v>
      </c>
      <c r="D378" s="57"/>
      <c r="E378" s="57"/>
      <c r="F378" s="57"/>
      <c r="G378" s="57"/>
      <c r="H378" s="58">
        <v>57</v>
      </c>
      <c r="I378" s="57" t="s">
        <v>51</v>
      </c>
      <c r="J378" s="58" t="s">
        <v>421</v>
      </c>
      <c r="K378" s="80" t="s">
        <v>2012</v>
      </c>
      <c r="L378" s="63">
        <v>0</v>
      </c>
      <c r="M378" s="64">
        <v>1</v>
      </c>
      <c r="N378" s="64">
        <v>0.01</v>
      </c>
      <c r="O378" s="57" t="s">
        <v>39</v>
      </c>
      <c r="P378" s="57" t="s">
        <v>2078</v>
      </c>
      <c r="Q378" s="57" t="s">
        <v>261</v>
      </c>
      <c r="R378" s="12" t="s">
        <v>262</v>
      </c>
      <c r="S378" s="84" t="s">
        <v>178</v>
      </c>
      <c r="T378" s="57"/>
    </row>
    <row r="379" spans="1:20" ht="60">
      <c r="A379" s="180" t="s">
        <v>9</v>
      </c>
      <c r="B379" s="180" t="s">
        <v>414</v>
      </c>
      <c r="C379" s="180" t="s">
        <v>1978</v>
      </c>
      <c r="D379" s="57"/>
      <c r="E379" s="57"/>
      <c r="F379" s="57"/>
      <c r="G379" s="57"/>
      <c r="H379" s="58">
        <v>58</v>
      </c>
      <c r="I379" s="57" t="s">
        <v>50</v>
      </c>
      <c r="J379" s="80" t="s">
        <v>414</v>
      </c>
      <c r="K379" s="80" t="s">
        <v>2011</v>
      </c>
      <c r="L379" s="63">
        <v>0</v>
      </c>
      <c r="M379" s="64">
        <v>1</v>
      </c>
      <c r="N379" s="64">
        <v>0.01</v>
      </c>
      <c r="O379" s="57" t="s">
        <v>39</v>
      </c>
      <c r="P379" s="57" t="s">
        <v>2079</v>
      </c>
      <c r="Q379" s="57" t="s">
        <v>1979</v>
      </c>
      <c r="R379" s="12" t="s">
        <v>1980</v>
      </c>
      <c r="S379" s="84" t="s">
        <v>178</v>
      </c>
      <c r="T379" s="57"/>
    </row>
    <row r="380" spans="1:20" ht="60" hidden="1">
      <c r="A380" s="180" t="s">
        <v>9</v>
      </c>
      <c r="B380" s="180" t="s">
        <v>2477</v>
      </c>
      <c r="C380" s="180" t="s">
        <v>2478</v>
      </c>
      <c r="D380" s="12" t="s">
        <v>531</v>
      </c>
      <c r="E380" s="57"/>
      <c r="F380" s="12" t="s">
        <v>528</v>
      </c>
      <c r="G380" s="57"/>
      <c r="H380" s="58">
        <v>451</v>
      </c>
      <c r="I380" s="12" t="s">
        <v>51</v>
      </c>
      <c r="J380" s="180" t="s">
        <v>2478</v>
      </c>
      <c r="K380" s="180" t="s">
        <v>2479</v>
      </c>
      <c r="L380" s="63">
        <v>0</v>
      </c>
      <c r="M380" s="64">
        <v>1</v>
      </c>
      <c r="N380" s="64">
        <v>0.01</v>
      </c>
      <c r="O380" s="57" t="s">
        <v>2480</v>
      </c>
      <c r="P380" s="57" t="s">
        <v>2770</v>
      </c>
      <c r="Q380" s="57"/>
      <c r="R380" s="12" t="s">
        <v>2769</v>
      </c>
      <c r="S380" s="84" t="s">
        <v>178</v>
      </c>
      <c r="T380" s="57"/>
    </row>
    <row r="381" spans="1:20" ht="60" hidden="1">
      <c r="A381" s="78" t="str">
        <f>A$380</f>
        <v>Industry</v>
      </c>
      <c r="B381" s="78" t="str">
        <f t="shared" ref="B381:C388" si="91">B$380</f>
        <v>Reduce Fossil Fuel Exports</v>
      </c>
      <c r="C381" s="78" t="str">
        <f t="shared" si="91"/>
        <v>Percent Reduction in Fossil Fuel Exports</v>
      </c>
      <c r="D381" s="12" t="s">
        <v>53</v>
      </c>
      <c r="E381" s="57"/>
      <c r="F381" s="12" t="s">
        <v>98</v>
      </c>
      <c r="G381" s="57"/>
      <c r="H381" s="58">
        <v>452</v>
      </c>
      <c r="I381" s="12" t="s">
        <v>51</v>
      </c>
      <c r="J381" s="78" t="str">
        <f t="shared" ref="J381:K388" si="92">J$380</f>
        <v>Percent Reduction in Fossil Fuel Exports</v>
      </c>
      <c r="K381" s="78" t="str">
        <f t="shared" si="92"/>
        <v>indst reduce fossil fuel exports</v>
      </c>
      <c r="L381" s="190">
        <f t="shared" ref="L381:O384" si="93">L$380</f>
        <v>0</v>
      </c>
      <c r="M381" s="190">
        <f t="shared" si="93"/>
        <v>1</v>
      </c>
      <c r="N381" s="190">
        <f t="shared" si="93"/>
        <v>0.01</v>
      </c>
      <c r="O381" s="78" t="str">
        <f t="shared" si="93"/>
        <v>% reduction in exports</v>
      </c>
      <c r="P381" s="57" t="s">
        <v>2771</v>
      </c>
      <c r="Q381" s="57"/>
      <c r="R381" s="78" t="str">
        <f t="shared" ref="R381:R384" si="94">R$380</f>
        <v>reduce-fuel-exports.html</v>
      </c>
      <c r="S381" s="201" t="str">
        <f t="shared" ref="S381:S388" si="95">S$380</f>
        <v>Calculated from model data; see the relevant variable(s) in the InputData folder for source information.</v>
      </c>
      <c r="T381" s="57"/>
    </row>
    <row r="382" spans="1:20" ht="60" hidden="1">
      <c r="A382" s="78" t="str">
        <f t="shared" ref="A382:A388" si="96">A$380</f>
        <v>Industry</v>
      </c>
      <c r="B382" s="78" t="str">
        <f t="shared" si="91"/>
        <v>Reduce Fossil Fuel Exports</v>
      </c>
      <c r="C382" s="78" t="str">
        <f t="shared" si="91"/>
        <v>Percent Reduction in Fossil Fuel Exports</v>
      </c>
      <c r="D382" s="12" t="s">
        <v>60</v>
      </c>
      <c r="E382" s="57"/>
      <c r="F382" s="12" t="s">
        <v>106</v>
      </c>
      <c r="G382" s="57"/>
      <c r="H382" s="58">
        <v>453</v>
      </c>
      <c r="I382" s="12" t="s">
        <v>51</v>
      </c>
      <c r="J382" s="78" t="str">
        <f t="shared" si="92"/>
        <v>Percent Reduction in Fossil Fuel Exports</v>
      </c>
      <c r="K382" s="78" t="str">
        <f t="shared" si="92"/>
        <v>indst reduce fossil fuel exports</v>
      </c>
      <c r="L382" s="190">
        <f t="shared" si="93"/>
        <v>0</v>
      </c>
      <c r="M382" s="190">
        <f t="shared" si="93"/>
        <v>1</v>
      </c>
      <c r="N382" s="190">
        <f t="shared" si="93"/>
        <v>0.01</v>
      </c>
      <c r="O382" s="78" t="str">
        <f t="shared" si="93"/>
        <v>% reduction in exports</v>
      </c>
      <c r="P382" s="57" t="s">
        <v>2772</v>
      </c>
      <c r="Q382" s="57"/>
      <c r="R382" s="78" t="str">
        <f t="shared" si="94"/>
        <v>reduce-fuel-exports.html</v>
      </c>
      <c r="S382" s="201" t="str">
        <f t="shared" si="95"/>
        <v>Calculated from model data; see the relevant variable(s) in the InputData folder for source information.</v>
      </c>
      <c r="T382" s="57"/>
    </row>
    <row r="383" spans="1:20" ht="60" hidden="1">
      <c r="A383" s="78" t="str">
        <f t="shared" si="96"/>
        <v>Industry</v>
      </c>
      <c r="B383" s="78" t="str">
        <f t="shared" si="91"/>
        <v>Reduce Fossil Fuel Exports</v>
      </c>
      <c r="C383" s="78" t="str">
        <f t="shared" si="91"/>
        <v>Percent Reduction in Fossil Fuel Exports</v>
      </c>
      <c r="D383" s="12" t="s">
        <v>61</v>
      </c>
      <c r="E383" s="57"/>
      <c r="F383" s="12" t="s">
        <v>107</v>
      </c>
      <c r="G383" s="57"/>
      <c r="H383" s="58">
        <v>454</v>
      </c>
      <c r="I383" s="12" t="s">
        <v>51</v>
      </c>
      <c r="J383" s="78" t="str">
        <f t="shared" si="92"/>
        <v>Percent Reduction in Fossil Fuel Exports</v>
      </c>
      <c r="K383" s="78" t="str">
        <f t="shared" si="92"/>
        <v>indst reduce fossil fuel exports</v>
      </c>
      <c r="L383" s="190">
        <f t="shared" si="93"/>
        <v>0</v>
      </c>
      <c r="M383" s="190">
        <f t="shared" si="93"/>
        <v>1</v>
      </c>
      <c r="N383" s="190">
        <f t="shared" si="93"/>
        <v>0.01</v>
      </c>
      <c r="O383" s="78" t="str">
        <f t="shared" si="93"/>
        <v>% reduction in exports</v>
      </c>
      <c r="P383" s="57" t="s">
        <v>2773</v>
      </c>
      <c r="Q383" s="57"/>
      <c r="R383" s="78" t="str">
        <f t="shared" si="94"/>
        <v>reduce-fuel-exports.html</v>
      </c>
      <c r="S383" s="201" t="str">
        <f t="shared" si="95"/>
        <v>Calculated from model data; see the relevant variable(s) in the InputData folder for source information.</v>
      </c>
      <c r="T383" s="57"/>
    </row>
    <row r="384" spans="1:20" ht="60" hidden="1">
      <c r="A384" s="78" t="str">
        <f t="shared" si="96"/>
        <v>Industry</v>
      </c>
      <c r="B384" s="78" t="str">
        <f t="shared" si="91"/>
        <v>Reduce Fossil Fuel Exports</v>
      </c>
      <c r="C384" s="78" t="str">
        <f t="shared" si="91"/>
        <v>Percent Reduction in Fossil Fuel Exports</v>
      </c>
      <c r="D384" s="12" t="s">
        <v>2456</v>
      </c>
      <c r="E384" s="57"/>
      <c r="F384" s="12" t="s">
        <v>2457</v>
      </c>
      <c r="G384" s="57"/>
      <c r="H384" s="58">
        <v>455</v>
      </c>
      <c r="I384" s="12" t="s">
        <v>51</v>
      </c>
      <c r="J384" s="78" t="str">
        <f t="shared" si="92"/>
        <v>Percent Reduction in Fossil Fuel Exports</v>
      </c>
      <c r="K384" s="78" t="str">
        <f t="shared" si="92"/>
        <v>indst reduce fossil fuel exports</v>
      </c>
      <c r="L384" s="190">
        <f t="shared" si="93"/>
        <v>0</v>
      </c>
      <c r="M384" s="190">
        <f t="shared" si="93"/>
        <v>1</v>
      </c>
      <c r="N384" s="190">
        <f t="shared" si="93"/>
        <v>0.01</v>
      </c>
      <c r="O384" s="78" t="str">
        <f t="shared" si="93"/>
        <v>% reduction in exports</v>
      </c>
      <c r="P384" s="57" t="s">
        <v>2774</v>
      </c>
      <c r="Q384" s="57"/>
      <c r="R384" s="78" t="str">
        <f t="shared" si="94"/>
        <v>reduce-fuel-exports.html</v>
      </c>
      <c r="S384" s="201" t="str">
        <f t="shared" si="95"/>
        <v>Calculated from model data; see the relevant variable(s) in the InputData folder for source information.</v>
      </c>
      <c r="T384" s="57"/>
    </row>
    <row r="385" spans="1:20" ht="45" hidden="1">
      <c r="A385" s="78" t="str">
        <f t="shared" si="96"/>
        <v>Industry</v>
      </c>
      <c r="B385" s="78" t="str">
        <f t="shared" si="91"/>
        <v>Reduce Fossil Fuel Exports</v>
      </c>
      <c r="C385" s="78" t="str">
        <f t="shared" si="91"/>
        <v>Percent Reduction in Fossil Fuel Exports</v>
      </c>
      <c r="D385" s="12" t="s">
        <v>524</v>
      </c>
      <c r="E385" s="57"/>
      <c r="F385" s="12" t="s">
        <v>525</v>
      </c>
      <c r="G385" s="57"/>
      <c r="H385" s="58">
        <v>456</v>
      </c>
      <c r="I385" s="12" t="s">
        <v>51</v>
      </c>
      <c r="J385" s="78"/>
      <c r="K385" s="78"/>
      <c r="L385" s="190"/>
      <c r="M385" s="190"/>
      <c r="N385" s="190"/>
      <c r="O385" s="78"/>
      <c r="P385" s="57"/>
      <c r="Q385" s="57"/>
      <c r="R385" s="12"/>
      <c r="S385" s="201" t="str">
        <f t="shared" si="95"/>
        <v>Calculated from model data; see the relevant variable(s) in the InputData folder for source information.</v>
      </c>
      <c r="T385" s="57"/>
    </row>
    <row r="386" spans="1:20" ht="60" hidden="1">
      <c r="A386" s="78" t="str">
        <f t="shared" si="96"/>
        <v>Industry</v>
      </c>
      <c r="B386" s="78" t="str">
        <f t="shared" si="91"/>
        <v>Reduce Fossil Fuel Exports</v>
      </c>
      <c r="C386" s="78" t="str">
        <f t="shared" si="91"/>
        <v>Percent Reduction in Fossil Fuel Exports</v>
      </c>
      <c r="D386" s="12" t="s">
        <v>2448</v>
      </c>
      <c r="E386" s="57"/>
      <c r="F386" s="12" t="s">
        <v>2452</v>
      </c>
      <c r="G386" s="57"/>
      <c r="H386" s="58">
        <v>457</v>
      </c>
      <c r="I386" s="12" t="s">
        <v>51</v>
      </c>
      <c r="J386" s="78" t="str">
        <f t="shared" si="92"/>
        <v>Percent Reduction in Fossil Fuel Exports</v>
      </c>
      <c r="K386" s="78" t="str">
        <f t="shared" si="92"/>
        <v>indst reduce fossil fuel exports</v>
      </c>
      <c r="L386" s="190">
        <f t="shared" ref="L386:O388" si="97">L$380</f>
        <v>0</v>
      </c>
      <c r="M386" s="190">
        <f t="shared" si="97"/>
        <v>1</v>
      </c>
      <c r="N386" s="190">
        <f t="shared" si="97"/>
        <v>0.01</v>
      </c>
      <c r="O386" s="78" t="str">
        <f t="shared" si="97"/>
        <v>% reduction in exports</v>
      </c>
      <c r="P386" s="57" t="s">
        <v>2775</v>
      </c>
      <c r="Q386" s="57"/>
      <c r="R386" s="78" t="str">
        <f t="shared" ref="R386:R388" si="98">R$380</f>
        <v>reduce-fuel-exports.html</v>
      </c>
      <c r="S386" s="201" t="str">
        <f t="shared" si="95"/>
        <v>Calculated from model data; see the relevant variable(s) in the InputData folder for source information.</v>
      </c>
      <c r="T386" s="57"/>
    </row>
    <row r="387" spans="1:20" ht="60" hidden="1">
      <c r="A387" s="78" t="str">
        <f t="shared" si="96"/>
        <v>Industry</v>
      </c>
      <c r="B387" s="78" t="str">
        <f t="shared" si="91"/>
        <v>Reduce Fossil Fuel Exports</v>
      </c>
      <c r="C387" s="78" t="str">
        <f t="shared" si="91"/>
        <v>Percent Reduction in Fossil Fuel Exports</v>
      </c>
      <c r="D387" s="12" t="s">
        <v>2458</v>
      </c>
      <c r="E387" s="57"/>
      <c r="F387" s="12" t="s">
        <v>2459</v>
      </c>
      <c r="G387" s="57"/>
      <c r="H387" s="58">
        <v>458</v>
      </c>
      <c r="I387" s="12" t="s">
        <v>51</v>
      </c>
      <c r="J387" s="78" t="str">
        <f t="shared" si="92"/>
        <v>Percent Reduction in Fossil Fuel Exports</v>
      </c>
      <c r="K387" s="78" t="str">
        <f t="shared" si="92"/>
        <v>indst reduce fossil fuel exports</v>
      </c>
      <c r="L387" s="190">
        <f t="shared" si="97"/>
        <v>0</v>
      </c>
      <c r="M387" s="190">
        <f t="shared" si="97"/>
        <v>1</v>
      </c>
      <c r="N387" s="190">
        <f t="shared" si="97"/>
        <v>0.01</v>
      </c>
      <c r="O387" s="78" t="str">
        <f t="shared" si="97"/>
        <v>% reduction in exports</v>
      </c>
      <c r="P387" s="57" t="s">
        <v>2776</v>
      </c>
      <c r="Q387" s="57"/>
      <c r="R387" s="78" t="str">
        <f t="shared" si="98"/>
        <v>reduce-fuel-exports.html</v>
      </c>
      <c r="S387" s="201" t="str">
        <f t="shared" si="95"/>
        <v>Calculated from model data; see the relevant variable(s) in the InputData folder for source information.</v>
      </c>
      <c r="T387" s="57"/>
    </row>
    <row r="388" spans="1:20" ht="60" hidden="1">
      <c r="A388" s="78" t="str">
        <f t="shared" si="96"/>
        <v>Industry</v>
      </c>
      <c r="B388" s="78" t="str">
        <f t="shared" si="91"/>
        <v>Reduce Fossil Fuel Exports</v>
      </c>
      <c r="C388" s="78" t="str">
        <f t="shared" si="91"/>
        <v>Percent Reduction in Fossil Fuel Exports</v>
      </c>
      <c r="D388" s="12" t="s">
        <v>2449</v>
      </c>
      <c r="E388" s="57"/>
      <c r="F388" s="12" t="s">
        <v>2453</v>
      </c>
      <c r="G388" s="57"/>
      <c r="H388" s="58">
        <v>459</v>
      </c>
      <c r="I388" s="12" t="s">
        <v>51</v>
      </c>
      <c r="J388" s="78" t="str">
        <f t="shared" si="92"/>
        <v>Percent Reduction in Fossil Fuel Exports</v>
      </c>
      <c r="K388" s="78" t="str">
        <f t="shared" si="92"/>
        <v>indst reduce fossil fuel exports</v>
      </c>
      <c r="L388" s="190">
        <f t="shared" si="97"/>
        <v>0</v>
      </c>
      <c r="M388" s="190">
        <f t="shared" si="97"/>
        <v>1</v>
      </c>
      <c r="N388" s="190">
        <f t="shared" si="97"/>
        <v>0.01</v>
      </c>
      <c r="O388" s="78" t="str">
        <f t="shared" si="97"/>
        <v>% reduction in exports</v>
      </c>
      <c r="P388" s="57" t="s">
        <v>2777</v>
      </c>
      <c r="Q388" s="57"/>
      <c r="R388" s="78" t="str">
        <f t="shared" si="98"/>
        <v>reduce-fuel-exports.html</v>
      </c>
      <c r="S388" s="201" t="str">
        <f t="shared" si="95"/>
        <v>Calculated from model data; see the relevant variable(s) in the InputData folder for source information.</v>
      </c>
      <c r="T388" s="57"/>
    </row>
    <row r="389" spans="1:20" ht="45">
      <c r="A389" s="180" t="s">
        <v>9</v>
      </c>
      <c r="B389" s="180" t="s">
        <v>22</v>
      </c>
      <c r="C389" s="180" t="s">
        <v>332</v>
      </c>
      <c r="D389" s="57"/>
      <c r="E389" s="57"/>
      <c r="F389" s="57"/>
      <c r="G389" s="57"/>
      <c r="H389" s="58">
        <v>59</v>
      </c>
      <c r="I389" s="57" t="s">
        <v>50</v>
      </c>
      <c r="J389" s="80" t="s">
        <v>22</v>
      </c>
      <c r="K389" s="80" t="s">
        <v>2010</v>
      </c>
      <c r="L389" s="63">
        <v>0</v>
      </c>
      <c r="M389" s="64">
        <v>1</v>
      </c>
      <c r="N389" s="64">
        <v>0.01</v>
      </c>
      <c r="O389" s="57" t="s">
        <v>39</v>
      </c>
      <c r="P389" s="57" t="s">
        <v>2080</v>
      </c>
      <c r="Q389" s="57" t="s">
        <v>263</v>
      </c>
      <c r="R389" s="12" t="s">
        <v>264</v>
      </c>
      <c r="S389" s="84" t="s">
        <v>178</v>
      </c>
      <c r="T389" s="57"/>
    </row>
    <row r="390" spans="1:20" ht="75" hidden="1">
      <c r="A390" s="180" t="s">
        <v>155</v>
      </c>
      <c r="B390" s="180" t="s">
        <v>159</v>
      </c>
      <c r="C390" s="180" t="s">
        <v>507</v>
      </c>
      <c r="D390" s="57"/>
      <c r="E390" s="57"/>
      <c r="F390" s="57"/>
      <c r="G390" s="57"/>
      <c r="H390" s="58">
        <v>60</v>
      </c>
      <c r="I390" s="12" t="s">
        <v>51</v>
      </c>
      <c r="J390" s="80" t="s">
        <v>159</v>
      </c>
      <c r="K390" s="80" t="s">
        <v>2009</v>
      </c>
      <c r="L390" s="63">
        <v>0</v>
      </c>
      <c r="M390" s="64">
        <v>1</v>
      </c>
      <c r="N390" s="64">
        <v>0.01</v>
      </c>
      <c r="O390" s="57" t="s">
        <v>39</v>
      </c>
      <c r="P390" s="57" t="s">
        <v>2081</v>
      </c>
      <c r="Q390" s="57" t="s">
        <v>265</v>
      </c>
      <c r="R390" s="12" t="s">
        <v>266</v>
      </c>
      <c r="S390" s="84" t="s">
        <v>178</v>
      </c>
      <c r="T390" s="57" t="s">
        <v>213</v>
      </c>
    </row>
    <row r="391" spans="1:20" ht="30" hidden="1">
      <c r="A391" s="180" t="s">
        <v>155</v>
      </c>
      <c r="B391" s="180" t="s">
        <v>299</v>
      </c>
      <c r="C391" s="180" t="s">
        <v>516</v>
      </c>
      <c r="D391" s="57"/>
      <c r="E391" s="57"/>
      <c r="F391" s="57"/>
      <c r="G391" s="57"/>
      <c r="H391" s="58"/>
      <c r="I391" s="12" t="s">
        <v>51</v>
      </c>
      <c r="J391" s="80" t="s">
        <v>299</v>
      </c>
      <c r="K391" s="80" t="s">
        <v>2008</v>
      </c>
      <c r="L391" s="63"/>
      <c r="M391" s="64"/>
      <c r="N391" s="64"/>
      <c r="O391" s="57"/>
      <c r="P391" s="57"/>
      <c r="Q391" s="57" t="s">
        <v>371</v>
      </c>
      <c r="R391" s="12" t="s">
        <v>372</v>
      </c>
      <c r="S391" s="84"/>
      <c r="T391" s="57"/>
    </row>
    <row r="392" spans="1:20" ht="30" hidden="1">
      <c r="A392" s="180" t="s">
        <v>155</v>
      </c>
      <c r="B392" s="180" t="s">
        <v>512</v>
      </c>
      <c r="C392" s="180" t="s">
        <v>513</v>
      </c>
      <c r="D392" s="57"/>
      <c r="E392" s="57"/>
      <c r="F392" s="57"/>
      <c r="G392" s="57"/>
      <c r="H392" s="58">
        <v>177</v>
      </c>
      <c r="I392" s="12" t="s">
        <v>51</v>
      </c>
      <c r="J392" s="80" t="s">
        <v>512</v>
      </c>
      <c r="K392" s="80" t="s">
        <v>2007</v>
      </c>
      <c r="L392" s="63"/>
      <c r="M392" s="64"/>
      <c r="N392" s="64"/>
      <c r="O392" s="57"/>
      <c r="P392" s="57"/>
      <c r="Q392" s="57"/>
      <c r="R392" s="12" t="s">
        <v>2783</v>
      </c>
      <c r="S392" s="84"/>
      <c r="T392" s="57"/>
    </row>
    <row r="393" spans="1:20" ht="45" hidden="1">
      <c r="A393" s="180" t="s">
        <v>155</v>
      </c>
      <c r="B393" s="180" t="s">
        <v>214</v>
      </c>
      <c r="C393" s="180" t="s">
        <v>508</v>
      </c>
      <c r="D393" s="57"/>
      <c r="E393" s="57"/>
      <c r="F393" s="57"/>
      <c r="G393" s="57"/>
      <c r="H393" s="58">
        <v>61</v>
      </c>
      <c r="I393" s="12" t="s">
        <v>51</v>
      </c>
      <c r="J393" s="80" t="s">
        <v>214</v>
      </c>
      <c r="K393" s="80" t="s">
        <v>2006</v>
      </c>
      <c r="L393" s="63">
        <v>0</v>
      </c>
      <c r="M393" s="64">
        <v>1</v>
      </c>
      <c r="N393" s="64">
        <v>0.01</v>
      </c>
      <c r="O393" s="57" t="s">
        <v>39</v>
      </c>
      <c r="P393" s="57" t="s">
        <v>2082</v>
      </c>
      <c r="Q393" s="57" t="s">
        <v>267</v>
      </c>
      <c r="R393" s="12" t="s">
        <v>268</v>
      </c>
      <c r="S393" s="84" t="s">
        <v>178</v>
      </c>
      <c r="T393" s="57"/>
    </row>
    <row r="394" spans="1:20" ht="60" hidden="1">
      <c r="A394" s="180" t="s">
        <v>155</v>
      </c>
      <c r="B394" s="180" t="s">
        <v>156</v>
      </c>
      <c r="C394" s="180" t="s">
        <v>333</v>
      </c>
      <c r="D394" s="57"/>
      <c r="E394" s="57"/>
      <c r="F394" s="57"/>
      <c r="G394" s="57"/>
      <c r="H394" s="58">
        <v>62</v>
      </c>
      <c r="I394" s="12" t="s">
        <v>51</v>
      </c>
      <c r="J394" s="80" t="s">
        <v>156</v>
      </c>
      <c r="K394" s="80" t="s">
        <v>2005</v>
      </c>
      <c r="L394" s="63">
        <v>0</v>
      </c>
      <c r="M394" s="64">
        <v>1</v>
      </c>
      <c r="N394" s="64">
        <v>0.01</v>
      </c>
      <c r="O394" s="57" t="s">
        <v>39</v>
      </c>
      <c r="P394" s="57" t="s">
        <v>2083</v>
      </c>
      <c r="Q394" s="57" t="s">
        <v>269</v>
      </c>
      <c r="R394" s="12" t="s">
        <v>270</v>
      </c>
      <c r="S394" s="84" t="s">
        <v>178</v>
      </c>
      <c r="T394" s="57"/>
    </row>
    <row r="395" spans="1:20" ht="45" hidden="1">
      <c r="A395" s="180" t="s">
        <v>155</v>
      </c>
      <c r="B395" s="180" t="s">
        <v>160</v>
      </c>
      <c r="C395" s="180" t="s">
        <v>509</v>
      </c>
      <c r="D395" s="57"/>
      <c r="E395" s="57"/>
      <c r="F395" s="57"/>
      <c r="G395" s="57"/>
      <c r="H395" s="58">
        <v>63</v>
      </c>
      <c r="I395" s="12" t="s">
        <v>51</v>
      </c>
      <c r="J395" s="80" t="s">
        <v>160</v>
      </c>
      <c r="K395" s="80" t="s">
        <v>2004</v>
      </c>
      <c r="L395" s="63">
        <v>0</v>
      </c>
      <c r="M395" s="64">
        <v>1</v>
      </c>
      <c r="N395" s="64">
        <v>0.01</v>
      </c>
      <c r="O395" s="57" t="s">
        <v>39</v>
      </c>
      <c r="P395" s="57" t="s">
        <v>2084</v>
      </c>
      <c r="Q395" s="57" t="s">
        <v>271</v>
      </c>
      <c r="R395" s="12" t="s">
        <v>272</v>
      </c>
      <c r="S395" s="84" t="s">
        <v>178</v>
      </c>
      <c r="T395" s="57"/>
    </row>
    <row r="396" spans="1:20" ht="45" hidden="1">
      <c r="A396" s="180" t="s">
        <v>155</v>
      </c>
      <c r="B396" s="180" t="s">
        <v>158</v>
      </c>
      <c r="C396" s="180" t="s">
        <v>334</v>
      </c>
      <c r="D396" s="57"/>
      <c r="E396" s="57"/>
      <c r="F396" s="57"/>
      <c r="G396" s="57"/>
      <c r="H396" s="58">
        <v>64</v>
      </c>
      <c r="I396" s="12" t="s">
        <v>51</v>
      </c>
      <c r="J396" s="80" t="s">
        <v>158</v>
      </c>
      <c r="K396" s="80" t="s">
        <v>2003</v>
      </c>
      <c r="L396" s="63">
        <v>0</v>
      </c>
      <c r="M396" s="64">
        <v>1</v>
      </c>
      <c r="N396" s="64">
        <v>0.01</v>
      </c>
      <c r="O396" s="57" t="s">
        <v>39</v>
      </c>
      <c r="P396" s="57" t="s">
        <v>2085</v>
      </c>
      <c r="Q396" s="57" t="s">
        <v>273</v>
      </c>
      <c r="R396" s="12" t="s">
        <v>274</v>
      </c>
      <c r="S396" s="84" t="s">
        <v>178</v>
      </c>
      <c r="T396" s="57"/>
    </row>
    <row r="397" spans="1:20" ht="30" hidden="1">
      <c r="A397" s="180" t="s">
        <v>155</v>
      </c>
      <c r="B397" s="180" t="s">
        <v>510</v>
      </c>
      <c r="C397" s="180" t="s">
        <v>511</v>
      </c>
      <c r="D397" s="57"/>
      <c r="E397" s="57"/>
      <c r="F397" s="57"/>
      <c r="G397" s="57"/>
      <c r="H397" s="58">
        <v>178</v>
      </c>
      <c r="I397" s="12" t="s">
        <v>51</v>
      </c>
      <c r="J397" s="80" t="s">
        <v>510</v>
      </c>
      <c r="K397" s="80" t="s">
        <v>2002</v>
      </c>
      <c r="L397" s="63"/>
      <c r="M397" s="64"/>
      <c r="N397" s="64"/>
      <c r="O397" s="57"/>
      <c r="P397" s="57"/>
      <c r="Q397" s="57"/>
      <c r="R397" s="12" t="s">
        <v>2784</v>
      </c>
      <c r="S397" s="84"/>
      <c r="T397" s="57"/>
    </row>
    <row r="398" spans="1:20" ht="45" hidden="1">
      <c r="A398" s="180" t="s">
        <v>155</v>
      </c>
      <c r="B398" s="180" t="s">
        <v>157</v>
      </c>
      <c r="C398" s="180" t="s">
        <v>335</v>
      </c>
      <c r="D398" s="57"/>
      <c r="E398" s="57"/>
      <c r="F398" s="57"/>
      <c r="G398" s="57"/>
      <c r="H398" s="58">
        <v>65</v>
      </c>
      <c r="I398" s="12" t="s">
        <v>51</v>
      </c>
      <c r="J398" s="80" t="s">
        <v>157</v>
      </c>
      <c r="K398" s="80" t="s">
        <v>2001</v>
      </c>
      <c r="L398" s="63">
        <v>0</v>
      </c>
      <c r="M398" s="64">
        <v>1</v>
      </c>
      <c r="N398" s="64">
        <v>0.01</v>
      </c>
      <c r="O398" s="57" t="s">
        <v>39</v>
      </c>
      <c r="P398" s="57" t="s">
        <v>2086</v>
      </c>
      <c r="Q398" s="57" t="s">
        <v>275</v>
      </c>
      <c r="R398" s="12" t="s">
        <v>276</v>
      </c>
      <c r="S398" s="84" t="s">
        <v>178</v>
      </c>
      <c r="T398" s="57"/>
    </row>
    <row r="399" spans="1:20" ht="120" hidden="1">
      <c r="A399" s="180" t="s">
        <v>155</v>
      </c>
      <c r="B399" s="180" t="s">
        <v>2382</v>
      </c>
      <c r="C399" s="180" t="s">
        <v>2383</v>
      </c>
      <c r="D399" s="57"/>
      <c r="E399" s="57"/>
      <c r="F399" s="57"/>
      <c r="G399" s="57"/>
      <c r="H399" s="58">
        <v>434</v>
      </c>
      <c r="I399" s="12" t="s">
        <v>51</v>
      </c>
      <c r="J399" s="180" t="s">
        <v>2382</v>
      </c>
      <c r="K399" s="180" t="s">
        <v>2384</v>
      </c>
      <c r="L399" s="63">
        <v>0</v>
      </c>
      <c r="M399" s="64">
        <v>1</v>
      </c>
      <c r="N399" s="64">
        <v>0.01</v>
      </c>
      <c r="O399" s="57" t="s">
        <v>2385</v>
      </c>
      <c r="P399" s="57" t="s">
        <v>2779</v>
      </c>
      <c r="Q399" s="57"/>
      <c r="R399" s="12" t="s">
        <v>2778</v>
      </c>
      <c r="S399" s="8" t="s">
        <v>2386</v>
      </c>
      <c r="T399" s="57"/>
    </row>
    <row r="400" spans="1:20" s="3" customFormat="1" ht="75" hidden="1">
      <c r="A400" s="181" t="s">
        <v>2460</v>
      </c>
      <c r="B400" s="181" t="s">
        <v>2464</v>
      </c>
      <c r="C400" s="181" t="s">
        <v>336</v>
      </c>
      <c r="D400" s="12"/>
      <c r="E400" s="12"/>
      <c r="F400" s="12"/>
      <c r="G400" s="12"/>
      <c r="H400" s="58">
        <v>68</v>
      </c>
      <c r="I400" s="12" t="s">
        <v>51</v>
      </c>
      <c r="J400" s="79" t="s">
        <v>2463</v>
      </c>
      <c r="K400" s="80" t="s">
        <v>2000</v>
      </c>
      <c r="L400" s="67">
        <v>0</v>
      </c>
      <c r="M400" s="67">
        <v>1</v>
      </c>
      <c r="N400" s="67">
        <v>0.01</v>
      </c>
      <c r="O400" s="12" t="s">
        <v>65</v>
      </c>
      <c r="P400" s="12" t="s">
        <v>2087</v>
      </c>
      <c r="Q400" s="12" t="s">
        <v>281</v>
      </c>
      <c r="R400" s="12" t="s">
        <v>282</v>
      </c>
      <c r="S400" s="84" t="s">
        <v>178</v>
      </c>
      <c r="T400" s="12"/>
    </row>
    <row r="401" spans="1:20" s="3" customFormat="1" ht="75" hidden="1">
      <c r="A401" s="181" t="s">
        <v>2460</v>
      </c>
      <c r="B401" s="181" t="s">
        <v>2849</v>
      </c>
      <c r="C401" s="181" t="s">
        <v>2848</v>
      </c>
      <c r="D401" s="12"/>
      <c r="E401" s="12"/>
      <c r="F401" s="12"/>
      <c r="G401" s="12"/>
      <c r="H401" s="58">
        <v>176</v>
      </c>
      <c r="I401" s="12" t="s">
        <v>51</v>
      </c>
      <c r="J401" s="79" t="s">
        <v>422</v>
      </c>
      <c r="K401" s="80" t="s">
        <v>2846</v>
      </c>
      <c r="L401" s="67">
        <v>0</v>
      </c>
      <c r="M401" s="67">
        <v>1</v>
      </c>
      <c r="N401" s="67">
        <v>0.01</v>
      </c>
      <c r="O401" s="57" t="s">
        <v>2847</v>
      </c>
      <c r="P401" s="12" t="s">
        <v>2850</v>
      </c>
      <c r="Q401" s="12" t="s">
        <v>415</v>
      </c>
      <c r="R401" s="12" t="s">
        <v>2780</v>
      </c>
      <c r="S401" s="84" t="s">
        <v>178</v>
      </c>
      <c r="T401" s="12"/>
    </row>
    <row r="402" spans="1:20" s="3" customFormat="1" ht="60">
      <c r="A402" s="181" t="s">
        <v>2460</v>
      </c>
      <c r="B402" s="181" t="s">
        <v>2461</v>
      </c>
      <c r="C402" s="181" t="s">
        <v>2462</v>
      </c>
      <c r="D402" s="12"/>
      <c r="E402" s="12"/>
      <c r="F402" s="12"/>
      <c r="G402" s="12"/>
      <c r="H402" s="58">
        <v>450</v>
      </c>
      <c r="I402" s="12" t="s">
        <v>50</v>
      </c>
      <c r="J402" s="181" t="s">
        <v>2465</v>
      </c>
      <c r="K402" s="180" t="s">
        <v>2466</v>
      </c>
      <c r="L402" s="67">
        <v>0</v>
      </c>
      <c r="M402" s="67">
        <v>1</v>
      </c>
      <c r="N402" s="67">
        <v>0.01</v>
      </c>
      <c r="O402" s="57" t="s">
        <v>2467</v>
      </c>
      <c r="P402" s="12" t="s">
        <v>2468</v>
      </c>
      <c r="Q402" s="12"/>
      <c r="R402" s="12" t="s">
        <v>2781</v>
      </c>
      <c r="S402" s="84"/>
      <c r="T402" s="12"/>
    </row>
    <row r="403" spans="1:20" ht="60">
      <c r="A403" s="180" t="s">
        <v>10</v>
      </c>
      <c r="B403" s="180" t="s">
        <v>31</v>
      </c>
      <c r="C403" s="180" t="s">
        <v>64</v>
      </c>
      <c r="D403" s="57"/>
      <c r="E403" s="57"/>
      <c r="F403" s="57"/>
      <c r="G403" s="57"/>
      <c r="H403" s="58">
        <v>66</v>
      </c>
      <c r="I403" s="57" t="s">
        <v>50</v>
      </c>
      <c r="J403" s="80" t="s">
        <v>31</v>
      </c>
      <c r="K403" s="80" t="s">
        <v>1999</v>
      </c>
      <c r="L403" s="63">
        <v>0</v>
      </c>
      <c r="M403" s="63">
        <v>1</v>
      </c>
      <c r="N403" s="63">
        <v>0.01</v>
      </c>
      <c r="O403" s="57" t="s">
        <v>39</v>
      </c>
      <c r="P403" s="57" t="s">
        <v>2088</v>
      </c>
      <c r="Q403" s="57" t="s">
        <v>277</v>
      </c>
      <c r="R403" s="12" t="s">
        <v>278</v>
      </c>
      <c r="S403" s="84" t="s">
        <v>178</v>
      </c>
      <c r="T403" s="57"/>
    </row>
    <row r="404" spans="1:20" s="6" customFormat="1" ht="60">
      <c r="A404" s="180" t="s">
        <v>10</v>
      </c>
      <c r="B404" s="180" t="s">
        <v>29</v>
      </c>
      <c r="C404" s="180" t="s">
        <v>2335</v>
      </c>
      <c r="D404" s="57" t="s">
        <v>402</v>
      </c>
      <c r="E404" s="57"/>
      <c r="F404" s="57" t="s">
        <v>407</v>
      </c>
      <c r="G404" s="57"/>
      <c r="H404" s="58">
        <v>171</v>
      </c>
      <c r="I404" s="57" t="s">
        <v>50</v>
      </c>
      <c r="J404" s="80" t="s">
        <v>29</v>
      </c>
      <c r="K404" s="80" t="s">
        <v>1998</v>
      </c>
      <c r="L404" s="69">
        <v>0</v>
      </c>
      <c r="M404" s="69">
        <v>300</v>
      </c>
      <c r="N404" s="69">
        <v>5</v>
      </c>
      <c r="O404" s="57" t="s">
        <v>162</v>
      </c>
      <c r="P404" s="57" t="s">
        <v>2286</v>
      </c>
      <c r="Q404" s="57" t="s">
        <v>279</v>
      </c>
      <c r="R404" s="12" t="s">
        <v>280</v>
      </c>
      <c r="S404" s="90" t="s">
        <v>2284</v>
      </c>
      <c r="T404" s="12" t="s">
        <v>473</v>
      </c>
    </row>
    <row r="405" spans="1:20" s="6" customFormat="1" ht="60">
      <c r="A405" s="78" t="str">
        <f>A$404</f>
        <v>Cross-Sector</v>
      </c>
      <c r="B405" s="78" t="str">
        <f t="shared" ref="B405:C405" si="99">B$404</f>
        <v>Carbon Tax</v>
      </c>
      <c r="C405" s="78" t="str">
        <f t="shared" si="99"/>
        <v>Additional Carbon Tax Rate</v>
      </c>
      <c r="D405" s="57" t="s">
        <v>411</v>
      </c>
      <c r="E405" s="57"/>
      <c r="F405" s="57" t="s">
        <v>412</v>
      </c>
      <c r="G405" s="57"/>
      <c r="H405" s="58">
        <v>172</v>
      </c>
      <c r="I405" s="57" t="s">
        <v>50</v>
      </c>
      <c r="J405" s="78" t="str">
        <f t="shared" ref="J405:J410" si="100">J$404</f>
        <v>Carbon Tax</v>
      </c>
      <c r="K405" s="70" t="str">
        <f t="shared" ref="K405:O410" si="101">K$404</f>
        <v>cross carbon tax</v>
      </c>
      <c r="L405" s="70">
        <f t="shared" si="101"/>
        <v>0</v>
      </c>
      <c r="M405" s="70">
        <f t="shared" si="101"/>
        <v>300</v>
      </c>
      <c r="N405" s="70">
        <f t="shared" si="101"/>
        <v>5</v>
      </c>
      <c r="O405" s="59" t="str">
        <f t="shared" si="101"/>
        <v>$/metric ton CO2e</v>
      </c>
      <c r="P405" s="57" t="s">
        <v>2287</v>
      </c>
      <c r="Q405" s="59" t="str">
        <f t="shared" ref="Q405:R408" si="102">Q$404</f>
        <v>fuels.html#carbon-tax</v>
      </c>
      <c r="R405" s="59" t="str">
        <f t="shared" si="102"/>
        <v>carbon-tax.html</v>
      </c>
      <c r="S405" s="90"/>
      <c r="T405" s="59"/>
    </row>
    <row r="406" spans="1:20" s="6" customFormat="1" ht="60">
      <c r="A406" s="78" t="str">
        <f t="shared" ref="A406:C410" si="103">A$404</f>
        <v>Cross-Sector</v>
      </c>
      <c r="B406" s="78" t="str">
        <f t="shared" si="103"/>
        <v>Carbon Tax</v>
      </c>
      <c r="C406" s="78" t="str">
        <f t="shared" si="103"/>
        <v>Additional Carbon Tax Rate</v>
      </c>
      <c r="D406" s="57" t="s">
        <v>404</v>
      </c>
      <c r="E406" s="57"/>
      <c r="F406" s="57" t="s">
        <v>409</v>
      </c>
      <c r="G406" s="57"/>
      <c r="H406" s="58">
        <v>173</v>
      </c>
      <c r="I406" s="57" t="s">
        <v>50</v>
      </c>
      <c r="J406" s="78" t="str">
        <f t="shared" si="100"/>
        <v>Carbon Tax</v>
      </c>
      <c r="K406" s="70" t="str">
        <f t="shared" si="101"/>
        <v>cross carbon tax</v>
      </c>
      <c r="L406" s="70">
        <f t="shared" si="101"/>
        <v>0</v>
      </c>
      <c r="M406" s="70">
        <f t="shared" si="101"/>
        <v>300</v>
      </c>
      <c r="N406" s="70">
        <f t="shared" si="101"/>
        <v>5</v>
      </c>
      <c r="O406" s="59" t="str">
        <f t="shared" si="101"/>
        <v>$/metric ton CO2e</v>
      </c>
      <c r="P406" s="57" t="s">
        <v>2288</v>
      </c>
      <c r="Q406" s="59" t="str">
        <f t="shared" si="102"/>
        <v>fuels.html#carbon-tax</v>
      </c>
      <c r="R406" s="59" t="str">
        <f t="shared" si="102"/>
        <v>carbon-tax.html</v>
      </c>
      <c r="S406" s="90"/>
      <c r="T406" s="59"/>
    </row>
    <row r="407" spans="1:20" s="6" customFormat="1" ht="60">
      <c r="A407" s="78" t="str">
        <f t="shared" si="103"/>
        <v>Cross-Sector</v>
      </c>
      <c r="B407" s="78" t="str">
        <f t="shared" si="103"/>
        <v>Carbon Tax</v>
      </c>
      <c r="C407" s="78" t="str">
        <f t="shared" si="103"/>
        <v>Additional Carbon Tax Rate</v>
      </c>
      <c r="D407" s="57" t="s">
        <v>405</v>
      </c>
      <c r="E407" s="57"/>
      <c r="F407" s="57" t="s">
        <v>410</v>
      </c>
      <c r="G407" s="57"/>
      <c r="H407" s="58">
        <v>174</v>
      </c>
      <c r="I407" s="57" t="s">
        <v>50</v>
      </c>
      <c r="J407" s="78" t="str">
        <f t="shared" si="100"/>
        <v>Carbon Tax</v>
      </c>
      <c r="K407" s="70" t="str">
        <f t="shared" si="101"/>
        <v>cross carbon tax</v>
      </c>
      <c r="L407" s="70">
        <f t="shared" si="101"/>
        <v>0</v>
      </c>
      <c r="M407" s="70">
        <f t="shared" si="101"/>
        <v>300</v>
      </c>
      <c r="N407" s="70">
        <f t="shared" si="101"/>
        <v>5</v>
      </c>
      <c r="O407" s="59" t="str">
        <f t="shared" si="101"/>
        <v>$/metric ton CO2e</v>
      </c>
      <c r="P407" s="57" t="s">
        <v>2289</v>
      </c>
      <c r="Q407" s="59" t="str">
        <f t="shared" si="102"/>
        <v>fuels.html#carbon-tax</v>
      </c>
      <c r="R407" s="59" t="str">
        <f t="shared" si="102"/>
        <v>carbon-tax.html</v>
      </c>
      <c r="S407" s="90"/>
      <c r="T407" s="59"/>
    </row>
    <row r="408" spans="1:20" s="6" customFormat="1" ht="90">
      <c r="A408" s="78" t="str">
        <f t="shared" si="103"/>
        <v>Cross-Sector</v>
      </c>
      <c r="B408" s="78" t="str">
        <f t="shared" si="103"/>
        <v>Carbon Tax</v>
      </c>
      <c r="C408" s="78" t="str">
        <f t="shared" si="103"/>
        <v>Additional Carbon Tax Rate</v>
      </c>
      <c r="D408" s="57" t="s">
        <v>403</v>
      </c>
      <c r="E408" s="57"/>
      <c r="F408" s="57" t="s">
        <v>408</v>
      </c>
      <c r="G408" s="57"/>
      <c r="H408" s="58">
        <v>175</v>
      </c>
      <c r="I408" s="57" t="s">
        <v>50</v>
      </c>
      <c r="J408" s="78" t="str">
        <f t="shared" si="100"/>
        <v>Carbon Tax</v>
      </c>
      <c r="K408" s="70" t="str">
        <f t="shared" si="101"/>
        <v>cross carbon tax</v>
      </c>
      <c r="L408" s="70">
        <f t="shared" si="101"/>
        <v>0</v>
      </c>
      <c r="M408" s="70">
        <f t="shared" si="101"/>
        <v>300</v>
      </c>
      <c r="N408" s="70">
        <f t="shared" si="101"/>
        <v>5</v>
      </c>
      <c r="O408" s="59" t="str">
        <f t="shared" si="101"/>
        <v>$/metric ton CO2e</v>
      </c>
      <c r="P408" s="57" t="s">
        <v>2887</v>
      </c>
      <c r="Q408" s="59" t="str">
        <f t="shared" si="102"/>
        <v>fuels.html#carbon-tax</v>
      </c>
      <c r="R408" s="59" t="str">
        <f t="shared" si="102"/>
        <v>carbon-tax.html</v>
      </c>
      <c r="S408" s="90"/>
      <c r="T408" s="59"/>
    </row>
    <row r="409" spans="1:20" s="6" customFormat="1" ht="30" hidden="1">
      <c r="A409" s="78" t="str">
        <f t="shared" si="103"/>
        <v>Cross-Sector</v>
      </c>
      <c r="B409" s="78" t="str">
        <f t="shared" si="103"/>
        <v>Carbon Tax</v>
      </c>
      <c r="C409" s="78" t="str">
        <f t="shared" si="103"/>
        <v>Additional Carbon Tax Rate</v>
      </c>
      <c r="D409" s="57" t="s">
        <v>2490</v>
      </c>
      <c r="E409" s="57"/>
      <c r="F409" s="57" t="s">
        <v>2491</v>
      </c>
      <c r="G409" s="57"/>
      <c r="H409" s="58"/>
      <c r="I409" s="12" t="s">
        <v>51</v>
      </c>
      <c r="J409" s="78" t="str">
        <f t="shared" si="100"/>
        <v>Carbon Tax</v>
      </c>
      <c r="K409" s="70" t="str">
        <f t="shared" si="101"/>
        <v>cross carbon tax</v>
      </c>
      <c r="L409" s="69"/>
      <c r="M409" s="69"/>
      <c r="N409" s="69"/>
      <c r="O409" s="57"/>
      <c r="P409" s="57"/>
      <c r="Q409" s="57"/>
      <c r="R409" s="12"/>
      <c r="S409" s="90"/>
      <c r="T409" s="59"/>
    </row>
    <row r="410" spans="1:20" s="6" customFormat="1" hidden="1">
      <c r="A410" s="78" t="str">
        <f t="shared" si="103"/>
        <v>Cross-Sector</v>
      </c>
      <c r="B410" s="78" t="str">
        <f t="shared" si="103"/>
        <v>Carbon Tax</v>
      </c>
      <c r="C410" s="78" t="str">
        <f t="shared" si="103"/>
        <v>Additional Carbon Tax Rate</v>
      </c>
      <c r="D410" s="57" t="s">
        <v>406</v>
      </c>
      <c r="E410" s="57"/>
      <c r="F410" s="57" t="s">
        <v>413</v>
      </c>
      <c r="G410" s="57"/>
      <c r="H410" s="58"/>
      <c r="I410" s="12" t="s">
        <v>51</v>
      </c>
      <c r="J410" s="78" t="str">
        <f t="shared" si="100"/>
        <v>Carbon Tax</v>
      </c>
      <c r="K410" s="70" t="str">
        <f t="shared" si="101"/>
        <v>cross carbon tax</v>
      </c>
      <c r="L410" s="69"/>
      <c r="M410" s="69"/>
      <c r="N410" s="69"/>
      <c r="O410" s="57"/>
      <c r="P410" s="57"/>
      <c r="Q410" s="57"/>
      <c r="R410" s="12"/>
      <c r="S410" s="90"/>
      <c r="T410" s="59"/>
    </row>
    <row r="411" spans="1:20" s="3" customFormat="1" ht="75">
      <c r="A411" s="181" t="s">
        <v>10</v>
      </c>
      <c r="B411" s="181" t="s">
        <v>2886</v>
      </c>
      <c r="C411" s="181" t="s">
        <v>2388</v>
      </c>
      <c r="D411" s="12"/>
      <c r="E411" s="12"/>
      <c r="F411" s="12"/>
      <c r="G411" s="12"/>
      <c r="H411" s="60">
        <v>509</v>
      </c>
      <c r="I411" s="12" t="s">
        <v>50</v>
      </c>
      <c r="J411" s="181" t="s">
        <v>2591</v>
      </c>
      <c r="K411" s="181" t="s">
        <v>2391</v>
      </c>
      <c r="L411" s="69">
        <v>0</v>
      </c>
      <c r="M411" s="69">
        <v>1</v>
      </c>
      <c r="N411" s="69">
        <v>1</v>
      </c>
      <c r="O411" s="57" t="s">
        <v>34</v>
      </c>
      <c r="P411" s="57" t="s">
        <v>2885</v>
      </c>
      <c r="Q411" s="57" t="s">
        <v>279</v>
      </c>
      <c r="R411" s="12" t="s">
        <v>280</v>
      </c>
      <c r="S411" s="90"/>
      <c r="T411" s="12"/>
    </row>
    <row r="412" spans="1:20" s="6" customFormat="1" ht="30" hidden="1">
      <c r="A412" s="180" t="s">
        <v>10</v>
      </c>
      <c r="B412" s="180" t="s">
        <v>30</v>
      </c>
      <c r="C412" s="180" t="s">
        <v>163</v>
      </c>
      <c r="D412" s="57" t="s">
        <v>59</v>
      </c>
      <c r="E412" s="57"/>
      <c r="F412" s="57" t="s">
        <v>104</v>
      </c>
      <c r="G412" s="57"/>
      <c r="H412" s="58" t="s">
        <v>217</v>
      </c>
      <c r="I412" s="12" t="s">
        <v>51</v>
      </c>
      <c r="J412" s="80" t="s">
        <v>30</v>
      </c>
      <c r="K412" s="80" t="s">
        <v>1997</v>
      </c>
      <c r="L412" s="69"/>
      <c r="M412" s="69"/>
      <c r="N412" s="69"/>
      <c r="O412" s="57"/>
      <c r="P412" s="12"/>
      <c r="Q412" s="59"/>
      <c r="R412" s="12"/>
      <c r="S412" s="89"/>
      <c r="T412" s="59"/>
    </row>
    <row r="413" spans="1:20" s="6" customFormat="1" ht="45" hidden="1">
      <c r="A413" s="78" t="str">
        <f>A$412</f>
        <v>Cross-Sector</v>
      </c>
      <c r="B413" s="78" t="str">
        <f>B$412</f>
        <v>End Existing Subsidies</v>
      </c>
      <c r="C413" s="78" t="str">
        <f t="shared" ref="B413:C428" si="104">C$412</f>
        <v>Percent Reduction in BAU Subsidies</v>
      </c>
      <c r="D413" s="12" t="s">
        <v>531</v>
      </c>
      <c r="E413" s="57"/>
      <c r="F413" s="12" t="s">
        <v>528</v>
      </c>
      <c r="G413" s="57"/>
      <c r="H413" s="58">
        <v>69</v>
      </c>
      <c r="I413" s="12" t="s">
        <v>51</v>
      </c>
      <c r="J413" s="78" t="str">
        <f t="shared" ref="J413:K428" si="105">J$412</f>
        <v>End Existing Subsidies</v>
      </c>
      <c r="K413" s="78" t="str">
        <f t="shared" si="105"/>
        <v>cross reduce BAU subsidies</v>
      </c>
      <c r="L413" s="67">
        <v>0</v>
      </c>
      <c r="M413" s="67">
        <v>1</v>
      </c>
      <c r="N413" s="67">
        <v>0.01</v>
      </c>
      <c r="O413" s="57" t="s">
        <v>165</v>
      </c>
      <c r="P413" s="12" t="s">
        <v>2410</v>
      </c>
      <c r="Q413" s="12" t="s">
        <v>283</v>
      </c>
      <c r="R413" s="12" t="s">
        <v>284</v>
      </c>
      <c r="S413" s="84" t="s">
        <v>178</v>
      </c>
      <c r="T413" s="59"/>
    </row>
    <row r="414" spans="1:20" s="6" customFormat="1" ht="45" hidden="1">
      <c r="A414" s="78" t="str">
        <f t="shared" ref="A414:C429" si="106">A$412</f>
        <v>Cross-Sector</v>
      </c>
      <c r="B414" s="78" t="str">
        <f t="shared" si="104"/>
        <v>End Existing Subsidies</v>
      </c>
      <c r="C414" s="78" t="str">
        <f t="shared" si="104"/>
        <v>Percent Reduction in BAU Subsidies</v>
      </c>
      <c r="D414" s="12" t="s">
        <v>53</v>
      </c>
      <c r="E414" s="57"/>
      <c r="F414" s="12" t="s">
        <v>98</v>
      </c>
      <c r="G414" s="57"/>
      <c r="H414" s="58">
        <v>70</v>
      </c>
      <c r="I414" s="12" t="s">
        <v>51</v>
      </c>
      <c r="J414" s="78" t="str">
        <f t="shared" si="105"/>
        <v>End Existing Subsidies</v>
      </c>
      <c r="K414" s="78" t="str">
        <f t="shared" si="105"/>
        <v>cross reduce BAU subsidies</v>
      </c>
      <c r="L414" s="65">
        <f>L$413</f>
        <v>0</v>
      </c>
      <c r="M414" s="65">
        <f>M$413</f>
        <v>1</v>
      </c>
      <c r="N414" s="65">
        <f>N$413</f>
        <v>0.01</v>
      </c>
      <c r="O414" s="59" t="str">
        <f>O$413</f>
        <v>% reduction in BAU subsidies</v>
      </c>
      <c r="P414" s="12" t="s">
        <v>2411</v>
      </c>
      <c r="Q414" s="12" t="s">
        <v>283</v>
      </c>
      <c r="R414" s="12" t="s">
        <v>284</v>
      </c>
      <c r="S414" s="84" t="s">
        <v>178</v>
      </c>
      <c r="T414" s="59"/>
    </row>
    <row r="415" spans="1:20" s="6" customFormat="1" ht="45" hidden="1">
      <c r="A415" s="78" t="str">
        <f t="shared" si="106"/>
        <v>Cross-Sector</v>
      </c>
      <c r="B415" s="78" t="str">
        <f t="shared" si="104"/>
        <v>End Existing Subsidies</v>
      </c>
      <c r="C415" s="78" t="str">
        <f t="shared" si="104"/>
        <v>Percent Reduction in BAU Subsidies</v>
      </c>
      <c r="D415" s="12" t="s">
        <v>54</v>
      </c>
      <c r="E415" s="57"/>
      <c r="F415" s="12" t="s">
        <v>99</v>
      </c>
      <c r="G415" s="57"/>
      <c r="H415" s="58">
        <v>71</v>
      </c>
      <c r="I415" s="12" t="s">
        <v>51</v>
      </c>
      <c r="J415" s="78" t="str">
        <f t="shared" si="105"/>
        <v>End Existing Subsidies</v>
      </c>
      <c r="K415" s="78" t="str">
        <f t="shared" si="105"/>
        <v>cross reduce BAU subsidies</v>
      </c>
      <c r="L415" s="65">
        <f t="shared" ref="L415:O418" si="107">L$413</f>
        <v>0</v>
      </c>
      <c r="M415" s="65">
        <f t="shared" si="107"/>
        <v>1</v>
      </c>
      <c r="N415" s="65">
        <f t="shared" si="107"/>
        <v>0.01</v>
      </c>
      <c r="O415" s="59" t="str">
        <f t="shared" si="107"/>
        <v>% reduction in BAU subsidies</v>
      </c>
      <c r="P415" s="12" t="s">
        <v>2412</v>
      </c>
      <c r="Q415" s="12" t="s">
        <v>283</v>
      </c>
      <c r="R415" s="12" t="s">
        <v>284</v>
      </c>
      <c r="S415" s="84" t="s">
        <v>178</v>
      </c>
      <c r="T415" s="59"/>
    </row>
    <row r="416" spans="1:20" s="6" customFormat="1" ht="30" hidden="1">
      <c r="A416" s="78" t="str">
        <f t="shared" si="106"/>
        <v>Cross-Sector</v>
      </c>
      <c r="B416" s="78" t="str">
        <f t="shared" si="104"/>
        <v>End Existing Subsidies</v>
      </c>
      <c r="C416" s="78" t="str">
        <f t="shared" si="104"/>
        <v>Percent Reduction in BAU Subsidies</v>
      </c>
      <c r="D416" s="12" t="s">
        <v>55</v>
      </c>
      <c r="E416" s="57"/>
      <c r="F416" s="12" t="s">
        <v>100</v>
      </c>
      <c r="G416" s="57"/>
      <c r="H416" s="58">
        <v>72</v>
      </c>
      <c r="I416" s="12" t="s">
        <v>51</v>
      </c>
      <c r="J416" s="78" t="str">
        <f t="shared" si="105"/>
        <v>End Existing Subsidies</v>
      </c>
      <c r="K416" s="78" t="str">
        <f t="shared" si="105"/>
        <v>cross reduce BAU subsidies</v>
      </c>
      <c r="L416" s="65"/>
      <c r="M416" s="65"/>
      <c r="N416" s="65"/>
      <c r="O416" s="59"/>
      <c r="P416" s="12"/>
      <c r="Q416" s="12"/>
      <c r="R416" s="12"/>
      <c r="S416" s="84"/>
      <c r="T416" s="59"/>
    </row>
    <row r="417" spans="1:20" s="6" customFormat="1" ht="30" hidden="1">
      <c r="A417" s="78" t="str">
        <f t="shared" si="106"/>
        <v>Cross-Sector</v>
      </c>
      <c r="B417" s="78" t="str">
        <f t="shared" si="104"/>
        <v>End Existing Subsidies</v>
      </c>
      <c r="C417" s="78" t="str">
        <f t="shared" si="104"/>
        <v>Percent Reduction in BAU Subsidies</v>
      </c>
      <c r="D417" s="12" t="s">
        <v>56</v>
      </c>
      <c r="E417" s="57"/>
      <c r="F417" s="12" t="s">
        <v>533</v>
      </c>
      <c r="G417" s="57"/>
      <c r="H417" s="58">
        <v>73</v>
      </c>
      <c r="I417" s="12" t="s">
        <v>51</v>
      </c>
      <c r="J417" s="78" t="str">
        <f t="shared" si="105"/>
        <v>End Existing Subsidies</v>
      </c>
      <c r="K417" s="78" t="str">
        <f t="shared" si="105"/>
        <v>cross reduce BAU subsidies</v>
      </c>
      <c r="L417" s="65"/>
      <c r="M417" s="65"/>
      <c r="N417" s="65"/>
      <c r="O417" s="59"/>
      <c r="P417" s="12"/>
      <c r="Q417" s="12"/>
      <c r="R417" s="12"/>
      <c r="S417" s="84"/>
      <c r="T417" s="59"/>
    </row>
    <row r="418" spans="1:20" s="6" customFormat="1" ht="45" hidden="1">
      <c r="A418" s="78" t="str">
        <f t="shared" si="106"/>
        <v>Cross-Sector</v>
      </c>
      <c r="B418" s="78" t="str">
        <f t="shared" si="104"/>
        <v>End Existing Subsidies</v>
      </c>
      <c r="C418" s="78" t="str">
        <f t="shared" si="104"/>
        <v>Percent Reduction in BAU Subsidies</v>
      </c>
      <c r="D418" s="12" t="s">
        <v>57</v>
      </c>
      <c r="E418" s="57"/>
      <c r="F418" s="12" t="s">
        <v>105</v>
      </c>
      <c r="G418" s="57"/>
      <c r="H418" s="58">
        <v>74</v>
      </c>
      <c r="I418" s="12" t="s">
        <v>51</v>
      </c>
      <c r="J418" s="78" t="str">
        <f t="shared" si="105"/>
        <v>End Existing Subsidies</v>
      </c>
      <c r="K418" s="78" t="str">
        <f t="shared" si="105"/>
        <v>cross reduce BAU subsidies</v>
      </c>
      <c r="L418" s="65">
        <f t="shared" si="107"/>
        <v>0</v>
      </c>
      <c r="M418" s="65">
        <f t="shared" si="107"/>
        <v>1</v>
      </c>
      <c r="N418" s="65">
        <f t="shared" si="107"/>
        <v>0.01</v>
      </c>
      <c r="O418" s="59" t="str">
        <f t="shared" si="107"/>
        <v>% reduction in BAU subsidies</v>
      </c>
      <c r="P418" s="12" t="s">
        <v>2304</v>
      </c>
      <c r="Q418" s="12" t="s">
        <v>283</v>
      </c>
      <c r="R418" s="12" t="s">
        <v>284</v>
      </c>
      <c r="S418" s="84" t="s">
        <v>178</v>
      </c>
      <c r="T418" s="59"/>
    </row>
    <row r="419" spans="1:20" s="6" customFormat="1" ht="30" hidden="1">
      <c r="A419" s="78" t="str">
        <f t="shared" si="106"/>
        <v>Cross-Sector</v>
      </c>
      <c r="B419" s="78" t="str">
        <f t="shared" si="104"/>
        <v>End Existing Subsidies</v>
      </c>
      <c r="C419" s="78" t="str">
        <f t="shared" si="104"/>
        <v>Percent Reduction in BAU Subsidies</v>
      </c>
      <c r="D419" s="12" t="s">
        <v>58</v>
      </c>
      <c r="E419" s="57"/>
      <c r="F419" s="12" t="s">
        <v>103</v>
      </c>
      <c r="G419" s="57"/>
      <c r="H419" s="58" t="s">
        <v>217</v>
      </c>
      <c r="I419" s="12" t="s">
        <v>51</v>
      </c>
      <c r="J419" s="78" t="str">
        <f t="shared" si="105"/>
        <v>End Existing Subsidies</v>
      </c>
      <c r="K419" s="78" t="str">
        <f t="shared" si="105"/>
        <v>cross reduce BAU subsidies</v>
      </c>
      <c r="L419" s="69"/>
      <c r="M419" s="69"/>
      <c r="N419" s="69"/>
      <c r="O419" s="57"/>
      <c r="P419" s="57"/>
      <c r="Q419" s="59"/>
      <c r="R419" s="12"/>
      <c r="S419" s="89"/>
      <c r="T419" s="59"/>
    </row>
    <row r="420" spans="1:20" s="6" customFormat="1" ht="45" hidden="1">
      <c r="A420" s="78" t="str">
        <f t="shared" si="106"/>
        <v>Cross-Sector</v>
      </c>
      <c r="B420" s="78" t="str">
        <f t="shared" si="104"/>
        <v>End Existing Subsidies</v>
      </c>
      <c r="C420" s="78" t="str">
        <f t="shared" si="104"/>
        <v>Percent Reduction in BAU Subsidies</v>
      </c>
      <c r="D420" s="12" t="s">
        <v>60</v>
      </c>
      <c r="E420" s="57"/>
      <c r="F420" s="12" t="s">
        <v>106</v>
      </c>
      <c r="G420" s="57"/>
      <c r="H420" s="58">
        <v>75</v>
      </c>
      <c r="I420" s="12" t="s">
        <v>51</v>
      </c>
      <c r="J420" s="78" t="str">
        <f t="shared" si="105"/>
        <v>End Existing Subsidies</v>
      </c>
      <c r="K420" s="78" t="str">
        <f t="shared" si="105"/>
        <v>cross reduce BAU subsidies</v>
      </c>
      <c r="L420" s="65">
        <f t="shared" ref="L420:O421" si="108">L$413</f>
        <v>0</v>
      </c>
      <c r="M420" s="65">
        <f t="shared" si="108"/>
        <v>1</v>
      </c>
      <c r="N420" s="65">
        <f t="shared" si="108"/>
        <v>0.01</v>
      </c>
      <c r="O420" s="59" t="str">
        <f t="shared" si="108"/>
        <v>% reduction in BAU subsidies</v>
      </c>
      <c r="P420" s="12" t="s">
        <v>2305</v>
      </c>
      <c r="Q420" s="12" t="s">
        <v>283</v>
      </c>
      <c r="R420" s="12" t="s">
        <v>284</v>
      </c>
      <c r="S420" s="84" t="s">
        <v>178</v>
      </c>
      <c r="T420" s="59"/>
    </row>
    <row r="421" spans="1:20" s="6" customFormat="1" ht="45" hidden="1">
      <c r="A421" s="78" t="str">
        <f t="shared" si="106"/>
        <v>Cross-Sector</v>
      </c>
      <c r="B421" s="78" t="str">
        <f t="shared" si="104"/>
        <v>End Existing Subsidies</v>
      </c>
      <c r="C421" s="78" t="str">
        <f t="shared" si="104"/>
        <v>Percent Reduction in BAU Subsidies</v>
      </c>
      <c r="D421" s="12" t="s">
        <v>61</v>
      </c>
      <c r="E421" s="57"/>
      <c r="F421" s="12" t="s">
        <v>107</v>
      </c>
      <c r="G421" s="57"/>
      <c r="H421" s="58">
        <v>76</v>
      </c>
      <c r="I421" s="12" t="s">
        <v>51</v>
      </c>
      <c r="J421" s="78" t="str">
        <f t="shared" si="105"/>
        <v>End Existing Subsidies</v>
      </c>
      <c r="K421" s="78" t="str">
        <f t="shared" si="105"/>
        <v>cross reduce BAU subsidies</v>
      </c>
      <c r="L421" s="65">
        <f t="shared" si="108"/>
        <v>0</v>
      </c>
      <c r="M421" s="65">
        <f t="shared" si="108"/>
        <v>1</v>
      </c>
      <c r="N421" s="65">
        <f t="shared" si="108"/>
        <v>0.01</v>
      </c>
      <c r="O421" s="59" t="str">
        <f t="shared" si="108"/>
        <v>% reduction in BAU subsidies</v>
      </c>
      <c r="P421" s="12" t="s">
        <v>2413</v>
      </c>
      <c r="Q421" s="12" t="s">
        <v>283</v>
      </c>
      <c r="R421" s="12" t="s">
        <v>284</v>
      </c>
      <c r="S421" s="84" t="s">
        <v>178</v>
      </c>
      <c r="T421" s="59"/>
    </row>
    <row r="422" spans="1:20" s="6" customFormat="1" ht="30" hidden="1">
      <c r="A422" s="78" t="str">
        <f t="shared" si="106"/>
        <v>Cross-Sector</v>
      </c>
      <c r="B422" s="78" t="str">
        <f t="shared" si="104"/>
        <v>End Existing Subsidies</v>
      </c>
      <c r="C422" s="78" t="str">
        <f t="shared" si="104"/>
        <v>Percent Reduction in BAU Subsidies</v>
      </c>
      <c r="D422" s="12" t="s">
        <v>62</v>
      </c>
      <c r="E422" s="57"/>
      <c r="F422" s="12" t="s">
        <v>108</v>
      </c>
      <c r="G422" s="57"/>
      <c r="H422" s="58" t="s">
        <v>217</v>
      </c>
      <c r="I422" s="12" t="s">
        <v>51</v>
      </c>
      <c r="J422" s="78" t="str">
        <f t="shared" si="105"/>
        <v>End Existing Subsidies</v>
      </c>
      <c r="K422" s="78" t="str">
        <f t="shared" si="105"/>
        <v>cross reduce BAU subsidies</v>
      </c>
      <c r="L422" s="69"/>
      <c r="M422" s="69"/>
      <c r="N422" s="69"/>
      <c r="O422" s="57"/>
      <c r="P422" s="57"/>
      <c r="Q422" s="59"/>
      <c r="R422" s="12"/>
      <c r="S422" s="89"/>
      <c r="T422" s="59"/>
    </row>
    <row r="423" spans="1:20" s="6" customFormat="1" ht="30" hidden="1">
      <c r="A423" s="78" t="str">
        <f t="shared" si="106"/>
        <v>Cross-Sector</v>
      </c>
      <c r="B423" s="78" t="str">
        <f t="shared" si="104"/>
        <v>End Existing Subsidies</v>
      </c>
      <c r="C423" s="78" t="str">
        <f t="shared" si="104"/>
        <v>Percent Reduction in BAU Subsidies</v>
      </c>
      <c r="D423" s="12" t="s">
        <v>63</v>
      </c>
      <c r="E423" s="57"/>
      <c r="F423" s="12" t="s">
        <v>109</v>
      </c>
      <c r="G423" s="57"/>
      <c r="H423" s="58" t="s">
        <v>217</v>
      </c>
      <c r="I423" s="12" t="s">
        <v>51</v>
      </c>
      <c r="J423" s="78" t="str">
        <f t="shared" si="105"/>
        <v>End Existing Subsidies</v>
      </c>
      <c r="K423" s="78" t="str">
        <f t="shared" si="105"/>
        <v>cross reduce BAU subsidies</v>
      </c>
      <c r="L423" s="69"/>
      <c r="M423" s="69"/>
      <c r="N423" s="69"/>
      <c r="O423" s="57"/>
      <c r="P423" s="57"/>
      <c r="Q423" s="59"/>
      <c r="R423" s="12"/>
      <c r="S423" s="89"/>
      <c r="T423" s="59"/>
    </row>
    <row r="424" spans="1:20" s="6" customFormat="1" ht="30" hidden="1">
      <c r="A424" s="78" t="str">
        <f t="shared" si="106"/>
        <v>Cross-Sector</v>
      </c>
      <c r="B424" s="78" t="str">
        <f t="shared" si="104"/>
        <v>End Existing Subsidies</v>
      </c>
      <c r="C424" s="78" t="str">
        <f t="shared" si="104"/>
        <v>Percent Reduction in BAU Subsidies</v>
      </c>
      <c r="D424" s="12" t="s">
        <v>2456</v>
      </c>
      <c r="E424" s="57"/>
      <c r="F424" s="12" t="s">
        <v>2457</v>
      </c>
      <c r="G424" s="57"/>
      <c r="H424" s="58"/>
      <c r="I424" s="12" t="s">
        <v>51</v>
      </c>
      <c r="J424" s="78" t="str">
        <f t="shared" si="105"/>
        <v>End Existing Subsidies</v>
      </c>
      <c r="K424" s="78" t="str">
        <f t="shared" si="105"/>
        <v>cross reduce BAU subsidies</v>
      </c>
      <c r="L424" s="65"/>
      <c r="M424" s="65"/>
      <c r="N424" s="65"/>
      <c r="O424" s="59"/>
      <c r="P424" s="12"/>
      <c r="Q424" s="12"/>
      <c r="R424" s="12"/>
      <c r="S424" s="84"/>
      <c r="T424" s="59"/>
    </row>
    <row r="425" spans="1:20" s="6" customFormat="1" ht="30" hidden="1">
      <c r="A425" s="78" t="str">
        <f t="shared" si="106"/>
        <v>Cross-Sector</v>
      </c>
      <c r="B425" s="78" t="str">
        <f t="shared" si="104"/>
        <v>End Existing Subsidies</v>
      </c>
      <c r="C425" s="78" t="str">
        <f t="shared" si="104"/>
        <v>Percent Reduction in BAU Subsidies</v>
      </c>
      <c r="D425" s="12" t="s">
        <v>83</v>
      </c>
      <c r="E425" s="57"/>
      <c r="F425" s="12" t="s">
        <v>110</v>
      </c>
      <c r="G425" s="57"/>
      <c r="H425" s="58" t="s">
        <v>217</v>
      </c>
      <c r="I425" s="12" t="s">
        <v>51</v>
      </c>
      <c r="J425" s="78" t="str">
        <f t="shared" si="105"/>
        <v>End Existing Subsidies</v>
      </c>
      <c r="K425" s="78" t="str">
        <f t="shared" si="105"/>
        <v>cross reduce BAU subsidies</v>
      </c>
      <c r="L425" s="69"/>
      <c r="M425" s="69"/>
      <c r="N425" s="69"/>
      <c r="O425" s="57"/>
      <c r="P425" s="57"/>
      <c r="Q425" s="59"/>
      <c r="R425" s="12"/>
      <c r="S425" s="89"/>
      <c r="T425" s="59"/>
    </row>
    <row r="426" spans="1:20" s="6" customFormat="1" ht="30" hidden="1">
      <c r="A426" s="78" t="str">
        <f t="shared" si="106"/>
        <v>Cross-Sector</v>
      </c>
      <c r="B426" s="78" t="str">
        <f t="shared" si="104"/>
        <v>End Existing Subsidies</v>
      </c>
      <c r="C426" s="78" t="str">
        <f t="shared" si="104"/>
        <v>Percent Reduction in BAU Subsidies</v>
      </c>
      <c r="D426" s="12" t="s">
        <v>514</v>
      </c>
      <c r="E426" s="57"/>
      <c r="F426" s="12" t="s">
        <v>515</v>
      </c>
      <c r="G426" s="57"/>
      <c r="H426" s="58"/>
      <c r="I426" s="12" t="s">
        <v>51</v>
      </c>
      <c r="J426" s="78" t="str">
        <f t="shared" si="105"/>
        <v>End Existing Subsidies</v>
      </c>
      <c r="K426" s="78" t="str">
        <f t="shared" si="105"/>
        <v>cross reduce BAU subsidies</v>
      </c>
      <c r="L426" s="69"/>
      <c r="M426" s="69"/>
      <c r="N426" s="69"/>
      <c r="O426" s="57"/>
      <c r="P426" s="57"/>
      <c r="Q426" s="59"/>
      <c r="R426" s="12"/>
      <c r="S426" s="89"/>
      <c r="T426" s="59"/>
    </row>
    <row r="427" spans="1:20" s="6" customFormat="1" ht="30" hidden="1">
      <c r="A427" s="78" t="str">
        <f t="shared" si="106"/>
        <v>Cross-Sector</v>
      </c>
      <c r="B427" s="78" t="str">
        <f t="shared" si="104"/>
        <v>End Existing Subsidies</v>
      </c>
      <c r="C427" s="78" t="str">
        <f t="shared" si="104"/>
        <v>Percent Reduction in BAU Subsidies</v>
      </c>
      <c r="D427" s="12" t="s">
        <v>524</v>
      </c>
      <c r="E427" s="57"/>
      <c r="F427" s="12" t="s">
        <v>525</v>
      </c>
      <c r="G427" s="57"/>
      <c r="H427" s="58"/>
      <c r="I427" s="12" t="s">
        <v>51</v>
      </c>
      <c r="J427" s="78" t="str">
        <f t="shared" si="105"/>
        <v>End Existing Subsidies</v>
      </c>
      <c r="K427" s="78" t="str">
        <f t="shared" si="105"/>
        <v>cross reduce BAU subsidies</v>
      </c>
      <c r="L427" s="68"/>
      <c r="M427" s="68"/>
      <c r="N427" s="68"/>
      <c r="O427" s="59"/>
      <c r="P427" s="57"/>
      <c r="Q427" s="59"/>
      <c r="R427" s="12"/>
      <c r="S427" s="89"/>
      <c r="T427" s="59"/>
    </row>
    <row r="428" spans="1:20" s="6" customFormat="1" ht="30" hidden="1">
      <c r="A428" s="78" t="str">
        <f t="shared" si="106"/>
        <v>Cross-Sector</v>
      </c>
      <c r="B428" s="78" t="str">
        <f t="shared" si="104"/>
        <v>End Existing Subsidies</v>
      </c>
      <c r="C428" s="78" t="str">
        <f t="shared" si="104"/>
        <v>Percent Reduction in BAU Subsidies</v>
      </c>
      <c r="D428" s="12" t="s">
        <v>2448</v>
      </c>
      <c r="E428" s="57"/>
      <c r="F428" s="12" t="s">
        <v>2452</v>
      </c>
      <c r="G428" s="57"/>
      <c r="H428" s="58"/>
      <c r="I428" s="12" t="s">
        <v>51</v>
      </c>
      <c r="J428" s="78" t="str">
        <f t="shared" si="105"/>
        <v>End Existing Subsidies</v>
      </c>
      <c r="K428" s="78" t="str">
        <f t="shared" si="105"/>
        <v>cross reduce BAU subsidies</v>
      </c>
      <c r="L428" s="68"/>
      <c r="M428" s="68"/>
      <c r="N428" s="68"/>
      <c r="O428" s="59"/>
      <c r="P428" s="57"/>
      <c r="Q428" s="59"/>
      <c r="R428" s="12"/>
      <c r="S428" s="89"/>
      <c r="T428" s="59"/>
    </row>
    <row r="429" spans="1:20" s="6" customFormat="1" ht="30" hidden="1">
      <c r="A429" s="78" t="str">
        <f t="shared" si="106"/>
        <v>Cross-Sector</v>
      </c>
      <c r="B429" s="78" t="str">
        <f t="shared" si="106"/>
        <v>End Existing Subsidies</v>
      </c>
      <c r="C429" s="78" t="str">
        <f t="shared" si="106"/>
        <v>Percent Reduction in BAU Subsidies</v>
      </c>
      <c r="D429" s="12" t="s">
        <v>2458</v>
      </c>
      <c r="E429" s="57"/>
      <c r="F429" s="12" t="s">
        <v>2459</v>
      </c>
      <c r="G429" s="57"/>
      <c r="H429" s="58"/>
      <c r="I429" s="12" t="s">
        <v>51</v>
      </c>
      <c r="J429" s="78" t="str">
        <f t="shared" ref="J429:K432" si="109">J$412</f>
        <v>End Existing Subsidies</v>
      </c>
      <c r="K429" s="78" t="str">
        <f t="shared" si="109"/>
        <v>cross reduce BAU subsidies</v>
      </c>
      <c r="L429" s="68"/>
      <c r="M429" s="68"/>
      <c r="N429" s="68"/>
      <c r="O429" s="59"/>
      <c r="P429" s="57"/>
      <c r="Q429" s="59"/>
      <c r="R429" s="12"/>
      <c r="S429" s="89"/>
      <c r="T429" s="59"/>
    </row>
    <row r="430" spans="1:20" s="6" customFormat="1" ht="30" hidden="1">
      <c r="A430" s="78" t="str">
        <f t="shared" ref="A430:C432" si="110">A$412</f>
        <v>Cross-Sector</v>
      </c>
      <c r="B430" s="78" t="str">
        <f t="shared" si="110"/>
        <v>End Existing Subsidies</v>
      </c>
      <c r="C430" s="78" t="str">
        <f t="shared" si="110"/>
        <v>Percent Reduction in BAU Subsidies</v>
      </c>
      <c r="D430" s="12" t="s">
        <v>2449</v>
      </c>
      <c r="E430" s="57"/>
      <c r="F430" s="12" t="s">
        <v>2453</v>
      </c>
      <c r="G430" s="57"/>
      <c r="H430" s="58"/>
      <c r="I430" s="12" t="s">
        <v>51</v>
      </c>
      <c r="J430" s="78" t="str">
        <f t="shared" si="109"/>
        <v>End Existing Subsidies</v>
      </c>
      <c r="K430" s="78" t="str">
        <f t="shared" si="109"/>
        <v>cross reduce BAU subsidies</v>
      </c>
      <c r="L430" s="68"/>
      <c r="M430" s="68"/>
      <c r="N430" s="68"/>
      <c r="O430" s="59"/>
      <c r="P430" s="57"/>
      <c r="Q430" s="59"/>
      <c r="R430" s="12"/>
      <c r="S430" s="89"/>
      <c r="T430" s="59"/>
    </row>
    <row r="431" spans="1:20" s="6" customFormat="1" ht="30" hidden="1">
      <c r="A431" s="78" t="str">
        <f t="shared" si="110"/>
        <v>Cross-Sector</v>
      </c>
      <c r="B431" s="78" t="str">
        <f t="shared" si="110"/>
        <v>End Existing Subsidies</v>
      </c>
      <c r="C431" s="78" t="str">
        <f t="shared" si="110"/>
        <v>Percent Reduction in BAU Subsidies</v>
      </c>
      <c r="D431" s="12" t="s">
        <v>2450</v>
      </c>
      <c r="E431" s="57"/>
      <c r="F431" s="12" t="s">
        <v>2454</v>
      </c>
      <c r="G431" s="57"/>
      <c r="H431" s="58"/>
      <c r="I431" s="12" t="s">
        <v>51</v>
      </c>
      <c r="J431" s="78" t="str">
        <f t="shared" si="109"/>
        <v>End Existing Subsidies</v>
      </c>
      <c r="K431" s="78" t="str">
        <f t="shared" si="109"/>
        <v>cross reduce BAU subsidies</v>
      </c>
      <c r="L431" s="68"/>
      <c r="M431" s="68"/>
      <c r="N431" s="68"/>
      <c r="O431" s="59"/>
      <c r="P431" s="57"/>
      <c r="Q431" s="59"/>
      <c r="R431" s="12"/>
      <c r="S431" s="89"/>
      <c r="T431" s="59"/>
    </row>
    <row r="432" spans="1:20" s="6" customFormat="1" ht="30" hidden="1">
      <c r="A432" s="78" t="str">
        <f t="shared" si="110"/>
        <v>Cross-Sector</v>
      </c>
      <c r="B432" s="78" t="str">
        <f t="shared" si="110"/>
        <v>End Existing Subsidies</v>
      </c>
      <c r="C432" s="78" t="str">
        <f t="shared" si="110"/>
        <v>Percent Reduction in BAU Subsidies</v>
      </c>
      <c r="D432" s="12" t="s">
        <v>2451</v>
      </c>
      <c r="E432" s="57"/>
      <c r="F432" s="12" t="s">
        <v>2455</v>
      </c>
      <c r="G432" s="57"/>
      <c r="H432" s="58"/>
      <c r="I432" s="12" t="s">
        <v>51</v>
      </c>
      <c r="J432" s="78" t="str">
        <f t="shared" si="109"/>
        <v>End Existing Subsidies</v>
      </c>
      <c r="K432" s="78" t="str">
        <f t="shared" si="109"/>
        <v>cross reduce BAU subsidies</v>
      </c>
      <c r="L432" s="68"/>
      <c r="M432" s="68"/>
      <c r="N432" s="68"/>
      <c r="O432" s="59"/>
      <c r="P432" s="57"/>
      <c r="Q432" s="59"/>
      <c r="R432" s="12"/>
      <c r="S432" s="89"/>
      <c r="T432" s="59"/>
    </row>
    <row r="433" spans="1:20" s="3" customFormat="1" ht="60" hidden="1">
      <c r="A433" s="181" t="s">
        <v>10</v>
      </c>
      <c r="B433" s="181" t="s">
        <v>2387</v>
      </c>
      <c r="C433" s="181" t="s">
        <v>2389</v>
      </c>
      <c r="D433" s="12"/>
      <c r="E433" s="12"/>
      <c r="F433" s="12"/>
      <c r="G433" s="12"/>
      <c r="H433" s="60"/>
      <c r="I433" s="12" t="s">
        <v>51</v>
      </c>
      <c r="J433" s="181" t="s">
        <v>2390</v>
      </c>
      <c r="K433" s="181" t="s">
        <v>2392</v>
      </c>
      <c r="L433" s="66"/>
      <c r="M433" s="66"/>
      <c r="N433" s="66"/>
      <c r="O433" s="12"/>
      <c r="P433" s="12"/>
      <c r="Q433" s="12"/>
      <c r="R433" s="12"/>
      <c r="S433" s="90"/>
      <c r="T433" s="12"/>
    </row>
    <row r="434" spans="1:20" s="3" customFormat="1" ht="60" hidden="1">
      <c r="A434" s="181" t="s">
        <v>10</v>
      </c>
      <c r="B434" s="181" t="s">
        <v>2822</v>
      </c>
      <c r="C434" s="181" t="s">
        <v>2821</v>
      </c>
      <c r="D434" s="12" t="s">
        <v>59</v>
      </c>
      <c r="E434" s="12"/>
      <c r="F434" s="12" t="s">
        <v>104</v>
      </c>
      <c r="G434" s="12"/>
      <c r="H434" s="58"/>
      <c r="I434" s="12" t="s">
        <v>51</v>
      </c>
      <c r="J434" s="79" t="s">
        <v>2822</v>
      </c>
      <c r="K434" s="180" t="s">
        <v>2823</v>
      </c>
      <c r="L434" s="69"/>
      <c r="M434" s="69"/>
      <c r="N434" s="69"/>
      <c r="O434" s="12"/>
      <c r="P434" s="12"/>
      <c r="Q434" s="12"/>
      <c r="R434" s="12"/>
      <c r="S434" s="84"/>
      <c r="T434" s="12"/>
    </row>
    <row r="435" spans="1:20" s="3" customFormat="1" ht="60" hidden="1">
      <c r="A435" s="78" t="str">
        <f>A$434</f>
        <v>Cross-Sector</v>
      </c>
      <c r="B435" s="78" t="str">
        <f t="shared" ref="B435:C436" si="111">B$434</f>
        <v>Fixed Energy Prices</v>
      </c>
      <c r="C435" s="78" t="str">
        <f t="shared" si="111"/>
        <v>Toggle Whether Policies Affect Energy Prices</v>
      </c>
      <c r="D435" s="12" t="s">
        <v>83</v>
      </c>
      <c r="E435" s="12"/>
      <c r="F435" s="12" t="s">
        <v>110</v>
      </c>
      <c r="G435" s="12"/>
      <c r="H435" s="58"/>
      <c r="I435" s="12" t="s">
        <v>51</v>
      </c>
      <c r="J435" s="181" t="s">
        <v>2822</v>
      </c>
      <c r="K435" s="180" t="s">
        <v>2823</v>
      </c>
      <c r="L435" s="69"/>
      <c r="M435" s="69"/>
      <c r="N435" s="69"/>
      <c r="O435" s="12"/>
      <c r="P435" s="12"/>
      <c r="Q435" s="12"/>
      <c r="R435" s="12"/>
      <c r="S435" s="84"/>
      <c r="T435" s="12"/>
    </row>
    <row r="436" spans="1:20" s="3" customFormat="1" ht="60" hidden="1">
      <c r="A436" s="78" t="str">
        <f>A$434</f>
        <v>Cross-Sector</v>
      </c>
      <c r="B436" s="78" t="str">
        <f t="shared" si="111"/>
        <v>Fixed Energy Prices</v>
      </c>
      <c r="C436" s="78" t="str">
        <f t="shared" si="111"/>
        <v>Toggle Whether Policies Affect Energy Prices</v>
      </c>
      <c r="D436" s="12" t="s">
        <v>2451</v>
      </c>
      <c r="E436" s="12"/>
      <c r="F436" s="12" t="s">
        <v>2455</v>
      </c>
      <c r="G436" s="12"/>
      <c r="H436" s="58"/>
      <c r="I436" s="12" t="s">
        <v>51</v>
      </c>
      <c r="J436" s="181" t="s">
        <v>2822</v>
      </c>
      <c r="K436" s="180" t="s">
        <v>2823</v>
      </c>
      <c r="L436" s="69"/>
      <c r="M436" s="69"/>
      <c r="N436" s="69"/>
      <c r="O436" s="12"/>
      <c r="P436" s="12"/>
      <c r="Q436" s="12"/>
      <c r="R436" s="12"/>
      <c r="S436" s="84"/>
      <c r="T436" s="12"/>
    </row>
    <row r="437" spans="1:20" s="3" customFormat="1" ht="45" hidden="1">
      <c r="A437" s="181" t="s">
        <v>10</v>
      </c>
      <c r="B437" s="181" t="s">
        <v>2881</v>
      </c>
      <c r="C437" s="181" t="s">
        <v>2881</v>
      </c>
      <c r="D437" s="12" t="s">
        <v>531</v>
      </c>
      <c r="E437" s="57"/>
      <c r="F437" s="12" t="s">
        <v>528</v>
      </c>
      <c r="G437" s="12"/>
      <c r="H437" s="58"/>
      <c r="I437" s="12" t="s">
        <v>51</v>
      </c>
      <c r="J437" s="181" t="s">
        <v>2881</v>
      </c>
      <c r="K437" s="181" t="s">
        <v>2882</v>
      </c>
      <c r="L437" s="67">
        <v>0</v>
      </c>
      <c r="M437" s="67">
        <v>1</v>
      </c>
      <c r="N437" s="67">
        <v>0.01</v>
      </c>
      <c r="O437" s="57" t="s">
        <v>2883</v>
      </c>
      <c r="P437" s="12" t="s">
        <v>2884</v>
      </c>
      <c r="Q437" s="12"/>
      <c r="R437" s="12"/>
      <c r="S437" s="84"/>
      <c r="T437" s="12"/>
    </row>
    <row r="438" spans="1:20" s="3" customFormat="1" ht="30" hidden="1">
      <c r="A438" s="78" t="str">
        <f>A$437</f>
        <v>Cross-Sector</v>
      </c>
      <c r="B438" s="78" t="str">
        <f t="shared" ref="B438:C451" si="112">B$437</f>
        <v>Fuel Price Deregulation</v>
      </c>
      <c r="C438" s="78" t="str">
        <f t="shared" si="112"/>
        <v>Fuel Price Deregulation</v>
      </c>
      <c r="D438" s="12" t="s">
        <v>53</v>
      </c>
      <c r="E438" s="57"/>
      <c r="F438" s="12" t="s">
        <v>98</v>
      </c>
      <c r="G438" s="12"/>
      <c r="H438" s="58"/>
      <c r="I438" s="12" t="s">
        <v>51</v>
      </c>
      <c r="J438" s="78" t="str">
        <f t="shared" ref="J438:K451" si="113">J$437</f>
        <v>Fuel Price Deregulation</v>
      </c>
      <c r="K438" s="78" t="str">
        <f t="shared" si="113"/>
        <v>cross fuel price deregulation</v>
      </c>
      <c r="L438" s="69"/>
      <c r="M438" s="69"/>
      <c r="N438" s="69"/>
      <c r="O438" s="12"/>
      <c r="P438" s="12"/>
      <c r="Q438" s="12"/>
      <c r="R438" s="12"/>
      <c r="S438" s="84"/>
      <c r="T438" s="12"/>
    </row>
    <row r="439" spans="1:20" s="3" customFormat="1" ht="30" hidden="1">
      <c r="A439" s="78" t="str">
        <f t="shared" ref="A439:A451" si="114">A$437</f>
        <v>Cross-Sector</v>
      </c>
      <c r="B439" s="78" t="str">
        <f t="shared" si="112"/>
        <v>Fuel Price Deregulation</v>
      </c>
      <c r="C439" s="78" t="str">
        <f t="shared" si="112"/>
        <v>Fuel Price Deregulation</v>
      </c>
      <c r="D439" s="12" t="s">
        <v>54</v>
      </c>
      <c r="E439" s="57"/>
      <c r="F439" s="12" t="s">
        <v>99</v>
      </c>
      <c r="G439" s="12"/>
      <c r="H439" s="58"/>
      <c r="I439" s="12" t="s">
        <v>51</v>
      </c>
      <c r="J439" s="78" t="str">
        <f t="shared" si="113"/>
        <v>Fuel Price Deregulation</v>
      </c>
      <c r="K439" s="78" t="str">
        <f t="shared" si="113"/>
        <v>cross fuel price deregulation</v>
      </c>
      <c r="L439" s="69"/>
      <c r="M439" s="69"/>
      <c r="N439" s="69"/>
      <c r="O439" s="12"/>
      <c r="P439" s="12"/>
      <c r="Q439" s="12"/>
      <c r="R439" s="12"/>
      <c r="S439" s="84"/>
      <c r="T439" s="12"/>
    </row>
    <row r="440" spans="1:20" s="3" customFormat="1" ht="30" hidden="1">
      <c r="A440" s="78" t="str">
        <f t="shared" si="114"/>
        <v>Cross-Sector</v>
      </c>
      <c r="B440" s="78" t="str">
        <f t="shared" si="112"/>
        <v>Fuel Price Deregulation</v>
      </c>
      <c r="C440" s="78" t="str">
        <f t="shared" si="112"/>
        <v>Fuel Price Deregulation</v>
      </c>
      <c r="D440" s="12" t="s">
        <v>58</v>
      </c>
      <c r="E440" s="57"/>
      <c r="F440" s="12" t="s">
        <v>103</v>
      </c>
      <c r="G440" s="12"/>
      <c r="H440" s="58"/>
      <c r="I440" s="12" t="s">
        <v>51</v>
      </c>
      <c r="J440" s="78" t="str">
        <f t="shared" si="113"/>
        <v>Fuel Price Deregulation</v>
      </c>
      <c r="K440" s="78" t="str">
        <f t="shared" si="113"/>
        <v>cross fuel price deregulation</v>
      </c>
      <c r="L440" s="69"/>
      <c r="M440" s="69"/>
      <c r="N440" s="69"/>
      <c r="O440" s="12"/>
      <c r="P440" s="12"/>
      <c r="Q440" s="12"/>
      <c r="R440" s="12"/>
      <c r="S440" s="84"/>
      <c r="T440" s="12"/>
    </row>
    <row r="441" spans="1:20" s="3" customFormat="1" ht="30" hidden="1">
      <c r="A441" s="78" t="str">
        <f t="shared" si="114"/>
        <v>Cross-Sector</v>
      </c>
      <c r="B441" s="78" t="str">
        <f t="shared" si="112"/>
        <v>Fuel Price Deregulation</v>
      </c>
      <c r="C441" s="78" t="str">
        <f t="shared" si="112"/>
        <v>Fuel Price Deregulation</v>
      </c>
      <c r="D441" s="12" t="s">
        <v>60</v>
      </c>
      <c r="E441" s="57"/>
      <c r="F441" s="12" t="s">
        <v>106</v>
      </c>
      <c r="G441" s="12"/>
      <c r="H441" s="58"/>
      <c r="I441" s="12" t="s">
        <v>51</v>
      </c>
      <c r="J441" s="78" t="str">
        <f t="shared" si="113"/>
        <v>Fuel Price Deregulation</v>
      </c>
      <c r="K441" s="78" t="str">
        <f t="shared" si="113"/>
        <v>cross fuel price deregulation</v>
      </c>
      <c r="L441" s="69"/>
      <c r="M441" s="69"/>
      <c r="N441" s="69"/>
      <c r="O441" s="12"/>
      <c r="P441" s="12"/>
      <c r="Q441" s="12"/>
      <c r="R441" s="12"/>
      <c r="S441" s="84"/>
      <c r="T441" s="12"/>
    </row>
    <row r="442" spans="1:20" s="3" customFormat="1" ht="30" hidden="1">
      <c r="A442" s="78" t="str">
        <f t="shared" si="114"/>
        <v>Cross-Sector</v>
      </c>
      <c r="B442" s="78" t="str">
        <f t="shared" si="112"/>
        <v>Fuel Price Deregulation</v>
      </c>
      <c r="C442" s="78" t="str">
        <f t="shared" si="112"/>
        <v>Fuel Price Deregulation</v>
      </c>
      <c r="D442" s="12" t="s">
        <v>61</v>
      </c>
      <c r="E442" s="57"/>
      <c r="F442" s="12" t="s">
        <v>107</v>
      </c>
      <c r="G442" s="12"/>
      <c r="H442" s="58"/>
      <c r="I442" s="12" t="s">
        <v>51</v>
      </c>
      <c r="J442" s="78" t="str">
        <f t="shared" si="113"/>
        <v>Fuel Price Deregulation</v>
      </c>
      <c r="K442" s="78" t="str">
        <f t="shared" si="113"/>
        <v>cross fuel price deregulation</v>
      </c>
      <c r="L442" s="69"/>
      <c r="M442" s="69"/>
      <c r="N442" s="69"/>
      <c r="O442" s="12"/>
      <c r="P442" s="12"/>
      <c r="Q442" s="12"/>
      <c r="R442" s="12"/>
      <c r="S442" s="84"/>
      <c r="T442" s="12"/>
    </row>
    <row r="443" spans="1:20" s="3" customFormat="1" ht="30" hidden="1">
      <c r="A443" s="78" t="str">
        <f t="shared" si="114"/>
        <v>Cross-Sector</v>
      </c>
      <c r="B443" s="78" t="str">
        <f t="shared" si="112"/>
        <v>Fuel Price Deregulation</v>
      </c>
      <c r="C443" s="78" t="str">
        <f t="shared" si="112"/>
        <v>Fuel Price Deregulation</v>
      </c>
      <c r="D443" s="12" t="s">
        <v>62</v>
      </c>
      <c r="E443" s="57"/>
      <c r="F443" s="12" t="s">
        <v>108</v>
      </c>
      <c r="G443" s="12"/>
      <c r="H443" s="58"/>
      <c r="I443" s="12" t="s">
        <v>51</v>
      </c>
      <c r="J443" s="78" t="str">
        <f t="shared" si="113"/>
        <v>Fuel Price Deregulation</v>
      </c>
      <c r="K443" s="78" t="str">
        <f t="shared" si="113"/>
        <v>cross fuel price deregulation</v>
      </c>
      <c r="L443" s="69"/>
      <c r="M443" s="69"/>
      <c r="N443" s="69"/>
      <c r="O443" s="12"/>
      <c r="P443" s="12"/>
      <c r="Q443" s="12"/>
      <c r="R443" s="12"/>
      <c r="S443" s="84"/>
      <c r="T443" s="12"/>
    </row>
    <row r="444" spans="1:20" s="3" customFormat="1" ht="30" hidden="1">
      <c r="A444" s="78" t="str">
        <f t="shared" si="114"/>
        <v>Cross-Sector</v>
      </c>
      <c r="B444" s="78" t="str">
        <f t="shared" si="112"/>
        <v>Fuel Price Deregulation</v>
      </c>
      <c r="C444" s="78" t="str">
        <f t="shared" si="112"/>
        <v>Fuel Price Deregulation</v>
      </c>
      <c r="D444" s="12" t="s">
        <v>63</v>
      </c>
      <c r="E444" s="57"/>
      <c r="F444" s="12" t="s">
        <v>109</v>
      </c>
      <c r="G444" s="12"/>
      <c r="H444" s="58"/>
      <c r="I444" s="12" t="s">
        <v>51</v>
      </c>
      <c r="J444" s="78" t="str">
        <f t="shared" si="113"/>
        <v>Fuel Price Deregulation</v>
      </c>
      <c r="K444" s="78" t="str">
        <f t="shared" si="113"/>
        <v>cross fuel price deregulation</v>
      </c>
      <c r="L444" s="69"/>
      <c r="M444" s="69"/>
      <c r="N444" s="69"/>
      <c r="O444" s="12"/>
      <c r="P444" s="12"/>
      <c r="Q444" s="12"/>
      <c r="R444" s="12"/>
      <c r="S444" s="84"/>
      <c r="T444" s="12"/>
    </row>
    <row r="445" spans="1:20" s="3" customFormat="1" ht="30" hidden="1">
      <c r="A445" s="78" t="str">
        <f t="shared" si="114"/>
        <v>Cross-Sector</v>
      </c>
      <c r="B445" s="78" t="str">
        <f t="shared" si="112"/>
        <v>Fuel Price Deregulation</v>
      </c>
      <c r="C445" s="78" t="str">
        <f t="shared" si="112"/>
        <v>Fuel Price Deregulation</v>
      </c>
      <c r="D445" s="12" t="s">
        <v>2456</v>
      </c>
      <c r="E445" s="57"/>
      <c r="F445" s="12" t="s">
        <v>2457</v>
      </c>
      <c r="G445" s="12"/>
      <c r="H445" s="58"/>
      <c r="I445" s="12" t="s">
        <v>51</v>
      </c>
      <c r="J445" s="78" t="str">
        <f t="shared" si="113"/>
        <v>Fuel Price Deregulation</v>
      </c>
      <c r="K445" s="78" t="str">
        <f t="shared" si="113"/>
        <v>cross fuel price deregulation</v>
      </c>
      <c r="L445" s="69"/>
      <c r="M445" s="69"/>
      <c r="N445" s="69"/>
      <c r="O445" s="12"/>
      <c r="P445" s="12"/>
      <c r="Q445" s="12"/>
      <c r="R445" s="12"/>
      <c r="S445" s="84"/>
      <c r="T445" s="12"/>
    </row>
    <row r="446" spans="1:20" s="3" customFormat="1" ht="30" hidden="1">
      <c r="A446" s="78" t="str">
        <f t="shared" si="114"/>
        <v>Cross-Sector</v>
      </c>
      <c r="B446" s="78" t="str">
        <f t="shared" si="112"/>
        <v>Fuel Price Deregulation</v>
      </c>
      <c r="C446" s="78" t="str">
        <f t="shared" si="112"/>
        <v>Fuel Price Deregulation</v>
      </c>
      <c r="D446" s="12" t="s">
        <v>524</v>
      </c>
      <c r="E446" s="57"/>
      <c r="F446" s="12" t="s">
        <v>525</v>
      </c>
      <c r="G446" s="12"/>
      <c r="H446" s="58"/>
      <c r="I446" s="12" t="s">
        <v>51</v>
      </c>
      <c r="J446" s="78" t="str">
        <f t="shared" si="113"/>
        <v>Fuel Price Deregulation</v>
      </c>
      <c r="K446" s="78" t="str">
        <f t="shared" si="113"/>
        <v>cross fuel price deregulation</v>
      </c>
      <c r="L446" s="69"/>
      <c r="M446" s="69"/>
      <c r="N446" s="69"/>
      <c r="O446" s="12"/>
      <c r="P446" s="12"/>
      <c r="Q446" s="12"/>
      <c r="R446" s="12"/>
      <c r="S446" s="84"/>
      <c r="T446" s="12"/>
    </row>
    <row r="447" spans="1:20" s="3" customFormat="1" ht="30" hidden="1">
      <c r="A447" s="78" t="str">
        <f t="shared" si="114"/>
        <v>Cross-Sector</v>
      </c>
      <c r="B447" s="78" t="str">
        <f t="shared" si="112"/>
        <v>Fuel Price Deregulation</v>
      </c>
      <c r="C447" s="78" t="str">
        <f t="shared" si="112"/>
        <v>Fuel Price Deregulation</v>
      </c>
      <c r="D447" s="12" t="s">
        <v>2448</v>
      </c>
      <c r="E447" s="57"/>
      <c r="F447" s="12" t="s">
        <v>2452</v>
      </c>
      <c r="G447" s="12"/>
      <c r="H447" s="58"/>
      <c r="I447" s="12" t="s">
        <v>51</v>
      </c>
      <c r="J447" s="78" t="str">
        <f t="shared" si="113"/>
        <v>Fuel Price Deregulation</v>
      </c>
      <c r="K447" s="78" t="str">
        <f t="shared" si="113"/>
        <v>cross fuel price deregulation</v>
      </c>
      <c r="L447" s="69"/>
      <c r="M447" s="69"/>
      <c r="N447" s="69"/>
      <c r="O447" s="12"/>
      <c r="P447" s="12"/>
      <c r="Q447" s="12"/>
      <c r="R447" s="12"/>
      <c r="S447" s="84"/>
      <c r="T447" s="12"/>
    </row>
    <row r="448" spans="1:20" s="3" customFormat="1" ht="30" hidden="1">
      <c r="A448" s="78" t="str">
        <f t="shared" si="114"/>
        <v>Cross-Sector</v>
      </c>
      <c r="B448" s="78" t="str">
        <f t="shared" si="112"/>
        <v>Fuel Price Deregulation</v>
      </c>
      <c r="C448" s="78" t="str">
        <f t="shared" si="112"/>
        <v>Fuel Price Deregulation</v>
      </c>
      <c r="D448" s="12" t="s">
        <v>2458</v>
      </c>
      <c r="E448" s="57"/>
      <c r="F448" s="12" t="s">
        <v>2459</v>
      </c>
      <c r="G448" s="12"/>
      <c r="H448" s="58"/>
      <c r="I448" s="12" t="s">
        <v>51</v>
      </c>
      <c r="J448" s="78" t="str">
        <f t="shared" si="113"/>
        <v>Fuel Price Deregulation</v>
      </c>
      <c r="K448" s="78" t="str">
        <f t="shared" si="113"/>
        <v>cross fuel price deregulation</v>
      </c>
      <c r="L448" s="69"/>
      <c r="M448" s="69"/>
      <c r="N448" s="69"/>
      <c r="O448" s="12"/>
      <c r="P448" s="12"/>
      <c r="Q448" s="12"/>
      <c r="R448" s="12"/>
      <c r="S448" s="84"/>
      <c r="T448" s="12"/>
    </row>
    <row r="449" spans="1:20" s="3" customFormat="1" ht="30" hidden="1">
      <c r="A449" s="78" t="str">
        <f t="shared" si="114"/>
        <v>Cross-Sector</v>
      </c>
      <c r="B449" s="78" t="str">
        <f t="shared" si="112"/>
        <v>Fuel Price Deregulation</v>
      </c>
      <c r="C449" s="78" t="str">
        <f t="shared" si="112"/>
        <v>Fuel Price Deregulation</v>
      </c>
      <c r="D449" s="12" t="s">
        <v>2449</v>
      </c>
      <c r="E449" s="57"/>
      <c r="F449" s="12" t="s">
        <v>2453</v>
      </c>
      <c r="G449" s="12"/>
      <c r="H449" s="58"/>
      <c r="I449" s="12" t="s">
        <v>51</v>
      </c>
      <c r="J449" s="78" t="str">
        <f t="shared" si="113"/>
        <v>Fuel Price Deregulation</v>
      </c>
      <c r="K449" s="78" t="str">
        <f t="shared" si="113"/>
        <v>cross fuel price deregulation</v>
      </c>
      <c r="L449" s="69"/>
      <c r="M449" s="69"/>
      <c r="N449" s="69"/>
      <c r="O449" s="12"/>
      <c r="P449" s="12"/>
      <c r="Q449" s="12"/>
      <c r="R449" s="12"/>
      <c r="S449" s="84"/>
      <c r="T449" s="12"/>
    </row>
    <row r="450" spans="1:20" s="3" customFormat="1" ht="30" hidden="1">
      <c r="A450" s="78" t="str">
        <f t="shared" si="114"/>
        <v>Cross-Sector</v>
      </c>
      <c r="B450" s="78" t="str">
        <f t="shared" si="112"/>
        <v>Fuel Price Deregulation</v>
      </c>
      <c r="C450" s="78" t="str">
        <f t="shared" si="112"/>
        <v>Fuel Price Deregulation</v>
      </c>
      <c r="D450" s="12" t="s">
        <v>2450</v>
      </c>
      <c r="E450" s="57"/>
      <c r="F450" s="12" t="s">
        <v>2454</v>
      </c>
      <c r="G450" s="12"/>
      <c r="H450" s="58"/>
      <c r="I450" s="12" t="s">
        <v>51</v>
      </c>
      <c r="J450" s="78" t="str">
        <f t="shared" si="113"/>
        <v>Fuel Price Deregulation</v>
      </c>
      <c r="K450" s="78" t="str">
        <f t="shared" si="113"/>
        <v>cross fuel price deregulation</v>
      </c>
      <c r="L450" s="69"/>
      <c r="M450" s="69"/>
      <c r="N450" s="69"/>
      <c r="O450" s="12"/>
      <c r="P450" s="12"/>
      <c r="Q450" s="12"/>
      <c r="R450" s="12"/>
      <c r="S450" s="84"/>
      <c r="T450" s="12"/>
    </row>
    <row r="451" spans="1:20" s="3" customFormat="1" ht="30" hidden="1">
      <c r="A451" s="78" t="str">
        <f t="shared" si="114"/>
        <v>Cross-Sector</v>
      </c>
      <c r="B451" s="78" t="str">
        <f t="shared" si="112"/>
        <v>Fuel Price Deregulation</v>
      </c>
      <c r="C451" s="78" t="str">
        <f t="shared" si="112"/>
        <v>Fuel Price Deregulation</v>
      </c>
      <c r="D451" s="12" t="s">
        <v>2451</v>
      </c>
      <c r="E451" s="57"/>
      <c r="F451" s="12" t="s">
        <v>2455</v>
      </c>
      <c r="G451" s="12"/>
      <c r="H451" s="58"/>
      <c r="I451" s="12" t="s">
        <v>51</v>
      </c>
      <c r="J451" s="78" t="str">
        <f t="shared" si="113"/>
        <v>Fuel Price Deregulation</v>
      </c>
      <c r="K451" s="78" t="str">
        <f t="shared" si="113"/>
        <v>cross fuel price deregulation</v>
      </c>
      <c r="L451" s="69"/>
      <c r="M451" s="69"/>
      <c r="N451" s="69"/>
      <c r="O451" s="12"/>
      <c r="P451" s="12"/>
      <c r="Q451" s="12"/>
      <c r="R451" s="12"/>
      <c r="S451" s="84"/>
      <c r="T451" s="12"/>
    </row>
    <row r="452" spans="1:20" s="6" customFormat="1" ht="105">
      <c r="A452" s="180" t="s">
        <v>10</v>
      </c>
      <c r="B452" s="180" t="s">
        <v>28</v>
      </c>
      <c r="C452" s="180" t="s">
        <v>337</v>
      </c>
      <c r="D452" s="57" t="s">
        <v>59</v>
      </c>
      <c r="E452" s="57"/>
      <c r="F452" s="57" t="s">
        <v>104</v>
      </c>
      <c r="G452" s="57"/>
      <c r="H452" s="58">
        <v>78</v>
      </c>
      <c r="I452" s="57" t="s">
        <v>50</v>
      </c>
      <c r="J452" s="80" t="s">
        <v>28</v>
      </c>
      <c r="K452" s="80" t="s">
        <v>1996</v>
      </c>
      <c r="L452" s="63">
        <v>0</v>
      </c>
      <c r="M452" s="63">
        <v>0.2</v>
      </c>
      <c r="N452" s="75">
        <v>5.0000000000000001E-3</v>
      </c>
      <c r="O452" s="57" t="s">
        <v>166</v>
      </c>
      <c r="P452" s="57" t="s">
        <v>2089</v>
      </c>
      <c r="Q452" s="12" t="s">
        <v>285</v>
      </c>
      <c r="R452" s="12" t="s">
        <v>286</v>
      </c>
      <c r="S452" s="90" t="s">
        <v>179</v>
      </c>
      <c r="T452" s="59"/>
    </row>
    <row r="453" spans="1:20" s="6" customFormat="1" ht="105">
      <c r="A453" s="81" t="str">
        <f t="shared" ref="A453:C465" si="115">A$452</f>
        <v>Cross-Sector</v>
      </c>
      <c r="B453" s="81" t="str">
        <f t="shared" si="115"/>
        <v>Fuel Taxes</v>
      </c>
      <c r="C453" s="81" t="str">
        <f t="shared" si="115"/>
        <v>Additional Fuel Tax Rate by Fuel</v>
      </c>
      <c r="D453" s="12" t="s">
        <v>531</v>
      </c>
      <c r="E453" s="12"/>
      <c r="F453" s="12" t="s">
        <v>528</v>
      </c>
      <c r="G453" s="59"/>
      <c r="H453" s="58">
        <v>79</v>
      </c>
      <c r="I453" s="12" t="s">
        <v>50</v>
      </c>
      <c r="J453" s="81" t="str">
        <f t="shared" ref="J453:O454" si="116">J$452</f>
        <v>Fuel Taxes</v>
      </c>
      <c r="K453" s="68" t="str">
        <f t="shared" si="116"/>
        <v>cross fuel tax</v>
      </c>
      <c r="L453" s="68">
        <f t="shared" si="116"/>
        <v>0</v>
      </c>
      <c r="M453" s="68">
        <f t="shared" si="116"/>
        <v>0.2</v>
      </c>
      <c r="N453" s="76">
        <f t="shared" si="116"/>
        <v>5.0000000000000001E-3</v>
      </c>
      <c r="O453" s="62" t="str">
        <f t="shared" si="116"/>
        <v>% of BAU price</v>
      </c>
      <c r="P453" s="57" t="s">
        <v>2090</v>
      </c>
      <c r="Q453" s="12" t="s">
        <v>285</v>
      </c>
      <c r="R453" s="12" t="s">
        <v>286</v>
      </c>
      <c r="S453" s="89" t="str">
        <f>S$452</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3" s="59"/>
    </row>
    <row r="454" spans="1:20" s="6" customFormat="1" ht="105">
      <c r="A454" s="81" t="str">
        <f t="shared" si="115"/>
        <v>Cross-Sector</v>
      </c>
      <c r="B454" s="81" t="str">
        <f t="shared" si="115"/>
        <v>Fuel Taxes</v>
      </c>
      <c r="C454" s="81" t="str">
        <f t="shared" si="115"/>
        <v>Additional Fuel Tax Rate by Fuel</v>
      </c>
      <c r="D454" s="12" t="s">
        <v>53</v>
      </c>
      <c r="E454" s="12"/>
      <c r="F454" s="12" t="s">
        <v>98</v>
      </c>
      <c r="G454" s="59"/>
      <c r="H454" s="58">
        <v>80</v>
      </c>
      <c r="I454" s="12" t="s">
        <v>50</v>
      </c>
      <c r="J454" s="81" t="str">
        <f t="shared" si="116"/>
        <v>Fuel Taxes</v>
      </c>
      <c r="K454" s="68" t="str">
        <f t="shared" si="116"/>
        <v>cross fuel tax</v>
      </c>
      <c r="L454" s="68">
        <f t="shared" si="116"/>
        <v>0</v>
      </c>
      <c r="M454" s="68">
        <f t="shared" si="116"/>
        <v>0.2</v>
      </c>
      <c r="N454" s="76">
        <f t="shared" si="116"/>
        <v>5.0000000000000001E-3</v>
      </c>
      <c r="O454" s="62" t="str">
        <f t="shared" si="116"/>
        <v>% of BAU price</v>
      </c>
      <c r="P454" s="57" t="s">
        <v>2091</v>
      </c>
      <c r="Q454" s="12" t="s">
        <v>285</v>
      </c>
      <c r="R454" s="12" t="s">
        <v>286</v>
      </c>
      <c r="S454" s="89" t="str">
        <f>S$452</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4" s="59"/>
    </row>
    <row r="455" spans="1:20" s="6" customFormat="1" ht="30" hidden="1">
      <c r="A455" s="81" t="str">
        <f t="shared" si="115"/>
        <v>Cross-Sector</v>
      </c>
      <c r="B455" s="81" t="str">
        <f t="shared" si="115"/>
        <v>Fuel Taxes</v>
      </c>
      <c r="C455" s="81" t="str">
        <f t="shared" si="115"/>
        <v>Additional Fuel Tax Rate by Fuel</v>
      </c>
      <c r="D455" s="12" t="s">
        <v>54</v>
      </c>
      <c r="E455" s="12"/>
      <c r="F455" s="12" t="s">
        <v>99</v>
      </c>
      <c r="G455" s="59"/>
      <c r="H455" s="58" t="s">
        <v>217</v>
      </c>
      <c r="I455" s="12" t="s">
        <v>51</v>
      </c>
      <c r="J455" s="81" t="str">
        <f>J$452</f>
        <v>Fuel Taxes</v>
      </c>
      <c r="K455" s="68" t="str">
        <f>K$452</f>
        <v>cross fuel tax</v>
      </c>
      <c r="L455" s="68"/>
      <c r="M455" s="68"/>
      <c r="N455" s="76"/>
      <c r="O455" s="62"/>
      <c r="P455" s="57"/>
      <c r="Q455" s="59"/>
      <c r="R455" s="12"/>
      <c r="S455" s="89"/>
      <c r="T455" s="59"/>
    </row>
    <row r="456" spans="1:20" s="6" customFormat="1" ht="30" hidden="1">
      <c r="A456" s="81" t="str">
        <f t="shared" si="115"/>
        <v>Cross-Sector</v>
      </c>
      <c r="B456" s="81" t="str">
        <f t="shared" si="115"/>
        <v>Fuel Taxes</v>
      </c>
      <c r="C456" s="81" t="str">
        <f t="shared" si="115"/>
        <v>Additional Fuel Tax Rate by Fuel</v>
      </c>
      <c r="D456" s="12" t="s">
        <v>58</v>
      </c>
      <c r="E456" s="12"/>
      <c r="F456" s="12" t="s">
        <v>103</v>
      </c>
      <c r="G456" s="59"/>
      <c r="H456" s="58" t="s">
        <v>217</v>
      </c>
      <c r="I456" s="12" t="s">
        <v>51</v>
      </c>
      <c r="J456" s="81" t="str">
        <f>J$452</f>
        <v>Fuel Taxes</v>
      </c>
      <c r="K456" s="68" t="str">
        <f>K$452</f>
        <v>cross fuel tax</v>
      </c>
      <c r="L456" s="68"/>
      <c r="M456" s="68"/>
      <c r="N456" s="76"/>
      <c r="O456" s="62"/>
      <c r="P456" s="57"/>
      <c r="Q456" s="59"/>
      <c r="R456" s="12"/>
      <c r="S456" s="89"/>
      <c r="T456" s="59"/>
    </row>
    <row r="457" spans="1:20" s="6" customFormat="1" ht="105">
      <c r="A457" s="81" t="str">
        <f t="shared" si="115"/>
        <v>Cross-Sector</v>
      </c>
      <c r="B457" s="81" t="str">
        <f t="shared" si="115"/>
        <v>Fuel Taxes</v>
      </c>
      <c r="C457" s="81" t="str">
        <f t="shared" si="115"/>
        <v>Additional Fuel Tax Rate by Fuel</v>
      </c>
      <c r="D457" s="12" t="s">
        <v>60</v>
      </c>
      <c r="E457" s="12"/>
      <c r="F457" s="12" t="s">
        <v>106</v>
      </c>
      <c r="G457" s="59"/>
      <c r="H457" s="58">
        <v>81</v>
      </c>
      <c r="I457" s="12" t="s">
        <v>50</v>
      </c>
      <c r="J457" s="81" t="str">
        <f t="shared" ref="J457:J468" si="117">J$452</f>
        <v>Fuel Taxes</v>
      </c>
      <c r="K457" s="68" t="str">
        <f t="shared" ref="K457:K468" si="118">K$452</f>
        <v>cross fuel tax</v>
      </c>
      <c r="L457" s="68">
        <f t="shared" ref="L457:O458" si="119">L$452</f>
        <v>0</v>
      </c>
      <c r="M457" s="68">
        <f t="shared" si="119"/>
        <v>0.2</v>
      </c>
      <c r="N457" s="76">
        <f t="shared" si="119"/>
        <v>5.0000000000000001E-3</v>
      </c>
      <c r="O457" s="62" t="str">
        <f t="shared" si="119"/>
        <v>% of BAU price</v>
      </c>
      <c r="P457" s="57" t="s">
        <v>2092</v>
      </c>
      <c r="Q457" s="12" t="s">
        <v>285</v>
      </c>
      <c r="R457" s="12" t="s">
        <v>286</v>
      </c>
      <c r="S457" s="89" t="str">
        <f>S$452</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7" s="59"/>
    </row>
    <row r="458" spans="1:20" s="6" customFormat="1" ht="105">
      <c r="A458" s="81" t="str">
        <f t="shared" si="115"/>
        <v>Cross-Sector</v>
      </c>
      <c r="B458" s="81" t="str">
        <f t="shared" si="115"/>
        <v>Fuel Taxes</v>
      </c>
      <c r="C458" s="81" t="str">
        <f t="shared" si="115"/>
        <v>Additional Fuel Tax Rate by Fuel</v>
      </c>
      <c r="D458" s="12" t="s">
        <v>61</v>
      </c>
      <c r="E458" s="12"/>
      <c r="F458" s="12" t="s">
        <v>107</v>
      </c>
      <c r="G458" s="59"/>
      <c r="H458" s="58">
        <v>82</v>
      </c>
      <c r="I458" s="12" t="s">
        <v>50</v>
      </c>
      <c r="J458" s="81" t="str">
        <f t="shared" si="117"/>
        <v>Fuel Taxes</v>
      </c>
      <c r="K458" s="68" t="str">
        <f t="shared" si="118"/>
        <v>cross fuel tax</v>
      </c>
      <c r="L458" s="68">
        <f t="shared" si="119"/>
        <v>0</v>
      </c>
      <c r="M458" s="68">
        <f t="shared" si="119"/>
        <v>0.2</v>
      </c>
      <c r="N458" s="76">
        <f t="shared" si="119"/>
        <v>5.0000000000000001E-3</v>
      </c>
      <c r="O458" s="62" t="str">
        <f t="shared" si="119"/>
        <v>% of BAU price</v>
      </c>
      <c r="P458" s="57" t="s">
        <v>2093</v>
      </c>
      <c r="Q458" s="12" t="s">
        <v>285</v>
      </c>
      <c r="R458" s="12" t="s">
        <v>286</v>
      </c>
      <c r="S458" s="89" t="str">
        <f>S$452</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8" s="59"/>
    </row>
    <row r="459" spans="1:20" s="6" customFormat="1" ht="30" hidden="1">
      <c r="A459" s="81" t="str">
        <f t="shared" si="115"/>
        <v>Cross-Sector</v>
      </c>
      <c r="B459" s="81" t="str">
        <f t="shared" si="115"/>
        <v>Fuel Taxes</v>
      </c>
      <c r="C459" s="81" t="str">
        <f t="shared" si="115"/>
        <v>Additional Fuel Tax Rate by Fuel</v>
      </c>
      <c r="D459" s="12" t="s">
        <v>62</v>
      </c>
      <c r="E459" s="12"/>
      <c r="F459" s="12" t="s">
        <v>108</v>
      </c>
      <c r="G459" s="59"/>
      <c r="H459" s="58" t="s">
        <v>217</v>
      </c>
      <c r="I459" s="12" t="s">
        <v>51</v>
      </c>
      <c r="J459" s="81" t="str">
        <f t="shared" si="117"/>
        <v>Fuel Taxes</v>
      </c>
      <c r="K459" s="68" t="str">
        <f t="shared" si="118"/>
        <v>cross fuel tax</v>
      </c>
      <c r="L459" s="68"/>
      <c r="M459" s="68"/>
      <c r="N459" s="76"/>
      <c r="O459" s="62"/>
      <c r="P459" s="57"/>
      <c r="Q459" s="59"/>
      <c r="R459" s="12"/>
      <c r="S459" s="89"/>
      <c r="T459" s="59"/>
    </row>
    <row r="460" spans="1:20" s="6" customFormat="1" ht="30" hidden="1">
      <c r="A460" s="81" t="str">
        <f t="shared" si="115"/>
        <v>Cross-Sector</v>
      </c>
      <c r="B460" s="81" t="str">
        <f t="shared" si="115"/>
        <v>Fuel Taxes</v>
      </c>
      <c r="C460" s="81" t="str">
        <f t="shared" si="115"/>
        <v>Additional Fuel Tax Rate by Fuel</v>
      </c>
      <c r="D460" s="12" t="s">
        <v>63</v>
      </c>
      <c r="E460" s="12"/>
      <c r="F460" s="12" t="s">
        <v>109</v>
      </c>
      <c r="G460" s="59"/>
      <c r="H460" s="58" t="s">
        <v>217</v>
      </c>
      <c r="I460" s="12" t="s">
        <v>51</v>
      </c>
      <c r="J460" s="81" t="str">
        <f t="shared" si="117"/>
        <v>Fuel Taxes</v>
      </c>
      <c r="K460" s="68" t="str">
        <f t="shared" si="118"/>
        <v>cross fuel tax</v>
      </c>
      <c r="L460" s="68"/>
      <c r="M460" s="68"/>
      <c r="N460" s="76"/>
      <c r="O460" s="62"/>
      <c r="P460" s="57"/>
      <c r="Q460" s="59"/>
      <c r="R460" s="12"/>
      <c r="S460" s="89"/>
      <c r="T460" s="59"/>
    </row>
    <row r="461" spans="1:20" ht="30" hidden="1">
      <c r="A461" s="81" t="str">
        <f t="shared" si="115"/>
        <v>Cross-Sector</v>
      </c>
      <c r="B461" s="81" t="str">
        <f t="shared" si="115"/>
        <v>Fuel Taxes</v>
      </c>
      <c r="C461" s="81" t="str">
        <f t="shared" si="115"/>
        <v>Additional Fuel Tax Rate by Fuel</v>
      </c>
      <c r="D461" s="12" t="s">
        <v>2456</v>
      </c>
      <c r="E461" s="12"/>
      <c r="F461" s="12" t="s">
        <v>2457</v>
      </c>
      <c r="G461" s="59"/>
      <c r="H461" s="58"/>
      <c r="I461" s="12" t="s">
        <v>51</v>
      </c>
      <c r="J461" s="81" t="str">
        <f t="shared" si="117"/>
        <v>Fuel Taxes</v>
      </c>
      <c r="K461" s="68" t="str">
        <f t="shared" si="118"/>
        <v>cross fuel tax</v>
      </c>
      <c r="L461" s="68"/>
      <c r="M461" s="68"/>
      <c r="N461" s="76"/>
      <c r="O461" s="62"/>
      <c r="P461" s="57"/>
      <c r="Q461" s="12"/>
      <c r="R461" s="12"/>
      <c r="S461" s="89"/>
      <c r="T461" s="57"/>
    </row>
    <row r="462" spans="1:20" ht="30" hidden="1">
      <c r="A462" s="81" t="str">
        <f t="shared" si="115"/>
        <v>Cross-Sector</v>
      </c>
      <c r="B462" s="81" t="str">
        <f t="shared" si="115"/>
        <v>Fuel Taxes</v>
      </c>
      <c r="C462" s="81" t="str">
        <f t="shared" si="115"/>
        <v>Additional Fuel Tax Rate by Fuel</v>
      </c>
      <c r="D462" s="12" t="s">
        <v>83</v>
      </c>
      <c r="E462" s="12"/>
      <c r="F462" s="12" t="s">
        <v>110</v>
      </c>
      <c r="G462" s="59"/>
      <c r="H462" s="58" t="s">
        <v>217</v>
      </c>
      <c r="I462" s="12" t="s">
        <v>51</v>
      </c>
      <c r="J462" s="81" t="str">
        <f t="shared" si="117"/>
        <v>Fuel Taxes</v>
      </c>
      <c r="K462" s="68" t="str">
        <f t="shared" si="118"/>
        <v>cross fuel tax</v>
      </c>
      <c r="L462" s="68"/>
      <c r="M462" s="68"/>
      <c r="N462" s="76"/>
      <c r="O462" s="62"/>
      <c r="P462" s="57"/>
      <c r="Q462" s="57"/>
      <c r="R462" s="12"/>
      <c r="S462" s="84"/>
      <c r="T462" s="57"/>
    </row>
    <row r="463" spans="1:20" ht="30" hidden="1">
      <c r="A463" s="81" t="str">
        <f t="shared" si="115"/>
        <v>Cross-Sector</v>
      </c>
      <c r="B463" s="81" t="str">
        <f t="shared" si="115"/>
        <v>Fuel Taxes</v>
      </c>
      <c r="C463" s="81" t="str">
        <f t="shared" si="115"/>
        <v>Additional Fuel Tax Rate by Fuel</v>
      </c>
      <c r="D463" s="12" t="s">
        <v>524</v>
      </c>
      <c r="E463" s="12"/>
      <c r="F463" s="12" t="s">
        <v>525</v>
      </c>
      <c r="G463" s="59"/>
      <c r="H463" s="58"/>
      <c r="I463" s="12" t="s">
        <v>51</v>
      </c>
      <c r="J463" s="81" t="str">
        <f t="shared" si="117"/>
        <v>Fuel Taxes</v>
      </c>
      <c r="K463" s="68" t="str">
        <f t="shared" si="118"/>
        <v>cross fuel tax</v>
      </c>
      <c r="L463" s="68"/>
      <c r="M463" s="68"/>
      <c r="N463" s="68"/>
      <c r="O463" s="62"/>
      <c r="P463" s="57"/>
      <c r="Q463" s="57"/>
      <c r="R463" s="12"/>
      <c r="S463" s="84"/>
      <c r="T463" s="57"/>
    </row>
    <row r="464" spans="1:20" ht="30" hidden="1">
      <c r="A464" s="81" t="str">
        <f t="shared" si="115"/>
        <v>Cross-Sector</v>
      </c>
      <c r="B464" s="81" t="str">
        <f t="shared" si="115"/>
        <v>Fuel Taxes</v>
      </c>
      <c r="C464" s="81" t="str">
        <f t="shared" si="115"/>
        <v>Additional Fuel Tax Rate by Fuel</v>
      </c>
      <c r="D464" s="12" t="s">
        <v>2448</v>
      </c>
      <c r="E464" s="12"/>
      <c r="F464" s="12" t="s">
        <v>2452</v>
      </c>
      <c r="G464" s="59"/>
      <c r="H464" s="58"/>
      <c r="I464" s="12" t="s">
        <v>51</v>
      </c>
      <c r="J464" s="81" t="str">
        <f t="shared" si="117"/>
        <v>Fuel Taxes</v>
      </c>
      <c r="K464" s="68" t="str">
        <f t="shared" si="118"/>
        <v>cross fuel tax</v>
      </c>
      <c r="L464" s="68"/>
      <c r="M464" s="68"/>
      <c r="N464" s="68"/>
      <c r="O464" s="62"/>
      <c r="P464" s="57"/>
      <c r="Q464" s="57"/>
      <c r="R464" s="12"/>
      <c r="S464" s="84"/>
      <c r="T464" s="57"/>
    </row>
    <row r="465" spans="1:20" ht="30" hidden="1">
      <c r="A465" s="81" t="str">
        <f t="shared" si="115"/>
        <v>Cross-Sector</v>
      </c>
      <c r="B465" s="81" t="str">
        <f t="shared" si="115"/>
        <v>Fuel Taxes</v>
      </c>
      <c r="C465" s="81" t="str">
        <f t="shared" si="115"/>
        <v>Additional Fuel Tax Rate by Fuel</v>
      </c>
      <c r="D465" s="12" t="s">
        <v>2458</v>
      </c>
      <c r="E465" s="12"/>
      <c r="F465" s="12" t="s">
        <v>2459</v>
      </c>
      <c r="G465" s="59"/>
      <c r="H465" s="58"/>
      <c r="I465" s="12" t="s">
        <v>51</v>
      </c>
      <c r="J465" s="81" t="str">
        <f t="shared" si="117"/>
        <v>Fuel Taxes</v>
      </c>
      <c r="K465" s="68" t="str">
        <f t="shared" si="118"/>
        <v>cross fuel tax</v>
      </c>
      <c r="L465" s="68"/>
      <c r="M465" s="68"/>
      <c r="N465" s="68"/>
      <c r="O465" s="62"/>
      <c r="P465" s="57"/>
      <c r="Q465" s="57"/>
      <c r="R465" s="12"/>
      <c r="S465" s="84"/>
      <c r="T465" s="57"/>
    </row>
    <row r="466" spans="1:20" ht="30" hidden="1">
      <c r="A466" s="81" t="str">
        <f t="shared" ref="A466:C468" si="120">A$452</f>
        <v>Cross-Sector</v>
      </c>
      <c r="B466" s="81" t="str">
        <f t="shared" si="120"/>
        <v>Fuel Taxes</v>
      </c>
      <c r="C466" s="81" t="str">
        <f t="shared" si="120"/>
        <v>Additional Fuel Tax Rate by Fuel</v>
      </c>
      <c r="D466" s="12" t="s">
        <v>2449</v>
      </c>
      <c r="E466" s="12"/>
      <c r="F466" s="12" t="s">
        <v>2453</v>
      </c>
      <c r="G466" s="59"/>
      <c r="H466" s="58"/>
      <c r="I466" s="12" t="s">
        <v>51</v>
      </c>
      <c r="J466" s="81" t="str">
        <f t="shared" si="117"/>
        <v>Fuel Taxes</v>
      </c>
      <c r="K466" s="68" t="str">
        <f t="shared" si="118"/>
        <v>cross fuel tax</v>
      </c>
      <c r="L466" s="68"/>
      <c r="M466" s="68"/>
      <c r="N466" s="68"/>
      <c r="O466" s="62"/>
      <c r="P466" s="57"/>
      <c r="Q466" s="57"/>
      <c r="R466" s="12"/>
      <c r="S466" s="84"/>
      <c r="T466" s="57"/>
    </row>
    <row r="467" spans="1:20" ht="30" hidden="1">
      <c r="A467" s="81" t="str">
        <f t="shared" si="120"/>
        <v>Cross-Sector</v>
      </c>
      <c r="B467" s="81" t="str">
        <f t="shared" si="120"/>
        <v>Fuel Taxes</v>
      </c>
      <c r="C467" s="81" t="str">
        <f t="shared" si="120"/>
        <v>Additional Fuel Tax Rate by Fuel</v>
      </c>
      <c r="D467" s="12" t="s">
        <v>2450</v>
      </c>
      <c r="E467" s="12"/>
      <c r="F467" s="12" t="s">
        <v>2454</v>
      </c>
      <c r="G467" s="59"/>
      <c r="H467" s="58"/>
      <c r="I467" s="12" t="s">
        <v>51</v>
      </c>
      <c r="J467" s="81" t="str">
        <f t="shared" si="117"/>
        <v>Fuel Taxes</v>
      </c>
      <c r="K467" s="68" t="str">
        <f t="shared" si="118"/>
        <v>cross fuel tax</v>
      </c>
      <c r="L467" s="68"/>
      <c r="M467" s="68"/>
      <c r="N467" s="68"/>
      <c r="O467" s="62"/>
      <c r="P467" s="57"/>
      <c r="Q467" s="57"/>
      <c r="R467" s="12"/>
      <c r="S467" s="84"/>
      <c r="T467" s="57"/>
    </row>
    <row r="468" spans="1:20" ht="30" hidden="1">
      <c r="A468" s="81" t="str">
        <f t="shared" si="120"/>
        <v>Cross-Sector</v>
      </c>
      <c r="B468" s="81" t="str">
        <f t="shared" si="120"/>
        <v>Fuel Taxes</v>
      </c>
      <c r="C468" s="81" t="str">
        <f t="shared" si="120"/>
        <v>Additional Fuel Tax Rate by Fuel</v>
      </c>
      <c r="D468" s="12" t="s">
        <v>2451</v>
      </c>
      <c r="E468" s="12"/>
      <c r="F468" s="12" t="s">
        <v>2455</v>
      </c>
      <c r="G468" s="59"/>
      <c r="H468" s="58"/>
      <c r="I468" s="12" t="s">
        <v>51</v>
      </c>
      <c r="J468" s="81" t="str">
        <f t="shared" si="117"/>
        <v>Fuel Taxes</v>
      </c>
      <c r="K468" s="68" t="str">
        <f t="shared" si="118"/>
        <v>cross fuel tax</v>
      </c>
      <c r="L468" s="68"/>
      <c r="M468" s="68"/>
      <c r="N468" s="68"/>
      <c r="O468" s="62"/>
      <c r="P468" s="57"/>
      <c r="Q468" s="57"/>
      <c r="R468" s="12"/>
      <c r="S468" s="84"/>
      <c r="T468" s="57"/>
    </row>
    <row r="469" spans="1:20" ht="105" hidden="1">
      <c r="A469" s="180" t="s">
        <v>2710</v>
      </c>
      <c r="B469" s="180" t="s">
        <v>373</v>
      </c>
      <c r="C469" s="180" t="s">
        <v>338</v>
      </c>
      <c r="D469" s="57" t="s">
        <v>126</v>
      </c>
      <c r="E469" s="57"/>
      <c r="F469" s="57" t="s">
        <v>374</v>
      </c>
      <c r="G469" s="57"/>
      <c r="H469" s="58">
        <v>85</v>
      </c>
      <c r="I469" s="12" t="s">
        <v>51</v>
      </c>
      <c r="J469" s="80" t="s">
        <v>423</v>
      </c>
      <c r="K469" s="80" t="s">
        <v>1995</v>
      </c>
      <c r="L469" s="64">
        <v>0</v>
      </c>
      <c r="M469" s="64">
        <v>0.4</v>
      </c>
      <c r="N469" s="63">
        <v>0.01</v>
      </c>
      <c r="O469" s="57" t="s">
        <v>37</v>
      </c>
      <c r="P469" s="57" t="s">
        <v>2108</v>
      </c>
      <c r="Q469" s="57" t="s">
        <v>287</v>
      </c>
      <c r="R469" s="12" t="s">
        <v>288</v>
      </c>
      <c r="S469" s="84" t="s">
        <v>82</v>
      </c>
      <c r="T469" s="57"/>
    </row>
    <row r="470" spans="1:20" ht="105">
      <c r="A470" s="78" t="str">
        <f t="shared" ref="A470:A475" si="121">A$469</f>
        <v>Research and Development</v>
      </c>
      <c r="B470" s="78" t="str">
        <f t="shared" ref="B470:C476" si="122">B$469</f>
        <v>Capital Cost Reduction</v>
      </c>
      <c r="C470" s="78" t="str">
        <f t="shared" si="122"/>
        <v>RnD Building Capital Cost Perc Reduction</v>
      </c>
      <c r="D470" s="57" t="s">
        <v>127</v>
      </c>
      <c r="E470" s="57"/>
      <c r="F470" s="57" t="s">
        <v>375</v>
      </c>
      <c r="G470" s="57"/>
      <c r="H470" s="58">
        <v>86</v>
      </c>
      <c r="I470" s="57" t="s">
        <v>50</v>
      </c>
      <c r="J470" s="78" t="str">
        <f t="shared" ref="J470:J500" si="123">J$469</f>
        <v>R&amp;D Capital Cost Reductions</v>
      </c>
      <c r="K470" s="68" t="str">
        <f t="shared" ref="K470:O474" si="124">K$469</f>
        <v>RnD building capital cost reduction</v>
      </c>
      <c r="L470" s="68">
        <f t="shared" si="124"/>
        <v>0</v>
      </c>
      <c r="M470" s="68">
        <f t="shared" si="124"/>
        <v>0.4</v>
      </c>
      <c r="N470" s="68">
        <f t="shared" si="124"/>
        <v>0.01</v>
      </c>
      <c r="O470" s="59" t="str">
        <f t="shared" si="124"/>
        <v>% reduction in cost</v>
      </c>
      <c r="P470" s="57" t="s">
        <v>2109</v>
      </c>
      <c r="Q470" s="57" t="s">
        <v>287</v>
      </c>
      <c r="R470" s="12" t="s">
        <v>288</v>
      </c>
      <c r="S470" s="84" t="s">
        <v>82</v>
      </c>
      <c r="T470" s="57"/>
    </row>
    <row r="471" spans="1:20" ht="105">
      <c r="A471" s="78" t="str">
        <f t="shared" si="121"/>
        <v>Research and Development</v>
      </c>
      <c r="B471" s="78" t="str">
        <f t="shared" si="122"/>
        <v>Capital Cost Reduction</v>
      </c>
      <c r="C471" s="78" t="str">
        <f t="shared" si="122"/>
        <v>RnD Building Capital Cost Perc Reduction</v>
      </c>
      <c r="D471" s="57" t="s">
        <v>128</v>
      </c>
      <c r="E471" s="57"/>
      <c r="F471" s="57" t="s">
        <v>376</v>
      </c>
      <c r="G471" s="57"/>
      <c r="H471" s="58">
        <v>87</v>
      </c>
      <c r="I471" s="57" t="s">
        <v>50</v>
      </c>
      <c r="J471" s="78" t="str">
        <f t="shared" si="123"/>
        <v>R&amp;D Capital Cost Reductions</v>
      </c>
      <c r="K471" s="68" t="str">
        <f t="shared" si="124"/>
        <v>RnD building capital cost reduction</v>
      </c>
      <c r="L471" s="68">
        <f t="shared" si="124"/>
        <v>0</v>
      </c>
      <c r="M471" s="68">
        <f t="shared" si="124"/>
        <v>0.4</v>
      </c>
      <c r="N471" s="68">
        <f t="shared" si="124"/>
        <v>0.01</v>
      </c>
      <c r="O471" s="59" t="str">
        <f t="shared" si="124"/>
        <v>% reduction in cost</v>
      </c>
      <c r="P471" s="57" t="s">
        <v>2110</v>
      </c>
      <c r="Q471" s="57" t="s">
        <v>287</v>
      </c>
      <c r="R471" s="12" t="s">
        <v>288</v>
      </c>
      <c r="S471" s="84" t="s">
        <v>82</v>
      </c>
      <c r="T471" s="57"/>
    </row>
    <row r="472" spans="1:20" ht="105">
      <c r="A472" s="78" t="str">
        <f t="shared" si="121"/>
        <v>Research and Development</v>
      </c>
      <c r="B472" s="78" t="str">
        <f t="shared" si="122"/>
        <v>Capital Cost Reduction</v>
      </c>
      <c r="C472" s="78" t="str">
        <f t="shared" si="122"/>
        <v>RnD Building Capital Cost Perc Reduction</v>
      </c>
      <c r="D472" s="57" t="s">
        <v>129</v>
      </c>
      <c r="E472" s="57"/>
      <c r="F472" s="57" t="s">
        <v>377</v>
      </c>
      <c r="G472" s="57"/>
      <c r="H472" s="58">
        <v>88</v>
      </c>
      <c r="I472" s="57" t="s">
        <v>50</v>
      </c>
      <c r="J472" s="78" t="str">
        <f t="shared" si="123"/>
        <v>R&amp;D Capital Cost Reductions</v>
      </c>
      <c r="K472" s="68" t="str">
        <f t="shared" si="124"/>
        <v>RnD building capital cost reduction</v>
      </c>
      <c r="L472" s="68">
        <f t="shared" si="124"/>
        <v>0</v>
      </c>
      <c r="M472" s="68">
        <f t="shared" si="124"/>
        <v>0.4</v>
      </c>
      <c r="N472" s="68">
        <f t="shared" si="124"/>
        <v>0.01</v>
      </c>
      <c r="O472" s="59" t="str">
        <f t="shared" si="124"/>
        <v>% reduction in cost</v>
      </c>
      <c r="P472" s="57" t="s">
        <v>2111</v>
      </c>
      <c r="Q472" s="57" t="s">
        <v>287</v>
      </c>
      <c r="R472" s="12" t="s">
        <v>288</v>
      </c>
      <c r="S472" s="84" t="s">
        <v>82</v>
      </c>
      <c r="T472" s="57"/>
    </row>
    <row r="473" spans="1:20" ht="105">
      <c r="A473" s="78" t="str">
        <f t="shared" si="121"/>
        <v>Research and Development</v>
      </c>
      <c r="B473" s="78" t="str">
        <f t="shared" si="122"/>
        <v>Capital Cost Reduction</v>
      </c>
      <c r="C473" s="78" t="str">
        <f t="shared" si="122"/>
        <v>RnD Building Capital Cost Perc Reduction</v>
      </c>
      <c r="D473" s="57" t="s">
        <v>130</v>
      </c>
      <c r="E473" s="57"/>
      <c r="F473" s="57" t="s">
        <v>378</v>
      </c>
      <c r="G473" s="57"/>
      <c r="H473" s="58">
        <v>89</v>
      </c>
      <c r="I473" s="57" t="s">
        <v>50</v>
      </c>
      <c r="J473" s="78" t="str">
        <f t="shared" si="123"/>
        <v>R&amp;D Capital Cost Reductions</v>
      </c>
      <c r="K473" s="68" t="str">
        <f t="shared" si="124"/>
        <v>RnD building capital cost reduction</v>
      </c>
      <c r="L473" s="68">
        <f t="shared" si="124"/>
        <v>0</v>
      </c>
      <c r="M473" s="68">
        <f t="shared" si="124"/>
        <v>0.4</v>
      </c>
      <c r="N473" s="68">
        <f t="shared" si="124"/>
        <v>0.01</v>
      </c>
      <c r="O473" s="59" t="str">
        <f t="shared" si="124"/>
        <v>% reduction in cost</v>
      </c>
      <c r="P473" s="57" t="s">
        <v>2112</v>
      </c>
      <c r="Q473" s="57" t="s">
        <v>287</v>
      </c>
      <c r="R473" s="12" t="s">
        <v>288</v>
      </c>
      <c r="S473" s="84" t="s">
        <v>82</v>
      </c>
      <c r="T473" s="57"/>
    </row>
    <row r="474" spans="1:20" ht="105">
      <c r="A474" s="78" t="str">
        <f t="shared" si="121"/>
        <v>Research and Development</v>
      </c>
      <c r="B474" s="78" t="str">
        <f t="shared" si="122"/>
        <v>Capital Cost Reduction</v>
      </c>
      <c r="C474" s="78" t="str">
        <f t="shared" si="122"/>
        <v>RnD Building Capital Cost Perc Reduction</v>
      </c>
      <c r="D474" s="57" t="s">
        <v>131</v>
      </c>
      <c r="E474" s="57"/>
      <c r="F474" s="57" t="s">
        <v>379</v>
      </c>
      <c r="G474" s="57"/>
      <c r="H474" s="58">
        <v>90</v>
      </c>
      <c r="I474" s="57" t="s">
        <v>50</v>
      </c>
      <c r="J474" s="78" t="str">
        <f t="shared" si="123"/>
        <v>R&amp;D Capital Cost Reductions</v>
      </c>
      <c r="K474" s="68" t="str">
        <f t="shared" si="124"/>
        <v>RnD building capital cost reduction</v>
      </c>
      <c r="L474" s="68">
        <f t="shared" si="124"/>
        <v>0</v>
      </c>
      <c r="M474" s="68">
        <f t="shared" si="124"/>
        <v>0.4</v>
      </c>
      <c r="N474" s="68">
        <f t="shared" si="124"/>
        <v>0.01</v>
      </c>
      <c r="O474" s="59" t="str">
        <f t="shared" si="124"/>
        <v>% reduction in cost</v>
      </c>
      <c r="P474" s="57" t="s">
        <v>2113</v>
      </c>
      <c r="Q474" s="57" t="s">
        <v>287</v>
      </c>
      <c r="R474" s="12" t="s">
        <v>288</v>
      </c>
      <c r="S474" s="84" t="s">
        <v>82</v>
      </c>
      <c r="T474" s="57"/>
    </row>
    <row r="475" spans="1:20" ht="105">
      <c r="A475" s="78" t="str">
        <f t="shared" si="121"/>
        <v>Research and Development</v>
      </c>
      <c r="B475" s="78" t="str">
        <f t="shared" si="122"/>
        <v>Capital Cost Reduction</v>
      </c>
      <c r="C475" s="180" t="s">
        <v>339</v>
      </c>
      <c r="D475" s="57"/>
      <c r="E475" s="57"/>
      <c r="F475" s="57" t="s">
        <v>31</v>
      </c>
      <c r="G475" s="57"/>
      <c r="H475" s="58">
        <v>91</v>
      </c>
      <c r="I475" s="57" t="s">
        <v>50</v>
      </c>
      <c r="J475" s="78" t="str">
        <f t="shared" si="123"/>
        <v>R&amp;D Capital Cost Reductions</v>
      </c>
      <c r="K475" s="80" t="s">
        <v>1994</v>
      </c>
      <c r="L475" s="64">
        <v>0</v>
      </c>
      <c r="M475" s="64">
        <v>0.4</v>
      </c>
      <c r="N475" s="63">
        <v>0.01</v>
      </c>
      <c r="O475" s="57" t="s">
        <v>37</v>
      </c>
      <c r="P475" s="12" t="s">
        <v>2114</v>
      </c>
      <c r="Q475" s="57" t="s">
        <v>287</v>
      </c>
      <c r="R475" s="12" t="s">
        <v>288</v>
      </c>
      <c r="S475" s="84" t="s">
        <v>82</v>
      </c>
      <c r="T475" s="57"/>
    </row>
    <row r="476" spans="1:20" ht="105">
      <c r="A476" s="180" t="s">
        <v>2710</v>
      </c>
      <c r="B476" s="78" t="str">
        <f t="shared" si="122"/>
        <v>Capital Cost Reduction</v>
      </c>
      <c r="C476" s="180" t="s">
        <v>340</v>
      </c>
      <c r="D476" s="57" t="s">
        <v>529</v>
      </c>
      <c r="E476" s="57"/>
      <c r="F476" s="12" t="s">
        <v>532</v>
      </c>
      <c r="G476" s="57"/>
      <c r="H476" s="58">
        <v>92</v>
      </c>
      <c r="I476" s="57" t="s">
        <v>50</v>
      </c>
      <c r="J476" s="78" t="str">
        <f t="shared" si="123"/>
        <v>R&amp;D Capital Cost Reductions</v>
      </c>
      <c r="K476" s="80" t="s">
        <v>1993</v>
      </c>
      <c r="L476" s="64">
        <v>0</v>
      </c>
      <c r="M476" s="64">
        <v>0.4</v>
      </c>
      <c r="N476" s="63">
        <v>0.01</v>
      </c>
      <c r="O476" s="57" t="s">
        <v>37</v>
      </c>
      <c r="P476" s="12" t="s">
        <v>2115</v>
      </c>
      <c r="Q476" s="57" t="s">
        <v>287</v>
      </c>
      <c r="R476" s="12" t="s">
        <v>288</v>
      </c>
      <c r="S476" s="84" t="s">
        <v>82</v>
      </c>
      <c r="T476" s="57"/>
    </row>
    <row r="477" spans="1:20" ht="105">
      <c r="A477" s="78" t="str">
        <f>A$476</f>
        <v>Research and Development</v>
      </c>
      <c r="B477" s="78" t="str">
        <f t="shared" ref="B477:C487" si="125">B$476</f>
        <v>Capital Cost Reduction</v>
      </c>
      <c r="C477" s="78" t="str">
        <f t="shared" si="125"/>
        <v>RnD Electricity Capital Cost Perc Reduction</v>
      </c>
      <c r="D477" s="12" t="s">
        <v>360</v>
      </c>
      <c r="E477" s="59"/>
      <c r="F477" s="12" t="s">
        <v>1976</v>
      </c>
      <c r="G477" s="57"/>
      <c r="H477" s="58">
        <v>93</v>
      </c>
      <c r="I477" s="57" t="s">
        <v>50</v>
      </c>
      <c r="J477" s="78" t="str">
        <f t="shared" si="123"/>
        <v>R&amp;D Capital Cost Reductions</v>
      </c>
      <c r="K477" s="68" t="str">
        <f t="shared" ref="K477:O486" si="126">K$476</f>
        <v>RnD electricity capital cost reduction</v>
      </c>
      <c r="L477" s="68">
        <f t="shared" si="126"/>
        <v>0</v>
      </c>
      <c r="M477" s="65">
        <f t="shared" si="126"/>
        <v>0.4</v>
      </c>
      <c r="N477" s="65">
        <f t="shared" si="126"/>
        <v>0.01</v>
      </c>
      <c r="O477" s="59" t="str">
        <f t="shared" si="126"/>
        <v>% reduction in cost</v>
      </c>
      <c r="P477" s="12" t="s">
        <v>2116</v>
      </c>
      <c r="Q477" s="57" t="s">
        <v>287</v>
      </c>
      <c r="R477" s="12" t="s">
        <v>288</v>
      </c>
      <c r="S477" s="84" t="s">
        <v>82</v>
      </c>
      <c r="T477" s="57"/>
    </row>
    <row r="478" spans="1:20" ht="105" hidden="1">
      <c r="A478" s="78" t="str">
        <f t="shared" ref="A478:C486" si="127">A$476</f>
        <v>Research and Development</v>
      </c>
      <c r="B478" s="78" t="str">
        <f t="shared" si="125"/>
        <v>Capital Cost Reduction</v>
      </c>
      <c r="C478" s="78" t="str">
        <f t="shared" si="125"/>
        <v>RnD Electricity Capital Cost Perc Reduction</v>
      </c>
      <c r="D478" s="12" t="s">
        <v>85</v>
      </c>
      <c r="E478" s="59"/>
      <c r="F478" s="12" t="s">
        <v>380</v>
      </c>
      <c r="G478" s="57"/>
      <c r="H478" s="58">
        <v>94</v>
      </c>
      <c r="I478" s="12" t="s">
        <v>51</v>
      </c>
      <c r="J478" s="78" t="str">
        <f t="shared" si="123"/>
        <v>R&amp;D Capital Cost Reductions</v>
      </c>
      <c r="K478" s="68" t="str">
        <f t="shared" si="126"/>
        <v>RnD electricity capital cost reduction</v>
      </c>
      <c r="L478" s="68">
        <f t="shared" si="126"/>
        <v>0</v>
      </c>
      <c r="M478" s="65">
        <f t="shared" si="126"/>
        <v>0.4</v>
      </c>
      <c r="N478" s="65">
        <f t="shared" si="126"/>
        <v>0.01</v>
      </c>
      <c r="O478" s="59" t="str">
        <f t="shared" si="126"/>
        <v>% reduction in cost</v>
      </c>
      <c r="P478" s="12" t="s">
        <v>2117</v>
      </c>
      <c r="Q478" s="57" t="s">
        <v>287</v>
      </c>
      <c r="R478" s="12" t="s">
        <v>288</v>
      </c>
      <c r="S478" s="84" t="s">
        <v>82</v>
      </c>
      <c r="T478" s="57"/>
    </row>
    <row r="479" spans="1:20" ht="105">
      <c r="A479" s="78" t="str">
        <f t="shared" si="127"/>
        <v>Research and Development</v>
      </c>
      <c r="B479" s="78" t="str">
        <f t="shared" si="125"/>
        <v>Capital Cost Reduction</v>
      </c>
      <c r="C479" s="78" t="str">
        <f t="shared" si="125"/>
        <v>RnD Electricity Capital Cost Perc Reduction</v>
      </c>
      <c r="D479" s="12" t="s">
        <v>86</v>
      </c>
      <c r="E479" s="59"/>
      <c r="F479" s="12" t="s">
        <v>381</v>
      </c>
      <c r="G479" s="57"/>
      <c r="H479" s="58">
        <v>95</v>
      </c>
      <c r="I479" s="57" t="s">
        <v>50</v>
      </c>
      <c r="J479" s="78" t="str">
        <f t="shared" si="123"/>
        <v>R&amp;D Capital Cost Reductions</v>
      </c>
      <c r="K479" s="68" t="str">
        <f t="shared" si="126"/>
        <v>RnD electricity capital cost reduction</v>
      </c>
      <c r="L479" s="68">
        <f t="shared" si="126"/>
        <v>0</v>
      </c>
      <c r="M479" s="65">
        <f t="shared" si="126"/>
        <v>0.4</v>
      </c>
      <c r="N479" s="65">
        <f t="shared" si="126"/>
        <v>0.01</v>
      </c>
      <c r="O479" s="59" t="str">
        <f t="shared" si="126"/>
        <v>% reduction in cost</v>
      </c>
      <c r="P479" s="12" t="s">
        <v>2118</v>
      </c>
      <c r="Q479" s="57" t="s">
        <v>287</v>
      </c>
      <c r="R479" s="12" t="s">
        <v>288</v>
      </c>
      <c r="S479" s="84" t="s">
        <v>82</v>
      </c>
      <c r="T479" s="57"/>
    </row>
    <row r="480" spans="1:20" ht="105">
      <c r="A480" s="78" t="str">
        <f t="shared" si="127"/>
        <v>Research and Development</v>
      </c>
      <c r="B480" s="78" t="str">
        <f t="shared" si="125"/>
        <v>Capital Cost Reduction</v>
      </c>
      <c r="C480" s="78" t="str">
        <f t="shared" si="125"/>
        <v>RnD Electricity Capital Cost Perc Reduction</v>
      </c>
      <c r="D480" s="12" t="s">
        <v>530</v>
      </c>
      <c r="E480" s="59"/>
      <c r="F480" s="12" t="s">
        <v>534</v>
      </c>
      <c r="G480" s="57"/>
      <c r="H480" s="58">
        <v>96</v>
      </c>
      <c r="I480" s="57" t="s">
        <v>50</v>
      </c>
      <c r="J480" s="78" t="str">
        <f t="shared" si="123"/>
        <v>R&amp;D Capital Cost Reductions</v>
      </c>
      <c r="K480" s="68" t="str">
        <f t="shared" si="126"/>
        <v>RnD electricity capital cost reduction</v>
      </c>
      <c r="L480" s="68">
        <f t="shared" si="126"/>
        <v>0</v>
      </c>
      <c r="M480" s="65">
        <f t="shared" si="126"/>
        <v>0.4</v>
      </c>
      <c r="N480" s="65">
        <f t="shared" si="126"/>
        <v>0.01</v>
      </c>
      <c r="O480" s="59" t="str">
        <f t="shared" si="126"/>
        <v>% reduction in cost</v>
      </c>
      <c r="P480" s="12" t="s">
        <v>2119</v>
      </c>
      <c r="Q480" s="57" t="s">
        <v>287</v>
      </c>
      <c r="R480" s="12" t="s">
        <v>288</v>
      </c>
      <c r="S480" s="84" t="s">
        <v>82</v>
      </c>
      <c r="T480" s="57"/>
    </row>
    <row r="481" spans="1:20" ht="105">
      <c r="A481" s="78" t="str">
        <f t="shared" si="127"/>
        <v>Research and Development</v>
      </c>
      <c r="B481" s="78" t="str">
        <f t="shared" si="125"/>
        <v>Capital Cost Reduction</v>
      </c>
      <c r="C481" s="78" t="str">
        <f t="shared" si="125"/>
        <v>RnD Electricity Capital Cost Perc Reduction</v>
      </c>
      <c r="D481" s="12" t="s">
        <v>87</v>
      </c>
      <c r="E481" s="59"/>
      <c r="F481" s="12" t="s">
        <v>382</v>
      </c>
      <c r="G481" s="57"/>
      <c r="H481" s="58">
        <v>97</v>
      </c>
      <c r="I481" s="57" t="s">
        <v>50</v>
      </c>
      <c r="J481" s="78" t="str">
        <f t="shared" si="123"/>
        <v>R&amp;D Capital Cost Reductions</v>
      </c>
      <c r="K481" s="68" t="str">
        <f t="shared" si="126"/>
        <v>RnD electricity capital cost reduction</v>
      </c>
      <c r="L481" s="68">
        <f t="shared" si="126"/>
        <v>0</v>
      </c>
      <c r="M481" s="65">
        <f t="shared" si="126"/>
        <v>0.4</v>
      </c>
      <c r="N481" s="65">
        <f t="shared" si="126"/>
        <v>0.01</v>
      </c>
      <c r="O481" s="59" t="str">
        <f t="shared" si="126"/>
        <v>% reduction in cost</v>
      </c>
      <c r="P481" s="12" t="s">
        <v>2120</v>
      </c>
      <c r="Q481" s="57" t="s">
        <v>287</v>
      </c>
      <c r="R481" s="12" t="s">
        <v>288</v>
      </c>
      <c r="S481" s="84" t="s">
        <v>82</v>
      </c>
      <c r="T481" s="57"/>
    </row>
    <row r="482" spans="1:20" ht="105">
      <c r="A482" s="78" t="str">
        <f t="shared" si="127"/>
        <v>Research and Development</v>
      </c>
      <c r="B482" s="78" t="str">
        <f t="shared" si="125"/>
        <v>Capital Cost Reduction</v>
      </c>
      <c r="C482" s="78" t="str">
        <f t="shared" si="125"/>
        <v>RnD Electricity Capital Cost Perc Reduction</v>
      </c>
      <c r="D482" s="12" t="s">
        <v>88</v>
      </c>
      <c r="E482" s="59"/>
      <c r="F482" s="12" t="s">
        <v>383</v>
      </c>
      <c r="G482" s="57"/>
      <c r="H482" s="58">
        <v>98</v>
      </c>
      <c r="I482" s="57" t="s">
        <v>50</v>
      </c>
      <c r="J482" s="78" t="str">
        <f t="shared" si="123"/>
        <v>R&amp;D Capital Cost Reductions</v>
      </c>
      <c r="K482" s="68" t="str">
        <f t="shared" si="126"/>
        <v>RnD electricity capital cost reduction</v>
      </c>
      <c r="L482" s="68">
        <f t="shared" si="126"/>
        <v>0</v>
      </c>
      <c r="M482" s="65">
        <f t="shared" si="126"/>
        <v>0.4</v>
      </c>
      <c r="N482" s="65">
        <f t="shared" si="126"/>
        <v>0.01</v>
      </c>
      <c r="O482" s="59" t="str">
        <f t="shared" si="126"/>
        <v>% reduction in cost</v>
      </c>
      <c r="P482" s="12" t="s">
        <v>2121</v>
      </c>
      <c r="Q482" s="57" t="s">
        <v>287</v>
      </c>
      <c r="R482" s="12" t="s">
        <v>288</v>
      </c>
      <c r="S482" s="84" t="s">
        <v>82</v>
      </c>
      <c r="T482" s="57"/>
    </row>
    <row r="483" spans="1:20" ht="105">
      <c r="A483" s="78" t="str">
        <f t="shared" si="127"/>
        <v>Research and Development</v>
      </c>
      <c r="B483" s="78" t="str">
        <f t="shared" si="125"/>
        <v>Capital Cost Reduction</v>
      </c>
      <c r="C483" s="78" t="str">
        <f t="shared" si="125"/>
        <v>RnD Electricity Capital Cost Perc Reduction</v>
      </c>
      <c r="D483" s="12" t="s">
        <v>89</v>
      </c>
      <c r="E483" s="59"/>
      <c r="F483" s="12" t="s">
        <v>384</v>
      </c>
      <c r="G483" s="57"/>
      <c r="H483" s="58">
        <v>99</v>
      </c>
      <c r="I483" s="57" t="s">
        <v>50</v>
      </c>
      <c r="J483" s="78" t="str">
        <f t="shared" si="123"/>
        <v>R&amp;D Capital Cost Reductions</v>
      </c>
      <c r="K483" s="68" t="str">
        <f t="shared" si="126"/>
        <v>RnD electricity capital cost reduction</v>
      </c>
      <c r="L483" s="68">
        <f t="shared" si="126"/>
        <v>0</v>
      </c>
      <c r="M483" s="65">
        <f t="shared" si="126"/>
        <v>0.4</v>
      </c>
      <c r="N483" s="65">
        <f t="shared" si="126"/>
        <v>0.01</v>
      </c>
      <c r="O483" s="59" t="str">
        <f t="shared" si="126"/>
        <v>% reduction in cost</v>
      </c>
      <c r="P483" s="12" t="s">
        <v>2122</v>
      </c>
      <c r="Q483" s="57" t="s">
        <v>287</v>
      </c>
      <c r="R483" s="12" t="s">
        <v>288</v>
      </c>
      <c r="S483" s="84" t="s">
        <v>82</v>
      </c>
      <c r="T483" s="57"/>
    </row>
    <row r="484" spans="1:20" ht="105">
      <c r="A484" s="78" t="str">
        <f>A$476</f>
        <v>Research and Development</v>
      </c>
      <c r="B484" s="78" t="str">
        <f t="shared" si="125"/>
        <v>Capital Cost Reduction</v>
      </c>
      <c r="C484" s="78" t="str">
        <f t="shared" si="125"/>
        <v>RnD Electricity Capital Cost Perc Reduction</v>
      </c>
      <c r="D484" s="12" t="s">
        <v>363</v>
      </c>
      <c r="E484" s="59"/>
      <c r="F484" s="12" t="s">
        <v>1977</v>
      </c>
      <c r="G484" s="57"/>
      <c r="H484" s="58">
        <v>192</v>
      </c>
      <c r="I484" s="57" t="s">
        <v>50</v>
      </c>
      <c r="J484" s="78" t="str">
        <f t="shared" si="123"/>
        <v>R&amp;D Capital Cost Reductions</v>
      </c>
      <c r="K484" s="68" t="str">
        <f t="shared" si="126"/>
        <v>RnD electricity capital cost reduction</v>
      </c>
      <c r="L484" s="68">
        <f t="shared" si="126"/>
        <v>0</v>
      </c>
      <c r="M484" s="65">
        <f t="shared" si="126"/>
        <v>0.4</v>
      </c>
      <c r="N484" s="65">
        <f t="shared" si="126"/>
        <v>0.01</v>
      </c>
      <c r="O484" s="59" t="str">
        <f t="shared" si="126"/>
        <v>% reduction in cost</v>
      </c>
      <c r="P484" s="12" t="s">
        <v>2123</v>
      </c>
      <c r="Q484" s="57" t="s">
        <v>287</v>
      </c>
      <c r="R484" s="12" t="s">
        <v>288</v>
      </c>
      <c r="S484" s="84" t="s">
        <v>82</v>
      </c>
      <c r="T484" s="57"/>
    </row>
    <row r="485" spans="1:20" ht="105">
      <c r="A485" s="78" t="str">
        <f t="shared" si="127"/>
        <v>Research and Development</v>
      </c>
      <c r="B485" s="78" t="str">
        <f t="shared" si="127"/>
        <v>Capital Cost Reduction</v>
      </c>
      <c r="C485" s="78" t="str">
        <f t="shared" si="127"/>
        <v>RnD Electricity Capital Cost Perc Reduction</v>
      </c>
      <c r="D485" s="12" t="s">
        <v>526</v>
      </c>
      <c r="E485" s="59"/>
      <c r="F485" s="12" t="s">
        <v>527</v>
      </c>
      <c r="G485" s="57"/>
      <c r="H485" s="58">
        <v>180</v>
      </c>
      <c r="I485" s="57" t="s">
        <v>50</v>
      </c>
      <c r="J485" s="78" t="str">
        <f t="shared" si="123"/>
        <v>R&amp;D Capital Cost Reductions</v>
      </c>
      <c r="K485" s="68" t="str">
        <f t="shared" si="126"/>
        <v>RnD electricity capital cost reduction</v>
      </c>
      <c r="L485" s="68">
        <f t="shared" si="126"/>
        <v>0</v>
      </c>
      <c r="M485" s="65">
        <f t="shared" si="126"/>
        <v>0.4</v>
      </c>
      <c r="N485" s="65">
        <f t="shared" si="126"/>
        <v>0.01</v>
      </c>
      <c r="O485" s="59" t="str">
        <f t="shared" si="126"/>
        <v>% reduction in cost</v>
      </c>
      <c r="P485" s="12" t="s">
        <v>2124</v>
      </c>
      <c r="Q485" s="57" t="s">
        <v>287</v>
      </c>
      <c r="R485" s="12" t="s">
        <v>288</v>
      </c>
      <c r="S485" s="84" t="s">
        <v>82</v>
      </c>
      <c r="T485" s="57"/>
    </row>
    <row r="486" spans="1:20" ht="105">
      <c r="A486" s="78" t="str">
        <f t="shared" si="127"/>
        <v>Research and Development</v>
      </c>
      <c r="B486" s="78" t="str">
        <f t="shared" si="127"/>
        <v>Capital Cost Reduction</v>
      </c>
      <c r="C486" s="78" t="str">
        <f t="shared" si="127"/>
        <v>RnD Electricity Capital Cost Perc Reduction</v>
      </c>
      <c r="D486" s="12" t="s">
        <v>535</v>
      </c>
      <c r="E486" s="59"/>
      <c r="F486" s="12" t="s">
        <v>537</v>
      </c>
      <c r="G486" s="57"/>
      <c r="H486" s="58">
        <v>183</v>
      </c>
      <c r="I486" s="57" t="s">
        <v>50</v>
      </c>
      <c r="J486" s="78" t="str">
        <f t="shared" si="123"/>
        <v>R&amp;D Capital Cost Reductions</v>
      </c>
      <c r="K486" s="68" t="str">
        <f t="shared" si="126"/>
        <v>RnD electricity capital cost reduction</v>
      </c>
      <c r="L486" s="68">
        <f t="shared" si="126"/>
        <v>0</v>
      </c>
      <c r="M486" s="65">
        <f t="shared" si="126"/>
        <v>0.4</v>
      </c>
      <c r="N486" s="65">
        <f t="shared" si="126"/>
        <v>0.01</v>
      </c>
      <c r="O486" s="59" t="str">
        <f t="shared" si="126"/>
        <v>% reduction in cost</v>
      </c>
      <c r="P486" s="12" t="s">
        <v>2125</v>
      </c>
      <c r="Q486" s="57" t="s">
        <v>287</v>
      </c>
      <c r="R486" s="12" t="s">
        <v>288</v>
      </c>
      <c r="S486" s="84" t="s">
        <v>82</v>
      </c>
      <c r="T486" s="57"/>
    </row>
    <row r="487" spans="1:20" ht="105">
      <c r="A487" s="180" t="s">
        <v>2710</v>
      </c>
      <c r="B487" s="78" t="str">
        <f t="shared" si="125"/>
        <v>Capital Cost Reduction</v>
      </c>
      <c r="C487" s="180" t="s">
        <v>341</v>
      </c>
      <c r="D487" s="57" t="s">
        <v>146</v>
      </c>
      <c r="E487" s="57"/>
      <c r="F487" s="12" t="s">
        <v>385</v>
      </c>
      <c r="G487" s="57"/>
      <c r="H487" s="58">
        <v>100</v>
      </c>
      <c r="I487" s="57" t="s">
        <v>50</v>
      </c>
      <c r="J487" s="78" t="str">
        <f t="shared" si="123"/>
        <v>R&amp;D Capital Cost Reductions</v>
      </c>
      <c r="K487" s="80" t="s">
        <v>1992</v>
      </c>
      <c r="L487" s="64">
        <v>0</v>
      </c>
      <c r="M487" s="64">
        <v>0.4</v>
      </c>
      <c r="N487" s="63">
        <v>0.01</v>
      </c>
      <c r="O487" s="57" t="s">
        <v>37</v>
      </c>
      <c r="P487" s="12" t="s">
        <v>2126</v>
      </c>
      <c r="Q487" s="57" t="s">
        <v>287</v>
      </c>
      <c r="R487" s="12" t="s">
        <v>288</v>
      </c>
      <c r="S487" s="84" t="s">
        <v>82</v>
      </c>
      <c r="T487" s="57"/>
    </row>
    <row r="488" spans="1:20" ht="105">
      <c r="A488" s="78" t="str">
        <f>A$487</f>
        <v>Research and Development</v>
      </c>
      <c r="B488" s="78" t="str">
        <f t="shared" ref="B488:C495" si="128">B$487</f>
        <v>Capital Cost Reduction</v>
      </c>
      <c r="C488" s="78" t="str">
        <f t="shared" si="128"/>
        <v>RnD Industry Capital Cost Perc Reduction</v>
      </c>
      <c r="D488" s="12" t="s">
        <v>147</v>
      </c>
      <c r="E488" s="57"/>
      <c r="F488" s="12" t="s">
        <v>386</v>
      </c>
      <c r="G488" s="57"/>
      <c r="H488" s="58">
        <v>101</v>
      </c>
      <c r="I488" s="57" t="s">
        <v>50</v>
      </c>
      <c r="J488" s="78" t="str">
        <f t="shared" si="123"/>
        <v>R&amp;D Capital Cost Reductions</v>
      </c>
      <c r="K488" s="68" t="str">
        <f t="shared" ref="K488:O494" si="129">K$487</f>
        <v>RnD industry capital cost reduction</v>
      </c>
      <c r="L488" s="68">
        <f t="shared" si="129"/>
        <v>0</v>
      </c>
      <c r="M488" s="68">
        <f t="shared" si="129"/>
        <v>0.4</v>
      </c>
      <c r="N488" s="68">
        <f t="shared" si="129"/>
        <v>0.01</v>
      </c>
      <c r="O488" s="59" t="str">
        <f t="shared" si="129"/>
        <v>% reduction in cost</v>
      </c>
      <c r="P488" s="12" t="s">
        <v>2127</v>
      </c>
      <c r="Q488" s="57" t="s">
        <v>287</v>
      </c>
      <c r="R488" s="12" t="s">
        <v>288</v>
      </c>
      <c r="S488" s="84" t="s">
        <v>82</v>
      </c>
      <c r="T488" s="57"/>
    </row>
    <row r="489" spans="1:20" ht="105">
      <c r="A489" s="78" t="str">
        <f t="shared" ref="A489:A494" si="130">A$487</f>
        <v>Research and Development</v>
      </c>
      <c r="B489" s="78" t="str">
        <f t="shared" si="128"/>
        <v>Capital Cost Reduction</v>
      </c>
      <c r="C489" s="78" t="str">
        <f t="shared" si="128"/>
        <v>RnD Industry Capital Cost Perc Reduction</v>
      </c>
      <c r="D489" s="12" t="s">
        <v>148</v>
      </c>
      <c r="E489" s="57"/>
      <c r="F489" s="12" t="s">
        <v>387</v>
      </c>
      <c r="G489" s="57"/>
      <c r="H489" s="58">
        <v>102</v>
      </c>
      <c r="I489" s="57" t="s">
        <v>50</v>
      </c>
      <c r="J489" s="78" t="str">
        <f t="shared" si="123"/>
        <v>R&amp;D Capital Cost Reductions</v>
      </c>
      <c r="K489" s="68" t="str">
        <f t="shared" si="129"/>
        <v>RnD industry capital cost reduction</v>
      </c>
      <c r="L489" s="68">
        <f t="shared" si="129"/>
        <v>0</v>
      </c>
      <c r="M489" s="68">
        <f t="shared" si="129"/>
        <v>0.4</v>
      </c>
      <c r="N489" s="68">
        <f t="shared" si="129"/>
        <v>0.01</v>
      </c>
      <c r="O489" s="59" t="str">
        <f t="shared" si="129"/>
        <v>% reduction in cost</v>
      </c>
      <c r="P489" s="12" t="s">
        <v>2128</v>
      </c>
      <c r="Q489" s="57" t="s">
        <v>287</v>
      </c>
      <c r="R489" s="12" t="s">
        <v>288</v>
      </c>
      <c r="S489" s="84" t="s">
        <v>82</v>
      </c>
      <c r="T489" s="57"/>
    </row>
    <row r="490" spans="1:20" ht="105">
      <c r="A490" s="78" t="str">
        <f t="shared" si="130"/>
        <v>Research and Development</v>
      </c>
      <c r="B490" s="78" t="str">
        <f t="shared" si="128"/>
        <v>Capital Cost Reduction</v>
      </c>
      <c r="C490" s="78" t="str">
        <f t="shared" si="128"/>
        <v>RnD Industry Capital Cost Perc Reduction</v>
      </c>
      <c r="D490" s="12" t="s">
        <v>149</v>
      </c>
      <c r="E490" s="57"/>
      <c r="F490" s="12" t="s">
        <v>388</v>
      </c>
      <c r="G490" s="57"/>
      <c r="H490" s="58">
        <v>103</v>
      </c>
      <c r="I490" s="57" t="s">
        <v>50</v>
      </c>
      <c r="J490" s="78" t="str">
        <f t="shared" si="123"/>
        <v>R&amp;D Capital Cost Reductions</v>
      </c>
      <c r="K490" s="68" t="str">
        <f t="shared" si="129"/>
        <v>RnD industry capital cost reduction</v>
      </c>
      <c r="L490" s="68">
        <f t="shared" si="129"/>
        <v>0</v>
      </c>
      <c r="M490" s="68">
        <f t="shared" si="129"/>
        <v>0.4</v>
      </c>
      <c r="N490" s="68">
        <f t="shared" si="129"/>
        <v>0.01</v>
      </c>
      <c r="O490" s="59" t="str">
        <f t="shared" si="129"/>
        <v>% reduction in cost</v>
      </c>
      <c r="P490" s="12" t="s">
        <v>2129</v>
      </c>
      <c r="Q490" s="57" t="s">
        <v>287</v>
      </c>
      <c r="R490" s="12" t="s">
        <v>288</v>
      </c>
      <c r="S490" s="84" t="s">
        <v>82</v>
      </c>
      <c r="T490" s="57"/>
    </row>
    <row r="491" spans="1:20" ht="105">
      <c r="A491" s="78" t="str">
        <f t="shared" si="130"/>
        <v>Research and Development</v>
      </c>
      <c r="B491" s="78" t="str">
        <f t="shared" si="128"/>
        <v>Capital Cost Reduction</v>
      </c>
      <c r="C491" s="78" t="str">
        <f t="shared" si="128"/>
        <v>RnD Industry Capital Cost Perc Reduction</v>
      </c>
      <c r="D491" s="12" t="s">
        <v>2369</v>
      </c>
      <c r="E491" s="57"/>
      <c r="F491" s="12" t="s">
        <v>389</v>
      </c>
      <c r="G491" s="57"/>
      <c r="H491" s="58">
        <v>104</v>
      </c>
      <c r="I491" s="57" t="s">
        <v>50</v>
      </c>
      <c r="J491" s="78" t="str">
        <f t="shared" si="123"/>
        <v>R&amp;D Capital Cost Reductions</v>
      </c>
      <c r="K491" s="68" t="str">
        <f t="shared" si="129"/>
        <v>RnD industry capital cost reduction</v>
      </c>
      <c r="L491" s="68">
        <f t="shared" si="129"/>
        <v>0</v>
      </c>
      <c r="M491" s="68">
        <f t="shared" si="129"/>
        <v>0.4</v>
      </c>
      <c r="N491" s="68">
        <f t="shared" si="129"/>
        <v>0.01</v>
      </c>
      <c r="O491" s="59" t="str">
        <f t="shared" si="129"/>
        <v>% reduction in cost</v>
      </c>
      <c r="P491" s="12" t="s">
        <v>2130</v>
      </c>
      <c r="Q491" s="57" t="s">
        <v>287</v>
      </c>
      <c r="R491" s="12" t="s">
        <v>288</v>
      </c>
      <c r="S491" s="84" t="s">
        <v>82</v>
      </c>
      <c r="T491" s="57"/>
    </row>
    <row r="492" spans="1:20" ht="105">
      <c r="A492" s="78" t="str">
        <f t="shared" si="130"/>
        <v>Research and Development</v>
      </c>
      <c r="B492" s="78" t="str">
        <f t="shared" si="128"/>
        <v>Capital Cost Reduction</v>
      </c>
      <c r="C492" s="78" t="str">
        <f t="shared" si="128"/>
        <v>RnD Industry Capital Cost Perc Reduction</v>
      </c>
      <c r="D492" s="12" t="s">
        <v>150</v>
      </c>
      <c r="E492" s="57"/>
      <c r="F492" s="12" t="s">
        <v>2378</v>
      </c>
      <c r="G492" s="57"/>
      <c r="H492" s="58">
        <v>105</v>
      </c>
      <c r="I492" s="57" t="s">
        <v>50</v>
      </c>
      <c r="J492" s="78" t="str">
        <f t="shared" si="123"/>
        <v>R&amp;D Capital Cost Reductions</v>
      </c>
      <c r="K492" s="68" t="str">
        <f t="shared" si="129"/>
        <v>RnD industry capital cost reduction</v>
      </c>
      <c r="L492" s="68">
        <f t="shared" si="129"/>
        <v>0</v>
      </c>
      <c r="M492" s="68">
        <f t="shared" si="129"/>
        <v>0.4</v>
      </c>
      <c r="N492" s="68">
        <f t="shared" si="129"/>
        <v>0.01</v>
      </c>
      <c r="O492" s="59" t="str">
        <f t="shared" si="129"/>
        <v>% reduction in cost</v>
      </c>
      <c r="P492" s="12" t="s">
        <v>2131</v>
      </c>
      <c r="Q492" s="57" t="s">
        <v>287</v>
      </c>
      <c r="R492" s="12" t="s">
        <v>288</v>
      </c>
      <c r="S492" s="84" t="s">
        <v>82</v>
      </c>
      <c r="T492" s="57"/>
    </row>
    <row r="493" spans="1:20" ht="105">
      <c r="A493" s="78" t="str">
        <f t="shared" si="130"/>
        <v>Research and Development</v>
      </c>
      <c r="B493" s="78" t="str">
        <f t="shared" si="128"/>
        <v>Capital Cost Reduction</v>
      </c>
      <c r="C493" s="78" t="str">
        <f t="shared" si="128"/>
        <v>RnD Industry Capital Cost Perc Reduction</v>
      </c>
      <c r="D493" s="12" t="s">
        <v>151</v>
      </c>
      <c r="E493" s="57"/>
      <c r="F493" s="12" t="s">
        <v>390</v>
      </c>
      <c r="G493" s="57"/>
      <c r="H493" s="58">
        <v>106</v>
      </c>
      <c r="I493" s="57" t="s">
        <v>50</v>
      </c>
      <c r="J493" s="78" t="str">
        <f t="shared" si="123"/>
        <v>R&amp;D Capital Cost Reductions</v>
      </c>
      <c r="K493" s="68" t="str">
        <f t="shared" si="129"/>
        <v>RnD industry capital cost reduction</v>
      </c>
      <c r="L493" s="68">
        <f t="shared" si="129"/>
        <v>0</v>
      </c>
      <c r="M493" s="68">
        <f t="shared" si="129"/>
        <v>0.4</v>
      </c>
      <c r="N493" s="68">
        <f t="shared" si="129"/>
        <v>0.01</v>
      </c>
      <c r="O493" s="59" t="str">
        <f t="shared" si="129"/>
        <v>% reduction in cost</v>
      </c>
      <c r="P493" s="12" t="s">
        <v>2132</v>
      </c>
      <c r="Q493" s="57" t="s">
        <v>287</v>
      </c>
      <c r="R493" s="12" t="s">
        <v>288</v>
      </c>
      <c r="S493" s="84" t="s">
        <v>82</v>
      </c>
      <c r="T493" s="57"/>
    </row>
    <row r="494" spans="1:20" ht="105">
      <c r="A494" s="78" t="str">
        <f t="shared" si="130"/>
        <v>Research and Development</v>
      </c>
      <c r="B494" s="78" t="str">
        <f t="shared" si="128"/>
        <v>Capital Cost Reduction</v>
      </c>
      <c r="C494" s="78" t="str">
        <f t="shared" si="128"/>
        <v>RnD Industry Capital Cost Perc Reduction</v>
      </c>
      <c r="D494" s="12" t="s">
        <v>152</v>
      </c>
      <c r="E494" s="57"/>
      <c r="F494" s="12" t="s">
        <v>391</v>
      </c>
      <c r="G494" s="57"/>
      <c r="H494" s="58">
        <v>107</v>
      </c>
      <c r="I494" s="57" t="s">
        <v>50</v>
      </c>
      <c r="J494" s="78" t="str">
        <f t="shared" si="123"/>
        <v>R&amp;D Capital Cost Reductions</v>
      </c>
      <c r="K494" s="68" t="str">
        <f t="shared" si="129"/>
        <v>RnD industry capital cost reduction</v>
      </c>
      <c r="L494" s="68">
        <f t="shared" si="129"/>
        <v>0</v>
      </c>
      <c r="M494" s="68">
        <f t="shared" si="129"/>
        <v>0.4</v>
      </c>
      <c r="N494" s="68">
        <f t="shared" si="129"/>
        <v>0.01</v>
      </c>
      <c r="O494" s="59" t="str">
        <f t="shared" si="129"/>
        <v>% reduction in cost</v>
      </c>
      <c r="P494" s="12" t="s">
        <v>2133</v>
      </c>
      <c r="Q494" s="57" t="s">
        <v>287</v>
      </c>
      <c r="R494" s="12" t="s">
        <v>288</v>
      </c>
      <c r="S494" s="84" t="s">
        <v>82</v>
      </c>
      <c r="T494" s="57"/>
    </row>
    <row r="495" spans="1:20" ht="105">
      <c r="A495" s="180" t="s">
        <v>2710</v>
      </c>
      <c r="B495" s="78" t="str">
        <f t="shared" si="128"/>
        <v>Capital Cost Reduction</v>
      </c>
      <c r="C495" s="181" t="s">
        <v>342</v>
      </c>
      <c r="D495" s="57" t="s">
        <v>1963</v>
      </c>
      <c r="E495" s="57"/>
      <c r="F495" s="57" t="s">
        <v>558</v>
      </c>
      <c r="G495" s="57"/>
      <c r="H495" s="58">
        <v>108</v>
      </c>
      <c r="I495" s="57" t="s">
        <v>50</v>
      </c>
      <c r="J495" s="78" t="str">
        <f t="shared" si="123"/>
        <v>R&amp;D Capital Cost Reductions</v>
      </c>
      <c r="K495" s="80" t="s">
        <v>1991</v>
      </c>
      <c r="L495" s="64">
        <v>0</v>
      </c>
      <c r="M495" s="64">
        <v>0.4</v>
      </c>
      <c r="N495" s="63">
        <v>0.01</v>
      </c>
      <c r="O495" s="57" t="s">
        <v>37</v>
      </c>
      <c r="P495" s="12" t="s">
        <v>2134</v>
      </c>
      <c r="Q495" s="57" t="s">
        <v>287</v>
      </c>
      <c r="R495" s="12" t="s">
        <v>288</v>
      </c>
      <c r="S495" s="84" t="s">
        <v>82</v>
      </c>
      <c r="T495" s="57"/>
    </row>
    <row r="496" spans="1:20" ht="105">
      <c r="A496" s="78" t="str">
        <f>A$495</f>
        <v>Research and Development</v>
      </c>
      <c r="B496" s="78" t="str">
        <f t="shared" ref="B496:C500" si="131">B$495</f>
        <v>Capital Cost Reduction</v>
      </c>
      <c r="C496" s="78" t="str">
        <f t="shared" si="131"/>
        <v>RnD Transportation Capital Cost Perc Reduction</v>
      </c>
      <c r="D496" s="57" t="s">
        <v>1964</v>
      </c>
      <c r="E496" s="57"/>
      <c r="F496" s="57" t="s">
        <v>559</v>
      </c>
      <c r="G496" s="57"/>
      <c r="H496" s="58">
        <v>109</v>
      </c>
      <c r="I496" s="57" t="s">
        <v>50</v>
      </c>
      <c r="J496" s="78" t="str">
        <f t="shared" si="123"/>
        <v>R&amp;D Capital Cost Reductions</v>
      </c>
      <c r="K496" s="68" t="str">
        <f t="shared" ref="K496:O500" si="132">K$495</f>
        <v>RnD transportation capital cost reduction</v>
      </c>
      <c r="L496" s="68">
        <f t="shared" si="132"/>
        <v>0</v>
      </c>
      <c r="M496" s="68">
        <f t="shared" si="132"/>
        <v>0.4</v>
      </c>
      <c r="N496" s="68">
        <f t="shared" si="132"/>
        <v>0.01</v>
      </c>
      <c r="O496" s="59" t="str">
        <f t="shared" si="132"/>
        <v>% reduction in cost</v>
      </c>
      <c r="P496" s="12" t="s">
        <v>2135</v>
      </c>
      <c r="Q496" s="57" t="s">
        <v>287</v>
      </c>
      <c r="R496" s="12" t="s">
        <v>288</v>
      </c>
      <c r="S496" s="84" t="s">
        <v>82</v>
      </c>
      <c r="T496" s="57"/>
    </row>
    <row r="497" spans="1:20" ht="120">
      <c r="A497" s="78" t="str">
        <f>A$495</f>
        <v>Research and Development</v>
      </c>
      <c r="B497" s="78" t="str">
        <f t="shared" si="131"/>
        <v>Capital Cost Reduction</v>
      </c>
      <c r="C497" s="78" t="str">
        <f t="shared" si="131"/>
        <v>RnD Transportation Capital Cost Perc Reduction</v>
      </c>
      <c r="D497" s="57" t="s">
        <v>1965</v>
      </c>
      <c r="E497" s="57"/>
      <c r="F497" s="57" t="s">
        <v>560</v>
      </c>
      <c r="G497" s="57"/>
      <c r="H497" s="58">
        <v>110</v>
      </c>
      <c r="I497" s="57" t="s">
        <v>50</v>
      </c>
      <c r="J497" s="78" t="str">
        <f t="shared" si="123"/>
        <v>R&amp;D Capital Cost Reductions</v>
      </c>
      <c r="K497" s="68" t="str">
        <f t="shared" si="132"/>
        <v>RnD transportation capital cost reduction</v>
      </c>
      <c r="L497" s="68">
        <f t="shared" si="132"/>
        <v>0</v>
      </c>
      <c r="M497" s="68">
        <f t="shared" si="132"/>
        <v>0.4</v>
      </c>
      <c r="N497" s="68">
        <f t="shared" si="132"/>
        <v>0.01</v>
      </c>
      <c r="O497" s="59" t="str">
        <f t="shared" si="132"/>
        <v>% reduction in cost</v>
      </c>
      <c r="P497" s="12" t="s">
        <v>2136</v>
      </c>
      <c r="Q497" s="57" t="s">
        <v>287</v>
      </c>
      <c r="R497" s="12" t="s">
        <v>288</v>
      </c>
      <c r="S497" s="84" t="s">
        <v>82</v>
      </c>
      <c r="T497" s="57"/>
    </row>
    <row r="498" spans="1:20" ht="120">
      <c r="A498" s="78" t="str">
        <f>A$495</f>
        <v>Research and Development</v>
      </c>
      <c r="B498" s="78" t="str">
        <f t="shared" si="131"/>
        <v>Capital Cost Reduction</v>
      </c>
      <c r="C498" s="78" t="str">
        <f t="shared" si="131"/>
        <v>RnD Transportation Capital Cost Perc Reduction</v>
      </c>
      <c r="D498" s="57" t="s">
        <v>1966</v>
      </c>
      <c r="E498" s="57"/>
      <c r="F498" s="57" t="s">
        <v>561</v>
      </c>
      <c r="G498" s="57"/>
      <c r="H498" s="58">
        <v>111</v>
      </c>
      <c r="I498" s="57" t="s">
        <v>50</v>
      </c>
      <c r="J498" s="78" t="str">
        <f t="shared" si="123"/>
        <v>R&amp;D Capital Cost Reductions</v>
      </c>
      <c r="K498" s="68" t="str">
        <f t="shared" si="132"/>
        <v>RnD transportation capital cost reduction</v>
      </c>
      <c r="L498" s="68">
        <f t="shared" si="132"/>
        <v>0</v>
      </c>
      <c r="M498" s="68">
        <f t="shared" si="132"/>
        <v>0.4</v>
      </c>
      <c r="N498" s="68">
        <f t="shared" si="132"/>
        <v>0.01</v>
      </c>
      <c r="O498" s="59" t="str">
        <f t="shared" si="132"/>
        <v>% reduction in cost</v>
      </c>
      <c r="P498" s="12" t="s">
        <v>2137</v>
      </c>
      <c r="Q498" s="57" t="s">
        <v>287</v>
      </c>
      <c r="R498" s="12" t="s">
        <v>288</v>
      </c>
      <c r="S498" s="84" t="s">
        <v>82</v>
      </c>
      <c r="T498" s="57"/>
    </row>
    <row r="499" spans="1:20" ht="105">
      <c r="A499" s="78" t="str">
        <f>A$495</f>
        <v>Research and Development</v>
      </c>
      <c r="B499" s="78" t="str">
        <f t="shared" si="131"/>
        <v>Capital Cost Reduction</v>
      </c>
      <c r="C499" s="78" t="str">
        <f t="shared" si="131"/>
        <v>RnD Transportation Capital Cost Perc Reduction</v>
      </c>
      <c r="D499" s="57" t="s">
        <v>1967</v>
      </c>
      <c r="E499" s="57"/>
      <c r="F499" s="57" t="s">
        <v>562</v>
      </c>
      <c r="G499" s="57"/>
      <c r="H499" s="58">
        <v>112</v>
      </c>
      <c r="I499" s="57" t="s">
        <v>50</v>
      </c>
      <c r="J499" s="78" t="str">
        <f t="shared" si="123"/>
        <v>R&amp;D Capital Cost Reductions</v>
      </c>
      <c r="K499" s="68" t="str">
        <f t="shared" si="132"/>
        <v>RnD transportation capital cost reduction</v>
      </c>
      <c r="L499" s="68">
        <f t="shared" si="132"/>
        <v>0</v>
      </c>
      <c r="M499" s="68">
        <f t="shared" si="132"/>
        <v>0.4</v>
      </c>
      <c r="N499" s="68">
        <f t="shared" si="132"/>
        <v>0.01</v>
      </c>
      <c r="O499" s="59" t="str">
        <f t="shared" si="132"/>
        <v>% reduction in cost</v>
      </c>
      <c r="P499" s="12" t="s">
        <v>2138</v>
      </c>
      <c r="Q499" s="57" t="s">
        <v>287</v>
      </c>
      <c r="R499" s="12" t="s">
        <v>288</v>
      </c>
      <c r="S499" s="84" t="s">
        <v>82</v>
      </c>
      <c r="T499" s="57"/>
    </row>
    <row r="500" spans="1:20" ht="105">
      <c r="A500" s="78" t="str">
        <f>A$495</f>
        <v>Research and Development</v>
      </c>
      <c r="B500" s="78" t="str">
        <f t="shared" si="131"/>
        <v>Capital Cost Reduction</v>
      </c>
      <c r="C500" s="78" t="str">
        <f t="shared" si="131"/>
        <v>RnD Transportation Capital Cost Perc Reduction</v>
      </c>
      <c r="D500" s="57" t="s">
        <v>1968</v>
      </c>
      <c r="E500" s="57"/>
      <c r="F500" s="57" t="s">
        <v>563</v>
      </c>
      <c r="G500" s="57"/>
      <c r="H500" s="58">
        <v>113</v>
      </c>
      <c r="I500" s="57" t="s">
        <v>50</v>
      </c>
      <c r="J500" s="78" t="str">
        <f t="shared" si="123"/>
        <v>R&amp;D Capital Cost Reductions</v>
      </c>
      <c r="K500" s="68" t="str">
        <f t="shared" si="132"/>
        <v>RnD transportation capital cost reduction</v>
      </c>
      <c r="L500" s="68">
        <f t="shared" si="132"/>
        <v>0</v>
      </c>
      <c r="M500" s="68">
        <f t="shared" si="132"/>
        <v>0.4</v>
      </c>
      <c r="N500" s="68">
        <f t="shared" si="132"/>
        <v>0.01</v>
      </c>
      <c r="O500" s="59" t="str">
        <f t="shared" si="132"/>
        <v>% reduction in cost</v>
      </c>
      <c r="P500" s="12" t="s">
        <v>2139</v>
      </c>
      <c r="Q500" s="57" t="s">
        <v>287</v>
      </c>
      <c r="R500" s="12" t="s">
        <v>288</v>
      </c>
      <c r="S500" s="84" t="s">
        <v>82</v>
      </c>
      <c r="T500" s="57"/>
    </row>
    <row r="501" spans="1:20" ht="105" hidden="1">
      <c r="A501" s="180" t="s">
        <v>2710</v>
      </c>
      <c r="B501" s="180" t="s">
        <v>392</v>
      </c>
      <c r="C501" s="180" t="s">
        <v>343</v>
      </c>
      <c r="D501" s="57" t="s">
        <v>126</v>
      </c>
      <c r="E501" s="57"/>
      <c r="F501" s="57" t="s">
        <v>374</v>
      </c>
      <c r="G501" s="57"/>
      <c r="H501" s="58">
        <v>114</v>
      </c>
      <c r="I501" s="12" t="s">
        <v>51</v>
      </c>
      <c r="J501" s="80" t="s">
        <v>424</v>
      </c>
      <c r="K501" s="80" t="s">
        <v>1990</v>
      </c>
      <c r="L501" s="64">
        <v>0</v>
      </c>
      <c r="M501" s="64">
        <v>0.4</v>
      </c>
      <c r="N501" s="63">
        <v>0.01</v>
      </c>
      <c r="O501" s="57" t="s">
        <v>38</v>
      </c>
      <c r="P501" s="57" t="s">
        <v>2140</v>
      </c>
      <c r="Q501" s="57" t="s">
        <v>287</v>
      </c>
      <c r="R501" s="12" t="s">
        <v>288</v>
      </c>
      <c r="S501" s="84" t="s">
        <v>82</v>
      </c>
      <c r="T501" s="57"/>
    </row>
    <row r="502" spans="1:20" ht="105">
      <c r="A502" s="78" t="str">
        <f>A$501</f>
        <v>Research and Development</v>
      </c>
      <c r="B502" s="78" t="str">
        <f t="shared" ref="B502:C508" si="133">B$501</f>
        <v>Fuel Use Reduction</v>
      </c>
      <c r="C502" s="78" t="str">
        <f t="shared" si="133"/>
        <v>RnD Building Fuel Use Perc Reduction</v>
      </c>
      <c r="D502" s="57" t="s">
        <v>127</v>
      </c>
      <c r="E502" s="57"/>
      <c r="F502" s="57" t="s">
        <v>375</v>
      </c>
      <c r="G502" s="57"/>
      <c r="H502" s="58">
        <v>115</v>
      </c>
      <c r="I502" s="57" t="s">
        <v>50</v>
      </c>
      <c r="J502" s="78" t="str">
        <f t="shared" ref="J502:J532" si="134">J$501</f>
        <v>R&amp;D Fuel Use Reductions</v>
      </c>
      <c r="K502" s="68" t="str">
        <f t="shared" ref="K502:O506" si="135">K$501</f>
        <v>RnD building fuel use reduction</v>
      </c>
      <c r="L502" s="68">
        <f t="shared" si="135"/>
        <v>0</v>
      </c>
      <c r="M502" s="68">
        <f t="shared" si="135"/>
        <v>0.4</v>
      </c>
      <c r="N502" s="68">
        <f t="shared" si="135"/>
        <v>0.01</v>
      </c>
      <c r="O502" s="59" t="str">
        <f t="shared" si="135"/>
        <v>% reduction in fuel use</v>
      </c>
      <c r="P502" s="57" t="s">
        <v>2141</v>
      </c>
      <c r="Q502" s="57" t="s">
        <v>287</v>
      </c>
      <c r="R502" s="12" t="s">
        <v>288</v>
      </c>
      <c r="S502" s="84" t="s">
        <v>82</v>
      </c>
      <c r="T502" s="57"/>
    </row>
    <row r="503" spans="1:20" ht="30" hidden="1">
      <c r="A503" s="78" t="str">
        <f>A$501</f>
        <v>Research and Development</v>
      </c>
      <c r="B503" s="78" t="str">
        <f t="shared" si="133"/>
        <v>Fuel Use Reduction</v>
      </c>
      <c r="C503" s="78" t="str">
        <f t="shared" si="133"/>
        <v>RnD Building Fuel Use Perc Reduction</v>
      </c>
      <c r="D503" s="57" t="s">
        <v>128</v>
      </c>
      <c r="E503" s="57"/>
      <c r="F503" s="57" t="s">
        <v>376</v>
      </c>
      <c r="G503" s="57"/>
      <c r="H503" s="58"/>
      <c r="I503" s="57" t="s">
        <v>51</v>
      </c>
      <c r="J503" s="78" t="str">
        <f t="shared" si="134"/>
        <v>R&amp;D Fuel Use Reductions</v>
      </c>
      <c r="K503" s="68" t="str">
        <f t="shared" si="135"/>
        <v>RnD building fuel use reduction</v>
      </c>
      <c r="L503" s="68"/>
      <c r="M503" s="68"/>
      <c r="N503" s="68"/>
      <c r="O503" s="59"/>
      <c r="P503" s="57"/>
      <c r="Q503" s="57"/>
      <c r="R503" s="12"/>
      <c r="S503" s="84"/>
      <c r="T503" s="57"/>
    </row>
    <row r="504" spans="1:20" ht="105">
      <c r="A504" s="78" t="str">
        <f>A$501</f>
        <v>Research and Development</v>
      </c>
      <c r="B504" s="78" t="str">
        <f t="shared" si="133"/>
        <v>Fuel Use Reduction</v>
      </c>
      <c r="C504" s="78" t="str">
        <f t="shared" si="133"/>
        <v>RnD Building Fuel Use Perc Reduction</v>
      </c>
      <c r="D504" s="57" t="s">
        <v>129</v>
      </c>
      <c r="E504" s="57"/>
      <c r="F504" s="57" t="s">
        <v>377</v>
      </c>
      <c r="G504" s="57"/>
      <c r="H504" s="58">
        <v>117</v>
      </c>
      <c r="I504" s="57" t="s">
        <v>50</v>
      </c>
      <c r="J504" s="78" t="str">
        <f t="shared" si="134"/>
        <v>R&amp;D Fuel Use Reductions</v>
      </c>
      <c r="K504" s="68" t="str">
        <f t="shared" si="135"/>
        <v>RnD building fuel use reduction</v>
      </c>
      <c r="L504" s="68">
        <f t="shared" si="135"/>
        <v>0</v>
      </c>
      <c r="M504" s="68">
        <f t="shared" si="135"/>
        <v>0.4</v>
      </c>
      <c r="N504" s="68">
        <f t="shared" si="135"/>
        <v>0.01</v>
      </c>
      <c r="O504" s="59" t="str">
        <f t="shared" si="135"/>
        <v>% reduction in fuel use</v>
      </c>
      <c r="P504" s="57" t="s">
        <v>2142</v>
      </c>
      <c r="Q504" s="57" t="s">
        <v>287</v>
      </c>
      <c r="R504" s="12" t="s">
        <v>288</v>
      </c>
      <c r="S504" s="84" t="s">
        <v>82</v>
      </c>
      <c r="T504" s="57"/>
    </row>
    <row r="505" spans="1:20" ht="105">
      <c r="A505" s="78" t="str">
        <f>A$501</f>
        <v>Research and Development</v>
      </c>
      <c r="B505" s="78" t="str">
        <f t="shared" si="133"/>
        <v>Fuel Use Reduction</v>
      </c>
      <c r="C505" s="78" t="str">
        <f t="shared" si="133"/>
        <v>RnD Building Fuel Use Perc Reduction</v>
      </c>
      <c r="D505" s="57" t="s">
        <v>130</v>
      </c>
      <c r="E505" s="57"/>
      <c r="F505" s="57" t="s">
        <v>378</v>
      </c>
      <c r="G505" s="57"/>
      <c r="H505" s="58">
        <v>118</v>
      </c>
      <c r="I505" s="57" t="s">
        <v>50</v>
      </c>
      <c r="J505" s="78" t="str">
        <f t="shared" si="134"/>
        <v>R&amp;D Fuel Use Reductions</v>
      </c>
      <c r="K505" s="68" t="str">
        <f t="shared" si="135"/>
        <v>RnD building fuel use reduction</v>
      </c>
      <c r="L505" s="68">
        <f t="shared" si="135"/>
        <v>0</v>
      </c>
      <c r="M505" s="68">
        <f t="shared" si="135"/>
        <v>0.4</v>
      </c>
      <c r="N505" s="68">
        <f t="shared" si="135"/>
        <v>0.01</v>
      </c>
      <c r="O505" s="59" t="str">
        <f t="shared" si="135"/>
        <v>% reduction in fuel use</v>
      </c>
      <c r="P505" s="57" t="s">
        <v>2143</v>
      </c>
      <c r="Q505" s="57" t="s">
        <v>287</v>
      </c>
      <c r="R505" s="12" t="s">
        <v>288</v>
      </c>
      <c r="S505" s="84" t="s">
        <v>82</v>
      </c>
      <c r="T505" s="57"/>
    </row>
    <row r="506" spans="1:20" ht="105">
      <c r="A506" s="78" t="str">
        <f>A$501</f>
        <v>Research and Development</v>
      </c>
      <c r="B506" s="78" t="str">
        <f t="shared" si="133"/>
        <v>Fuel Use Reduction</v>
      </c>
      <c r="C506" s="78" t="str">
        <f t="shared" si="133"/>
        <v>RnD Building Fuel Use Perc Reduction</v>
      </c>
      <c r="D506" s="57" t="s">
        <v>131</v>
      </c>
      <c r="E506" s="57"/>
      <c r="F506" s="57" t="s">
        <v>379</v>
      </c>
      <c r="G506" s="57"/>
      <c r="H506" s="58">
        <v>119</v>
      </c>
      <c r="I506" s="57" t="s">
        <v>50</v>
      </c>
      <c r="J506" s="78" t="str">
        <f t="shared" si="134"/>
        <v>R&amp;D Fuel Use Reductions</v>
      </c>
      <c r="K506" s="68" t="str">
        <f t="shared" si="135"/>
        <v>RnD building fuel use reduction</v>
      </c>
      <c r="L506" s="68">
        <f t="shared" si="135"/>
        <v>0</v>
      </c>
      <c r="M506" s="68">
        <f t="shared" si="135"/>
        <v>0.4</v>
      </c>
      <c r="N506" s="68">
        <f t="shared" si="135"/>
        <v>0.01</v>
      </c>
      <c r="O506" s="59" t="str">
        <f t="shared" si="135"/>
        <v>% reduction in fuel use</v>
      </c>
      <c r="P506" s="57" t="s">
        <v>2144</v>
      </c>
      <c r="Q506" s="57" t="s">
        <v>287</v>
      </c>
      <c r="R506" s="12" t="s">
        <v>288</v>
      </c>
      <c r="S506" s="84" t="s">
        <v>82</v>
      </c>
      <c r="T506" s="57"/>
    </row>
    <row r="507" spans="1:20" ht="105">
      <c r="A507" s="180" t="s">
        <v>2710</v>
      </c>
      <c r="B507" s="78" t="str">
        <f t="shared" si="133"/>
        <v>Fuel Use Reduction</v>
      </c>
      <c r="C507" s="180" t="s">
        <v>344</v>
      </c>
      <c r="D507" s="57"/>
      <c r="E507" s="57"/>
      <c r="F507" s="57" t="s">
        <v>31</v>
      </c>
      <c r="G507" s="57"/>
      <c r="H507" s="58">
        <v>120</v>
      </c>
      <c r="I507" s="57" t="s">
        <v>50</v>
      </c>
      <c r="J507" s="78" t="str">
        <f t="shared" si="134"/>
        <v>R&amp;D Fuel Use Reductions</v>
      </c>
      <c r="K507" s="80" t="s">
        <v>1989</v>
      </c>
      <c r="L507" s="64">
        <v>0</v>
      </c>
      <c r="M507" s="64">
        <v>0.4</v>
      </c>
      <c r="N507" s="63">
        <v>0.01</v>
      </c>
      <c r="O507" s="57" t="s">
        <v>38</v>
      </c>
      <c r="P507" s="57" t="s">
        <v>2145</v>
      </c>
      <c r="Q507" s="57" t="s">
        <v>287</v>
      </c>
      <c r="R507" s="12" t="s">
        <v>288</v>
      </c>
      <c r="S507" s="84" t="s">
        <v>82</v>
      </c>
      <c r="T507" s="57"/>
    </row>
    <row r="508" spans="1:20" ht="105">
      <c r="A508" s="180" t="s">
        <v>2710</v>
      </c>
      <c r="B508" s="78" t="str">
        <f t="shared" si="133"/>
        <v>Fuel Use Reduction</v>
      </c>
      <c r="C508" s="180" t="s">
        <v>345</v>
      </c>
      <c r="D508" s="57" t="s">
        <v>529</v>
      </c>
      <c r="E508" s="57"/>
      <c r="F508" s="12" t="s">
        <v>532</v>
      </c>
      <c r="G508" s="57"/>
      <c r="H508" s="58">
        <v>121</v>
      </c>
      <c r="I508" s="57" t="s">
        <v>50</v>
      </c>
      <c r="J508" s="78" t="str">
        <f t="shared" si="134"/>
        <v>R&amp;D Fuel Use Reductions</v>
      </c>
      <c r="K508" s="80" t="s">
        <v>1988</v>
      </c>
      <c r="L508" s="64">
        <v>0</v>
      </c>
      <c r="M508" s="64">
        <v>0.4</v>
      </c>
      <c r="N508" s="63">
        <v>0.01</v>
      </c>
      <c r="O508" s="57" t="s">
        <v>38</v>
      </c>
      <c r="P508" s="57" t="s">
        <v>2146</v>
      </c>
      <c r="Q508" s="57" t="s">
        <v>287</v>
      </c>
      <c r="R508" s="12" t="s">
        <v>288</v>
      </c>
      <c r="S508" s="84" t="s">
        <v>82</v>
      </c>
      <c r="T508" s="57"/>
    </row>
    <row r="509" spans="1:20" ht="105">
      <c r="A509" s="78" t="str">
        <f>A$508</f>
        <v>Research and Development</v>
      </c>
      <c r="B509" s="78" t="str">
        <f t="shared" ref="B509:C519" si="136">B$508</f>
        <v>Fuel Use Reduction</v>
      </c>
      <c r="C509" s="78" t="str">
        <f t="shared" si="136"/>
        <v>RnD Electricity Fuel Use Perc Reduction</v>
      </c>
      <c r="D509" s="12" t="s">
        <v>360</v>
      </c>
      <c r="E509" s="59"/>
      <c r="F509" s="12" t="s">
        <v>1976</v>
      </c>
      <c r="G509" s="57"/>
      <c r="H509" s="58">
        <v>122</v>
      </c>
      <c r="I509" s="57" t="s">
        <v>50</v>
      </c>
      <c r="J509" s="78" t="str">
        <f t="shared" si="134"/>
        <v>R&amp;D Fuel Use Reductions</v>
      </c>
      <c r="K509" s="68" t="str">
        <f t="shared" ref="K509:O514" si="137">K$508</f>
        <v>RnD electricity fuel use reduction</v>
      </c>
      <c r="L509" s="68">
        <f t="shared" si="137"/>
        <v>0</v>
      </c>
      <c r="M509" s="68">
        <f t="shared" si="137"/>
        <v>0.4</v>
      </c>
      <c r="N509" s="68">
        <f t="shared" si="137"/>
        <v>0.01</v>
      </c>
      <c r="O509" s="59" t="str">
        <f t="shared" si="137"/>
        <v>% reduction in fuel use</v>
      </c>
      <c r="P509" s="57" t="s">
        <v>2147</v>
      </c>
      <c r="Q509" s="57" t="s">
        <v>287</v>
      </c>
      <c r="R509" s="12" t="s">
        <v>288</v>
      </c>
      <c r="S509" s="84" t="s">
        <v>82</v>
      </c>
      <c r="T509" s="57"/>
    </row>
    <row r="510" spans="1:20" ht="105" hidden="1">
      <c r="A510" s="78" t="str">
        <f t="shared" ref="A510:C518" si="138">A$508</f>
        <v>Research and Development</v>
      </c>
      <c r="B510" s="78" t="str">
        <f t="shared" si="136"/>
        <v>Fuel Use Reduction</v>
      </c>
      <c r="C510" s="78" t="str">
        <f t="shared" si="136"/>
        <v>RnD Electricity Fuel Use Perc Reduction</v>
      </c>
      <c r="D510" s="12" t="s">
        <v>85</v>
      </c>
      <c r="E510" s="59"/>
      <c r="F510" s="12" t="s">
        <v>380</v>
      </c>
      <c r="G510" s="57"/>
      <c r="H510" s="58">
        <v>123</v>
      </c>
      <c r="I510" s="12" t="s">
        <v>51</v>
      </c>
      <c r="J510" s="78" t="str">
        <f t="shared" si="134"/>
        <v>R&amp;D Fuel Use Reductions</v>
      </c>
      <c r="K510" s="68" t="str">
        <f t="shared" si="137"/>
        <v>RnD electricity fuel use reduction</v>
      </c>
      <c r="L510" s="68">
        <f t="shared" si="137"/>
        <v>0</v>
      </c>
      <c r="M510" s="68">
        <f t="shared" si="137"/>
        <v>0.4</v>
      </c>
      <c r="N510" s="68">
        <f t="shared" si="137"/>
        <v>0.01</v>
      </c>
      <c r="O510" s="59" t="str">
        <f t="shared" si="137"/>
        <v>% reduction in fuel use</v>
      </c>
      <c r="P510" s="57" t="s">
        <v>2148</v>
      </c>
      <c r="Q510" s="57" t="s">
        <v>287</v>
      </c>
      <c r="R510" s="12" t="s">
        <v>288</v>
      </c>
      <c r="S510" s="84" t="s">
        <v>82</v>
      </c>
      <c r="T510" s="57"/>
    </row>
    <row r="511" spans="1:20" ht="45" hidden="1">
      <c r="A511" s="78" t="str">
        <f t="shared" si="138"/>
        <v>Research and Development</v>
      </c>
      <c r="B511" s="78" t="str">
        <f t="shared" si="136"/>
        <v>Fuel Use Reduction</v>
      </c>
      <c r="C511" s="78" t="str">
        <f t="shared" si="136"/>
        <v>RnD Electricity Fuel Use Perc Reduction</v>
      </c>
      <c r="D511" s="12" t="s">
        <v>86</v>
      </c>
      <c r="E511" s="59"/>
      <c r="F511" s="12" t="s">
        <v>381</v>
      </c>
      <c r="G511" s="57"/>
      <c r="H511" s="58" t="s">
        <v>217</v>
      </c>
      <c r="I511" s="57" t="s">
        <v>51</v>
      </c>
      <c r="J511" s="78" t="str">
        <f t="shared" si="134"/>
        <v>R&amp;D Fuel Use Reductions</v>
      </c>
      <c r="K511" s="68" t="str">
        <f t="shared" si="137"/>
        <v>RnD electricity fuel use reduction</v>
      </c>
      <c r="L511" s="68"/>
      <c r="M511" s="68"/>
      <c r="N511" s="68"/>
      <c r="O511" s="59"/>
      <c r="P511" s="57"/>
      <c r="Q511" s="57"/>
      <c r="R511" s="12"/>
      <c r="S511" s="84"/>
      <c r="T511" s="57"/>
    </row>
    <row r="512" spans="1:20" ht="45" hidden="1">
      <c r="A512" s="78" t="str">
        <f t="shared" si="138"/>
        <v>Research and Development</v>
      </c>
      <c r="B512" s="78" t="str">
        <f t="shared" si="136"/>
        <v>Fuel Use Reduction</v>
      </c>
      <c r="C512" s="78" t="str">
        <f t="shared" si="136"/>
        <v>RnD Electricity Fuel Use Perc Reduction</v>
      </c>
      <c r="D512" s="12" t="s">
        <v>530</v>
      </c>
      <c r="E512" s="59"/>
      <c r="F512" s="12" t="s">
        <v>534</v>
      </c>
      <c r="G512" s="57"/>
      <c r="H512" s="58" t="s">
        <v>217</v>
      </c>
      <c r="I512" s="57" t="s">
        <v>51</v>
      </c>
      <c r="J512" s="78" t="str">
        <f t="shared" si="134"/>
        <v>R&amp;D Fuel Use Reductions</v>
      </c>
      <c r="K512" s="68" t="str">
        <f t="shared" si="137"/>
        <v>RnD electricity fuel use reduction</v>
      </c>
      <c r="L512" s="68"/>
      <c r="M512" s="68"/>
      <c r="N512" s="68"/>
      <c r="O512" s="59"/>
      <c r="P512" s="57"/>
      <c r="Q512" s="57"/>
      <c r="R512" s="12"/>
      <c r="S512" s="84"/>
      <c r="T512" s="57"/>
    </row>
    <row r="513" spans="1:20" ht="45" hidden="1">
      <c r="A513" s="78" t="str">
        <f t="shared" si="138"/>
        <v>Research and Development</v>
      </c>
      <c r="B513" s="78" t="str">
        <f t="shared" si="136"/>
        <v>Fuel Use Reduction</v>
      </c>
      <c r="C513" s="78" t="str">
        <f t="shared" si="136"/>
        <v>RnD Electricity Fuel Use Perc Reduction</v>
      </c>
      <c r="D513" s="12" t="s">
        <v>87</v>
      </c>
      <c r="E513" s="59"/>
      <c r="F513" s="12" t="s">
        <v>382</v>
      </c>
      <c r="G513" s="57"/>
      <c r="H513" s="58" t="s">
        <v>217</v>
      </c>
      <c r="I513" s="57" t="s">
        <v>51</v>
      </c>
      <c r="J513" s="78" t="str">
        <f t="shared" si="134"/>
        <v>R&amp;D Fuel Use Reductions</v>
      </c>
      <c r="K513" s="68" t="str">
        <f t="shared" si="137"/>
        <v>RnD electricity fuel use reduction</v>
      </c>
      <c r="L513" s="68"/>
      <c r="M513" s="68"/>
      <c r="N513" s="68"/>
      <c r="O513" s="59"/>
      <c r="P513" s="57"/>
      <c r="Q513" s="57"/>
      <c r="R513" s="12"/>
      <c r="S513" s="84"/>
      <c r="T513" s="57"/>
    </row>
    <row r="514" spans="1:20" ht="45" hidden="1">
      <c r="A514" s="78" t="str">
        <f t="shared" si="138"/>
        <v>Research and Development</v>
      </c>
      <c r="B514" s="78" t="str">
        <f t="shared" si="136"/>
        <v>Fuel Use Reduction</v>
      </c>
      <c r="C514" s="78" t="str">
        <f t="shared" si="136"/>
        <v>RnD Electricity Fuel Use Perc Reduction</v>
      </c>
      <c r="D514" s="12" t="s">
        <v>88</v>
      </c>
      <c r="E514" s="59"/>
      <c r="F514" s="12" t="s">
        <v>383</v>
      </c>
      <c r="G514" s="57"/>
      <c r="H514" s="58" t="s">
        <v>217</v>
      </c>
      <c r="I514" s="57" t="s">
        <v>51</v>
      </c>
      <c r="J514" s="78" t="str">
        <f t="shared" si="134"/>
        <v>R&amp;D Fuel Use Reductions</v>
      </c>
      <c r="K514" s="68" t="str">
        <f t="shared" si="137"/>
        <v>RnD electricity fuel use reduction</v>
      </c>
      <c r="L514" s="68"/>
      <c r="M514" s="68"/>
      <c r="N514" s="68"/>
      <c r="O514" s="59"/>
      <c r="P514" s="57"/>
      <c r="Q514" s="57"/>
      <c r="R514" s="12"/>
      <c r="S514" s="84"/>
      <c r="T514" s="57"/>
    </row>
    <row r="515" spans="1:20" ht="105">
      <c r="A515" s="78" t="str">
        <f t="shared" si="138"/>
        <v>Research and Development</v>
      </c>
      <c r="B515" s="78" t="str">
        <f t="shared" si="136"/>
        <v>Fuel Use Reduction</v>
      </c>
      <c r="C515" s="78" t="str">
        <f t="shared" si="136"/>
        <v>RnD Electricity Fuel Use Perc Reduction</v>
      </c>
      <c r="D515" s="12" t="s">
        <v>89</v>
      </c>
      <c r="E515" s="59"/>
      <c r="F515" s="12" t="s">
        <v>384</v>
      </c>
      <c r="G515" s="57"/>
      <c r="H515" s="58">
        <v>124</v>
      </c>
      <c r="I515" s="57" t="s">
        <v>50</v>
      </c>
      <c r="J515" s="78" t="str">
        <f t="shared" si="134"/>
        <v>R&amp;D Fuel Use Reductions</v>
      </c>
      <c r="K515" s="68" t="str">
        <f t="shared" ref="K515:K518" si="139">K$508</f>
        <v>RnD electricity fuel use reduction</v>
      </c>
      <c r="L515" s="68">
        <f t="shared" ref="L515:O517" si="140">L$508</f>
        <v>0</v>
      </c>
      <c r="M515" s="68">
        <f t="shared" si="140"/>
        <v>0.4</v>
      </c>
      <c r="N515" s="68">
        <f t="shared" si="140"/>
        <v>0.01</v>
      </c>
      <c r="O515" s="59" t="str">
        <f t="shared" si="140"/>
        <v>% reduction in fuel use</v>
      </c>
      <c r="P515" s="57" t="s">
        <v>2149</v>
      </c>
      <c r="Q515" s="57" t="s">
        <v>287</v>
      </c>
      <c r="R515" s="12" t="s">
        <v>288</v>
      </c>
      <c r="S515" s="84" t="s">
        <v>82</v>
      </c>
      <c r="T515" s="57"/>
    </row>
    <row r="516" spans="1:20" ht="105">
      <c r="A516" s="78" t="str">
        <f>A$508</f>
        <v>Research and Development</v>
      </c>
      <c r="B516" s="78" t="str">
        <f t="shared" si="136"/>
        <v>Fuel Use Reduction</v>
      </c>
      <c r="C516" s="78" t="str">
        <f t="shared" si="136"/>
        <v>RnD Electricity Fuel Use Perc Reduction</v>
      </c>
      <c r="D516" s="12" t="s">
        <v>363</v>
      </c>
      <c r="E516" s="59"/>
      <c r="F516" s="12" t="s">
        <v>1977</v>
      </c>
      <c r="G516" s="57"/>
      <c r="H516" s="58">
        <v>193</v>
      </c>
      <c r="I516" s="57" t="s">
        <v>50</v>
      </c>
      <c r="J516" s="78" t="str">
        <f t="shared" si="134"/>
        <v>R&amp;D Fuel Use Reductions</v>
      </c>
      <c r="K516" s="68" t="str">
        <f t="shared" si="139"/>
        <v>RnD electricity fuel use reduction</v>
      </c>
      <c r="L516" s="68">
        <f t="shared" si="140"/>
        <v>0</v>
      </c>
      <c r="M516" s="68">
        <f t="shared" si="140"/>
        <v>0.4</v>
      </c>
      <c r="N516" s="68">
        <f t="shared" si="140"/>
        <v>0.01</v>
      </c>
      <c r="O516" s="59" t="str">
        <f t="shared" si="140"/>
        <v>% reduction in fuel use</v>
      </c>
      <c r="P516" s="57" t="s">
        <v>2150</v>
      </c>
      <c r="Q516" s="57" t="s">
        <v>287</v>
      </c>
      <c r="R516" s="12" t="s">
        <v>288</v>
      </c>
      <c r="S516" s="84" t="s">
        <v>82</v>
      </c>
      <c r="T516" s="57"/>
    </row>
    <row r="517" spans="1:20" ht="105">
      <c r="A517" s="78" t="str">
        <f t="shared" si="138"/>
        <v>Research and Development</v>
      </c>
      <c r="B517" s="78" t="str">
        <f t="shared" si="138"/>
        <v>Fuel Use Reduction</v>
      </c>
      <c r="C517" s="78" t="str">
        <f t="shared" si="138"/>
        <v>RnD Electricity Fuel Use Perc Reduction</v>
      </c>
      <c r="D517" s="12" t="s">
        <v>526</v>
      </c>
      <c r="E517" s="59"/>
      <c r="F517" s="12" t="s">
        <v>527</v>
      </c>
      <c r="G517" s="57"/>
      <c r="H517" s="58">
        <v>181</v>
      </c>
      <c r="I517" s="57" t="s">
        <v>50</v>
      </c>
      <c r="J517" s="78" t="str">
        <f t="shared" si="134"/>
        <v>R&amp;D Fuel Use Reductions</v>
      </c>
      <c r="K517" s="68" t="str">
        <f t="shared" si="139"/>
        <v>RnD electricity fuel use reduction</v>
      </c>
      <c r="L517" s="68">
        <f t="shared" si="140"/>
        <v>0</v>
      </c>
      <c r="M517" s="68">
        <f t="shared" si="140"/>
        <v>0.4</v>
      </c>
      <c r="N517" s="68">
        <f t="shared" si="140"/>
        <v>0.01</v>
      </c>
      <c r="O517" s="59" t="str">
        <f t="shared" si="140"/>
        <v>% reduction in fuel use</v>
      </c>
      <c r="P517" s="57" t="s">
        <v>2151</v>
      </c>
      <c r="Q517" s="57" t="s">
        <v>287</v>
      </c>
      <c r="R517" s="12" t="s">
        <v>288</v>
      </c>
      <c r="S517" s="84" t="s">
        <v>82</v>
      </c>
      <c r="T517" s="57"/>
    </row>
    <row r="518" spans="1:20" ht="45" hidden="1">
      <c r="A518" s="78" t="str">
        <f t="shared" si="138"/>
        <v>Research and Development</v>
      </c>
      <c r="B518" s="78" t="str">
        <f t="shared" si="138"/>
        <v>Fuel Use Reduction</v>
      </c>
      <c r="C518" s="78" t="str">
        <f t="shared" si="138"/>
        <v>RnD Electricity Fuel Use Perc Reduction</v>
      </c>
      <c r="D518" s="12" t="s">
        <v>535</v>
      </c>
      <c r="E518" s="59"/>
      <c r="F518" s="12" t="s">
        <v>537</v>
      </c>
      <c r="G518" s="57"/>
      <c r="H518" s="58"/>
      <c r="I518" s="57" t="s">
        <v>51</v>
      </c>
      <c r="J518" s="78" t="str">
        <f t="shared" si="134"/>
        <v>R&amp;D Fuel Use Reductions</v>
      </c>
      <c r="K518" s="68" t="str">
        <f t="shared" si="139"/>
        <v>RnD electricity fuel use reduction</v>
      </c>
      <c r="L518" s="68"/>
      <c r="M518" s="68"/>
      <c r="N518" s="68"/>
      <c r="O518" s="59"/>
      <c r="P518" s="57"/>
      <c r="Q518" s="57"/>
      <c r="R518" s="12"/>
      <c r="S518" s="84"/>
      <c r="T518" s="57"/>
    </row>
    <row r="519" spans="1:20" ht="105">
      <c r="A519" s="180" t="s">
        <v>2710</v>
      </c>
      <c r="B519" s="78" t="str">
        <f t="shared" si="136"/>
        <v>Fuel Use Reduction</v>
      </c>
      <c r="C519" s="180" t="s">
        <v>346</v>
      </c>
      <c r="D519" s="57" t="s">
        <v>146</v>
      </c>
      <c r="E519" s="57"/>
      <c r="F519" s="12" t="s">
        <v>385</v>
      </c>
      <c r="G519" s="57"/>
      <c r="H519" s="58">
        <v>125</v>
      </c>
      <c r="I519" s="57" t="s">
        <v>50</v>
      </c>
      <c r="J519" s="78" t="str">
        <f t="shared" si="134"/>
        <v>R&amp;D Fuel Use Reductions</v>
      </c>
      <c r="K519" s="80" t="s">
        <v>1987</v>
      </c>
      <c r="L519" s="64">
        <v>0</v>
      </c>
      <c r="M519" s="64">
        <v>0.4</v>
      </c>
      <c r="N519" s="63">
        <v>0.01</v>
      </c>
      <c r="O519" s="57" t="s">
        <v>38</v>
      </c>
      <c r="P519" s="57" t="s">
        <v>2152</v>
      </c>
      <c r="Q519" s="57" t="s">
        <v>287</v>
      </c>
      <c r="R519" s="12" t="s">
        <v>288</v>
      </c>
      <c r="S519" s="84" t="s">
        <v>82</v>
      </c>
      <c r="T519" s="57"/>
    </row>
    <row r="520" spans="1:20" ht="120">
      <c r="A520" s="78" t="str">
        <f>A$519</f>
        <v>Research and Development</v>
      </c>
      <c r="B520" s="78" t="str">
        <f t="shared" ref="B520:C527" si="141">B$519</f>
        <v>Fuel Use Reduction</v>
      </c>
      <c r="C520" s="78" t="str">
        <f t="shared" si="141"/>
        <v>RnD Industry Fuel Use Perc Reduction</v>
      </c>
      <c r="D520" s="12" t="s">
        <v>147</v>
      </c>
      <c r="E520" s="57"/>
      <c r="F520" s="12" t="s">
        <v>386</v>
      </c>
      <c r="G520" s="57"/>
      <c r="H520" s="58">
        <v>126</v>
      </c>
      <c r="I520" s="57" t="s">
        <v>50</v>
      </c>
      <c r="J520" s="78" t="str">
        <f t="shared" si="134"/>
        <v>R&amp;D Fuel Use Reductions</v>
      </c>
      <c r="K520" s="68" t="str">
        <f t="shared" ref="K520:O526" si="142">K$519</f>
        <v>RnD industry fuel use reduction</v>
      </c>
      <c r="L520" s="68">
        <f t="shared" si="142"/>
        <v>0</v>
      </c>
      <c r="M520" s="68">
        <f t="shared" si="142"/>
        <v>0.4</v>
      </c>
      <c r="N520" s="68">
        <f t="shared" si="142"/>
        <v>0.01</v>
      </c>
      <c r="O520" s="59" t="str">
        <f t="shared" si="142"/>
        <v>% reduction in fuel use</v>
      </c>
      <c r="P520" s="57" t="s">
        <v>2153</v>
      </c>
      <c r="Q520" s="57" t="s">
        <v>287</v>
      </c>
      <c r="R520" s="12" t="s">
        <v>288</v>
      </c>
      <c r="S520" s="84" t="s">
        <v>82</v>
      </c>
      <c r="T520" s="57"/>
    </row>
    <row r="521" spans="1:20" ht="105">
      <c r="A521" s="78" t="str">
        <f t="shared" ref="A521:A526" si="143">A$519</f>
        <v>Research and Development</v>
      </c>
      <c r="B521" s="78" t="str">
        <f t="shared" si="141"/>
        <v>Fuel Use Reduction</v>
      </c>
      <c r="C521" s="78" t="str">
        <f t="shared" si="141"/>
        <v>RnD Industry Fuel Use Perc Reduction</v>
      </c>
      <c r="D521" s="12" t="s">
        <v>148</v>
      </c>
      <c r="E521" s="57"/>
      <c r="F521" s="12" t="s">
        <v>387</v>
      </c>
      <c r="G521" s="57"/>
      <c r="H521" s="58">
        <v>127</v>
      </c>
      <c r="I521" s="57" t="s">
        <v>50</v>
      </c>
      <c r="J521" s="78" t="str">
        <f t="shared" si="134"/>
        <v>R&amp;D Fuel Use Reductions</v>
      </c>
      <c r="K521" s="68" t="str">
        <f t="shared" si="142"/>
        <v>RnD industry fuel use reduction</v>
      </c>
      <c r="L521" s="68">
        <f t="shared" si="142"/>
        <v>0</v>
      </c>
      <c r="M521" s="68">
        <f t="shared" si="142"/>
        <v>0.4</v>
      </c>
      <c r="N521" s="68">
        <f t="shared" si="142"/>
        <v>0.01</v>
      </c>
      <c r="O521" s="59" t="str">
        <f t="shared" si="142"/>
        <v>% reduction in fuel use</v>
      </c>
      <c r="P521" s="57" t="s">
        <v>2154</v>
      </c>
      <c r="Q521" s="57" t="s">
        <v>287</v>
      </c>
      <c r="R521" s="12" t="s">
        <v>288</v>
      </c>
      <c r="S521" s="84" t="s">
        <v>82</v>
      </c>
      <c r="T521" s="57"/>
    </row>
    <row r="522" spans="1:20" ht="105">
      <c r="A522" s="78" t="str">
        <f t="shared" si="143"/>
        <v>Research and Development</v>
      </c>
      <c r="B522" s="78" t="str">
        <f t="shared" si="141"/>
        <v>Fuel Use Reduction</v>
      </c>
      <c r="C522" s="78" t="str">
        <f t="shared" si="141"/>
        <v>RnD Industry Fuel Use Perc Reduction</v>
      </c>
      <c r="D522" s="12" t="s">
        <v>149</v>
      </c>
      <c r="E522" s="57"/>
      <c r="F522" s="12" t="s">
        <v>388</v>
      </c>
      <c r="G522" s="57"/>
      <c r="H522" s="58">
        <v>128</v>
      </c>
      <c r="I522" s="57" t="s">
        <v>50</v>
      </c>
      <c r="J522" s="78" t="str">
        <f t="shared" si="134"/>
        <v>R&amp;D Fuel Use Reductions</v>
      </c>
      <c r="K522" s="68" t="str">
        <f t="shared" si="142"/>
        <v>RnD industry fuel use reduction</v>
      </c>
      <c r="L522" s="68">
        <f t="shared" si="142"/>
        <v>0</v>
      </c>
      <c r="M522" s="68">
        <f t="shared" si="142"/>
        <v>0.4</v>
      </c>
      <c r="N522" s="68">
        <f t="shared" si="142"/>
        <v>0.01</v>
      </c>
      <c r="O522" s="59" t="str">
        <f t="shared" si="142"/>
        <v>% reduction in fuel use</v>
      </c>
      <c r="P522" s="57" t="s">
        <v>2155</v>
      </c>
      <c r="Q522" s="57" t="s">
        <v>287</v>
      </c>
      <c r="R522" s="12" t="s">
        <v>288</v>
      </c>
      <c r="S522" s="84" t="s">
        <v>82</v>
      </c>
      <c r="T522" s="57"/>
    </row>
    <row r="523" spans="1:20" ht="105">
      <c r="A523" s="78" t="str">
        <f t="shared" si="143"/>
        <v>Research and Development</v>
      </c>
      <c r="B523" s="78" t="str">
        <f t="shared" si="141"/>
        <v>Fuel Use Reduction</v>
      </c>
      <c r="C523" s="78" t="str">
        <f t="shared" si="141"/>
        <v>RnD Industry Fuel Use Perc Reduction</v>
      </c>
      <c r="D523" s="12" t="s">
        <v>2369</v>
      </c>
      <c r="E523" s="57"/>
      <c r="F523" s="12" t="s">
        <v>389</v>
      </c>
      <c r="G523" s="57"/>
      <c r="H523" s="58">
        <v>129</v>
      </c>
      <c r="I523" s="57" t="s">
        <v>50</v>
      </c>
      <c r="J523" s="78" t="str">
        <f t="shared" si="134"/>
        <v>R&amp;D Fuel Use Reductions</v>
      </c>
      <c r="K523" s="68" t="str">
        <f t="shared" si="142"/>
        <v>RnD industry fuel use reduction</v>
      </c>
      <c r="L523" s="68">
        <f t="shared" si="142"/>
        <v>0</v>
      </c>
      <c r="M523" s="68">
        <f t="shared" si="142"/>
        <v>0.4</v>
      </c>
      <c r="N523" s="68">
        <f t="shared" si="142"/>
        <v>0.01</v>
      </c>
      <c r="O523" s="59" t="str">
        <f t="shared" si="142"/>
        <v>% reduction in fuel use</v>
      </c>
      <c r="P523" s="57" t="s">
        <v>2156</v>
      </c>
      <c r="Q523" s="57" t="s">
        <v>287</v>
      </c>
      <c r="R523" s="12" t="s">
        <v>288</v>
      </c>
      <c r="S523" s="84" t="s">
        <v>82</v>
      </c>
      <c r="T523" s="57"/>
    </row>
    <row r="524" spans="1:20" ht="105">
      <c r="A524" s="78" t="str">
        <f t="shared" si="143"/>
        <v>Research and Development</v>
      </c>
      <c r="B524" s="78" t="str">
        <f t="shared" si="141"/>
        <v>Fuel Use Reduction</v>
      </c>
      <c r="C524" s="78" t="str">
        <f t="shared" si="141"/>
        <v>RnD Industry Fuel Use Perc Reduction</v>
      </c>
      <c r="D524" s="12" t="s">
        <v>150</v>
      </c>
      <c r="E524" s="57"/>
      <c r="F524" s="12" t="s">
        <v>2378</v>
      </c>
      <c r="G524" s="57"/>
      <c r="H524" s="58">
        <v>130</v>
      </c>
      <c r="I524" s="57" t="s">
        <v>50</v>
      </c>
      <c r="J524" s="78" t="str">
        <f t="shared" si="134"/>
        <v>R&amp;D Fuel Use Reductions</v>
      </c>
      <c r="K524" s="68" t="str">
        <f t="shared" si="142"/>
        <v>RnD industry fuel use reduction</v>
      </c>
      <c r="L524" s="68">
        <f t="shared" si="142"/>
        <v>0</v>
      </c>
      <c r="M524" s="68">
        <f t="shared" si="142"/>
        <v>0.4</v>
      </c>
      <c r="N524" s="68">
        <f t="shared" si="142"/>
        <v>0.01</v>
      </c>
      <c r="O524" s="59" t="str">
        <f t="shared" si="142"/>
        <v>% reduction in fuel use</v>
      </c>
      <c r="P524" s="57" t="s">
        <v>2157</v>
      </c>
      <c r="Q524" s="57" t="s">
        <v>287</v>
      </c>
      <c r="R524" s="12" t="s">
        <v>288</v>
      </c>
      <c r="S524" s="84" t="s">
        <v>82</v>
      </c>
      <c r="T524" s="57"/>
    </row>
    <row r="525" spans="1:20" ht="105">
      <c r="A525" s="78" t="str">
        <f t="shared" si="143"/>
        <v>Research and Development</v>
      </c>
      <c r="B525" s="78" t="str">
        <f t="shared" si="141"/>
        <v>Fuel Use Reduction</v>
      </c>
      <c r="C525" s="78" t="str">
        <f t="shared" si="141"/>
        <v>RnD Industry Fuel Use Perc Reduction</v>
      </c>
      <c r="D525" s="12" t="s">
        <v>151</v>
      </c>
      <c r="E525" s="57"/>
      <c r="F525" s="12" t="s">
        <v>390</v>
      </c>
      <c r="G525" s="57"/>
      <c r="H525" s="58">
        <v>131</v>
      </c>
      <c r="I525" s="57" t="s">
        <v>50</v>
      </c>
      <c r="J525" s="78" t="str">
        <f t="shared" si="134"/>
        <v>R&amp;D Fuel Use Reductions</v>
      </c>
      <c r="K525" s="68" t="str">
        <f t="shared" si="142"/>
        <v>RnD industry fuel use reduction</v>
      </c>
      <c r="L525" s="68">
        <f t="shared" si="142"/>
        <v>0</v>
      </c>
      <c r="M525" s="68">
        <f t="shared" si="142"/>
        <v>0.4</v>
      </c>
      <c r="N525" s="68">
        <f t="shared" si="142"/>
        <v>0.01</v>
      </c>
      <c r="O525" s="59" t="str">
        <f t="shared" si="142"/>
        <v>% reduction in fuel use</v>
      </c>
      <c r="P525" s="57" t="s">
        <v>2158</v>
      </c>
      <c r="Q525" s="57" t="s">
        <v>287</v>
      </c>
      <c r="R525" s="12" t="s">
        <v>288</v>
      </c>
      <c r="S525" s="84" t="s">
        <v>82</v>
      </c>
      <c r="T525" s="57"/>
    </row>
    <row r="526" spans="1:20" ht="105">
      <c r="A526" s="78" t="str">
        <f t="shared" si="143"/>
        <v>Research and Development</v>
      </c>
      <c r="B526" s="78" t="str">
        <f t="shared" si="141"/>
        <v>Fuel Use Reduction</v>
      </c>
      <c r="C526" s="78" t="str">
        <f t="shared" si="141"/>
        <v>RnD Industry Fuel Use Perc Reduction</v>
      </c>
      <c r="D526" s="12" t="s">
        <v>152</v>
      </c>
      <c r="E526" s="57"/>
      <c r="F526" s="12" t="s">
        <v>391</v>
      </c>
      <c r="G526" s="57"/>
      <c r="H526" s="58">
        <v>132</v>
      </c>
      <c r="I526" s="57" t="s">
        <v>50</v>
      </c>
      <c r="J526" s="78" t="str">
        <f t="shared" si="134"/>
        <v>R&amp;D Fuel Use Reductions</v>
      </c>
      <c r="K526" s="68" t="str">
        <f t="shared" si="142"/>
        <v>RnD industry fuel use reduction</v>
      </c>
      <c r="L526" s="68">
        <f t="shared" si="142"/>
        <v>0</v>
      </c>
      <c r="M526" s="68">
        <f t="shared" si="142"/>
        <v>0.4</v>
      </c>
      <c r="N526" s="68">
        <f t="shared" si="142"/>
        <v>0.01</v>
      </c>
      <c r="O526" s="59" t="str">
        <f t="shared" si="142"/>
        <v>% reduction in fuel use</v>
      </c>
      <c r="P526" s="57" t="s">
        <v>2159</v>
      </c>
      <c r="Q526" s="57" t="s">
        <v>287</v>
      </c>
      <c r="R526" s="12" t="s">
        <v>288</v>
      </c>
      <c r="S526" s="84" t="s">
        <v>82</v>
      </c>
      <c r="T526" s="57"/>
    </row>
    <row r="527" spans="1:20" ht="105">
      <c r="A527" s="180" t="s">
        <v>2710</v>
      </c>
      <c r="B527" s="78" t="str">
        <f t="shared" si="141"/>
        <v>Fuel Use Reduction</v>
      </c>
      <c r="C527" s="180" t="s">
        <v>347</v>
      </c>
      <c r="D527" s="57" t="s">
        <v>1963</v>
      </c>
      <c r="E527" s="57"/>
      <c r="F527" s="57" t="s">
        <v>558</v>
      </c>
      <c r="G527" s="57"/>
      <c r="H527" s="58">
        <v>133</v>
      </c>
      <c r="I527" s="57" t="s">
        <v>50</v>
      </c>
      <c r="J527" s="78" t="str">
        <f t="shared" si="134"/>
        <v>R&amp;D Fuel Use Reductions</v>
      </c>
      <c r="K527" s="80" t="s">
        <v>1986</v>
      </c>
      <c r="L527" s="64">
        <v>0</v>
      </c>
      <c r="M527" s="64">
        <v>0.4</v>
      </c>
      <c r="N527" s="63">
        <v>0.01</v>
      </c>
      <c r="O527" s="57" t="s">
        <v>38</v>
      </c>
      <c r="P527" s="57" t="s">
        <v>2160</v>
      </c>
      <c r="Q527" s="57" t="s">
        <v>287</v>
      </c>
      <c r="R527" s="12" t="s">
        <v>288</v>
      </c>
      <c r="S527" s="84" t="s">
        <v>82</v>
      </c>
      <c r="T527" s="57"/>
    </row>
    <row r="528" spans="1:20" ht="105">
      <c r="A528" s="78" t="str">
        <f>A$527</f>
        <v>Research and Development</v>
      </c>
      <c r="B528" s="78" t="str">
        <f t="shared" ref="B528:C532" si="144">B$527</f>
        <v>Fuel Use Reduction</v>
      </c>
      <c r="C528" s="78" t="str">
        <f t="shared" si="144"/>
        <v>RnD Transportation Fuel Use Perc Reduction</v>
      </c>
      <c r="D528" s="57" t="s">
        <v>1964</v>
      </c>
      <c r="E528" s="57"/>
      <c r="F528" s="57" t="s">
        <v>559</v>
      </c>
      <c r="G528" s="57"/>
      <c r="H528" s="58">
        <v>134</v>
      </c>
      <c r="I528" s="57" t="s">
        <v>50</v>
      </c>
      <c r="J528" s="78" t="str">
        <f t="shared" si="134"/>
        <v>R&amp;D Fuel Use Reductions</v>
      </c>
      <c r="K528" s="68" t="str">
        <f t="shared" ref="K528:O532" si="145">K$527</f>
        <v>RnD transportation fuel use reduction</v>
      </c>
      <c r="L528" s="68">
        <f t="shared" si="145"/>
        <v>0</v>
      </c>
      <c r="M528" s="68">
        <f t="shared" si="145"/>
        <v>0.4</v>
      </c>
      <c r="N528" s="68">
        <f t="shared" si="145"/>
        <v>0.01</v>
      </c>
      <c r="O528" s="59" t="str">
        <f t="shared" si="145"/>
        <v>% reduction in fuel use</v>
      </c>
      <c r="P528" s="57" t="s">
        <v>2161</v>
      </c>
      <c r="Q528" s="57" t="s">
        <v>287</v>
      </c>
      <c r="R528" s="12" t="s">
        <v>288</v>
      </c>
      <c r="S528" s="84" t="s">
        <v>82</v>
      </c>
      <c r="T528" s="57"/>
    </row>
    <row r="529" spans="1:20" ht="120">
      <c r="A529" s="78" t="str">
        <f>A$527</f>
        <v>Research and Development</v>
      </c>
      <c r="B529" s="78" t="str">
        <f t="shared" si="144"/>
        <v>Fuel Use Reduction</v>
      </c>
      <c r="C529" s="78" t="str">
        <f t="shared" si="144"/>
        <v>RnD Transportation Fuel Use Perc Reduction</v>
      </c>
      <c r="D529" s="57" t="s">
        <v>1965</v>
      </c>
      <c r="E529" s="57"/>
      <c r="F529" s="57" t="s">
        <v>560</v>
      </c>
      <c r="G529" s="57"/>
      <c r="H529" s="58">
        <v>135</v>
      </c>
      <c r="I529" s="57" t="s">
        <v>50</v>
      </c>
      <c r="J529" s="78" t="str">
        <f t="shared" si="134"/>
        <v>R&amp;D Fuel Use Reductions</v>
      </c>
      <c r="K529" s="68" t="str">
        <f t="shared" si="145"/>
        <v>RnD transportation fuel use reduction</v>
      </c>
      <c r="L529" s="68">
        <f t="shared" si="145"/>
        <v>0</v>
      </c>
      <c r="M529" s="68">
        <f t="shared" si="145"/>
        <v>0.4</v>
      </c>
      <c r="N529" s="68">
        <f t="shared" si="145"/>
        <v>0.01</v>
      </c>
      <c r="O529" s="59" t="str">
        <f t="shared" si="145"/>
        <v>% reduction in fuel use</v>
      </c>
      <c r="P529" s="57" t="s">
        <v>2162</v>
      </c>
      <c r="Q529" s="57" t="s">
        <v>287</v>
      </c>
      <c r="R529" s="12" t="s">
        <v>288</v>
      </c>
      <c r="S529" s="84" t="s">
        <v>82</v>
      </c>
      <c r="T529" s="57"/>
    </row>
    <row r="530" spans="1:20" ht="120">
      <c r="A530" s="78" t="str">
        <f>A$527</f>
        <v>Research and Development</v>
      </c>
      <c r="B530" s="78" t="str">
        <f t="shared" si="144"/>
        <v>Fuel Use Reduction</v>
      </c>
      <c r="C530" s="78" t="str">
        <f t="shared" si="144"/>
        <v>RnD Transportation Fuel Use Perc Reduction</v>
      </c>
      <c r="D530" s="57" t="s">
        <v>1966</v>
      </c>
      <c r="E530" s="57"/>
      <c r="F530" s="57" t="s">
        <v>561</v>
      </c>
      <c r="G530" s="57"/>
      <c r="H530" s="58">
        <v>136</v>
      </c>
      <c r="I530" s="57" t="s">
        <v>50</v>
      </c>
      <c r="J530" s="78" t="str">
        <f t="shared" si="134"/>
        <v>R&amp;D Fuel Use Reductions</v>
      </c>
      <c r="K530" s="68" t="str">
        <f t="shared" si="145"/>
        <v>RnD transportation fuel use reduction</v>
      </c>
      <c r="L530" s="68">
        <f t="shared" si="145"/>
        <v>0</v>
      </c>
      <c r="M530" s="68">
        <f t="shared" si="145"/>
        <v>0.4</v>
      </c>
      <c r="N530" s="68">
        <f t="shared" si="145"/>
        <v>0.01</v>
      </c>
      <c r="O530" s="59" t="str">
        <f t="shared" si="145"/>
        <v>% reduction in fuel use</v>
      </c>
      <c r="P530" s="57" t="s">
        <v>2163</v>
      </c>
      <c r="Q530" s="57" t="s">
        <v>287</v>
      </c>
      <c r="R530" s="12" t="s">
        <v>288</v>
      </c>
      <c r="S530" s="84" t="s">
        <v>82</v>
      </c>
      <c r="T530" s="57"/>
    </row>
    <row r="531" spans="1:20" ht="105">
      <c r="A531" s="78" t="str">
        <f>A$527</f>
        <v>Research and Development</v>
      </c>
      <c r="B531" s="78" t="str">
        <f t="shared" si="144"/>
        <v>Fuel Use Reduction</v>
      </c>
      <c r="C531" s="78" t="str">
        <f t="shared" si="144"/>
        <v>RnD Transportation Fuel Use Perc Reduction</v>
      </c>
      <c r="D531" s="57" t="s">
        <v>1967</v>
      </c>
      <c r="E531" s="57"/>
      <c r="F531" s="57" t="s">
        <v>562</v>
      </c>
      <c r="G531" s="57"/>
      <c r="H531" s="58">
        <v>137</v>
      </c>
      <c r="I531" s="57" t="s">
        <v>50</v>
      </c>
      <c r="J531" s="78" t="str">
        <f t="shared" si="134"/>
        <v>R&amp;D Fuel Use Reductions</v>
      </c>
      <c r="K531" s="68" t="str">
        <f t="shared" si="145"/>
        <v>RnD transportation fuel use reduction</v>
      </c>
      <c r="L531" s="68">
        <f t="shared" si="145"/>
        <v>0</v>
      </c>
      <c r="M531" s="68">
        <f t="shared" si="145"/>
        <v>0.4</v>
      </c>
      <c r="N531" s="68">
        <f t="shared" si="145"/>
        <v>0.01</v>
      </c>
      <c r="O531" s="59" t="str">
        <f t="shared" si="145"/>
        <v>% reduction in fuel use</v>
      </c>
      <c r="P531" s="57" t="s">
        <v>2164</v>
      </c>
      <c r="Q531" s="57" t="s">
        <v>287</v>
      </c>
      <c r="R531" s="12" t="s">
        <v>288</v>
      </c>
      <c r="S531" s="84" t="s">
        <v>82</v>
      </c>
      <c r="T531" s="57"/>
    </row>
    <row r="532" spans="1:20" ht="105">
      <c r="A532" s="78" t="str">
        <f>A$527</f>
        <v>Research and Development</v>
      </c>
      <c r="B532" s="78" t="str">
        <f t="shared" si="144"/>
        <v>Fuel Use Reduction</v>
      </c>
      <c r="C532" s="78" t="str">
        <f t="shared" si="144"/>
        <v>RnD Transportation Fuel Use Perc Reduction</v>
      </c>
      <c r="D532" s="57" t="s">
        <v>1968</v>
      </c>
      <c r="E532" s="57"/>
      <c r="F532" s="57" t="s">
        <v>563</v>
      </c>
      <c r="G532" s="57"/>
      <c r="H532" s="58">
        <v>138</v>
      </c>
      <c r="I532" s="57" t="s">
        <v>50</v>
      </c>
      <c r="J532" s="78" t="str">
        <f t="shared" si="134"/>
        <v>R&amp;D Fuel Use Reductions</v>
      </c>
      <c r="K532" s="68" t="str">
        <f t="shared" si="145"/>
        <v>RnD transportation fuel use reduction</v>
      </c>
      <c r="L532" s="68">
        <f t="shared" si="145"/>
        <v>0</v>
      </c>
      <c r="M532" s="68">
        <f t="shared" si="145"/>
        <v>0.4</v>
      </c>
      <c r="N532" s="68">
        <f t="shared" si="145"/>
        <v>0.01</v>
      </c>
      <c r="O532" s="59" t="str">
        <f t="shared" si="145"/>
        <v>% reduction in fuel use</v>
      </c>
      <c r="P532" s="57" t="s">
        <v>2165</v>
      </c>
      <c r="Q532" s="57" t="s">
        <v>287</v>
      </c>
      <c r="R532" s="12" t="s">
        <v>288</v>
      </c>
      <c r="S532" s="84" t="s">
        <v>82</v>
      </c>
      <c r="T532" s="57"/>
    </row>
    <row r="533" spans="1:20">
      <c r="A533" s="5"/>
      <c r="B533" s="5"/>
      <c r="C533" s="5"/>
      <c r="H533" s="5"/>
      <c r="J533" s="5"/>
      <c r="M533" s="5"/>
      <c r="N533" s="5"/>
      <c r="R533" s="5"/>
      <c r="T533" s="5"/>
    </row>
    <row r="534" spans="1:20">
      <c r="A534" s="5"/>
      <c r="B534" s="5"/>
      <c r="C534" s="5"/>
      <c r="H534" s="5"/>
      <c r="J534" s="5"/>
      <c r="M534" s="5"/>
      <c r="N534" s="5"/>
      <c r="R534" s="5"/>
      <c r="T534" s="5"/>
    </row>
    <row r="535" spans="1:20">
      <c r="A535" s="5"/>
      <c r="B535" s="5"/>
      <c r="C535" s="5"/>
      <c r="H535" s="5"/>
      <c r="J535" s="5"/>
      <c r="M535" s="5"/>
      <c r="N535" s="5"/>
      <c r="R535" s="5"/>
      <c r="T535" s="5"/>
    </row>
    <row r="536" spans="1:20">
      <c r="A536" s="5"/>
      <c r="B536" s="5"/>
      <c r="C536" s="5"/>
      <c r="H536" s="5"/>
      <c r="J536" s="5"/>
      <c r="M536" s="5"/>
      <c r="N536" s="5"/>
      <c r="R536" s="5"/>
      <c r="T536" s="5"/>
    </row>
    <row r="537" spans="1:20">
      <c r="A537" s="5"/>
      <c r="B537" s="5"/>
      <c r="C537" s="5"/>
      <c r="H537" s="5"/>
      <c r="J537" s="5"/>
      <c r="M537" s="5"/>
      <c r="N537" s="5"/>
      <c r="R537" s="5"/>
      <c r="T537" s="5"/>
    </row>
    <row r="538" spans="1:20">
      <c r="A538" s="5"/>
      <c r="B538" s="5"/>
      <c r="C538" s="5"/>
      <c r="H538" s="5"/>
      <c r="J538" s="5"/>
      <c r="M538" s="5"/>
      <c r="N538" s="5"/>
      <c r="R538" s="5"/>
      <c r="T538" s="5"/>
    </row>
    <row r="539" spans="1:20">
      <c r="A539" s="5"/>
      <c r="B539" s="5"/>
      <c r="C539" s="5"/>
      <c r="H539" s="5"/>
      <c r="I539" s="54"/>
      <c r="J539" s="5"/>
      <c r="M539" s="5"/>
      <c r="N539" s="5"/>
      <c r="R539" s="5"/>
      <c r="T539" s="5"/>
    </row>
    <row r="540" spans="1:20">
      <c r="A540" s="5"/>
      <c r="B540" s="5"/>
      <c r="C540" s="5"/>
      <c r="H540" s="5"/>
      <c r="J540" s="5"/>
      <c r="M540" s="5"/>
      <c r="N540" s="5"/>
      <c r="R540" s="5"/>
      <c r="T540" s="5"/>
    </row>
    <row r="541" spans="1:20">
      <c r="A541" s="5"/>
      <c r="B541" s="5"/>
      <c r="C541" s="5"/>
      <c r="H541" s="5"/>
      <c r="J541" s="5"/>
      <c r="M541" s="5"/>
      <c r="N541" s="5"/>
      <c r="R541" s="5"/>
      <c r="T541" s="5"/>
    </row>
    <row r="542" spans="1:20">
      <c r="A542" s="5"/>
      <c r="B542" s="5"/>
      <c r="C542" s="5"/>
      <c r="H542" s="5"/>
      <c r="J542" s="5"/>
      <c r="M542" s="5"/>
      <c r="N542" s="5"/>
      <c r="R542" s="5"/>
      <c r="T542" s="5"/>
    </row>
    <row r="543" spans="1:20">
      <c r="A543" s="5"/>
      <c r="B543" s="5"/>
      <c r="C543" s="5"/>
      <c r="H543" s="5"/>
      <c r="J543" s="5"/>
      <c r="M543" s="5"/>
      <c r="N543" s="5"/>
      <c r="R543" s="5"/>
      <c r="T543" s="5"/>
    </row>
    <row r="544" spans="1:20">
      <c r="A544" s="5"/>
      <c r="B544" s="5"/>
      <c r="C544" s="5"/>
      <c r="H544" s="5"/>
      <c r="J544" s="5"/>
      <c r="M544" s="5"/>
      <c r="N544" s="5"/>
      <c r="R544" s="5"/>
      <c r="T544" s="5"/>
    </row>
    <row r="545" spans="1:20">
      <c r="A545" s="5"/>
      <c r="B545" s="5"/>
      <c r="C545" s="5"/>
      <c r="H545" s="5"/>
      <c r="J545" s="5"/>
      <c r="M545" s="5"/>
      <c r="N545" s="5"/>
      <c r="R545" s="5"/>
      <c r="T545" s="5"/>
    </row>
    <row r="546" spans="1:20">
      <c r="A546" s="5"/>
      <c r="B546" s="5"/>
      <c r="C546" s="5"/>
      <c r="H546" s="5"/>
      <c r="J546" s="5"/>
      <c r="M546" s="5"/>
      <c r="N546" s="5"/>
      <c r="R546" s="5"/>
      <c r="T546" s="5"/>
    </row>
    <row r="547" spans="1:20">
      <c r="A547" s="5"/>
      <c r="B547" s="5"/>
      <c r="C547" s="5"/>
      <c r="H547" s="5"/>
      <c r="J547" s="5"/>
      <c r="M547" s="5"/>
      <c r="N547" s="5"/>
      <c r="R547" s="5"/>
      <c r="T547" s="5"/>
    </row>
    <row r="548" spans="1:20">
      <c r="A548" s="5"/>
      <c r="B548" s="5"/>
      <c r="C548" s="5"/>
      <c r="H548" s="5"/>
      <c r="J548" s="5"/>
      <c r="M548" s="5"/>
      <c r="N548" s="5"/>
      <c r="R548" s="5"/>
      <c r="T548" s="5"/>
    </row>
    <row r="549" spans="1:20">
      <c r="A549" s="5"/>
      <c r="B549" s="5"/>
      <c r="C549" s="5"/>
      <c r="H549" s="5"/>
      <c r="J549" s="5"/>
      <c r="M549" s="5"/>
      <c r="N549" s="5"/>
      <c r="R549" s="5"/>
      <c r="T549" s="5"/>
    </row>
    <row r="550" spans="1:20">
      <c r="A550" s="5"/>
      <c r="B550" s="5"/>
      <c r="C550" s="5"/>
      <c r="H550" s="5"/>
      <c r="J550" s="5"/>
      <c r="M550" s="5"/>
      <c r="N550" s="5"/>
      <c r="R550" s="5"/>
      <c r="T550" s="5"/>
    </row>
    <row r="551" spans="1:20">
      <c r="A551" s="5"/>
      <c r="B551" s="5"/>
      <c r="C551" s="5"/>
      <c r="H551" s="5"/>
      <c r="J551" s="5"/>
      <c r="M551" s="5"/>
      <c r="N551" s="5"/>
      <c r="R551" s="5"/>
      <c r="T551" s="5"/>
    </row>
    <row r="552" spans="1:20">
      <c r="A552" s="5"/>
      <c r="B552" s="5"/>
      <c r="C552" s="5"/>
      <c r="H552" s="5"/>
      <c r="J552" s="5"/>
      <c r="M552" s="5"/>
      <c r="N552" s="5"/>
      <c r="R552" s="5"/>
      <c r="T552" s="5"/>
    </row>
  </sheetData>
  <autoFilter ref="A1:T532" xr:uid="{1591DEF3-01CB-48FC-85D1-C078254173BF}">
    <filterColumn colId="8">
      <filters>
        <filter val="Yes"/>
      </filters>
    </filterColumn>
  </autoFilter>
  <sortState xmlns:xlrd2="http://schemas.microsoft.com/office/spreadsheetml/2017/richdata2" ref="A119:I139">
    <sortCondition ref="B119:B139"/>
  </sortState>
  <conditionalFormatting sqref="I76:I88 I517 I519:I538 I540:I1048576 I90:I99 I1:I9 I12:I19 I24 I33:I36 I43:I46 I53:I59 I38:I39 I48:I49 I63:I64 I312:I317 I322:I327 I332:I337 I352:I353 I362:I367 I342:I350 I355 I357 I113:I307 I372:I483 I485:I515">
    <cfRule type="containsText" dxfId="43" priority="63" operator="containsText" text="No">
      <formula>NOT(ISERROR(SEARCH("No",I1)))</formula>
    </cfRule>
  </conditionalFormatting>
  <conditionalFormatting sqref="I518">
    <cfRule type="containsText" dxfId="42" priority="62" operator="containsText" text="No">
      <formula>NOT(ISERROR(SEARCH("No",I518)))</formula>
    </cfRule>
  </conditionalFormatting>
  <conditionalFormatting sqref="I66 I74 I22 I32 I42 I52">
    <cfRule type="containsText" dxfId="41" priority="61" operator="containsText" text="No">
      <formula>NOT(ISERROR(SEARCH("No",I22)))</formula>
    </cfRule>
  </conditionalFormatting>
  <conditionalFormatting sqref="I75">
    <cfRule type="containsText" dxfId="40" priority="60" operator="containsText" text="No">
      <formula>NOT(ISERROR(SEARCH("No",I75)))</formula>
    </cfRule>
  </conditionalFormatting>
  <conditionalFormatting sqref="I65">
    <cfRule type="containsText" dxfId="39" priority="57" operator="containsText" text="No">
      <formula>NOT(ISERROR(SEARCH("No",I65)))</formula>
    </cfRule>
  </conditionalFormatting>
  <conditionalFormatting sqref="I67:I73">
    <cfRule type="containsText" dxfId="38" priority="56" operator="containsText" text="No">
      <formula>NOT(ISERROR(SEARCH("No",I67)))</formula>
    </cfRule>
  </conditionalFormatting>
  <conditionalFormatting sqref="I89">
    <cfRule type="containsText" dxfId="37" priority="55" operator="containsText" text="No">
      <formula>NOT(ISERROR(SEARCH("No",I89)))</formula>
    </cfRule>
  </conditionalFormatting>
  <conditionalFormatting sqref="I100">
    <cfRule type="containsText" dxfId="36" priority="50" operator="containsText" text="No">
      <formula>NOT(ISERROR(SEARCH("No",I100)))</formula>
    </cfRule>
  </conditionalFormatting>
  <conditionalFormatting sqref="I484">
    <cfRule type="containsText" dxfId="35" priority="49" operator="containsText" text="No">
      <formula>NOT(ISERROR(SEARCH("No",I484)))</formula>
    </cfRule>
  </conditionalFormatting>
  <conditionalFormatting sqref="I516">
    <cfRule type="containsText" dxfId="34" priority="48" operator="containsText" text="No">
      <formula>NOT(ISERROR(SEARCH("No",I516)))</formula>
    </cfRule>
  </conditionalFormatting>
  <conditionalFormatting sqref="I60:I62">
    <cfRule type="containsText" dxfId="33" priority="42" operator="containsText" text="No">
      <formula>NOT(ISERROR(SEARCH("No",I60)))</formula>
    </cfRule>
  </conditionalFormatting>
  <conditionalFormatting sqref="I50:I51">
    <cfRule type="containsText" dxfId="32" priority="41" operator="containsText" text="No">
      <formula>NOT(ISERROR(SEARCH("No",I50)))</formula>
    </cfRule>
  </conditionalFormatting>
  <conditionalFormatting sqref="I40:I41">
    <cfRule type="containsText" dxfId="31" priority="40" operator="containsText" text="No">
      <formula>NOT(ISERROR(SEARCH("No",I40)))</formula>
    </cfRule>
  </conditionalFormatting>
  <conditionalFormatting sqref="I30:I31">
    <cfRule type="containsText" dxfId="30" priority="39" operator="containsText" text="No">
      <formula>NOT(ISERROR(SEARCH("No",I30)))</formula>
    </cfRule>
  </conditionalFormatting>
  <conditionalFormatting sqref="I20:I21">
    <cfRule type="containsText" dxfId="29" priority="38" operator="containsText" text="No">
      <formula>NOT(ISERROR(SEARCH("No",I20)))</formula>
    </cfRule>
  </conditionalFormatting>
  <conditionalFormatting sqref="I10:I11">
    <cfRule type="containsText" dxfId="28" priority="37" operator="containsText" text="No">
      <formula>NOT(ISERROR(SEARCH("No",I10)))</formula>
    </cfRule>
  </conditionalFormatting>
  <conditionalFormatting sqref="I23">
    <cfRule type="containsText" dxfId="27" priority="36" operator="containsText" text="No">
      <formula>NOT(ISERROR(SEARCH("No",I23)))</formula>
    </cfRule>
  </conditionalFormatting>
  <conditionalFormatting sqref="I25:I29">
    <cfRule type="containsText" dxfId="26" priority="35" operator="containsText" text="No">
      <formula>NOT(ISERROR(SEARCH("No",I25)))</formula>
    </cfRule>
  </conditionalFormatting>
  <conditionalFormatting sqref="I37">
    <cfRule type="containsText" dxfId="25" priority="34" operator="containsText" text="No">
      <formula>NOT(ISERROR(SEARCH("No",I37)))</formula>
    </cfRule>
  </conditionalFormatting>
  <conditionalFormatting sqref="I47">
    <cfRule type="containsText" dxfId="24" priority="33" operator="containsText" text="No">
      <formula>NOT(ISERROR(SEARCH("No",I47)))</formula>
    </cfRule>
  </conditionalFormatting>
  <conditionalFormatting sqref="I101:I110">
    <cfRule type="containsText" dxfId="23" priority="31" operator="containsText" text="No">
      <formula>NOT(ISERROR(SEARCH("No",I101)))</formula>
    </cfRule>
  </conditionalFormatting>
  <conditionalFormatting sqref="I111:I112">
    <cfRule type="containsText" dxfId="22" priority="30" operator="containsText" text="No">
      <formula>NOT(ISERROR(SEARCH("No",I111)))</formula>
    </cfRule>
  </conditionalFormatting>
  <conditionalFormatting sqref="I311">
    <cfRule type="containsText" dxfId="21" priority="22" operator="containsText" text="No">
      <formula>NOT(ISERROR(SEARCH("No",I311)))</formula>
    </cfRule>
  </conditionalFormatting>
  <conditionalFormatting sqref="I321">
    <cfRule type="containsText" dxfId="20" priority="21" operator="containsText" text="No">
      <formula>NOT(ISERROR(SEARCH("No",I321)))</formula>
    </cfRule>
  </conditionalFormatting>
  <conditionalFormatting sqref="I331">
    <cfRule type="containsText" dxfId="19" priority="20" operator="containsText" text="No">
      <formula>NOT(ISERROR(SEARCH("No",I331)))</formula>
    </cfRule>
  </conditionalFormatting>
  <conditionalFormatting sqref="I341">
    <cfRule type="containsText" dxfId="18" priority="19" operator="containsText" text="No">
      <formula>NOT(ISERROR(SEARCH("No",I341)))</formula>
    </cfRule>
  </conditionalFormatting>
  <conditionalFormatting sqref="I351">
    <cfRule type="containsText" dxfId="17" priority="18" operator="containsText" text="No">
      <formula>NOT(ISERROR(SEARCH("No",I351)))</formula>
    </cfRule>
  </conditionalFormatting>
  <conditionalFormatting sqref="I361">
    <cfRule type="containsText" dxfId="16" priority="17" operator="containsText" text="No">
      <formula>NOT(ISERROR(SEARCH("No",I361)))</formula>
    </cfRule>
  </conditionalFormatting>
  <conditionalFormatting sqref="I371">
    <cfRule type="containsText" dxfId="15" priority="16" operator="containsText" text="No">
      <formula>NOT(ISERROR(SEARCH("No",I371)))</formula>
    </cfRule>
  </conditionalFormatting>
  <conditionalFormatting sqref="I308">
    <cfRule type="containsText" dxfId="14" priority="15" operator="containsText" text="No">
      <formula>NOT(ISERROR(SEARCH("No",I308)))</formula>
    </cfRule>
  </conditionalFormatting>
  <conditionalFormatting sqref="I309:I310">
    <cfRule type="containsText" dxfId="13" priority="14" operator="containsText" text="No">
      <formula>NOT(ISERROR(SEARCH("No",I309)))</formula>
    </cfRule>
  </conditionalFormatting>
  <conditionalFormatting sqref="I319:I320">
    <cfRule type="containsText" dxfId="12" priority="13" operator="containsText" text="No">
      <formula>NOT(ISERROR(SEARCH("No",I319)))</formula>
    </cfRule>
  </conditionalFormatting>
  <conditionalFormatting sqref="I318">
    <cfRule type="containsText" dxfId="11" priority="12" operator="containsText" text="No">
      <formula>NOT(ISERROR(SEARCH("No",I318)))</formula>
    </cfRule>
  </conditionalFormatting>
  <conditionalFormatting sqref="I329:I330">
    <cfRule type="containsText" dxfId="10" priority="11" operator="containsText" text="No">
      <formula>NOT(ISERROR(SEARCH("No",I329)))</formula>
    </cfRule>
  </conditionalFormatting>
  <conditionalFormatting sqref="I328">
    <cfRule type="containsText" dxfId="9" priority="10" operator="containsText" text="No">
      <formula>NOT(ISERROR(SEARCH("No",I328)))</formula>
    </cfRule>
  </conditionalFormatting>
  <conditionalFormatting sqref="I339">
    <cfRule type="containsText" dxfId="8" priority="9" operator="containsText" text="No">
      <formula>NOT(ISERROR(SEARCH("No",I339)))</formula>
    </cfRule>
  </conditionalFormatting>
  <conditionalFormatting sqref="I338">
    <cfRule type="containsText" dxfId="7" priority="8" operator="containsText" text="No">
      <formula>NOT(ISERROR(SEARCH("No",I338)))</formula>
    </cfRule>
  </conditionalFormatting>
  <conditionalFormatting sqref="I340">
    <cfRule type="containsText" dxfId="6" priority="7" operator="containsText" text="No">
      <formula>NOT(ISERROR(SEARCH("No",I340)))</formula>
    </cfRule>
  </conditionalFormatting>
  <conditionalFormatting sqref="I359:I360">
    <cfRule type="containsText" dxfId="5" priority="6" operator="containsText" text="No">
      <formula>NOT(ISERROR(SEARCH("No",I359)))</formula>
    </cfRule>
  </conditionalFormatting>
  <conditionalFormatting sqref="I358">
    <cfRule type="containsText" dxfId="4" priority="5" operator="containsText" text="No">
      <formula>NOT(ISERROR(SEARCH("No",I358)))</formula>
    </cfRule>
  </conditionalFormatting>
  <conditionalFormatting sqref="I354">
    <cfRule type="containsText" dxfId="3" priority="4" operator="containsText" text="No">
      <formula>NOT(ISERROR(SEARCH("No",I354)))</formula>
    </cfRule>
  </conditionalFormatting>
  <conditionalFormatting sqref="I356">
    <cfRule type="containsText" dxfId="2" priority="3" operator="containsText" text="No">
      <formula>NOT(ISERROR(SEARCH("No",I356)))</formula>
    </cfRule>
  </conditionalFormatting>
  <conditionalFormatting sqref="I369:I370">
    <cfRule type="containsText" dxfId="1" priority="2" operator="containsText" text="No">
      <formula>NOT(ISERROR(SEARCH("No",I369)))</formula>
    </cfRule>
  </conditionalFormatting>
  <conditionalFormatting sqref="I368">
    <cfRule type="containsText" dxfId="0" priority="1" operator="containsText" text="No">
      <formula>NOT(ISERROR(SEARCH("No",I368)))</formula>
    </cfRule>
  </conditionalFormatting>
  <hyperlinks>
    <hyperlink ref="T390" r:id="rId1" display="https://www.fas.org/sgp/crs/misc/R40562.pdf, p.3, paragraph 1" xr:uid="{00000000-0004-0000-0100-000000000000}"/>
    <hyperlink ref="S101" r:id="rId2" xr:uid="{00000000-0004-0000-0100-000001000000}"/>
  </hyperlinks>
  <pageMargins left="0.7" right="0.7" top="0.75" bottom="0.75" header="0.3" footer="0.3"/>
  <pageSetup orientation="portrait" horizontalDpi="1200" verticalDpi="1200" r:id="rId3"/>
  <ignoredErrors>
    <ignoredError sqref="K268 M96 M94" formula="1"/>
  </ignoredErrors>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9"/>
  <sheetViews>
    <sheetView topLeftCell="E1" zoomScale="90" zoomScaleNormal="90" workbookViewId="0">
      <pane ySplit="1" topLeftCell="A77" activePane="bottomLeft" state="frozen"/>
      <selection pane="bottomLeft" activeCell="F78" sqref="F78"/>
    </sheetView>
  </sheetViews>
  <sheetFormatPr defaultColWidth="9.140625" defaultRowHeight="15"/>
  <cols>
    <col min="1" max="1" width="37.28515625" style="82" customWidth="1"/>
    <col min="2" max="2" width="27.5703125" style="82" customWidth="1"/>
    <col min="3" max="3" width="18.7109375" style="82" customWidth="1"/>
    <col min="4" max="4" width="16.42578125" style="82" customWidth="1"/>
    <col min="5" max="5" width="30.140625" style="82" customWidth="1"/>
    <col min="6" max="6" width="95" style="82" customWidth="1"/>
    <col min="7" max="7" width="37.42578125" style="82" customWidth="1"/>
    <col min="8" max="8" width="34.28515625" style="82" customWidth="1"/>
    <col min="9" max="16384" width="9.140625" style="82"/>
  </cols>
  <sheetData>
    <row r="1" spans="1:8" s="177" customFormat="1" ht="30">
      <c r="A1" s="174" t="s">
        <v>2167</v>
      </c>
      <c r="B1" s="175" t="s">
        <v>2168</v>
      </c>
      <c r="C1" s="175" t="s">
        <v>68</v>
      </c>
      <c r="D1" s="175" t="s">
        <v>70</v>
      </c>
      <c r="E1" s="175" t="s">
        <v>521</v>
      </c>
      <c r="F1" s="175" t="s">
        <v>69</v>
      </c>
      <c r="G1" s="175" t="s">
        <v>2190</v>
      </c>
      <c r="H1" s="176" t="s">
        <v>354</v>
      </c>
    </row>
    <row r="2" spans="1:8">
      <c r="A2" s="182" t="s">
        <v>2198</v>
      </c>
      <c r="B2" s="180" t="s">
        <v>2199</v>
      </c>
      <c r="C2" s="180" t="s">
        <v>71</v>
      </c>
      <c r="D2" s="180" t="s">
        <v>72</v>
      </c>
      <c r="E2" s="180" t="s">
        <v>425</v>
      </c>
      <c r="F2" s="180" t="s">
        <v>203</v>
      </c>
    </row>
    <row r="3" spans="1:8">
      <c r="A3" s="182" t="s">
        <v>2198</v>
      </c>
      <c r="B3" s="180" t="s">
        <v>2200</v>
      </c>
      <c r="C3" s="181" t="s">
        <v>71</v>
      </c>
      <c r="D3" s="181" t="s">
        <v>72</v>
      </c>
      <c r="E3" s="181" t="s">
        <v>425</v>
      </c>
      <c r="F3" s="180" t="s">
        <v>2166</v>
      </c>
      <c r="H3" s="180"/>
    </row>
    <row r="4" spans="1:8" ht="75">
      <c r="A4" s="182" t="s">
        <v>2198</v>
      </c>
      <c r="B4" s="181" t="s">
        <v>2201</v>
      </c>
      <c r="C4" s="180" t="s">
        <v>73</v>
      </c>
      <c r="D4" s="180" t="s">
        <v>72</v>
      </c>
      <c r="E4" s="181" t="s">
        <v>425</v>
      </c>
      <c r="F4" s="180" t="s">
        <v>2494</v>
      </c>
      <c r="G4" s="180" t="s">
        <v>2471</v>
      </c>
      <c r="H4" s="180" t="s">
        <v>2573</v>
      </c>
    </row>
    <row r="5" spans="1:8" ht="30">
      <c r="A5" s="182" t="s">
        <v>2198</v>
      </c>
      <c r="B5" s="181" t="s">
        <v>2202</v>
      </c>
      <c r="C5" s="180" t="s">
        <v>73</v>
      </c>
      <c r="D5" s="180" t="s">
        <v>72</v>
      </c>
      <c r="E5" s="181" t="s">
        <v>425</v>
      </c>
      <c r="F5" s="180" t="s">
        <v>2495</v>
      </c>
      <c r="G5" s="180" t="s">
        <v>2247</v>
      </c>
      <c r="H5" s="180" t="s">
        <v>2248</v>
      </c>
    </row>
    <row r="6" spans="1:8" ht="30">
      <c r="A6" s="182" t="s">
        <v>2198</v>
      </c>
      <c r="B6" s="181" t="s">
        <v>2203</v>
      </c>
      <c r="C6" s="180" t="s">
        <v>73</v>
      </c>
      <c r="D6" s="180" t="s">
        <v>74</v>
      </c>
      <c r="E6" s="181" t="s">
        <v>425</v>
      </c>
      <c r="F6" s="180" t="s">
        <v>2638</v>
      </c>
      <c r="G6" s="82" t="s">
        <v>2639</v>
      </c>
      <c r="H6" s="180" t="s">
        <v>2640</v>
      </c>
    </row>
    <row r="7" spans="1:8">
      <c r="A7" s="182" t="s">
        <v>2198</v>
      </c>
      <c r="B7" s="181" t="s">
        <v>153</v>
      </c>
      <c r="C7" s="180" t="s">
        <v>71</v>
      </c>
      <c r="D7" s="180" t="s">
        <v>72</v>
      </c>
      <c r="E7" s="180" t="s">
        <v>425</v>
      </c>
      <c r="F7" s="180" t="s">
        <v>2360</v>
      </c>
      <c r="H7" s="180"/>
    </row>
    <row r="8" spans="1:8">
      <c r="A8" s="182" t="s">
        <v>2198</v>
      </c>
      <c r="B8" s="181" t="s">
        <v>2358</v>
      </c>
      <c r="C8" s="180" t="s">
        <v>71</v>
      </c>
      <c r="D8" s="180" t="s">
        <v>72</v>
      </c>
      <c r="E8" s="180" t="s">
        <v>425</v>
      </c>
      <c r="F8" s="180" t="s">
        <v>2361</v>
      </c>
      <c r="H8" s="180"/>
    </row>
    <row r="9" spans="1:8">
      <c r="A9" s="182" t="s">
        <v>2198</v>
      </c>
      <c r="B9" s="181" t="s">
        <v>2473</v>
      </c>
      <c r="C9" s="180" t="s">
        <v>71</v>
      </c>
      <c r="D9" s="180" t="s">
        <v>72</v>
      </c>
      <c r="E9" s="180" t="s">
        <v>425</v>
      </c>
      <c r="F9" s="180" t="s">
        <v>2492</v>
      </c>
      <c r="H9" s="180"/>
    </row>
    <row r="10" spans="1:8">
      <c r="A10" s="182" t="s">
        <v>2198</v>
      </c>
      <c r="B10" s="181" t="s">
        <v>104</v>
      </c>
      <c r="C10" s="180" t="s">
        <v>71</v>
      </c>
      <c r="D10" s="180" t="s">
        <v>72</v>
      </c>
      <c r="E10" s="180" t="s">
        <v>425</v>
      </c>
      <c r="F10" s="180" t="s">
        <v>2362</v>
      </c>
      <c r="H10" s="180"/>
    </row>
    <row r="11" spans="1:8">
      <c r="A11" s="182" t="s">
        <v>2198</v>
      </c>
      <c r="B11" s="181" t="s">
        <v>9</v>
      </c>
      <c r="C11" s="180" t="s">
        <v>71</v>
      </c>
      <c r="D11" s="180" t="s">
        <v>72</v>
      </c>
      <c r="E11" s="180" t="s">
        <v>425</v>
      </c>
      <c r="F11" s="180" t="s">
        <v>2416</v>
      </c>
      <c r="H11" s="180"/>
    </row>
    <row r="12" spans="1:8">
      <c r="A12" s="182" t="s">
        <v>2198</v>
      </c>
      <c r="B12" s="181" t="s">
        <v>2359</v>
      </c>
      <c r="C12" s="180" t="s">
        <v>71</v>
      </c>
      <c r="D12" s="180" t="s">
        <v>72</v>
      </c>
      <c r="E12" s="180" t="s">
        <v>425</v>
      </c>
      <c r="F12" s="180" t="s">
        <v>2363</v>
      </c>
      <c r="H12" s="180"/>
    </row>
    <row r="13" spans="1:8">
      <c r="A13" s="182" t="s">
        <v>2198</v>
      </c>
      <c r="B13" s="181" t="s">
        <v>4</v>
      </c>
      <c r="C13" s="180" t="s">
        <v>71</v>
      </c>
      <c r="D13" s="180" t="s">
        <v>72</v>
      </c>
      <c r="E13" s="180" t="s">
        <v>425</v>
      </c>
      <c r="F13" s="180" t="s">
        <v>2364</v>
      </c>
      <c r="H13" s="180"/>
    </row>
    <row r="14" spans="1:8" ht="15.75" thickBot="1">
      <c r="A14" s="239" t="s">
        <v>2198</v>
      </c>
      <c r="B14" s="232" t="s">
        <v>2368</v>
      </c>
      <c r="C14" s="233" t="s">
        <v>71</v>
      </c>
      <c r="D14" s="233" t="s">
        <v>72</v>
      </c>
      <c r="E14" s="233" t="s">
        <v>425</v>
      </c>
      <c r="F14" s="233" t="s">
        <v>2365</v>
      </c>
      <c r="G14" s="234"/>
      <c r="H14" s="233"/>
    </row>
    <row r="15" spans="1:8">
      <c r="A15" s="181" t="s">
        <v>2204</v>
      </c>
      <c r="B15" s="181" t="s">
        <v>1937</v>
      </c>
      <c r="C15" s="180" t="s">
        <v>71</v>
      </c>
      <c r="D15" s="180" t="s">
        <v>72</v>
      </c>
      <c r="E15" s="180" t="s">
        <v>425</v>
      </c>
      <c r="F15" s="180" t="s">
        <v>2189</v>
      </c>
      <c r="H15" s="180"/>
    </row>
    <row r="16" spans="1:8">
      <c r="A16" s="181" t="s">
        <v>2204</v>
      </c>
      <c r="B16" s="182" t="s">
        <v>1953</v>
      </c>
      <c r="C16" s="180" t="s">
        <v>71</v>
      </c>
      <c r="D16" s="180" t="s">
        <v>72</v>
      </c>
      <c r="E16" s="180" t="s">
        <v>425</v>
      </c>
      <c r="F16" s="180" t="s">
        <v>2180</v>
      </c>
      <c r="H16" s="180"/>
    </row>
    <row r="17" spans="1:8">
      <c r="A17" s="181" t="s">
        <v>2204</v>
      </c>
      <c r="B17" s="182" t="s">
        <v>1955</v>
      </c>
      <c r="C17" s="180" t="s">
        <v>71</v>
      </c>
      <c r="D17" s="180" t="s">
        <v>72</v>
      </c>
      <c r="E17" s="180" t="s">
        <v>425</v>
      </c>
      <c r="F17" s="180" t="s">
        <v>2179</v>
      </c>
      <c r="H17" s="180"/>
    </row>
    <row r="18" spans="1:8">
      <c r="A18" s="181" t="s">
        <v>2204</v>
      </c>
      <c r="B18" s="182" t="s">
        <v>2176</v>
      </c>
      <c r="C18" s="180" t="s">
        <v>71</v>
      </c>
      <c r="D18" s="180" t="s">
        <v>72</v>
      </c>
      <c r="E18" s="180" t="s">
        <v>425</v>
      </c>
      <c r="F18" s="180" t="s">
        <v>2178</v>
      </c>
      <c r="H18" s="180"/>
    </row>
    <row r="19" spans="1:8">
      <c r="A19" s="181" t="s">
        <v>2204</v>
      </c>
      <c r="B19" s="182" t="s">
        <v>2175</v>
      </c>
      <c r="C19" s="180" t="s">
        <v>71</v>
      </c>
      <c r="D19" s="180" t="s">
        <v>72</v>
      </c>
      <c r="E19" s="180" t="s">
        <v>2177</v>
      </c>
      <c r="F19" s="180" t="s">
        <v>2184</v>
      </c>
      <c r="H19" s="180"/>
    </row>
    <row r="20" spans="1:8">
      <c r="A20" s="181" t="s">
        <v>2204</v>
      </c>
      <c r="B20" s="182" t="s">
        <v>1944</v>
      </c>
      <c r="C20" s="180" t="s">
        <v>71</v>
      </c>
      <c r="D20" s="180" t="s">
        <v>72</v>
      </c>
      <c r="E20" s="180" t="s">
        <v>2177</v>
      </c>
      <c r="F20" s="180" t="s">
        <v>2185</v>
      </c>
      <c r="H20" s="180"/>
    </row>
    <row r="21" spans="1:8">
      <c r="A21" s="181" t="s">
        <v>2204</v>
      </c>
      <c r="B21" s="182" t="s">
        <v>1949</v>
      </c>
      <c r="C21" s="180" t="s">
        <v>71</v>
      </c>
      <c r="D21" s="180" t="s">
        <v>72</v>
      </c>
      <c r="E21" s="180" t="s">
        <v>2177</v>
      </c>
      <c r="F21" s="180" t="s">
        <v>2182</v>
      </c>
      <c r="H21" s="180"/>
    </row>
    <row r="22" spans="1:8">
      <c r="A22" s="181" t="s">
        <v>2204</v>
      </c>
      <c r="B22" s="182" t="s">
        <v>1951</v>
      </c>
      <c r="C22" s="180" t="s">
        <v>71</v>
      </c>
      <c r="D22" s="180" t="s">
        <v>72</v>
      </c>
      <c r="E22" s="180" t="s">
        <v>2177</v>
      </c>
      <c r="F22" s="180" t="s">
        <v>2181</v>
      </c>
      <c r="H22" s="180"/>
    </row>
    <row r="23" spans="1:8">
      <c r="A23" s="181" t="s">
        <v>2204</v>
      </c>
      <c r="B23" s="182" t="s">
        <v>1942</v>
      </c>
      <c r="C23" s="180" t="s">
        <v>71</v>
      </c>
      <c r="D23" s="180" t="s">
        <v>72</v>
      </c>
      <c r="E23" s="180" t="s">
        <v>425</v>
      </c>
      <c r="F23" s="180" t="s">
        <v>2186</v>
      </c>
      <c r="H23" s="180"/>
    </row>
    <row r="24" spans="1:8">
      <c r="A24" s="181" t="s">
        <v>2204</v>
      </c>
      <c r="B24" s="182" t="s">
        <v>1939</v>
      </c>
      <c r="C24" s="180" t="s">
        <v>71</v>
      </c>
      <c r="D24" s="180" t="s">
        <v>72</v>
      </c>
      <c r="E24" s="180" t="s">
        <v>2177</v>
      </c>
      <c r="F24" s="180" t="s">
        <v>2188</v>
      </c>
      <c r="H24" s="180"/>
    </row>
    <row r="25" spans="1:8">
      <c r="A25" s="181" t="s">
        <v>2204</v>
      </c>
      <c r="B25" s="182" t="s">
        <v>1947</v>
      </c>
      <c r="C25" s="180" t="s">
        <v>71</v>
      </c>
      <c r="D25" s="180" t="s">
        <v>72</v>
      </c>
      <c r="E25" s="180" t="s">
        <v>425</v>
      </c>
      <c r="F25" s="180" t="s">
        <v>2183</v>
      </c>
      <c r="H25" s="180"/>
    </row>
    <row r="26" spans="1:8" ht="15.75" thickBot="1">
      <c r="A26" s="232" t="s">
        <v>2204</v>
      </c>
      <c r="B26" s="239" t="s">
        <v>565</v>
      </c>
      <c r="C26" s="233" t="s">
        <v>71</v>
      </c>
      <c r="D26" s="233" t="s">
        <v>72</v>
      </c>
      <c r="E26" s="233" t="s">
        <v>425</v>
      </c>
      <c r="F26" s="233" t="s">
        <v>2187</v>
      </c>
      <c r="G26" s="234"/>
      <c r="H26" s="233"/>
    </row>
    <row r="27" spans="1:8" ht="60">
      <c r="A27" s="181" t="s">
        <v>2205</v>
      </c>
      <c r="B27" s="181" t="s">
        <v>2201</v>
      </c>
      <c r="C27" s="180" t="s">
        <v>73</v>
      </c>
      <c r="D27" s="180" t="s">
        <v>74</v>
      </c>
      <c r="E27" s="180" t="s">
        <v>425</v>
      </c>
      <c r="F27" s="180" t="s">
        <v>2493</v>
      </c>
      <c r="G27" s="82" t="s">
        <v>2472</v>
      </c>
      <c r="H27" s="180" t="s">
        <v>2574</v>
      </c>
    </row>
    <row r="28" spans="1:8" ht="90">
      <c r="A28" s="181" t="s">
        <v>2205</v>
      </c>
      <c r="B28" s="181" t="s">
        <v>2496</v>
      </c>
      <c r="C28" s="180" t="s">
        <v>73</v>
      </c>
      <c r="D28" s="180" t="s">
        <v>74</v>
      </c>
      <c r="E28" s="180" t="s">
        <v>425</v>
      </c>
      <c r="F28" s="180" t="s">
        <v>2275</v>
      </c>
      <c r="G28" s="82" t="s">
        <v>2379</v>
      </c>
      <c r="H28" s="180" t="s">
        <v>2276</v>
      </c>
    </row>
    <row r="29" spans="1:8" ht="60.75" thickBot="1">
      <c r="A29" s="232" t="s">
        <v>2205</v>
      </c>
      <c r="B29" s="232" t="s">
        <v>2206</v>
      </c>
      <c r="C29" s="233" t="s">
        <v>73</v>
      </c>
      <c r="D29" s="233" t="s">
        <v>74</v>
      </c>
      <c r="E29" s="233" t="s">
        <v>425</v>
      </c>
      <c r="F29" s="234" t="s">
        <v>2889</v>
      </c>
      <c r="G29" s="234" t="s">
        <v>2890</v>
      </c>
      <c r="H29" s="233" t="s">
        <v>2891</v>
      </c>
    </row>
    <row r="30" spans="1:8">
      <c r="A30" s="181" t="s">
        <v>2836</v>
      </c>
      <c r="B30" s="181" t="s">
        <v>2593</v>
      </c>
      <c r="C30" s="180" t="s">
        <v>71</v>
      </c>
      <c r="D30" s="180" t="s">
        <v>517</v>
      </c>
      <c r="E30" s="82" t="s">
        <v>425</v>
      </c>
      <c r="F30" s="82" t="s">
        <v>203</v>
      </c>
      <c r="H30" s="180"/>
    </row>
    <row r="31" spans="1:8">
      <c r="A31" s="181" t="s">
        <v>2836</v>
      </c>
      <c r="B31" s="181" t="s">
        <v>153</v>
      </c>
      <c r="C31" s="180" t="s">
        <v>71</v>
      </c>
      <c r="D31" s="180" t="s">
        <v>517</v>
      </c>
      <c r="E31" s="82" t="s">
        <v>425</v>
      </c>
      <c r="F31" s="180" t="s">
        <v>2360</v>
      </c>
      <c r="H31" s="180"/>
    </row>
    <row r="32" spans="1:8">
      <c r="A32" s="181" t="s">
        <v>2836</v>
      </c>
      <c r="B32" s="181" t="s">
        <v>2358</v>
      </c>
      <c r="C32" s="180" t="s">
        <v>71</v>
      </c>
      <c r="D32" s="180" t="s">
        <v>517</v>
      </c>
      <c r="E32" s="82" t="s">
        <v>425</v>
      </c>
      <c r="F32" s="180" t="s">
        <v>2361</v>
      </c>
      <c r="H32" s="180"/>
    </row>
    <row r="33" spans="1:8">
      <c r="A33" s="181" t="s">
        <v>2836</v>
      </c>
      <c r="B33" s="181" t="s">
        <v>2473</v>
      </c>
      <c r="C33" s="180" t="s">
        <v>71</v>
      </c>
      <c r="D33" s="180" t="s">
        <v>517</v>
      </c>
      <c r="E33" s="82" t="s">
        <v>425</v>
      </c>
      <c r="F33" s="180" t="s">
        <v>2492</v>
      </c>
      <c r="H33" s="180"/>
    </row>
    <row r="34" spans="1:8">
      <c r="A34" s="181" t="s">
        <v>2836</v>
      </c>
      <c r="B34" s="181" t="s">
        <v>104</v>
      </c>
      <c r="C34" s="180" t="s">
        <v>71</v>
      </c>
      <c r="D34" s="180" t="s">
        <v>517</v>
      </c>
      <c r="E34" s="82" t="s">
        <v>425</v>
      </c>
      <c r="F34" s="180" t="s">
        <v>2362</v>
      </c>
      <c r="H34" s="180"/>
    </row>
    <row r="35" spans="1:8">
      <c r="A35" s="181" t="s">
        <v>2836</v>
      </c>
      <c r="B35" s="181" t="s">
        <v>9</v>
      </c>
      <c r="C35" s="180" t="s">
        <v>71</v>
      </c>
      <c r="D35" s="180" t="s">
        <v>517</v>
      </c>
      <c r="E35" s="82" t="s">
        <v>425</v>
      </c>
      <c r="F35" s="180" t="s">
        <v>2416</v>
      </c>
      <c r="H35" s="180"/>
    </row>
    <row r="36" spans="1:8" ht="15.75" thickBot="1">
      <c r="A36" s="232" t="s">
        <v>2836</v>
      </c>
      <c r="B36" s="232" t="s">
        <v>4</v>
      </c>
      <c r="C36" s="233" t="s">
        <v>71</v>
      </c>
      <c r="D36" s="233" t="s">
        <v>517</v>
      </c>
      <c r="E36" s="234" t="s">
        <v>425</v>
      </c>
      <c r="F36" s="233" t="s">
        <v>2364</v>
      </c>
      <c r="G36" s="234"/>
      <c r="H36" s="233"/>
    </row>
    <row r="37" spans="1:8" ht="45">
      <c r="A37" s="181" t="s">
        <v>429</v>
      </c>
      <c r="B37" s="181" t="s">
        <v>2336</v>
      </c>
      <c r="C37" s="180" t="s">
        <v>73</v>
      </c>
      <c r="D37" s="180" t="s">
        <v>518</v>
      </c>
      <c r="E37" s="82" t="s">
        <v>2277</v>
      </c>
      <c r="F37" s="82" t="s">
        <v>2338</v>
      </c>
      <c r="H37" s="180"/>
    </row>
    <row r="38" spans="1:8" ht="45">
      <c r="A38" s="181" t="s">
        <v>429</v>
      </c>
      <c r="B38" s="181" t="s">
        <v>2337</v>
      </c>
      <c r="C38" s="180" t="s">
        <v>73</v>
      </c>
      <c r="D38" s="180" t="s">
        <v>518</v>
      </c>
      <c r="E38" s="82" t="s">
        <v>2277</v>
      </c>
      <c r="F38" s="82" t="s">
        <v>2338</v>
      </c>
      <c r="H38" s="180"/>
    </row>
    <row r="39" spans="1:8" ht="45">
      <c r="A39" s="181" t="s">
        <v>429</v>
      </c>
      <c r="B39" s="181" t="s">
        <v>2290</v>
      </c>
      <c r="C39" s="180" t="s">
        <v>73</v>
      </c>
      <c r="D39" s="180" t="s">
        <v>518</v>
      </c>
      <c r="E39" s="82" t="s">
        <v>2277</v>
      </c>
      <c r="F39" s="82" t="s">
        <v>2334</v>
      </c>
      <c r="H39" s="180"/>
    </row>
    <row r="40" spans="1:8" ht="45.75" thickBot="1">
      <c r="A40" s="232" t="s">
        <v>429</v>
      </c>
      <c r="B40" s="232" t="s">
        <v>2291</v>
      </c>
      <c r="C40" s="233" t="s">
        <v>73</v>
      </c>
      <c r="D40" s="233" t="s">
        <v>518</v>
      </c>
      <c r="E40" s="234" t="s">
        <v>2277</v>
      </c>
      <c r="F40" s="234" t="s">
        <v>2334</v>
      </c>
      <c r="G40" s="234"/>
      <c r="H40" s="233"/>
    </row>
    <row r="41" spans="1:8" ht="45">
      <c r="A41" s="181" t="s">
        <v>2207</v>
      </c>
      <c r="B41" s="181" t="s">
        <v>2339</v>
      </c>
      <c r="C41" s="180" t="s">
        <v>73</v>
      </c>
      <c r="D41" s="180" t="s">
        <v>72</v>
      </c>
      <c r="E41" s="82" t="s">
        <v>2278</v>
      </c>
      <c r="F41" s="82" t="s">
        <v>2341</v>
      </c>
      <c r="G41" s="82" t="s">
        <v>2340</v>
      </c>
      <c r="H41" s="180" t="s">
        <v>2302</v>
      </c>
    </row>
    <row r="42" spans="1:8">
      <c r="A42" s="181" t="s">
        <v>2207</v>
      </c>
      <c r="B42" s="231" t="s">
        <v>2868</v>
      </c>
      <c r="C42" s="180" t="s">
        <v>71</v>
      </c>
      <c r="D42" s="180" t="s">
        <v>72</v>
      </c>
      <c r="E42" s="82" t="s">
        <v>2278</v>
      </c>
      <c r="F42" s="82" t="s">
        <v>2854</v>
      </c>
      <c r="H42" s="180"/>
    </row>
    <row r="43" spans="1:8" ht="30">
      <c r="A43" s="181" t="s">
        <v>2207</v>
      </c>
      <c r="B43" s="181" t="s">
        <v>2292</v>
      </c>
      <c r="C43" s="180" t="s">
        <v>73</v>
      </c>
      <c r="D43" s="180" t="s">
        <v>72</v>
      </c>
      <c r="E43" s="82" t="s">
        <v>2278</v>
      </c>
      <c r="F43" s="82" t="s">
        <v>2342</v>
      </c>
      <c r="G43" s="82" t="s">
        <v>2880</v>
      </c>
      <c r="H43" s="180" t="s">
        <v>2303</v>
      </c>
    </row>
    <row r="44" spans="1:8" ht="15.75" thickBot="1">
      <c r="A44" s="232" t="s">
        <v>2207</v>
      </c>
      <c r="B44" s="238" t="s">
        <v>2868</v>
      </c>
      <c r="C44" s="233" t="s">
        <v>71</v>
      </c>
      <c r="D44" s="233" t="s">
        <v>72</v>
      </c>
      <c r="E44" s="234" t="s">
        <v>2278</v>
      </c>
      <c r="F44" s="234" t="s">
        <v>2855</v>
      </c>
      <c r="G44" s="234"/>
      <c r="H44" s="233"/>
    </row>
    <row r="45" spans="1:8" ht="90">
      <c r="A45" s="181" t="s">
        <v>2856</v>
      </c>
      <c r="B45" s="181" t="s">
        <v>2711</v>
      </c>
      <c r="C45" s="180" t="s">
        <v>73</v>
      </c>
      <c r="D45" s="180" t="s">
        <v>72</v>
      </c>
      <c r="E45" s="82" t="s">
        <v>2278</v>
      </c>
      <c r="F45" s="5" t="s">
        <v>2712</v>
      </c>
      <c r="G45" s="5" t="s">
        <v>2713</v>
      </c>
      <c r="H45" s="5" t="s">
        <v>2683</v>
      </c>
    </row>
    <row r="46" spans="1:8" ht="45">
      <c r="A46" s="181" t="s">
        <v>2856</v>
      </c>
      <c r="B46" s="181" t="s">
        <v>2715</v>
      </c>
      <c r="C46" s="180" t="s">
        <v>73</v>
      </c>
      <c r="D46" s="180" t="s">
        <v>72</v>
      </c>
      <c r="E46" s="82" t="s">
        <v>2278</v>
      </c>
      <c r="F46" s="5" t="s">
        <v>2725</v>
      </c>
      <c r="G46" s="5" t="s">
        <v>2726</v>
      </c>
      <c r="H46" s="5" t="s">
        <v>2727</v>
      </c>
    </row>
    <row r="47" spans="1:8" ht="60">
      <c r="A47" s="181" t="s">
        <v>2856</v>
      </c>
      <c r="B47" s="181" t="s">
        <v>2716</v>
      </c>
      <c r="C47" s="180" t="s">
        <v>73</v>
      </c>
      <c r="D47" s="180" t="s">
        <v>72</v>
      </c>
      <c r="E47" s="82" t="s">
        <v>2278</v>
      </c>
      <c r="F47" s="5" t="s">
        <v>2736</v>
      </c>
      <c r="G47" s="5" t="s">
        <v>2734</v>
      </c>
      <c r="H47" s="5" t="s">
        <v>2735</v>
      </c>
    </row>
    <row r="48" spans="1:8" ht="45">
      <c r="A48" s="181" t="s">
        <v>2856</v>
      </c>
      <c r="B48" s="181" t="s">
        <v>2717</v>
      </c>
      <c r="C48" s="180" t="s">
        <v>73</v>
      </c>
      <c r="D48" s="180" t="s">
        <v>72</v>
      </c>
      <c r="E48" s="82" t="s">
        <v>2278</v>
      </c>
      <c r="F48" s="5" t="s">
        <v>2730</v>
      </c>
      <c r="G48" s="5" t="s">
        <v>2726</v>
      </c>
      <c r="H48" s="5" t="s">
        <v>2728</v>
      </c>
    </row>
    <row r="49" spans="1:8" ht="45">
      <c r="A49" s="181" t="s">
        <v>2856</v>
      </c>
      <c r="B49" s="181" t="s">
        <v>2718</v>
      </c>
      <c r="C49" s="180" t="s">
        <v>73</v>
      </c>
      <c r="D49" s="180" t="s">
        <v>72</v>
      </c>
      <c r="E49" s="82" t="s">
        <v>2278</v>
      </c>
      <c r="F49" s="5" t="s">
        <v>2731</v>
      </c>
      <c r="G49" s="5" t="s">
        <v>2726</v>
      </c>
      <c r="H49" s="5" t="s">
        <v>2729</v>
      </c>
    </row>
    <row r="50" spans="1:8" ht="60">
      <c r="A50" s="181" t="s">
        <v>2856</v>
      </c>
      <c r="B50" s="181" t="s">
        <v>2719</v>
      </c>
      <c r="C50" s="180" t="s">
        <v>73</v>
      </c>
      <c r="D50" s="180" t="s">
        <v>72</v>
      </c>
      <c r="E50" s="82" t="s">
        <v>2278</v>
      </c>
      <c r="F50" s="5" t="s">
        <v>2737</v>
      </c>
      <c r="G50" s="5" t="s">
        <v>2734</v>
      </c>
      <c r="H50" s="5" t="s">
        <v>2735</v>
      </c>
    </row>
    <row r="51" spans="1:8" ht="60">
      <c r="A51" s="181" t="s">
        <v>2856</v>
      </c>
      <c r="B51" s="181" t="s">
        <v>2720</v>
      </c>
      <c r="C51" s="180" t="s">
        <v>73</v>
      </c>
      <c r="D51" s="180" t="s">
        <v>72</v>
      </c>
      <c r="E51" s="82" t="s">
        <v>2278</v>
      </c>
      <c r="F51" s="5" t="s">
        <v>2738</v>
      </c>
      <c r="G51" s="5" t="s">
        <v>2734</v>
      </c>
      <c r="H51" s="5" t="s">
        <v>2735</v>
      </c>
    </row>
    <row r="52" spans="1:8" ht="75">
      <c r="A52" s="181" t="s">
        <v>2856</v>
      </c>
      <c r="B52" s="181" t="s">
        <v>2721</v>
      </c>
      <c r="C52" s="180" t="s">
        <v>73</v>
      </c>
      <c r="D52" s="180" t="s">
        <v>72</v>
      </c>
      <c r="E52" s="82" t="s">
        <v>2278</v>
      </c>
      <c r="F52" s="5" t="s">
        <v>2739</v>
      </c>
      <c r="G52" s="5" t="s">
        <v>2734</v>
      </c>
      <c r="H52" s="5" t="s">
        <v>2735</v>
      </c>
    </row>
    <row r="53" spans="1:8" ht="75">
      <c r="A53" s="181" t="s">
        <v>2856</v>
      </c>
      <c r="B53" s="181" t="s">
        <v>2762</v>
      </c>
      <c r="C53" s="180" t="s">
        <v>73</v>
      </c>
      <c r="D53" s="180" t="s">
        <v>72</v>
      </c>
      <c r="E53" s="82" t="s">
        <v>2278</v>
      </c>
      <c r="F53" s="5" t="s">
        <v>2760</v>
      </c>
      <c r="G53" s="5" t="s">
        <v>2734</v>
      </c>
      <c r="H53" s="5" t="s">
        <v>2758</v>
      </c>
    </row>
    <row r="54" spans="1:8" ht="60.75" thickBot="1">
      <c r="A54" s="232" t="s">
        <v>2856</v>
      </c>
      <c r="B54" s="232" t="s">
        <v>2763</v>
      </c>
      <c r="C54" s="233" t="s">
        <v>73</v>
      </c>
      <c r="D54" s="233" t="s">
        <v>72</v>
      </c>
      <c r="E54" s="234" t="s">
        <v>2278</v>
      </c>
      <c r="F54" s="237" t="s">
        <v>2761</v>
      </c>
      <c r="G54" s="237" t="s">
        <v>2734</v>
      </c>
      <c r="H54" s="237" t="s">
        <v>2759</v>
      </c>
    </row>
    <row r="55" spans="1:8" ht="30">
      <c r="A55" s="181" t="s">
        <v>2208</v>
      </c>
      <c r="B55" s="181" t="s">
        <v>2209</v>
      </c>
      <c r="C55" s="180" t="s">
        <v>71</v>
      </c>
      <c r="D55" s="180" t="s">
        <v>72</v>
      </c>
      <c r="E55" s="180" t="s">
        <v>426</v>
      </c>
      <c r="F55" s="180" t="s">
        <v>300</v>
      </c>
      <c r="H55" s="180"/>
    </row>
    <row r="56" spans="1:8" ht="30.75" thickBot="1">
      <c r="A56" s="232" t="s">
        <v>2208</v>
      </c>
      <c r="B56" s="232" t="s">
        <v>2210</v>
      </c>
      <c r="C56" s="233" t="s">
        <v>71</v>
      </c>
      <c r="D56" s="233" t="s">
        <v>72</v>
      </c>
      <c r="E56" s="233" t="s">
        <v>2278</v>
      </c>
      <c r="F56" s="233" t="s">
        <v>75</v>
      </c>
      <c r="G56" s="234"/>
      <c r="H56" s="233"/>
    </row>
    <row r="57" spans="1:8" ht="135">
      <c r="A57" s="181" t="s">
        <v>2446</v>
      </c>
      <c r="B57" s="181" t="s">
        <v>2211</v>
      </c>
      <c r="C57" s="180" t="s">
        <v>73</v>
      </c>
      <c r="D57" s="180" t="s">
        <v>74</v>
      </c>
      <c r="E57" s="180" t="s">
        <v>427</v>
      </c>
      <c r="F57" s="180" t="s">
        <v>2497</v>
      </c>
      <c r="G57" s="82" t="s">
        <v>2498</v>
      </c>
      <c r="H57" s="180" t="s">
        <v>2505</v>
      </c>
    </row>
    <row r="58" spans="1:8" ht="165">
      <c r="A58" s="181" t="s">
        <v>2446</v>
      </c>
      <c r="B58" s="181" t="s">
        <v>2212</v>
      </c>
      <c r="C58" s="180" t="s">
        <v>73</v>
      </c>
      <c r="D58" s="180" t="s">
        <v>72</v>
      </c>
      <c r="E58" s="180" t="s">
        <v>427</v>
      </c>
      <c r="F58" s="180" t="s">
        <v>2499</v>
      </c>
      <c r="G58" s="82" t="s">
        <v>2500</v>
      </c>
      <c r="H58" s="180" t="s">
        <v>2506</v>
      </c>
    </row>
    <row r="59" spans="1:8" ht="135">
      <c r="A59" s="181" t="s">
        <v>2446</v>
      </c>
      <c r="B59" s="181" t="s">
        <v>2213</v>
      </c>
      <c r="C59" s="180" t="s">
        <v>73</v>
      </c>
      <c r="D59" s="180" t="s">
        <v>74</v>
      </c>
      <c r="E59" s="180" t="s">
        <v>428</v>
      </c>
      <c r="F59" s="180" t="s">
        <v>2501</v>
      </c>
      <c r="G59" s="82" t="s">
        <v>2502</v>
      </c>
      <c r="H59" s="180" t="s">
        <v>2507</v>
      </c>
    </row>
    <row r="60" spans="1:8" ht="150">
      <c r="A60" s="181" t="s">
        <v>2446</v>
      </c>
      <c r="B60" s="181" t="s">
        <v>2214</v>
      </c>
      <c r="C60" s="180" t="s">
        <v>73</v>
      </c>
      <c r="D60" s="180" t="s">
        <v>72</v>
      </c>
      <c r="E60" s="180" t="s">
        <v>428</v>
      </c>
      <c r="F60" s="180" t="s">
        <v>2503</v>
      </c>
      <c r="G60" s="82" t="s">
        <v>2504</v>
      </c>
      <c r="H60" s="180" t="s">
        <v>2508</v>
      </c>
    </row>
    <row r="61" spans="1:8" ht="45.75" thickBot="1">
      <c r="A61" s="232" t="s">
        <v>2446</v>
      </c>
      <c r="B61" s="232" t="s">
        <v>2447</v>
      </c>
      <c r="C61" s="233" t="s">
        <v>73</v>
      </c>
      <c r="D61" s="233" t="s">
        <v>74</v>
      </c>
      <c r="E61" s="233" t="s">
        <v>427</v>
      </c>
      <c r="F61" s="233" t="s">
        <v>2509</v>
      </c>
      <c r="G61" s="233" t="s">
        <v>2510</v>
      </c>
      <c r="H61" s="233" t="s">
        <v>2511</v>
      </c>
    </row>
    <row r="62" spans="1:8" ht="120">
      <c r="A62" s="181" t="s">
        <v>2430</v>
      </c>
      <c r="B62" s="181" t="s">
        <v>2215</v>
      </c>
      <c r="C62" s="180" t="s">
        <v>73</v>
      </c>
      <c r="D62" s="180" t="s">
        <v>2237</v>
      </c>
      <c r="E62" s="180" t="s">
        <v>2279</v>
      </c>
      <c r="F62" s="180" t="s">
        <v>2512</v>
      </c>
      <c r="G62" s="82" t="s">
        <v>2513</v>
      </c>
      <c r="H62" s="180" t="s">
        <v>2514</v>
      </c>
    </row>
    <row r="63" spans="1:8" ht="30">
      <c r="A63" s="181" t="s">
        <v>2430</v>
      </c>
      <c r="B63" s="181" t="s">
        <v>2216</v>
      </c>
      <c r="C63" s="180" t="s">
        <v>73</v>
      </c>
      <c r="D63" s="180" t="s">
        <v>72</v>
      </c>
      <c r="E63" s="180" t="s">
        <v>427</v>
      </c>
      <c r="F63" s="180" t="s">
        <v>2238</v>
      </c>
      <c r="G63" s="82" t="s">
        <v>2240</v>
      </c>
      <c r="H63" s="180" t="s">
        <v>2239</v>
      </c>
    </row>
    <row r="64" spans="1:8" ht="105">
      <c r="A64" s="181" t="s">
        <v>2430</v>
      </c>
      <c r="B64" s="181" t="s">
        <v>2431</v>
      </c>
      <c r="C64" s="180" t="s">
        <v>73</v>
      </c>
      <c r="D64" s="180" t="s">
        <v>74</v>
      </c>
      <c r="E64" s="180" t="s">
        <v>2433</v>
      </c>
      <c r="F64" s="180" t="s">
        <v>2515</v>
      </c>
      <c r="G64" s="82" t="s">
        <v>2516</v>
      </c>
      <c r="H64" s="180" t="s">
        <v>2517</v>
      </c>
    </row>
    <row r="65" spans="1:8" ht="120.75" thickBot="1">
      <c r="A65" s="232" t="s">
        <v>2430</v>
      </c>
      <c r="B65" s="232" t="s">
        <v>2432</v>
      </c>
      <c r="C65" s="233" t="s">
        <v>73</v>
      </c>
      <c r="D65" s="233" t="s">
        <v>74</v>
      </c>
      <c r="E65" s="233" t="s">
        <v>2433</v>
      </c>
      <c r="F65" s="233" t="s">
        <v>2518</v>
      </c>
      <c r="G65" s="234" t="s">
        <v>2519</v>
      </c>
      <c r="H65" s="233" t="s">
        <v>2520</v>
      </c>
    </row>
    <row r="66" spans="1:8" ht="45">
      <c r="A66" s="181" t="s">
        <v>2217</v>
      </c>
      <c r="B66" s="181" t="s">
        <v>2218</v>
      </c>
      <c r="C66" s="180" t="s">
        <v>73</v>
      </c>
      <c r="D66" s="180" t="s">
        <v>74</v>
      </c>
      <c r="E66" s="180" t="s">
        <v>2266</v>
      </c>
      <c r="F66" s="180" t="s">
        <v>2241</v>
      </c>
      <c r="G66" s="82" t="s">
        <v>2585</v>
      </c>
      <c r="H66" s="180" t="s">
        <v>2586</v>
      </c>
    </row>
    <row r="67" spans="1:8" ht="45.75" thickBot="1">
      <c r="A67" s="232" t="s">
        <v>2217</v>
      </c>
      <c r="B67" s="232" t="s">
        <v>2219</v>
      </c>
      <c r="C67" s="233" t="s">
        <v>73</v>
      </c>
      <c r="D67" s="233" t="s">
        <v>74</v>
      </c>
      <c r="E67" s="233" t="s">
        <v>2267</v>
      </c>
      <c r="F67" s="233" t="s">
        <v>2624</v>
      </c>
      <c r="G67" s="234" t="s">
        <v>2625</v>
      </c>
      <c r="H67" s="233" t="s">
        <v>2626</v>
      </c>
    </row>
    <row r="68" spans="1:8" ht="90">
      <c r="A68" s="181" t="s">
        <v>2857</v>
      </c>
      <c r="B68" s="181" t="s">
        <v>2858</v>
      </c>
      <c r="C68" s="180" t="s">
        <v>73</v>
      </c>
      <c r="D68" s="180" t="s">
        <v>74</v>
      </c>
      <c r="E68" s="180" t="s">
        <v>564</v>
      </c>
      <c r="F68" s="180" t="s">
        <v>2643</v>
      </c>
      <c r="G68" s="180" t="s">
        <v>2644</v>
      </c>
      <c r="H68" s="180" t="s">
        <v>2645</v>
      </c>
    </row>
    <row r="69" spans="1:8" ht="90">
      <c r="A69" s="181" t="s">
        <v>2857</v>
      </c>
      <c r="B69" s="181" t="s">
        <v>2859</v>
      </c>
      <c r="C69" s="180" t="s">
        <v>73</v>
      </c>
      <c r="D69" s="180" t="s">
        <v>74</v>
      </c>
      <c r="E69" s="180" t="s">
        <v>2243</v>
      </c>
      <c r="F69" s="180" t="s">
        <v>2646</v>
      </c>
      <c r="G69" s="180" t="s">
        <v>2647</v>
      </c>
      <c r="H69" s="180" t="s">
        <v>2648</v>
      </c>
    </row>
    <row r="70" spans="1:8" ht="90">
      <c r="A70" s="181" t="s">
        <v>2857</v>
      </c>
      <c r="B70" s="181" t="s">
        <v>2860</v>
      </c>
      <c r="C70" s="180" t="s">
        <v>73</v>
      </c>
      <c r="D70" s="180" t="s">
        <v>74</v>
      </c>
      <c r="E70" s="180" t="s">
        <v>2243</v>
      </c>
      <c r="F70" s="180" t="s">
        <v>2649</v>
      </c>
      <c r="G70" s="180" t="s">
        <v>2644</v>
      </c>
      <c r="H70" s="180" t="s">
        <v>2645</v>
      </c>
    </row>
    <row r="71" spans="1:8" ht="90">
      <c r="A71" s="181" t="s">
        <v>2857</v>
      </c>
      <c r="B71" s="181" t="s">
        <v>2861</v>
      </c>
      <c r="C71" s="180" t="s">
        <v>73</v>
      </c>
      <c r="D71" s="180" t="s">
        <v>74</v>
      </c>
      <c r="E71" s="180" t="s">
        <v>2243</v>
      </c>
      <c r="F71" s="180" t="s">
        <v>2650</v>
      </c>
      <c r="G71" s="180" t="s">
        <v>2647</v>
      </c>
      <c r="H71" s="180" t="s">
        <v>2648</v>
      </c>
    </row>
    <row r="72" spans="1:8" ht="30">
      <c r="A72" s="181" t="s">
        <v>2857</v>
      </c>
      <c r="B72" s="181" t="s">
        <v>2862</v>
      </c>
      <c r="C72" s="180" t="s">
        <v>73</v>
      </c>
      <c r="D72" s="180" t="s">
        <v>74</v>
      </c>
      <c r="E72" s="180" t="s">
        <v>2243</v>
      </c>
      <c r="F72" s="180" t="s">
        <v>2521</v>
      </c>
      <c r="G72" s="180" t="s">
        <v>2522</v>
      </c>
      <c r="H72" s="180" t="s">
        <v>2627</v>
      </c>
    </row>
    <row r="73" spans="1:8" ht="75">
      <c r="A73" s="181" t="s">
        <v>2857</v>
      </c>
      <c r="B73" s="181" t="s">
        <v>2863</v>
      </c>
      <c r="C73" s="180" t="s">
        <v>73</v>
      </c>
      <c r="D73" s="180" t="s">
        <v>74</v>
      </c>
      <c r="E73" s="180" t="s">
        <v>2242</v>
      </c>
      <c r="F73" s="180" t="s">
        <v>2651</v>
      </c>
      <c r="G73" s="180" t="s">
        <v>2644</v>
      </c>
      <c r="H73" s="180" t="s">
        <v>2645</v>
      </c>
    </row>
    <row r="74" spans="1:8" ht="75">
      <c r="A74" s="181" t="s">
        <v>2857</v>
      </c>
      <c r="B74" s="181" t="s">
        <v>2864</v>
      </c>
      <c r="C74" s="180" t="s">
        <v>73</v>
      </c>
      <c r="D74" s="180" t="s">
        <v>74</v>
      </c>
      <c r="E74" s="180" t="s">
        <v>2285</v>
      </c>
      <c r="F74" s="180" t="s">
        <v>2652</v>
      </c>
      <c r="G74" s="180" t="s">
        <v>2647</v>
      </c>
      <c r="H74" s="180" t="s">
        <v>2648</v>
      </c>
    </row>
    <row r="75" spans="1:8" ht="75">
      <c r="A75" s="181" t="s">
        <v>2857</v>
      </c>
      <c r="B75" s="181" t="s">
        <v>2865</v>
      </c>
      <c r="C75" s="180" t="s">
        <v>73</v>
      </c>
      <c r="D75" s="180" t="s">
        <v>74</v>
      </c>
      <c r="E75" s="180" t="s">
        <v>2242</v>
      </c>
      <c r="F75" s="180" t="s">
        <v>2653</v>
      </c>
      <c r="G75" s="180" t="s">
        <v>2644</v>
      </c>
      <c r="H75" s="180" t="s">
        <v>2645</v>
      </c>
    </row>
    <row r="76" spans="1:8" ht="75">
      <c r="A76" s="181" t="s">
        <v>2857</v>
      </c>
      <c r="B76" s="181" t="s">
        <v>2866</v>
      </c>
      <c r="C76" s="180" t="s">
        <v>73</v>
      </c>
      <c r="D76" s="180" t="s">
        <v>74</v>
      </c>
      <c r="E76" s="180" t="s">
        <v>2242</v>
      </c>
      <c r="F76" s="180" t="s">
        <v>2654</v>
      </c>
      <c r="G76" s="180" t="s">
        <v>2647</v>
      </c>
      <c r="H76" s="180" t="s">
        <v>2648</v>
      </c>
    </row>
    <row r="77" spans="1:8" ht="30.75" thickBot="1">
      <c r="A77" s="232" t="s">
        <v>2857</v>
      </c>
      <c r="B77" s="232" t="s">
        <v>2867</v>
      </c>
      <c r="C77" s="233" t="s">
        <v>73</v>
      </c>
      <c r="D77" s="233" t="s">
        <v>74</v>
      </c>
      <c r="E77" s="233" t="s">
        <v>2242</v>
      </c>
      <c r="F77" s="233" t="s">
        <v>2628</v>
      </c>
      <c r="G77" s="233" t="s">
        <v>2522</v>
      </c>
      <c r="H77" s="233" t="s">
        <v>2627</v>
      </c>
    </row>
    <row r="78" spans="1:8" ht="150">
      <c r="A78" s="181" t="s">
        <v>2236</v>
      </c>
      <c r="B78" s="181" t="s">
        <v>2222</v>
      </c>
      <c r="C78" s="180" t="s">
        <v>73</v>
      </c>
      <c r="D78" s="180" t="s">
        <v>74</v>
      </c>
      <c r="E78" s="180" t="s">
        <v>425</v>
      </c>
      <c r="F78" s="180" t="s">
        <v>2629</v>
      </c>
      <c r="G78" s="180" t="s">
        <v>2963</v>
      </c>
      <c r="H78" s="180" t="s">
        <v>2630</v>
      </c>
    </row>
    <row r="79" spans="1:8" ht="105">
      <c r="A79" s="181" t="s">
        <v>2236</v>
      </c>
      <c r="B79" s="181" t="s">
        <v>2223</v>
      </c>
      <c r="C79" s="180" t="s">
        <v>73</v>
      </c>
      <c r="D79" s="180" t="s">
        <v>74</v>
      </c>
      <c r="E79" s="180" t="s">
        <v>539</v>
      </c>
      <c r="F79" s="180" t="s">
        <v>2904</v>
      </c>
      <c r="G79" s="180" t="s">
        <v>2964</v>
      </c>
      <c r="H79" s="180" t="s">
        <v>2655</v>
      </c>
    </row>
    <row r="80" spans="1:8" ht="135.75" thickBot="1">
      <c r="A80" s="232" t="s">
        <v>2236</v>
      </c>
      <c r="B80" s="232" t="s">
        <v>2301</v>
      </c>
      <c r="C80" s="233" t="s">
        <v>73</v>
      </c>
      <c r="D80" s="233" t="s">
        <v>74</v>
      </c>
      <c r="E80" s="233" t="s">
        <v>539</v>
      </c>
      <c r="F80" s="233" t="s">
        <v>2631</v>
      </c>
      <c r="G80" s="233" t="s">
        <v>2905</v>
      </c>
      <c r="H80" s="233" t="s">
        <v>2630</v>
      </c>
    </row>
    <row r="81" spans="1:8" ht="60">
      <c r="A81" s="183" t="s">
        <v>2224</v>
      </c>
      <c r="B81" s="181" t="s">
        <v>2840</v>
      </c>
      <c r="C81" s="180" t="s">
        <v>73</v>
      </c>
      <c r="D81" s="180" t="s">
        <v>74</v>
      </c>
      <c r="E81" s="180" t="s">
        <v>539</v>
      </c>
      <c r="F81" s="180" t="s">
        <v>2636</v>
      </c>
      <c r="G81" s="82" t="s">
        <v>2633</v>
      </c>
      <c r="H81" s="180" t="s">
        <v>2634</v>
      </c>
    </row>
    <row r="82" spans="1:8" ht="90">
      <c r="A82" s="183" t="s">
        <v>2224</v>
      </c>
      <c r="B82" s="181" t="s">
        <v>2841</v>
      </c>
      <c r="C82" s="180" t="s">
        <v>73</v>
      </c>
      <c r="D82" s="180" t="s">
        <v>74</v>
      </c>
      <c r="E82" s="180" t="s">
        <v>539</v>
      </c>
      <c r="F82" s="180" t="s">
        <v>2837</v>
      </c>
      <c r="G82" s="82" t="s">
        <v>2838</v>
      </c>
      <c r="H82" s="180" t="s">
        <v>2839</v>
      </c>
    </row>
    <row r="83" spans="1:8" ht="75">
      <c r="A83" s="183" t="s">
        <v>2224</v>
      </c>
      <c r="B83" s="181" t="s">
        <v>2842</v>
      </c>
      <c r="C83" s="180" t="s">
        <v>73</v>
      </c>
      <c r="D83" s="180" t="s">
        <v>74</v>
      </c>
      <c r="E83" s="180" t="s">
        <v>539</v>
      </c>
      <c r="F83" s="180" t="s">
        <v>2844</v>
      </c>
      <c r="G83" s="82" t="s">
        <v>2633</v>
      </c>
      <c r="H83" s="180" t="s">
        <v>2634</v>
      </c>
    </row>
    <row r="84" spans="1:8" ht="120.75" thickBot="1">
      <c r="A84" s="235" t="s">
        <v>2224</v>
      </c>
      <c r="B84" s="232" t="s">
        <v>2843</v>
      </c>
      <c r="C84" s="233" t="s">
        <v>73</v>
      </c>
      <c r="D84" s="233" t="s">
        <v>74</v>
      </c>
      <c r="E84" s="233" t="s">
        <v>539</v>
      </c>
      <c r="F84" s="233" t="s">
        <v>2845</v>
      </c>
      <c r="G84" s="234" t="s">
        <v>2838</v>
      </c>
      <c r="H84" s="233" t="s">
        <v>2839</v>
      </c>
    </row>
    <row r="85" spans="1:8" ht="75">
      <c r="A85" s="183" t="s">
        <v>2296</v>
      </c>
      <c r="B85" s="181" t="s">
        <v>2297</v>
      </c>
      <c r="C85" s="180" t="s">
        <v>73</v>
      </c>
      <c r="D85" s="180" t="s">
        <v>74</v>
      </c>
      <c r="E85" s="180" t="s">
        <v>425</v>
      </c>
      <c r="F85" s="180" t="s">
        <v>2632</v>
      </c>
      <c r="G85" s="82" t="s">
        <v>2633</v>
      </c>
      <c r="H85" s="180" t="s">
        <v>2634</v>
      </c>
    </row>
    <row r="86" spans="1:8" ht="45">
      <c r="A86" s="183" t="s">
        <v>2296</v>
      </c>
      <c r="B86" s="181" t="s">
        <v>2298</v>
      </c>
      <c r="C86" s="180" t="s">
        <v>73</v>
      </c>
      <c r="D86" s="180" t="s">
        <v>74</v>
      </c>
      <c r="E86" s="180" t="s">
        <v>425</v>
      </c>
      <c r="F86" s="180" t="s">
        <v>2641</v>
      </c>
      <c r="G86" s="82" t="s">
        <v>2639</v>
      </c>
      <c r="H86" s="180" t="s">
        <v>2640</v>
      </c>
    </row>
    <row r="87" spans="1:8" ht="75">
      <c r="A87" s="183" t="s">
        <v>2296</v>
      </c>
      <c r="B87" s="181" t="s">
        <v>2299</v>
      </c>
      <c r="C87" s="180" t="s">
        <v>73</v>
      </c>
      <c r="D87" s="180" t="s">
        <v>74</v>
      </c>
      <c r="E87" s="180" t="s">
        <v>425</v>
      </c>
      <c r="F87" s="180" t="s">
        <v>2635</v>
      </c>
      <c r="G87" s="82" t="s">
        <v>2633</v>
      </c>
      <c r="H87" s="180" t="s">
        <v>2634</v>
      </c>
    </row>
    <row r="88" spans="1:8" ht="45.75" thickBot="1">
      <c r="A88" s="235" t="s">
        <v>2296</v>
      </c>
      <c r="B88" s="232" t="s">
        <v>2300</v>
      </c>
      <c r="C88" s="233" t="s">
        <v>73</v>
      </c>
      <c r="D88" s="233" t="s">
        <v>74</v>
      </c>
      <c r="E88" s="233" t="s">
        <v>425</v>
      </c>
      <c r="F88" s="233" t="s">
        <v>2642</v>
      </c>
      <c r="G88" s="234" t="s">
        <v>2639</v>
      </c>
      <c r="H88" s="233" t="s">
        <v>2640</v>
      </c>
    </row>
    <row r="89" spans="1:8" ht="60">
      <c r="A89" s="183" t="s">
        <v>2225</v>
      </c>
      <c r="B89" s="181" t="s">
        <v>2226</v>
      </c>
      <c r="C89" s="180" t="s">
        <v>73</v>
      </c>
      <c r="D89" s="180" t="s">
        <v>74</v>
      </c>
      <c r="E89" s="241" t="s">
        <v>539</v>
      </c>
      <c r="F89" s="180" t="s">
        <v>2244</v>
      </c>
      <c r="G89" s="82" t="s">
        <v>2245</v>
      </c>
      <c r="H89" s="180" t="s">
        <v>2617</v>
      </c>
    </row>
    <row r="90" spans="1:8" ht="30">
      <c r="A90" s="183" t="s">
        <v>2225</v>
      </c>
      <c r="B90" s="181" t="s">
        <v>2227</v>
      </c>
      <c r="C90" s="180" t="s">
        <v>73</v>
      </c>
      <c r="D90" s="180" t="s">
        <v>74</v>
      </c>
      <c r="E90" s="241" t="s">
        <v>539</v>
      </c>
      <c r="F90" s="180" t="s">
        <v>2263</v>
      </c>
      <c r="G90" s="243" t="s">
        <v>2909</v>
      </c>
      <c r="H90" s="180" t="s">
        <v>2246</v>
      </c>
    </row>
    <row r="91" spans="1:8" ht="90.75" thickBot="1">
      <c r="A91" s="235" t="s">
        <v>2225</v>
      </c>
      <c r="B91" s="232" t="s">
        <v>2228</v>
      </c>
      <c r="C91" s="233" t="s">
        <v>73</v>
      </c>
      <c r="D91" s="233" t="s">
        <v>74</v>
      </c>
      <c r="E91" s="242" t="s">
        <v>539</v>
      </c>
      <c r="F91" s="233" t="s">
        <v>2664</v>
      </c>
      <c r="G91" s="234" t="s">
        <v>2666</v>
      </c>
      <c r="H91" s="233" t="s">
        <v>2665</v>
      </c>
    </row>
    <row r="92" spans="1:8" ht="105">
      <c r="A92" s="181" t="s">
        <v>2343</v>
      </c>
      <c r="B92" s="181" t="s">
        <v>2344</v>
      </c>
      <c r="C92" s="180" t="s">
        <v>73</v>
      </c>
      <c r="D92" s="180" t="s">
        <v>74</v>
      </c>
      <c r="E92" s="241" t="s">
        <v>539</v>
      </c>
      <c r="F92" s="180" t="s">
        <v>2684</v>
      </c>
      <c r="G92" s="180" t="s">
        <v>2685</v>
      </c>
      <c r="H92" s="180" t="s">
        <v>2686</v>
      </c>
    </row>
    <row r="93" spans="1:8" ht="60">
      <c r="A93" s="181" t="s">
        <v>2343</v>
      </c>
      <c r="B93" s="181" t="s">
        <v>2345</v>
      </c>
      <c r="C93" s="180" t="s">
        <v>73</v>
      </c>
      <c r="D93" s="180" t="s">
        <v>74</v>
      </c>
      <c r="E93" s="241" t="s">
        <v>539</v>
      </c>
      <c r="F93" s="180" t="s">
        <v>2899</v>
      </c>
      <c r="G93" s="180" t="s">
        <v>2900</v>
      </c>
      <c r="H93" s="180" t="s">
        <v>2901</v>
      </c>
    </row>
    <row r="94" spans="1:8">
      <c r="A94" s="181" t="s">
        <v>2343</v>
      </c>
      <c r="B94" s="181" t="s">
        <v>2346</v>
      </c>
      <c r="C94" s="180" t="s">
        <v>71</v>
      </c>
      <c r="D94" s="180" t="s">
        <v>72</v>
      </c>
      <c r="E94" s="180" t="s">
        <v>427</v>
      </c>
      <c r="F94" s="180" t="s">
        <v>2174</v>
      </c>
      <c r="H94" s="180"/>
    </row>
    <row r="95" spans="1:8">
      <c r="A95" s="181" t="s">
        <v>2343</v>
      </c>
      <c r="B95" s="181" t="s">
        <v>2347</v>
      </c>
      <c r="C95" s="180" t="s">
        <v>71</v>
      </c>
      <c r="D95" s="180" t="s">
        <v>72</v>
      </c>
      <c r="E95" s="179" t="s">
        <v>2249</v>
      </c>
      <c r="F95" s="180" t="s">
        <v>2173</v>
      </c>
      <c r="H95" s="180"/>
    </row>
    <row r="96" spans="1:8">
      <c r="A96" s="181" t="s">
        <v>2343</v>
      </c>
      <c r="B96" s="181" t="s">
        <v>2348</v>
      </c>
      <c r="C96" s="180" t="s">
        <v>71</v>
      </c>
      <c r="D96" s="180" t="s">
        <v>72</v>
      </c>
      <c r="E96" s="179" t="s">
        <v>2249</v>
      </c>
      <c r="F96" s="180" t="s">
        <v>2172</v>
      </c>
      <c r="H96" s="180"/>
    </row>
    <row r="97" spans="1:8">
      <c r="A97" s="181" t="s">
        <v>2343</v>
      </c>
      <c r="B97" s="181" t="s">
        <v>2349</v>
      </c>
      <c r="C97" s="180" t="s">
        <v>71</v>
      </c>
      <c r="D97" s="180" t="s">
        <v>72</v>
      </c>
      <c r="E97" s="179" t="s">
        <v>2250</v>
      </c>
      <c r="F97" s="180" t="s">
        <v>2171</v>
      </c>
      <c r="H97" s="180"/>
    </row>
    <row r="98" spans="1:8" ht="30">
      <c r="A98" s="181" t="s">
        <v>2343</v>
      </c>
      <c r="B98" s="181" t="s">
        <v>2350</v>
      </c>
      <c r="C98" s="180" t="s">
        <v>71</v>
      </c>
      <c r="D98" s="180" t="s">
        <v>72</v>
      </c>
      <c r="E98" s="179" t="s">
        <v>2169</v>
      </c>
      <c r="F98" s="180" t="s">
        <v>2170</v>
      </c>
      <c r="H98" s="180"/>
    </row>
    <row r="99" spans="1:8">
      <c r="A99" s="181" t="s">
        <v>2343</v>
      </c>
      <c r="B99" s="181" t="s">
        <v>2351</v>
      </c>
      <c r="C99" s="180" t="s">
        <v>71</v>
      </c>
      <c r="D99" s="180" t="s">
        <v>72</v>
      </c>
      <c r="E99" s="179" t="s">
        <v>2169</v>
      </c>
      <c r="F99" s="180" t="s">
        <v>2251</v>
      </c>
      <c r="H99" s="180"/>
    </row>
    <row r="100" spans="1:8">
      <c r="A100" s="181" t="s">
        <v>2343</v>
      </c>
      <c r="B100" s="181" t="s">
        <v>2352</v>
      </c>
      <c r="C100" s="180" t="s">
        <v>71</v>
      </c>
      <c r="D100" s="180" t="s">
        <v>72</v>
      </c>
      <c r="E100" s="179" t="s">
        <v>2249</v>
      </c>
      <c r="F100" s="180" t="s">
        <v>2252</v>
      </c>
      <c r="H100" s="180"/>
    </row>
    <row r="101" spans="1:8" ht="30">
      <c r="A101" s="181" t="s">
        <v>2343</v>
      </c>
      <c r="B101" s="181" t="s">
        <v>2667</v>
      </c>
      <c r="C101" s="180" t="s">
        <v>71</v>
      </c>
      <c r="D101" s="180" t="s">
        <v>72</v>
      </c>
      <c r="E101" s="179" t="s">
        <v>2670</v>
      </c>
      <c r="F101" s="180" t="s">
        <v>2671</v>
      </c>
      <c r="H101" s="180"/>
    </row>
    <row r="102" spans="1:8" ht="30">
      <c r="A102" s="181" t="s">
        <v>2343</v>
      </c>
      <c r="B102" s="181" t="s">
        <v>2668</v>
      </c>
      <c r="C102" s="180" t="s">
        <v>71</v>
      </c>
      <c r="D102" s="180" t="s">
        <v>72</v>
      </c>
      <c r="E102" s="179" t="s">
        <v>2249</v>
      </c>
      <c r="F102" s="180" t="s">
        <v>2672</v>
      </c>
      <c r="H102" s="180"/>
    </row>
    <row r="103" spans="1:8" ht="15.75" thickBot="1">
      <c r="A103" s="232" t="s">
        <v>2343</v>
      </c>
      <c r="B103" s="232" t="s">
        <v>2669</v>
      </c>
      <c r="C103" s="233" t="s">
        <v>71</v>
      </c>
      <c r="D103" s="233" t="s">
        <v>72</v>
      </c>
      <c r="E103" s="236" t="s">
        <v>2177</v>
      </c>
      <c r="F103" s="233" t="s">
        <v>2673</v>
      </c>
      <c r="G103" s="234"/>
      <c r="H103" s="233"/>
    </row>
    <row r="104" spans="1:8" ht="60">
      <c r="A104" s="181" t="s">
        <v>2873</v>
      </c>
      <c r="B104" s="181" t="s">
        <v>2679</v>
      </c>
      <c r="C104" s="180" t="s">
        <v>73</v>
      </c>
      <c r="D104" s="180" t="s">
        <v>74</v>
      </c>
      <c r="E104" s="197" t="s">
        <v>2355</v>
      </c>
      <c r="F104" s="180" t="s">
        <v>2687</v>
      </c>
      <c r="G104" s="82" t="s">
        <v>2688</v>
      </c>
      <c r="H104" s="180" t="s">
        <v>2689</v>
      </c>
    </row>
    <row r="105" spans="1:8" ht="60">
      <c r="A105" s="181" t="s">
        <v>2873</v>
      </c>
      <c r="B105" s="181" t="s">
        <v>2353</v>
      </c>
      <c r="C105" s="180" t="s">
        <v>73</v>
      </c>
      <c r="D105" s="180" t="s">
        <v>72</v>
      </c>
      <c r="E105" s="197" t="s">
        <v>2355</v>
      </c>
      <c r="F105" s="180" t="s">
        <v>2690</v>
      </c>
      <c r="G105" s="82" t="s">
        <v>2688</v>
      </c>
      <c r="H105" s="180" t="s">
        <v>2689</v>
      </c>
    </row>
    <row r="106" spans="1:8" ht="60">
      <c r="A106" s="181" t="s">
        <v>2873</v>
      </c>
      <c r="B106" s="181" t="s">
        <v>2680</v>
      </c>
      <c r="C106" s="180" t="s">
        <v>73</v>
      </c>
      <c r="D106" s="180" t="s">
        <v>74</v>
      </c>
      <c r="E106" s="180" t="s">
        <v>2278</v>
      </c>
      <c r="F106" s="180" t="s">
        <v>2691</v>
      </c>
      <c r="G106" s="82" t="s">
        <v>2688</v>
      </c>
      <c r="H106" s="180" t="s">
        <v>2689</v>
      </c>
    </row>
    <row r="107" spans="1:8" ht="75">
      <c r="A107" s="181" t="s">
        <v>2873</v>
      </c>
      <c r="B107" s="181" t="s">
        <v>2677</v>
      </c>
      <c r="C107" s="180" t="s">
        <v>73</v>
      </c>
      <c r="D107" s="180" t="s">
        <v>72</v>
      </c>
      <c r="E107" s="180" t="s">
        <v>2278</v>
      </c>
      <c r="F107" s="180" t="s">
        <v>2692</v>
      </c>
      <c r="G107" s="82" t="s">
        <v>2688</v>
      </c>
      <c r="H107" s="180" t="s">
        <v>2689</v>
      </c>
    </row>
    <row r="108" spans="1:8" ht="60">
      <c r="A108" s="181" t="s">
        <v>2873</v>
      </c>
      <c r="B108" s="181" t="s">
        <v>2681</v>
      </c>
      <c r="C108" s="180" t="s">
        <v>73</v>
      </c>
      <c r="D108" s="180" t="s">
        <v>74</v>
      </c>
      <c r="E108" s="197" t="s">
        <v>2355</v>
      </c>
      <c r="F108" s="180" t="s">
        <v>2832</v>
      </c>
      <c r="G108" s="82" t="s">
        <v>2827</v>
      </c>
      <c r="H108" s="180" t="s">
        <v>2828</v>
      </c>
    </row>
    <row r="109" spans="1:8" ht="75">
      <c r="A109" s="181" t="s">
        <v>2873</v>
      </c>
      <c r="B109" s="181" t="s">
        <v>2354</v>
      </c>
      <c r="C109" s="180" t="s">
        <v>73</v>
      </c>
      <c r="D109" s="180" t="s">
        <v>72</v>
      </c>
      <c r="E109" s="197" t="s">
        <v>2355</v>
      </c>
      <c r="F109" s="180" t="s">
        <v>2833</v>
      </c>
      <c r="G109" s="82" t="s">
        <v>2827</v>
      </c>
      <c r="H109" s="180" t="s">
        <v>2829</v>
      </c>
    </row>
    <row r="110" spans="1:8" ht="75">
      <c r="A110" s="181" t="s">
        <v>2873</v>
      </c>
      <c r="B110" s="181" t="s">
        <v>2682</v>
      </c>
      <c r="C110" s="180" t="s">
        <v>73</v>
      </c>
      <c r="D110" s="180" t="s">
        <v>74</v>
      </c>
      <c r="E110" s="180" t="s">
        <v>2278</v>
      </c>
      <c r="F110" s="180" t="s">
        <v>2834</v>
      </c>
      <c r="G110" s="82" t="s">
        <v>2827</v>
      </c>
      <c r="H110" s="180" t="s">
        <v>2830</v>
      </c>
    </row>
    <row r="111" spans="1:8" ht="90">
      <c r="A111" s="181" t="s">
        <v>2873</v>
      </c>
      <c r="B111" s="181" t="s">
        <v>2678</v>
      </c>
      <c r="C111" s="180" t="s">
        <v>73</v>
      </c>
      <c r="D111" s="180" t="s">
        <v>72</v>
      </c>
      <c r="E111" s="180" t="s">
        <v>2278</v>
      </c>
      <c r="F111" s="180" t="s">
        <v>2835</v>
      </c>
      <c r="G111" s="82" t="s">
        <v>2827</v>
      </c>
      <c r="H111" s="180" t="s">
        <v>2831</v>
      </c>
    </row>
    <row r="112" spans="1:8" ht="105">
      <c r="A112" s="181" t="s">
        <v>2873</v>
      </c>
      <c r="B112" s="181" t="s">
        <v>2874</v>
      </c>
      <c r="C112" s="180" t="s">
        <v>73</v>
      </c>
      <c r="D112" s="180" t="s">
        <v>74</v>
      </c>
      <c r="E112" s="180" t="s">
        <v>539</v>
      </c>
      <c r="F112" s="180" t="s">
        <v>2876</v>
      </c>
      <c r="G112" s="82" t="s">
        <v>2878</v>
      </c>
      <c r="H112" s="180" t="s">
        <v>2879</v>
      </c>
    </row>
    <row r="113" spans="1:8" ht="120.75" thickBot="1">
      <c r="A113" s="232" t="s">
        <v>2873</v>
      </c>
      <c r="B113" s="232" t="s">
        <v>2875</v>
      </c>
      <c r="C113" s="233" t="s">
        <v>73</v>
      </c>
      <c r="D113" s="233" t="s">
        <v>72</v>
      </c>
      <c r="E113" s="233" t="s">
        <v>539</v>
      </c>
      <c r="F113" s="233" t="s">
        <v>2877</v>
      </c>
      <c r="G113" s="234" t="s">
        <v>2878</v>
      </c>
      <c r="H113" s="233" t="s">
        <v>2879</v>
      </c>
    </row>
    <row r="114" spans="1:8" ht="75">
      <c r="A114" s="183" t="s">
        <v>2229</v>
      </c>
      <c r="B114" s="181" t="s">
        <v>104</v>
      </c>
      <c r="C114" s="180" t="s">
        <v>73</v>
      </c>
      <c r="D114" s="180" t="s">
        <v>2237</v>
      </c>
      <c r="E114" s="180" t="s">
        <v>2279</v>
      </c>
      <c r="F114" s="180" t="s">
        <v>2693</v>
      </c>
      <c r="G114" s="82" t="s">
        <v>2694</v>
      </c>
      <c r="H114" s="180" t="s">
        <v>2695</v>
      </c>
    </row>
    <row r="115" spans="1:8" ht="45">
      <c r="A115" s="183" t="s">
        <v>2229</v>
      </c>
      <c r="B115" s="181" t="s">
        <v>528</v>
      </c>
      <c r="C115" s="180" t="s">
        <v>73</v>
      </c>
      <c r="D115" s="180" t="s">
        <v>2237</v>
      </c>
      <c r="E115" s="180" t="s">
        <v>2280</v>
      </c>
      <c r="F115" s="180" t="s">
        <v>2706</v>
      </c>
      <c r="G115" s="82" t="s">
        <v>2707</v>
      </c>
      <c r="H115" s="180" t="s">
        <v>2708</v>
      </c>
    </row>
    <row r="116" spans="1:8">
      <c r="A116" s="183" t="s">
        <v>2229</v>
      </c>
      <c r="B116" s="181" t="s">
        <v>525</v>
      </c>
      <c r="C116" s="180" t="s">
        <v>73</v>
      </c>
      <c r="D116" s="180" t="s">
        <v>2237</v>
      </c>
      <c r="E116" s="180" t="s">
        <v>2280</v>
      </c>
      <c r="F116" s="180" t="s">
        <v>2254</v>
      </c>
      <c r="G116" s="82" t="s">
        <v>412</v>
      </c>
      <c r="H116" s="180" t="s">
        <v>2566</v>
      </c>
    </row>
    <row r="117" spans="1:8" ht="75">
      <c r="A117" s="183" t="s">
        <v>2229</v>
      </c>
      <c r="B117" s="181" t="s">
        <v>98</v>
      </c>
      <c r="C117" s="180" t="s">
        <v>73</v>
      </c>
      <c r="D117" s="180" t="s">
        <v>2237</v>
      </c>
      <c r="E117" s="180" t="s">
        <v>2281</v>
      </c>
      <c r="F117" s="180" t="s">
        <v>2696</v>
      </c>
      <c r="G117" s="82" t="s">
        <v>2697</v>
      </c>
      <c r="H117" s="180" t="s">
        <v>2698</v>
      </c>
    </row>
    <row r="118" spans="1:8">
      <c r="A118" s="183" t="s">
        <v>2229</v>
      </c>
      <c r="B118" s="181" t="s">
        <v>106</v>
      </c>
      <c r="C118" s="180" t="s">
        <v>73</v>
      </c>
      <c r="D118" s="180" t="s">
        <v>2237</v>
      </c>
      <c r="E118" s="180" t="s">
        <v>2282</v>
      </c>
      <c r="F118" s="180" t="s">
        <v>2256</v>
      </c>
      <c r="G118" s="82" t="s">
        <v>407</v>
      </c>
      <c r="H118" s="58">
        <v>969696</v>
      </c>
    </row>
    <row r="119" spans="1:8" ht="90">
      <c r="A119" s="183" t="s">
        <v>2229</v>
      </c>
      <c r="B119" s="181" t="s">
        <v>107</v>
      </c>
      <c r="C119" s="180" t="s">
        <v>73</v>
      </c>
      <c r="D119" s="180" t="s">
        <v>2237</v>
      </c>
      <c r="E119" s="180" t="s">
        <v>2282</v>
      </c>
      <c r="F119" s="180" t="s">
        <v>2699</v>
      </c>
      <c r="G119" s="82" t="s">
        <v>2697</v>
      </c>
      <c r="H119" s="180" t="s">
        <v>2698</v>
      </c>
    </row>
    <row r="120" spans="1:8" ht="60">
      <c r="A120" s="183" t="s">
        <v>2229</v>
      </c>
      <c r="B120" s="181" t="s">
        <v>103</v>
      </c>
      <c r="C120" s="180" t="s">
        <v>73</v>
      </c>
      <c r="D120" s="180" t="s">
        <v>2237</v>
      </c>
      <c r="E120" s="180" t="s">
        <v>2280</v>
      </c>
      <c r="F120" s="180" t="s">
        <v>2700</v>
      </c>
      <c r="G120" s="82" t="s">
        <v>2701</v>
      </c>
      <c r="H120" s="180" t="s">
        <v>2702</v>
      </c>
    </row>
    <row r="121" spans="1:8" ht="60">
      <c r="A121" s="183" t="s">
        <v>2229</v>
      </c>
      <c r="B121" s="181" t="s">
        <v>2620</v>
      </c>
      <c r="C121" s="180" t="s">
        <v>73</v>
      </c>
      <c r="D121" s="180" t="s">
        <v>2237</v>
      </c>
      <c r="E121" s="180" t="s">
        <v>2704</v>
      </c>
      <c r="F121" s="180" t="s">
        <v>2824</v>
      </c>
      <c r="G121" s="82" t="s">
        <v>2825</v>
      </c>
      <c r="H121" s="180" t="s">
        <v>2826</v>
      </c>
    </row>
    <row r="122" spans="1:8" ht="60">
      <c r="A122" s="183" t="s">
        <v>2229</v>
      </c>
      <c r="B122" s="181" t="s">
        <v>2703</v>
      </c>
      <c r="C122" s="180" t="s">
        <v>73</v>
      </c>
      <c r="D122" s="180" t="s">
        <v>2237</v>
      </c>
      <c r="E122" s="180" t="s">
        <v>2282</v>
      </c>
      <c r="F122" s="180" t="s">
        <v>2709</v>
      </c>
      <c r="G122" s="82" t="s">
        <v>2253</v>
      </c>
      <c r="H122" s="180" t="s">
        <v>2616</v>
      </c>
    </row>
    <row r="123" spans="1:8" ht="30.75" thickBot="1">
      <c r="A123" s="235" t="s">
        <v>2229</v>
      </c>
      <c r="B123" s="232" t="s">
        <v>2455</v>
      </c>
      <c r="C123" s="233" t="s">
        <v>73</v>
      </c>
      <c r="D123" s="233" t="s">
        <v>2237</v>
      </c>
      <c r="E123" s="233" t="s">
        <v>2705</v>
      </c>
      <c r="F123" s="233" t="s">
        <v>2893</v>
      </c>
      <c r="G123" s="234" t="s">
        <v>2894</v>
      </c>
      <c r="H123" s="233" t="s">
        <v>2895</v>
      </c>
    </row>
    <row r="124" spans="1:8" ht="30">
      <c r="A124" s="183" t="s">
        <v>2230</v>
      </c>
      <c r="B124" s="181" t="s">
        <v>2231</v>
      </c>
      <c r="C124" s="180" t="s">
        <v>71</v>
      </c>
      <c r="D124" s="180" t="s">
        <v>72</v>
      </c>
      <c r="E124" s="180" t="s">
        <v>2283</v>
      </c>
      <c r="F124" s="180" t="s">
        <v>2257</v>
      </c>
      <c r="H124" s="180"/>
    </row>
    <row r="125" spans="1:8" ht="30">
      <c r="A125" s="183" t="s">
        <v>2230</v>
      </c>
      <c r="B125" s="181" t="s">
        <v>2232</v>
      </c>
      <c r="C125" s="180" t="s">
        <v>73</v>
      </c>
      <c r="D125" s="180" t="s">
        <v>72</v>
      </c>
      <c r="E125" s="180" t="s">
        <v>2293</v>
      </c>
      <c r="F125" s="180" t="s">
        <v>2261</v>
      </c>
      <c r="G125" s="82" t="s">
        <v>2262</v>
      </c>
      <c r="H125" s="180" t="s">
        <v>2575</v>
      </c>
    </row>
    <row r="126" spans="1:8" ht="30">
      <c r="A126" s="183" t="s">
        <v>2230</v>
      </c>
      <c r="B126" s="181" t="s">
        <v>2233</v>
      </c>
      <c r="C126" s="180" t="s">
        <v>71</v>
      </c>
      <c r="D126" s="180" t="s">
        <v>72</v>
      </c>
      <c r="E126" s="180" t="s">
        <v>2333</v>
      </c>
      <c r="F126" s="180" t="s">
        <v>2258</v>
      </c>
      <c r="H126" s="180"/>
    </row>
    <row r="127" spans="1:8" ht="30">
      <c r="A127" s="183" t="s">
        <v>2230</v>
      </c>
      <c r="B127" s="181" t="s">
        <v>2234</v>
      </c>
      <c r="C127" s="180" t="s">
        <v>71</v>
      </c>
      <c r="D127" s="180" t="s">
        <v>72</v>
      </c>
      <c r="E127" s="180" t="s">
        <v>2333</v>
      </c>
      <c r="F127" s="180" t="s">
        <v>2259</v>
      </c>
      <c r="H127" s="180"/>
    </row>
    <row r="128" spans="1:8" ht="30">
      <c r="A128" s="183" t="s">
        <v>2230</v>
      </c>
      <c r="B128" s="181" t="s">
        <v>2235</v>
      </c>
      <c r="C128" s="180" t="s">
        <v>71</v>
      </c>
      <c r="D128" s="180" t="s">
        <v>72</v>
      </c>
      <c r="E128" s="180" t="s">
        <v>2333</v>
      </c>
      <c r="F128" s="180" t="s">
        <v>2260</v>
      </c>
      <c r="H128" s="180"/>
    </row>
    <row r="129" spans="1:8" ht="30.75" thickBot="1">
      <c r="A129" s="235" t="s">
        <v>2230</v>
      </c>
      <c r="B129" s="232" t="s">
        <v>2474</v>
      </c>
      <c r="C129" s="233" t="s">
        <v>71</v>
      </c>
      <c r="D129" s="233" t="s">
        <v>72</v>
      </c>
      <c r="E129" s="233" t="s">
        <v>2475</v>
      </c>
      <c r="F129" s="233" t="s">
        <v>2476</v>
      </c>
      <c r="G129" s="234"/>
      <c r="H129" s="233"/>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H189"/>
  <sheetViews>
    <sheetView topLeftCell="A94" workbookViewId="0">
      <selection activeCell="D100" sqref="D100"/>
    </sheetView>
  </sheetViews>
  <sheetFormatPr defaultRowHeight="15"/>
  <cols>
    <col min="1" max="1" width="13.28515625" customWidth="1"/>
    <col min="2" max="2" width="9.140625" style="207"/>
    <col min="4" max="4" width="46" customWidth="1"/>
    <col min="5" max="5" width="9.140625" customWidth="1"/>
  </cols>
  <sheetData>
    <row r="1" spans="1:4">
      <c r="A1" s="169" t="s">
        <v>2560</v>
      </c>
      <c r="B1" s="205"/>
      <c r="C1" s="167"/>
      <c r="D1" s="167"/>
    </row>
    <row r="2" spans="1:4">
      <c r="A2" s="204" t="s">
        <v>2524</v>
      </c>
      <c r="B2" s="206" t="s">
        <v>2525</v>
      </c>
      <c r="C2" s="204" t="s">
        <v>2526</v>
      </c>
      <c r="D2" s="204" t="s">
        <v>2527</v>
      </c>
    </row>
    <row r="3" spans="1:4">
      <c r="A3" s="179" t="s">
        <v>2534</v>
      </c>
      <c r="B3" s="207" t="s">
        <v>2545</v>
      </c>
      <c r="C3" s="213"/>
      <c r="D3" t="s">
        <v>515</v>
      </c>
    </row>
    <row r="4" spans="1:4">
      <c r="A4" s="179" t="s">
        <v>2542</v>
      </c>
      <c r="B4" s="208" t="s">
        <v>2543</v>
      </c>
      <c r="C4" s="212"/>
      <c r="D4" t="s">
        <v>103</v>
      </c>
    </row>
    <row r="5" spans="1:4">
      <c r="A5" t="s">
        <v>2571</v>
      </c>
      <c r="B5" s="207" t="s">
        <v>2565</v>
      </c>
      <c r="C5" s="223"/>
      <c r="D5" t="s">
        <v>102</v>
      </c>
    </row>
    <row r="6" spans="1:4">
      <c r="A6" s="179" t="s">
        <v>2549</v>
      </c>
      <c r="B6" s="207" t="s">
        <v>2566</v>
      </c>
      <c r="C6" s="217"/>
      <c r="D6" t="s">
        <v>2561</v>
      </c>
    </row>
    <row r="7" spans="1:4">
      <c r="A7" s="179" t="s">
        <v>2572</v>
      </c>
      <c r="B7" s="207" t="s">
        <v>2255</v>
      </c>
      <c r="C7" s="222"/>
      <c r="D7" t="s">
        <v>2562</v>
      </c>
    </row>
    <row r="8" spans="1:4">
      <c r="A8" t="s">
        <v>2570</v>
      </c>
      <c r="B8" s="207" t="s">
        <v>2567</v>
      </c>
      <c r="C8" s="225"/>
      <c r="D8" t="s">
        <v>533</v>
      </c>
    </row>
    <row r="9" spans="1:4">
      <c r="A9" s="179" t="s">
        <v>2550</v>
      </c>
      <c r="B9" s="207" t="s">
        <v>2546</v>
      </c>
      <c r="C9" s="216"/>
      <c r="D9" t="s">
        <v>536</v>
      </c>
    </row>
    <row r="10" spans="1:4">
      <c r="A10" s="179" t="s">
        <v>2523</v>
      </c>
      <c r="B10" s="209" t="s">
        <v>2530</v>
      </c>
      <c r="C10" s="203"/>
      <c r="D10" t="s">
        <v>100</v>
      </c>
    </row>
    <row r="11" spans="1:4">
      <c r="A11" s="179" t="s">
        <v>2551</v>
      </c>
      <c r="B11" s="207" t="s">
        <v>2547</v>
      </c>
      <c r="C11" s="218"/>
      <c r="D11" t="s">
        <v>99</v>
      </c>
    </row>
    <row r="12" spans="1:4">
      <c r="A12" s="179" t="s">
        <v>2533</v>
      </c>
      <c r="B12" s="208" t="s">
        <v>2538</v>
      </c>
      <c r="C12" s="214"/>
      <c r="D12" t="s">
        <v>2563</v>
      </c>
    </row>
    <row r="13" spans="1:4">
      <c r="A13" t="s">
        <v>2576</v>
      </c>
      <c r="B13" s="207" t="s">
        <v>2568</v>
      </c>
      <c r="C13" s="224"/>
      <c r="D13" t="s">
        <v>2454</v>
      </c>
    </row>
    <row r="14" spans="1:4">
      <c r="A14" s="179" t="s">
        <v>2536</v>
      </c>
      <c r="B14" s="208" t="s">
        <v>2537</v>
      </c>
      <c r="C14" s="202"/>
      <c r="D14" t="s">
        <v>364</v>
      </c>
    </row>
    <row r="15" spans="1:4" s="179" customFormat="1">
      <c r="A15" s="179" t="s">
        <v>2621</v>
      </c>
      <c r="B15" s="208" t="s">
        <v>2623</v>
      </c>
      <c r="C15" s="228"/>
      <c r="D15" s="179" t="s">
        <v>2620</v>
      </c>
    </row>
    <row r="16" spans="1:4" s="179" customFormat="1">
      <c r="A16" s="179" t="s">
        <v>2622</v>
      </c>
      <c r="B16" s="208">
        <v>740000</v>
      </c>
      <c r="C16" s="229"/>
      <c r="D16" s="179" t="s">
        <v>2452</v>
      </c>
    </row>
    <row r="17" spans="1:4">
      <c r="A17" s="179" t="s">
        <v>2552</v>
      </c>
      <c r="B17" s="207" t="s">
        <v>2548</v>
      </c>
      <c r="C17" s="219"/>
      <c r="D17" t="s">
        <v>365</v>
      </c>
    </row>
    <row r="18" spans="1:4">
      <c r="A18" s="179" t="s">
        <v>2535</v>
      </c>
      <c r="B18" s="208" t="s">
        <v>2540</v>
      </c>
      <c r="C18" s="211"/>
      <c r="D18" t="s">
        <v>361</v>
      </c>
    </row>
    <row r="19" spans="1:4">
      <c r="A19" s="197" t="s">
        <v>2559</v>
      </c>
      <c r="B19" s="220" t="s">
        <v>2558</v>
      </c>
      <c r="C19" s="221"/>
      <c r="D19" t="s">
        <v>525</v>
      </c>
    </row>
    <row r="20" spans="1:4">
      <c r="A20" s="179" t="s">
        <v>2529</v>
      </c>
      <c r="B20" s="208" t="s">
        <v>2539</v>
      </c>
      <c r="C20" s="210"/>
      <c r="D20" t="s">
        <v>528</v>
      </c>
    </row>
    <row r="21" spans="1:4">
      <c r="A21" t="s">
        <v>2577</v>
      </c>
      <c r="B21" s="207" t="s">
        <v>2569</v>
      </c>
      <c r="C21" s="226"/>
      <c r="D21" t="s">
        <v>2564</v>
      </c>
    </row>
    <row r="23" spans="1:4" s="179" customFormat="1">
      <c r="A23" s="169" t="s">
        <v>2544</v>
      </c>
      <c r="B23" s="205"/>
      <c r="C23" s="167"/>
      <c r="D23" s="167"/>
    </row>
    <row r="24" spans="1:4" s="204" customFormat="1">
      <c r="A24" s="204" t="s">
        <v>2524</v>
      </c>
      <c r="B24" s="206" t="s">
        <v>2525</v>
      </c>
      <c r="C24" s="204" t="s">
        <v>2526</v>
      </c>
      <c r="D24" s="204" t="s">
        <v>2613</v>
      </c>
    </row>
    <row r="25" spans="1:4">
      <c r="A25" t="s">
        <v>2550</v>
      </c>
      <c r="B25" s="207" t="s">
        <v>2546</v>
      </c>
      <c r="C25" s="216"/>
      <c r="D25" t="s">
        <v>2615</v>
      </c>
    </row>
    <row r="26" spans="1:4" s="179" customFormat="1">
      <c r="A26" s="179" t="s">
        <v>2523</v>
      </c>
      <c r="B26" s="209" t="s">
        <v>2530</v>
      </c>
      <c r="C26" s="203"/>
      <c r="D26" s="179" t="s">
        <v>2614</v>
      </c>
    </row>
    <row r="27" spans="1:4">
      <c r="A27" t="s">
        <v>2535</v>
      </c>
      <c r="B27" s="207" t="s">
        <v>2540</v>
      </c>
      <c r="C27" s="211"/>
      <c r="D27" t="s">
        <v>4</v>
      </c>
    </row>
    <row r="28" spans="1:4">
      <c r="A28" t="s">
        <v>2549</v>
      </c>
      <c r="B28" s="207" t="s">
        <v>2566</v>
      </c>
      <c r="C28" s="217"/>
      <c r="D28" t="s">
        <v>104</v>
      </c>
    </row>
    <row r="29" spans="1:4">
      <c r="A29" t="s">
        <v>2529</v>
      </c>
      <c r="B29" s="207">
        <v>969696</v>
      </c>
      <c r="C29" s="210"/>
      <c r="D29" t="s">
        <v>9</v>
      </c>
    </row>
    <row r="30" spans="1:4">
      <c r="A30" t="s">
        <v>2542</v>
      </c>
      <c r="B30" s="207" t="s">
        <v>2543</v>
      </c>
      <c r="C30" s="212"/>
      <c r="D30" t="s">
        <v>2359</v>
      </c>
    </row>
    <row r="31" spans="1:4">
      <c r="A31" t="s">
        <v>2551</v>
      </c>
      <c r="B31" s="207" t="s">
        <v>2547</v>
      </c>
      <c r="C31" s="218"/>
      <c r="D31" t="s">
        <v>153</v>
      </c>
    </row>
    <row r="32" spans="1:4" s="179" customFormat="1">
      <c r="A32" s="179" t="s">
        <v>2552</v>
      </c>
      <c r="B32" s="207" t="s">
        <v>2548</v>
      </c>
      <c r="C32" s="219"/>
      <c r="D32" s="179" t="s">
        <v>2368</v>
      </c>
    </row>
    <row r="33" spans="1:4">
      <c r="A33" t="s">
        <v>2534</v>
      </c>
      <c r="B33" s="207" t="s">
        <v>2545</v>
      </c>
      <c r="C33" s="215"/>
      <c r="D33" t="s">
        <v>2473</v>
      </c>
    </row>
    <row r="35" spans="1:4" s="179" customFormat="1">
      <c r="A35" s="169" t="s">
        <v>2553</v>
      </c>
      <c r="B35" s="205"/>
      <c r="C35" s="167"/>
      <c r="D35" s="167"/>
    </row>
    <row r="36" spans="1:4" s="179" customFormat="1">
      <c r="A36" s="204" t="s">
        <v>2524</v>
      </c>
      <c r="B36" s="206" t="s">
        <v>2525</v>
      </c>
      <c r="C36" s="204" t="s">
        <v>2526</v>
      </c>
      <c r="D36" s="204" t="s">
        <v>2527</v>
      </c>
    </row>
    <row r="37" spans="1:4" s="179" customFormat="1">
      <c r="A37" s="179" t="s">
        <v>2535</v>
      </c>
      <c r="B37" s="208" t="s">
        <v>2540</v>
      </c>
      <c r="C37" s="211"/>
      <c r="D37" s="179" t="s">
        <v>2554</v>
      </c>
    </row>
    <row r="38" spans="1:4" s="179" customFormat="1">
      <c r="A38" s="179" t="s">
        <v>2529</v>
      </c>
      <c r="B38" s="207">
        <v>969696</v>
      </c>
      <c r="C38" s="210"/>
      <c r="D38" s="179" t="s">
        <v>2555</v>
      </c>
    </row>
    <row r="39" spans="1:4" s="179" customFormat="1">
      <c r="A39" s="179" t="s">
        <v>2542</v>
      </c>
      <c r="B39" s="207" t="s">
        <v>2543</v>
      </c>
      <c r="C39" s="212"/>
      <c r="D39" s="179" t="s">
        <v>2556</v>
      </c>
    </row>
    <row r="40" spans="1:4" s="197" customFormat="1">
      <c r="B40" s="220"/>
    </row>
    <row r="41" spans="1:4" s="197" customFormat="1">
      <c r="A41" s="169" t="s">
        <v>2557</v>
      </c>
      <c r="B41" s="205"/>
      <c r="C41" s="167"/>
      <c r="D41" s="167"/>
    </row>
    <row r="42" spans="1:4" s="197" customFormat="1">
      <c r="A42" s="204" t="s">
        <v>2524</v>
      </c>
      <c r="B42" s="206" t="s">
        <v>2525</v>
      </c>
      <c r="C42" s="204" t="s">
        <v>2526</v>
      </c>
      <c r="D42" s="204" t="s">
        <v>2527</v>
      </c>
    </row>
    <row r="43" spans="1:4" s="197" customFormat="1">
      <c r="A43" s="179" t="s">
        <v>2542</v>
      </c>
      <c r="B43" s="207" t="s">
        <v>2543</v>
      </c>
      <c r="C43" s="212"/>
      <c r="D43" s="197" t="s">
        <v>1955</v>
      </c>
    </row>
    <row r="44" spans="1:4" s="197" customFormat="1">
      <c r="A44" s="179" t="s">
        <v>2536</v>
      </c>
      <c r="B44" s="208" t="s">
        <v>2537</v>
      </c>
      <c r="C44" s="202"/>
      <c r="D44" s="197" t="s">
        <v>566</v>
      </c>
    </row>
    <row r="45" spans="1:4" s="197" customFormat="1">
      <c r="A45" s="179" t="s">
        <v>2535</v>
      </c>
      <c r="B45" s="208" t="s">
        <v>2540</v>
      </c>
      <c r="C45" s="211"/>
      <c r="D45" s="197" t="s">
        <v>1953</v>
      </c>
    </row>
    <row r="46" spans="1:4" s="197" customFormat="1">
      <c r="A46" s="179" t="s">
        <v>2529</v>
      </c>
      <c r="B46" s="208" t="s">
        <v>2539</v>
      </c>
      <c r="C46" s="210"/>
      <c r="D46" s="197" t="s">
        <v>1937</v>
      </c>
    </row>
    <row r="47" spans="1:4" s="197" customFormat="1">
      <c r="B47" s="227"/>
    </row>
    <row r="48" spans="1:4" s="197" customFormat="1">
      <c r="A48" s="169" t="s">
        <v>2722</v>
      </c>
      <c r="B48" s="205"/>
      <c r="C48" s="167"/>
      <c r="D48" s="167"/>
    </row>
    <row r="49" spans="1:4" s="197" customFormat="1">
      <c r="A49" s="204" t="s">
        <v>2524</v>
      </c>
      <c r="B49" s="206" t="s">
        <v>2525</v>
      </c>
      <c r="C49" s="204" t="s">
        <v>2526</v>
      </c>
      <c r="D49" s="204" t="s">
        <v>2527</v>
      </c>
    </row>
    <row r="50" spans="1:4" s="197" customFormat="1">
      <c r="A50" s="179" t="s">
        <v>2535</v>
      </c>
      <c r="B50" s="208" t="s">
        <v>2540</v>
      </c>
      <c r="C50" s="211"/>
      <c r="D50" s="197" t="s">
        <v>2589</v>
      </c>
    </row>
    <row r="51" spans="1:4" s="197" customFormat="1">
      <c r="A51" s="179" t="s">
        <v>2550</v>
      </c>
      <c r="B51" s="207" t="s">
        <v>2546</v>
      </c>
      <c r="C51" s="216"/>
      <c r="D51" s="197" t="s">
        <v>2590</v>
      </c>
    </row>
    <row r="52" spans="1:4" s="197" customFormat="1">
      <c r="A52" s="179" t="s">
        <v>2549</v>
      </c>
      <c r="B52" s="207" t="s">
        <v>2566</v>
      </c>
      <c r="C52" s="217"/>
      <c r="D52" s="197" t="s">
        <v>2591</v>
      </c>
    </row>
    <row r="53" spans="1:4" s="197" customFormat="1">
      <c r="A53" s="179" t="s">
        <v>2542</v>
      </c>
      <c r="B53" s="208" t="s">
        <v>2543</v>
      </c>
      <c r="C53" s="212"/>
      <c r="D53" s="197" t="s">
        <v>2592</v>
      </c>
    </row>
    <row r="54" spans="1:4" s="197" customFormat="1">
      <c r="A54" s="179" t="s">
        <v>2536</v>
      </c>
      <c r="B54" s="208" t="s">
        <v>2537</v>
      </c>
      <c r="C54" s="202"/>
      <c r="D54" s="197" t="s">
        <v>2593</v>
      </c>
    </row>
    <row r="55" spans="1:4" s="179" customFormat="1">
      <c r="B55" s="207"/>
    </row>
    <row r="56" spans="1:4" s="179" customFormat="1">
      <c r="A56" s="169" t="s">
        <v>2595</v>
      </c>
      <c r="B56" s="205"/>
      <c r="C56" s="167"/>
      <c r="D56" s="167"/>
    </row>
    <row r="57" spans="1:4" s="179" customFormat="1">
      <c r="A57" s="204" t="s">
        <v>2524</v>
      </c>
      <c r="B57" s="206" t="s">
        <v>2525</v>
      </c>
      <c r="C57" s="204" t="s">
        <v>2526</v>
      </c>
      <c r="D57" s="204" t="s">
        <v>2527</v>
      </c>
    </row>
    <row r="58" spans="1:4" s="179" customFormat="1">
      <c r="A58" s="179" t="s">
        <v>2536</v>
      </c>
      <c r="B58" s="208" t="s">
        <v>2537</v>
      </c>
      <c r="C58" s="202"/>
      <c r="D58" s="179" t="s">
        <v>2596</v>
      </c>
    </row>
    <row r="59" spans="1:4" s="179" customFormat="1">
      <c r="A59" s="179" t="s">
        <v>2550</v>
      </c>
      <c r="B59" s="207" t="s">
        <v>2546</v>
      </c>
      <c r="C59" s="216"/>
      <c r="D59" s="179" t="s">
        <v>2597</v>
      </c>
    </row>
    <row r="60" spans="1:4" s="179" customFormat="1">
      <c r="A60" s="179" t="s">
        <v>2552</v>
      </c>
      <c r="B60" s="207" t="s">
        <v>2548</v>
      </c>
      <c r="C60" s="219"/>
      <c r="D60" s="179" t="s">
        <v>2714</v>
      </c>
    </row>
    <row r="61" spans="1:4" s="179" customFormat="1">
      <c r="A61" s="179" t="s">
        <v>2551</v>
      </c>
      <c r="B61" s="207" t="s">
        <v>2547</v>
      </c>
      <c r="C61" s="218"/>
      <c r="D61" s="179" t="s">
        <v>2598</v>
      </c>
    </row>
    <row r="62" spans="1:4" s="179" customFormat="1">
      <c r="A62" s="179" t="s">
        <v>2549</v>
      </c>
      <c r="B62" s="207" t="s">
        <v>2566</v>
      </c>
      <c r="C62" s="217"/>
      <c r="D62" s="179" t="s">
        <v>2599</v>
      </c>
    </row>
    <row r="63" spans="1:4" s="179" customFormat="1">
      <c r="A63" s="179" t="s">
        <v>2529</v>
      </c>
      <c r="B63" s="208" t="s">
        <v>2539</v>
      </c>
      <c r="C63" s="210"/>
      <c r="D63" s="179" t="s">
        <v>2600</v>
      </c>
    </row>
    <row r="64" spans="1:4" s="179" customFormat="1">
      <c r="A64" s="179" t="s">
        <v>2535</v>
      </c>
      <c r="B64" s="208" t="s">
        <v>2540</v>
      </c>
      <c r="C64" s="211"/>
      <c r="D64" s="179" t="s">
        <v>2601</v>
      </c>
    </row>
    <row r="65" spans="1:4" s="179" customFormat="1">
      <c r="A65" s="179" t="s">
        <v>2542</v>
      </c>
      <c r="B65" s="208" t="s">
        <v>2543</v>
      </c>
      <c r="C65" s="212"/>
      <c r="D65" s="179" t="s">
        <v>2602</v>
      </c>
    </row>
    <row r="66" spans="1:4" s="179" customFormat="1">
      <c r="A66" s="179" t="s">
        <v>2534</v>
      </c>
      <c r="B66" s="207" t="s">
        <v>2545</v>
      </c>
      <c r="C66" s="215"/>
      <c r="D66" s="179" t="s">
        <v>2603</v>
      </c>
    </row>
    <row r="67" spans="1:4" s="179" customFormat="1">
      <c r="B67" s="207"/>
      <c r="C67" s="197"/>
    </row>
    <row r="68" spans="1:4" s="179" customFormat="1">
      <c r="A68" s="169" t="s">
        <v>2594</v>
      </c>
      <c r="B68" s="205"/>
      <c r="C68" s="167"/>
      <c r="D68" s="167"/>
    </row>
    <row r="69" spans="1:4" s="179" customFormat="1">
      <c r="A69" s="204" t="s">
        <v>2524</v>
      </c>
      <c r="B69" s="206" t="s">
        <v>2525</v>
      </c>
      <c r="C69" s="204" t="s">
        <v>2526</v>
      </c>
      <c r="D69" s="204" t="s">
        <v>2527</v>
      </c>
    </row>
    <row r="70" spans="1:4" s="179" customFormat="1">
      <c r="A70" s="179" t="s">
        <v>2542</v>
      </c>
      <c r="B70" s="208" t="s">
        <v>2543</v>
      </c>
      <c r="C70" s="212"/>
      <c r="D70" s="179" t="s">
        <v>2732</v>
      </c>
    </row>
    <row r="71" spans="1:4" s="179" customFormat="1">
      <c r="A71" s="179" t="s">
        <v>2549</v>
      </c>
      <c r="B71" s="207" t="s">
        <v>2566</v>
      </c>
      <c r="C71" s="217"/>
      <c r="D71" s="197" t="s">
        <v>2733</v>
      </c>
    </row>
    <row r="72" spans="1:4" s="179" customFormat="1">
      <c r="A72" s="179" t="s">
        <v>2535</v>
      </c>
      <c r="B72" s="208" t="s">
        <v>2540</v>
      </c>
      <c r="C72" s="211"/>
      <c r="D72" s="179" t="s">
        <v>2723</v>
      </c>
    </row>
    <row r="73" spans="1:4" s="179" customFormat="1">
      <c r="A73" s="179" t="s">
        <v>2550</v>
      </c>
      <c r="B73" s="207" t="s">
        <v>2546</v>
      </c>
      <c r="C73" s="216"/>
      <c r="D73" s="179" t="s">
        <v>2724</v>
      </c>
    </row>
    <row r="74" spans="1:4" s="179" customFormat="1">
      <c r="A74" s="179" t="s">
        <v>2536</v>
      </c>
      <c r="B74" s="208" t="s">
        <v>2537</v>
      </c>
      <c r="C74" s="202"/>
      <c r="D74" s="197" t="s">
        <v>2593</v>
      </c>
    </row>
    <row r="75" spans="1:4" s="179" customFormat="1">
      <c r="B75" s="207"/>
      <c r="C75" s="197"/>
    </row>
    <row r="76" spans="1:4">
      <c r="A76" s="169" t="s">
        <v>2528</v>
      </c>
      <c r="B76" s="205"/>
      <c r="C76" s="167"/>
      <c r="D76" s="167"/>
    </row>
    <row r="77" spans="1:4">
      <c r="A77" s="204" t="s">
        <v>2524</v>
      </c>
      <c r="B77" s="206" t="s">
        <v>2525</v>
      </c>
      <c r="C77" s="204" t="s">
        <v>2526</v>
      </c>
      <c r="D77" s="204" t="s">
        <v>2527</v>
      </c>
    </row>
    <row r="78" spans="1:4">
      <c r="A78" s="179" t="s">
        <v>2549</v>
      </c>
      <c r="B78" s="207" t="s">
        <v>2566</v>
      </c>
      <c r="C78" s="217"/>
      <c r="D78" t="s">
        <v>1963</v>
      </c>
    </row>
    <row r="79" spans="1:4">
      <c r="A79" t="s">
        <v>2529</v>
      </c>
      <c r="B79" s="208" t="s">
        <v>2539</v>
      </c>
      <c r="C79" s="210"/>
      <c r="D79" t="s">
        <v>1965</v>
      </c>
    </row>
    <row r="80" spans="1:4">
      <c r="A80" t="s">
        <v>2535</v>
      </c>
      <c r="B80" s="208" t="s">
        <v>2540</v>
      </c>
      <c r="C80" s="211"/>
      <c r="D80" t="s">
        <v>1964</v>
      </c>
    </row>
    <row r="81" spans="1:5">
      <c r="A81" t="s">
        <v>2534</v>
      </c>
      <c r="B81" s="207" t="s">
        <v>2545</v>
      </c>
      <c r="C81" s="213"/>
      <c r="D81" t="s">
        <v>2531</v>
      </c>
      <c r="E81" s="208"/>
    </row>
    <row r="82" spans="1:5">
      <c r="A82" s="179" t="s">
        <v>2550</v>
      </c>
      <c r="B82" s="207" t="s">
        <v>2546</v>
      </c>
      <c r="C82" s="216"/>
      <c r="D82" t="s">
        <v>2532</v>
      </c>
    </row>
    <row r="83" spans="1:5">
      <c r="A83" t="s">
        <v>2536</v>
      </c>
      <c r="B83" s="208" t="s">
        <v>2537</v>
      </c>
      <c r="C83" s="202"/>
      <c r="D83" t="s">
        <v>1966</v>
      </c>
    </row>
    <row r="84" spans="1:5">
      <c r="A84" t="s">
        <v>2542</v>
      </c>
      <c r="B84" s="208" t="s">
        <v>2543</v>
      </c>
      <c r="C84" s="212"/>
      <c r="D84" t="s">
        <v>2541</v>
      </c>
    </row>
    <row r="86" spans="1:5">
      <c r="A86" s="169" t="s">
        <v>2578</v>
      </c>
      <c r="B86" s="205"/>
      <c r="C86" s="167"/>
      <c r="D86" s="167"/>
    </row>
    <row r="87" spans="1:5">
      <c r="A87" s="204" t="s">
        <v>2524</v>
      </c>
      <c r="B87" s="206" t="s">
        <v>2525</v>
      </c>
      <c r="C87" s="204" t="s">
        <v>2526</v>
      </c>
      <c r="D87" s="204" t="s">
        <v>2527</v>
      </c>
    </row>
    <row r="88" spans="1:5">
      <c r="A88" s="179" t="s">
        <v>2535</v>
      </c>
      <c r="B88" s="208" t="s">
        <v>2540</v>
      </c>
      <c r="C88" s="211"/>
      <c r="D88" t="s">
        <v>167</v>
      </c>
    </row>
    <row r="89" spans="1:5">
      <c r="A89" s="179" t="s">
        <v>2523</v>
      </c>
      <c r="B89" s="209" t="s">
        <v>2530</v>
      </c>
      <c r="C89" s="203"/>
      <c r="D89" t="s">
        <v>2580</v>
      </c>
    </row>
    <row r="90" spans="1:5">
      <c r="A90" s="179" t="s">
        <v>2577</v>
      </c>
      <c r="B90" s="207" t="s">
        <v>2569</v>
      </c>
      <c r="C90" s="226"/>
      <c r="D90" t="s">
        <v>2587</v>
      </c>
    </row>
    <row r="91" spans="1:5">
      <c r="A91" s="179" t="s">
        <v>2542</v>
      </c>
      <c r="B91" s="208" t="s">
        <v>2543</v>
      </c>
      <c r="C91" s="212"/>
      <c r="D91" t="s">
        <v>2581</v>
      </c>
    </row>
    <row r="92" spans="1:5">
      <c r="A92" s="179" t="s">
        <v>2551</v>
      </c>
      <c r="B92" s="207" t="s">
        <v>2547</v>
      </c>
      <c r="C92" s="218"/>
      <c r="D92" t="s">
        <v>2582</v>
      </c>
    </row>
    <row r="93" spans="1:5">
      <c r="A93" s="179" t="s">
        <v>2550</v>
      </c>
      <c r="B93" s="207" t="s">
        <v>2546</v>
      </c>
      <c r="C93" s="216"/>
      <c r="D93" t="s">
        <v>2583</v>
      </c>
    </row>
    <row r="94" spans="1:5">
      <c r="A94" s="179" t="s">
        <v>2570</v>
      </c>
      <c r="B94" s="207" t="s">
        <v>2567</v>
      </c>
      <c r="C94" s="225"/>
      <c r="D94" t="s">
        <v>2584</v>
      </c>
    </row>
    <row r="95" spans="1:5">
      <c r="A95" s="179" t="s">
        <v>2536</v>
      </c>
      <c r="B95" s="208" t="s">
        <v>2537</v>
      </c>
      <c r="C95" s="202"/>
      <c r="D95" t="s">
        <v>2588</v>
      </c>
    </row>
    <row r="96" spans="1:5">
      <c r="A96" s="179" t="s">
        <v>2549</v>
      </c>
      <c r="B96" s="207" t="s">
        <v>2566</v>
      </c>
      <c r="C96" s="217"/>
      <c r="D96" t="s">
        <v>2220</v>
      </c>
    </row>
    <row r="97" spans="1:8">
      <c r="A97" s="179" t="s">
        <v>2552</v>
      </c>
      <c r="B97" s="207" t="s">
        <v>2548</v>
      </c>
      <c r="C97" s="219"/>
      <c r="D97" t="s">
        <v>2221</v>
      </c>
    </row>
    <row r="98" spans="1:8">
      <c r="A98" s="179" t="s">
        <v>2529</v>
      </c>
      <c r="B98" s="208" t="s">
        <v>2539</v>
      </c>
      <c r="C98" s="210"/>
      <c r="D98" t="s">
        <v>2579</v>
      </c>
    </row>
    <row r="99" spans="1:8">
      <c r="A99" s="222"/>
      <c r="B99" s="305"/>
      <c r="C99" s="222"/>
      <c r="D99" s="222" t="s">
        <v>3006</v>
      </c>
    </row>
    <row r="100" spans="1:8">
      <c r="A100" s="169" t="s">
        <v>2604</v>
      </c>
      <c r="B100" s="205"/>
      <c r="C100" s="167"/>
      <c r="D100" s="167"/>
    </row>
    <row r="101" spans="1:8">
      <c r="A101" s="204" t="s">
        <v>2524</v>
      </c>
      <c r="B101" s="206" t="s">
        <v>2525</v>
      </c>
      <c r="C101" s="204" t="s">
        <v>2526</v>
      </c>
      <c r="D101" s="204" t="s">
        <v>2527</v>
      </c>
      <c r="F101" s="197"/>
      <c r="G101" s="197"/>
      <c r="H101" s="197"/>
    </row>
    <row r="102" spans="1:8">
      <c r="A102" s="179" t="s">
        <v>2542</v>
      </c>
      <c r="B102" s="208" t="s">
        <v>2543</v>
      </c>
      <c r="C102" s="212"/>
      <c r="D102" t="s">
        <v>2605</v>
      </c>
      <c r="F102" s="197"/>
      <c r="G102" s="227"/>
      <c r="H102" s="197"/>
    </row>
    <row r="103" spans="1:8">
      <c r="A103" s="179" t="s">
        <v>2529</v>
      </c>
      <c r="B103" s="208" t="s">
        <v>2539</v>
      </c>
      <c r="C103" s="210"/>
      <c r="D103" t="s">
        <v>2892</v>
      </c>
      <c r="F103" s="197"/>
      <c r="G103" s="227"/>
      <c r="H103" s="197"/>
    </row>
    <row r="104" spans="1:8">
      <c r="A104" s="179" t="s">
        <v>2549</v>
      </c>
      <c r="B104" s="207" t="s">
        <v>2566</v>
      </c>
      <c r="C104" s="217"/>
      <c r="D104" t="s">
        <v>2606</v>
      </c>
      <c r="F104" s="197"/>
      <c r="G104" s="220"/>
      <c r="H104" s="197"/>
    </row>
    <row r="105" spans="1:8">
      <c r="A105" s="179" t="s">
        <v>2550</v>
      </c>
      <c r="B105" s="207" t="s">
        <v>2546</v>
      </c>
      <c r="C105" s="216"/>
      <c r="D105" t="s">
        <v>2607</v>
      </c>
      <c r="F105" s="197"/>
      <c r="G105" s="220"/>
      <c r="H105" s="197"/>
    </row>
    <row r="106" spans="1:8">
      <c r="A106" s="179" t="s">
        <v>2535</v>
      </c>
      <c r="B106" s="208" t="s">
        <v>2540</v>
      </c>
      <c r="C106" s="211"/>
      <c r="D106" t="s">
        <v>2608</v>
      </c>
      <c r="F106" s="197"/>
      <c r="G106" s="227"/>
      <c r="H106" s="197"/>
    </row>
    <row r="107" spans="1:8">
      <c r="A107" s="179" t="s">
        <v>2536</v>
      </c>
      <c r="B107" s="208" t="s">
        <v>2537</v>
      </c>
      <c r="C107" s="202"/>
      <c r="D107" t="s">
        <v>154</v>
      </c>
      <c r="F107" s="197"/>
      <c r="G107" s="227"/>
      <c r="H107" s="197"/>
    </row>
    <row r="108" spans="1:8">
      <c r="F108" s="197"/>
      <c r="G108" s="197"/>
      <c r="H108" s="197"/>
    </row>
    <row r="109" spans="1:8">
      <c r="A109" s="169" t="s">
        <v>2609</v>
      </c>
      <c r="B109" s="205"/>
      <c r="C109" s="167"/>
      <c r="D109" s="167"/>
      <c r="F109" s="197"/>
      <c r="G109" s="197"/>
      <c r="H109" s="197"/>
    </row>
    <row r="110" spans="1:8">
      <c r="A110" s="204" t="s">
        <v>2524</v>
      </c>
      <c r="B110" s="206" t="s">
        <v>2525</v>
      </c>
      <c r="C110" s="204" t="s">
        <v>2526</v>
      </c>
      <c r="D110" s="204" t="s">
        <v>2527</v>
      </c>
    </row>
    <row r="111" spans="1:8">
      <c r="A111" s="179" t="s">
        <v>2536</v>
      </c>
      <c r="B111" s="208" t="s">
        <v>2537</v>
      </c>
      <c r="C111" s="202"/>
      <c r="D111" t="s">
        <v>137</v>
      </c>
    </row>
    <row r="112" spans="1:8">
      <c r="A112" s="179" t="s">
        <v>2542</v>
      </c>
      <c r="B112" s="208" t="s">
        <v>2543</v>
      </c>
      <c r="C112" s="212"/>
      <c r="D112" t="s">
        <v>136</v>
      </c>
    </row>
    <row r="113" spans="1:4">
      <c r="A113" s="179" t="s">
        <v>2549</v>
      </c>
      <c r="B113" s="207" t="s">
        <v>2566</v>
      </c>
      <c r="C113" s="217"/>
      <c r="D113" t="s">
        <v>135</v>
      </c>
    </row>
    <row r="114" spans="1:4">
      <c r="A114" s="179" t="s">
        <v>2550</v>
      </c>
      <c r="B114" s="207" t="s">
        <v>2546</v>
      </c>
      <c r="C114" s="216"/>
      <c r="D114" t="s">
        <v>133</v>
      </c>
    </row>
    <row r="115" spans="1:4">
      <c r="A115" s="179" t="s">
        <v>2535</v>
      </c>
      <c r="B115" s="208" t="s">
        <v>2540</v>
      </c>
      <c r="C115" s="211"/>
      <c r="D115" t="s">
        <v>132</v>
      </c>
    </row>
    <row r="117" spans="1:4">
      <c r="A117" s="169" t="s">
        <v>2610</v>
      </c>
      <c r="B117" s="205"/>
      <c r="C117" s="167"/>
      <c r="D117" s="167"/>
    </row>
    <row r="118" spans="1:4">
      <c r="A118" s="204" t="s">
        <v>2524</v>
      </c>
      <c r="B118" s="206" t="s">
        <v>2525</v>
      </c>
      <c r="C118" s="204" t="s">
        <v>2526</v>
      </c>
      <c r="D118" s="204" t="s">
        <v>2527</v>
      </c>
    </row>
    <row r="119" spans="1:4">
      <c r="A119" s="179" t="s">
        <v>2523</v>
      </c>
      <c r="B119" s="209" t="s">
        <v>2530</v>
      </c>
      <c r="C119" s="203"/>
      <c r="D119" t="s">
        <v>191</v>
      </c>
    </row>
    <row r="120" spans="1:4">
      <c r="A120" s="179" t="s">
        <v>2542</v>
      </c>
      <c r="B120" s="208" t="s">
        <v>2543</v>
      </c>
      <c r="C120" s="212"/>
      <c r="D120" t="s">
        <v>322</v>
      </c>
    </row>
    <row r="121" spans="1:4">
      <c r="A121" s="179" t="s">
        <v>2529</v>
      </c>
      <c r="B121" s="208" t="s">
        <v>2539</v>
      </c>
      <c r="C121" s="210"/>
      <c r="D121" t="s">
        <v>323</v>
      </c>
    </row>
    <row r="123" spans="1:4" s="179" customFormat="1">
      <c r="A123" s="169" t="s">
        <v>2657</v>
      </c>
      <c r="B123" s="205"/>
      <c r="C123" s="167"/>
      <c r="D123" s="167"/>
    </row>
    <row r="124" spans="1:4" s="179" customFormat="1">
      <c r="A124" s="204" t="s">
        <v>2524</v>
      </c>
      <c r="B124" s="206" t="s">
        <v>2525</v>
      </c>
      <c r="C124" s="204" t="s">
        <v>2526</v>
      </c>
      <c r="D124" s="204" t="s">
        <v>2527</v>
      </c>
    </row>
    <row r="125" spans="1:4" s="179" customFormat="1">
      <c r="A125" s="179" t="s">
        <v>2534</v>
      </c>
      <c r="B125" s="207" t="s">
        <v>2545</v>
      </c>
      <c r="C125" s="213"/>
      <c r="D125" s="179" t="s">
        <v>2455</v>
      </c>
    </row>
    <row r="126" spans="1:4" s="179" customFormat="1">
      <c r="A126" s="179" t="s">
        <v>2549</v>
      </c>
      <c r="B126" s="207" t="s">
        <v>2566</v>
      </c>
      <c r="C126" s="217"/>
      <c r="D126" s="179" t="s">
        <v>104</v>
      </c>
    </row>
    <row r="127" spans="1:4" s="179" customFormat="1">
      <c r="A127" s="179" t="s">
        <v>2535</v>
      </c>
      <c r="B127" s="208" t="s">
        <v>2540</v>
      </c>
      <c r="C127" s="211"/>
      <c r="D127" s="179" t="s">
        <v>98</v>
      </c>
    </row>
    <row r="128" spans="1:4" s="179" customFormat="1">
      <c r="A128" s="179" t="s">
        <v>2570</v>
      </c>
      <c r="B128" s="207" t="s">
        <v>2567</v>
      </c>
      <c r="C128" s="225"/>
      <c r="D128" s="179" t="s">
        <v>2658</v>
      </c>
    </row>
    <row r="129" spans="1:4" s="179" customFormat="1">
      <c r="A129" s="179" t="s">
        <v>2550</v>
      </c>
      <c r="B129" s="207" t="s">
        <v>2546</v>
      </c>
      <c r="C129" s="216"/>
      <c r="D129" s="179" t="s">
        <v>2659</v>
      </c>
    </row>
    <row r="130" spans="1:4" s="179" customFormat="1">
      <c r="A130" s="179" t="s">
        <v>2542</v>
      </c>
      <c r="B130" s="208" t="s">
        <v>2543</v>
      </c>
      <c r="C130" s="212"/>
      <c r="D130" s="179" t="s">
        <v>109</v>
      </c>
    </row>
    <row r="131" spans="1:4" s="179" customFormat="1">
      <c r="A131" s="179" t="s">
        <v>2551</v>
      </c>
      <c r="B131" s="207" t="s">
        <v>2547</v>
      </c>
      <c r="C131" s="218"/>
      <c r="D131" s="179" t="s">
        <v>108</v>
      </c>
    </row>
    <row r="132" spans="1:4" s="179" customFormat="1">
      <c r="A132" s="179" t="s">
        <v>2536</v>
      </c>
      <c r="B132" s="208" t="s">
        <v>2537</v>
      </c>
      <c r="C132" s="202"/>
      <c r="D132" s="179" t="s">
        <v>107</v>
      </c>
    </row>
    <row r="133" spans="1:4" s="179" customFormat="1">
      <c r="A133" s="179" t="s">
        <v>2529</v>
      </c>
      <c r="B133" s="208" t="s">
        <v>2539</v>
      </c>
      <c r="C133" s="210"/>
      <c r="D133" s="179" t="s">
        <v>106</v>
      </c>
    </row>
    <row r="134" spans="1:4" s="179" customFormat="1">
      <c r="B134" s="207"/>
    </row>
    <row r="135" spans="1:4" s="179" customFormat="1">
      <c r="A135" s="169" t="s">
        <v>2662</v>
      </c>
      <c r="B135" s="205"/>
      <c r="C135" s="167"/>
      <c r="D135" s="167"/>
    </row>
    <row r="136" spans="1:4" s="179" customFormat="1">
      <c r="A136" s="204" t="s">
        <v>2524</v>
      </c>
      <c r="B136" s="206" t="s">
        <v>2525</v>
      </c>
      <c r="C136" s="204" t="s">
        <v>2526</v>
      </c>
      <c r="D136" s="204" t="s">
        <v>2527</v>
      </c>
    </row>
    <row r="137" spans="1:4" s="179" customFormat="1">
      <c r="A137" s="179" t="s">
        <v>2534</v>
      </c>
      <c r="B137" s="207" t="s">
        <v>2545</v>
      </c>
      <c r="C137" s="213"/>
      <c r="D137" s="179" t="s">
        <v>2455</v>
      </c>
    </row>
    <row r="138" spans="1:4" s="179" customFormat="1">
      <c r="A138" s="179" t="s">
        <v>2552</v>
      </c>
      <c r="B138" s="207" t="s">
        <v>2548</v>
      </c>
      <c r="C138" s="219"/>
      <c r="D138" s="179" t="s">
        <v>2612</v>
      </c>
    </row>
    <row r="139" spans="1:4" s="179" customFormat="1">
      <c r="A139" s="179" t="s">
        <v>2542</v>
      </c>
      <c r="B139" s="208" t="s">
        <v>2543</v>
      </c>
      <c r="C139" s="212"/>
      <c r="D139" s="179" t="s">
        <v>103</v>
      </c>
    </row>
    <row r="140" spans="1:4" s="179" customFormat="1">
      <c r="A140" s="179" t="s">
        <v>2549</v>
      </c>
      <c r="B140" s="207" t="s">
        <v>2566</v>
      </c>
      <c r="C140" s="217"/>
      <c r="D140" s="179" t="s">
        <v>104</v>
      </c>
    </row>
    <row r="141" spans="1:4" s="179" customFormat="1">
      <c r="A141" s="179" t="s">
        <v>2535</v>
      </c>
      <c r="B141" s="208" t="s">
        <v>2540</v>
      </c>
      <c r="C141" s="211"/>
      <c r="D141" s="179" t="s">
        <v>98</v>
      </c>
    </row>
    <row r="142" spans="1:4" s="179" customFormat="1">
      <c r="A142" s="179" t="s">
        <v>2550</v>
      </c>
      <c r="B142" s="207" t="s">
        <v>2546</v>
      </c>
      <c r="C142" s="216"/>
      <c r="D142" s="179" t="s">
        <v>2660</v>
      </c>
    </row>
    <row r="143" spans="1:4" s="179" customFormat="1">
      <c r="A143" s="179" t="s">
        <v>2529</v>
      </c>
      <c r="B143" s="208" t="s">
        <v>2539</v>
      </c>
      <c r="C143" s="210"/>
      <c r="D143" s="179" t="s">
        <v>528</v>
      </c>
    </row>
    <row r="144" spans="1:4" s="179" customFormat="1">
      <c r="A144" s="179" t="s">
        <v>2621</v>
      </c>
      <c r="B144" s="208" t="s">
        <v>2623</v>
      </c>
      <c r="C144" s="228"/>
      <c r="D144" s="179" t="s">
        <v>2620</v>
      </c>
    </row>
    <row r="145" spans="1:4" s="179" customFormat="1">
      <c r="A145" s="179" t="s">
        <v>2622</v>
      </c>
      <c r="B145" s="208">
        <v>740000</v>
      </c>
      <c r="C145" s="229"/>
      <c r="D145" s="179" t="s">
        <v>2452</v>
      </c>
    </row>
    <row r="146" spans="1:4" s="179" customFormat="1">
      <c r="A146" s="179" t="s">
        <v>2536</v>
      </c>
      <c r="B146" s="208" t="s">
        <v>2537</v>
      </c>
      <c r="C146" s="202"/>
      <c r="D146" s="179" t="s">
        <v>2661</v>
      </c>
    </row>
    <row r="147" spans="1:4" s="179" customFormat="1">
      <c r="B147" s="207"/>
    </row>
    <row r="148" spans="1:4" s="179" customFormat="1">
      <c r="A148" s="169" t="s">
        <v>2663</v>
      </c>
      <c r="B148" s="205"/>
      <c r="C148" s="167"/>
      <c r="D148" s="167"/>
    </row>
    <row r="149" spans="1:4" s="179" customFormat="1">
      <c r="A149" s="204" t="s">
        <v>2524</v>
      </c>
      <c r="B149" s="206" t="s">
        <v>2525</v>
      </c>
      <c r="C149" s="204" t="s">
        <v>2526</v>
      </c>
      <c r="D149" s="204" t="s">
        <v>2527</v>
      </c>
    </row>
    <row r="150" spans="1:4" s="179" customFormat="1">
      <c r="A150" s="179" t="s">
        <v>2534</v>
      </c>
      <c r="B150" s="207" t="s">
        <v>2545</v>
      </c>
      <c r="C150" s="213"/>
      <c r="D150" s="179" t="s">
        <v>2455</v>
      </c>
    </row>
    <row r="151" spans="1:4" s="179" customFormat="1">
      <c r="A151" s="179" t="s">
        <v>2529</v>
      </c>
      <c r="B151" s="208" t="s">
        <v>2539</v>
      </c>
      <c r="C151" s="210"/>
      <c r="D151" s="179" t="s">
        <v>528</v>
      </c>
    </row>
    <row r="152" spans="1:4" s="179" customFormat="1">
      <c r="A152" s="179" t="s">
        <v>2552</v>
      </c>
      <c r="B152" s="207" t="s">
        <v>2548</v>
      </c>
      <c r="C152" s="219"/>
      <c r="D152" s="179" t="s">
        <v>2612</v>
      </c>
    </row>
    <row r="153" spans="1:4" s="179" customFormat="1">
      <c r="A153" s="179" t="s">
        <v>2542</v>
      </c>
      <c r="B153" s="208" t="s">
        <v>2543</v>
      </c>
      <c r="C153" s="212"/>
      <c r="D153" s="179" t="s">
        <v>103</v>
      </c>
    </row>
    <row r="154" spans="1:4" s="179" customFormat="1">
      <c r="A154" s="179" t="s">
        <v>2570</v>
      </c>
      <c r="B154" s="207" t="s">
        <v>2567</v>
      </c>
      <c r="C154" s="225"/>
      <c r="D154" s="179" t="s">
        <v>2656</v>
      </c>
    </row>
    <row r="155" spans="1:4" s="179" customFormat="1">
      <c r="A155" s="179" t="s">
        <v>2621</v>
      </c>
      <c r="B155" s="208" t="s">
        <v>2623</v>
      </c>
      <c r="C155" s="228"/>
      <c r="D155" s="179" t="s">
        <v>2620</v>
      </c>
    </row>
    <row r="156" spans="1:4" s="179" customFormat="1">
      <c r="A156" s="179" t="s">
        <v>2536</v>
      </c>
      <c r="B156" s="208" t="s">
        <v>2537</v>
      </c>
      <c r="C156" s="202"/>
      <c r="D156" s="179" t="s">
        <v>2661</v>
      </c>
    </row>
    <row r="157" spans="1:4" s="179" customFormat="1">
      <c r="A157" s="179" t="s">
        <v>2550</v>
      </c>
      <c r="B157" s="207" t="s">
        <v>2546</v>
      </c>
      <c r="C157" s="216"/>
      <c r="D157" s="179" t="s">
        <v>2660</v>
      </c>
    </row>
    <row r="158" spans="1:4" s="179" customFormat="1">
      <c r="A158" s="179" t="s">
        <v>2535</v>
      </c>
      <c r="B158" s="208" t="s">
        <v>2540</v>
      </c>
      <c r="C158" s="211"/>
      <c r="D158" s="179" t="s">
        <v>98</v>
      </c>
    </row>
    <row r="159" spans="1:4" s="179" customFormat="1">
      <c r="A159" s="179" t="s">
        <v>2549</v>
      </c>
      <c r="B159" s="207" t="s">
        <v>2566</v>
      </c>
      <c r="C159" s="217"/>
      <c r="D159" s="179" t="s">
        <v>104</v>
      </c>
    </row>
    <row r="160" spans="1:4" s="179" customFormat="1">
      <c r="B160" s="207"/>
    </row>
    <row r="161" spans="1:5">
      <c r="A161" s="169" t="s">
        <v>2637</v>
      </c>
      <c r="B161" s="205"/>
      <c r="C161" s="167"/>
      <c r="D161" s="167"/>
    </row>
    <row r="162" spans="1:5">
      <c r="A162" s="204" t="s">
        <v>2524</v>
      </c>
      <c r="B162" s="206" t="s">
        <v>2525</v>
      </c>
      <c r="C162" s="204" t="s">
        <v>2526</v>
      </c>
      <c r="D162" s="204" t="s">
        <v>2527</v>
      </c>
    </row>
    <row r="163" spans="1:5">
      <c r="A163" s="179" t="s">
        <v>2534</v>
      </c>
      <c r="B163" s="207" t="s">
        <v>2545</v>
      </c>
      <c r="C163" s="213"/>
      <c r="D163" s="179" t="s">
        <v>515</v>
      </c>
    </row>
    <row r="164" spans="1:5">
      <c r="A164" s="179" t="s">
        <v>2577</v>
      </c>
      <c r="B164" s="207" t="s">
        <v>2569</v>
      </c>
      <c r="C164" s="226"/>
      <c r="D164" t="s">
        <v>2611</v>
      </c>
    </row>
    <row r="165" spans="1:5" s="179" customFormat="1">
      <c r="A165" s="179" t="s">
        <v>2576</v>
      </c>
      <c r="B165" s="207" t="s">
        <v>2568</v>
      </c>
      <c r="C165" s="224"/>
      <c r="D165" s="179" t="s">
        <v>2454</v>
      </c>
    </row>
    <row r="166" spans="1:5">
      <c r="A166" s="179" t="s">
        <v>2542</v>
      </c>
      <c r="B166" s="208" t="s">
        <v>2543</v>
      </c>
      <c r="C166" s="212"/>
      <c r="D166" t="s">
        <v>103</v>
      </c>
    </row>
    <row r="167" spans="1:5">
      <c r="A167" s="179" t="s">
        <v>2549</v>
      </c>
      <c r="B167" s="207" t="s">
        <v>2566</v>
      </c>
      <c r="C167" s="217"/>
      <c r="D167" t="s">
        <v>2618</v>
      </c>
      <c r="E167" s="179"/>
    </row>
    <row r="168" spans="1:5">
      <c r="A168" s="179" t="s">
        <v>2570</v>
      </c>
      <c r="B168" s="207" t="s">
        <v>2567</v>
      </c>
      <c r="C168" s="225"/>
      <c r="D168" t="s">
        <v>2619</v>
      </c>
      <c r="E168" s="179"/>
    </row>
    <row r="169" spans="1:5">
      <c r="A169" s="179" t="s">
        <v>2523</v>
      </c>
      <c r="B169" s="209" t="s">
        <v>2530</v>
      </c>
      <c r="C169" s="203"/>
      <c r="D169" t="s">
        <v>100</v>
      </c>
      <c r="E169" s="179"/>
    </row>
    <row r="170" spans="1:5">
      <c r="A170" s="179" t="s">
        <v>2551</v>
      </c>
      <c r="B170" s="207" t="s">
        <v>2547</v>
      </c>
      <c r="C170" s="218"/>
      <c r="D170" t="s">
        <v>99</v>
      </c>
    </row>
    <row r="171" spans="1:5">
      <c r="A171" s="179" t="s">
        <v>2536</v>
      </c>
      <c r="B171" s="208" t="s">
        <v>2537</v>
      </c>
      <c r="C171" s="202"/>
      <c r="D171" t="s">
        <v>2674</v>
      </c>
    </row>
    <row r="172" spans="1:5">
      <c r="A172" s="179" t="s">
        <v>2535</v>
      </c>
      <c r="B172" s="208" t="s">
        <v>2540</v>
      </c>
      <c r="C172" s="211"/>
      <c r="D172" t="s">
        <v>98</v>
      </c>
    </row>
    <row r="173" spans="1:5">
      <c r="A173" s="197" t="s">
        <v>2559</v>
      </c>
      <c r="B173" s="220" t="s">
        <v>2558</v>
      </c>
      <c r="C173" s="221"/>
      <c r="D173" t="s">
        <v>525</v>
      </c>
    </row>
    <row r="174" spans="1:5">
      <c r="A174" s="179" t="s">
        <v>2529</v>
      </c>
      <c r="B174" s="208" t="s">
        <v>2539</v>
      </c>
      <c r="C174" s="210"/>
      <c r="D174" t="s">
        <v>528</v>
      </c>
    </row>
    <row r="175" spans="1:5" s="179" customFormat="1">
      <c r="A175" s="179" t="s">
        <v>2622</v>
      </c>
      <c r="B175" s="208">
        <v>740000</v>
      </c>
      <c r="C175" s="229"/>
      <c r="D175" s="179" t="s">
        <v>2452</v>
      </c>
    </row>
    <row r="176" spans="1:5" s="179" customFormat="1"/>
    <row r="177" spans="1:4">
      <c r="A177" s="169" t="s">
        <v>2872</v>
      </c>
      <c r="B177" s="205"/>
      <c r="C177" s="167"/>
      <c r="D177" s="167"/>
    </row>
    <row r="178" spans="1:4">
      <c r="A178" s="204" t="s">
        <v>2524</v>
      </c>
      <c r="B178" s="206" t="s">
        <v>2525</v>
      </c>
      <c r="C178" s="204" t="s">
        <v>2526</v>
      </c>
      <c r="D178" s="204" t="s">
        <v>2527</v>
      </c>
    </row>
    <row r="179" spans="1:4">
      <c r="A179" s="179" t="s">
        <v>2534</v>
      </c>
      <c r="B179" s="207" t="s">
        <v>2545</v>
      </c>
      <c r="C179" s="213"/>
      <c r="D179" s="179" t="s">
        <v>2455</v>
      </c>
    </row>
    <row r="180" spans="1:4">
      <c r="A180" s="179" t="s">
        <v>2549</v>
      </c>
      <c r="B180" s="207" t="s">
        <v>2566</v>
      </c>
      <c r="C180" s="217"/>
      <c r="D180" s="179" t="s">
        <v>104</v>
      </c>
    </row>
    <row r="181" spans="1:4" s="179" customFormat="1">
      <c r="A181" s="179" t="s">
        <v>2552</v>
      </c>
      <c r="B181" s="207" t="s">
        <v>2548</v>
      </c>
      <c r="C181" s="219"/>
      <c r="D181" s="179" t="s">
        <v>2612</v>
      </c>
    </row>
    <row r="182" spans="1:4">
      <c r="A182" s="179" t="s">
        <v>2576</v>
      </c>
      <c r="B182" s="207" t="s">
        <v>2568</v>
      </c>
      <c r="C182" s="224"/>
      <c r="D182" s="179" t="s">
        <v>2454</v>
      </c>
    </row>
    <row r="183" spans="1:4">
      <c r="A183" s="179" t="s">
        <v>2577</v>
      </c>
      <c r="B183" s="207" t="s">
        <v>2569</v>
      </c>
      <c r="C183" s="226"/>
      <c r="D183" s="179" t="s">
        <v>2611</v>
      </c>
    </row>
    <row r="184" spans="1:4">
      <c r="A184" s="179" t="s">
        <v>2542</v>
      </c>
      <c r="B184" s="208" t="s">
        <v>2543</v>
      </c>
      <c r="C184" s="212"/>
      <c r="D184" s="179" t="s">
        <v>103</v>
      </c>
    </row>
    <row r="185" spans="1:4">
      <c r="A185" s="179" t="s">
        <v>2551</v>
      </c>
      <c r="B185" s="207" t="s">
        <v>2547</v>
      </c>
      <c r="C185" s="218"/>
      <c r="D185" s="179" t="s">
        <v>2676</v>
      </c>
    </row>
    <row r="186" spans="1:4">
      <c r="A186" s="179" t="s">
        <v>2529</v>
      </c>
      <c r="B186" s="208" t="s">
        <v>2539</v>
      </c>
      <c r="C186" s="210"/>
      <c r="D186" s="179" t="s">
        <v>2675</v>
      </c>
    </row>
    <row r="187" spans="1:4">
      <c r="A187" s="179" t="s">
        <v>2535</v>
      </c>
      <c r="B187" s="208" t="s">
        <v>2540</v>
      </c>
      <c r="C187" s="211"/>
      <c r="D187" s="179" t="s">
        <v>98</v>
      </c>
    </row>
    <row r="188" spans="1:4">
      <c r="A188" s="179" t="s">
        <v>2536</v>
      </c>
      <c r="B188" s="208" t="s">
        <v>2537</v>
      </c>
      <c r="C188" s="202"/>
      <c r="D188" s="179" t="s">
        <v>2674</v>
      </c>
    </row>
    <row r="189" spans="1:4">
      <c r="A189" s="179" t="s">
        <v>2622</v>
      </c>
      <c r="B189" s="208">
        <v>740000</v>
      </c>
      <c r="C189" s="229"/>
      <c r="D189" s="179" t="s">
        <v>2452</v>
      </c>
    </row>
  </sheetData>
  <pageMargins left="0.7" right="0.7" top="0.75" bottom="0.75" header="0.3" footer="0.3"/>
  <pageSetup orientation="portrait" r:id="rId1"/>
  <ignoredErrors>
    <ignoredError sqref="B79:B80 B83 B54 B58:B63 B10:B30 B46 B89:B101 B161:B163 B44 B103:B122 B166:B174 B34:B3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A9" sqref="A9"/>
    </sheetView>
  </sheetViews>
  <sheetFormatPr defaultColWidth="8.85546875" defaultRowHeight="15"/>
  <cols>
    <col min="1" max="1" width="36" style="11" customWidth="1"/>
    <col min="2" max="2" width="34.140625" style="11" customWidth="1"/>
    <col min="3" max="16384" width="8.85546875" style="11"/>
  </cols>
  <sheetData>
    <row r="1" spans="1:2">
      <c r="A1" s="52" t="s">
        <v>80</v>
      </c>
      <c r="B1" s="52" t="s">
        <v>81</v>
      </c>
    </row>
    <row r="2" spans="1:2">
      <c r="A2" s="240" t="s">
        <v>2906</v>
      </c>
      <c r="B2" s="240" t="s">
        <v>82</v>
      </c>
    </row>
    <row r="3" spans="1:2">
      <c r="A3" s="240" t="s">
        <v>2907</v>
      </c>
      <c r="B3" s="240" t="s">
        <v>2908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89"/>
  <sheetViews>
    <sheetView workbookViewId="0">
      <selection activeCell="B41" sqref="B41"/>
    </sheetView>
  </sheetViews>
  <sheetFormatPr defaultColWidth="8.85546875" defaultRowHeight="15"/>
  <cols>
    <col min="1" max="1" width="37.85546875" style="5" customWidth="1"/>
    <col min="2" max="2" width="10.42578125" style="5" customWidth="1"/>
    <col min="3" max="3" width="12.85546875" style="5" customWidth="1"/>
    <col min="4" max="4" width="13.7109375" style="5" customWidth="1"/>
    <col min="5" max="5" width="73.42578125" style="5" customWidth="1"/>
    <col min="6" max="16384" width="8.85546875" style="11"/>
  </cols>
  <sheetData>
    <row r="1" spans="1:26" s="5" customFormat="1" ht="45">
      <c r="A1" s="1" t="s">
        <v>397</v>
      </c>
      <c r="B1" s="10" t="s">
        <v>398</v>
      </c>
      <c r="C1" s="10" t="s">
        <v>400</v>
      </c>
      <c r="D1" s="10" t="s">
        <v>401</v>
      </c>
      <c r="E1" s="1" t="s">
        <v>399</v>
      </c>
      <c r="K1"/>
      <c r="L1"/>
      <c r="M1"/>
      <c r="N1"/>
      <c r="O1"/>
      <c r="P1"/>
      <c r="Q1"/>
      <c r="R1"/>
      <c r="S1"/>
      <c r="T1"/>
      <c r="U1"/>
      <c r="V1"/>
      <c r="W1"/>
      <c r="X1"/>
      <c r="Y1"/>
      <c r="Z1"/>
    </row>
    <row r="2" spans="1:26" ht="60">
      <c r="A2" s="266" t="s">
        <v>2965</v>
      </c>
      <c r="B2" s="266">
        <v>2030</v>
      </c>
      <c r="C2" s="267">
        <f>41.2*(1-36%)</f>
        <v>26.368000000000002</v>
      </c>
      <c r="D2" s="267">
        <f>41.2*(1-26%)</f>
        <v>30.488000000000003</v>
      </c>
      <c r="E2" s="266" t="s">
        <v>2968</v>
      </c>
      <c r="K2"/>
      <c r="L2"/>
      <c r="M2"/>
      <c r="N2"/>
      <c r="O2"/>
      <c r="P2"/>
      <c r="Q2"/>
      <c r="R2"/>
      <c r="S2"/>
      <c r="T2"/>
      <c r="U2"/>
      <c r="V2"/>
      <c r="W2"/>
      <c r="X2"/>
      <c r="Y2"/>
      <c r="Z2"/>
    </row>
    <row r="3" spans="1:26">
      <c r="C3" s="7"/>
      <c r="D3" s="7"/>
      <c r="K3"/>
      <c r="L3"/>
      <c r="M3"/>
      <c r="N3"/>
      <c r="O3"/>
      <c r="P3"/>
      <c r="Q3"/>
      <c r="R3"/>
      <c r="S3"/>
      <c r="T3"/>
      <c r="U3"/>
      <c r="V3"/>
      <c r="W3"/>
      <c r="X3"/>
      <c r="Y3"/>
      <c r="Z3"/>
    </row>
    <row r="4" spans="1:26">
      <c r="A4" s="5" t="s">
        <v>2966</v>
      </c>
      <c r="K4"/>
      <c r="L4"/>
      <c r="M4"/>
      <c r="N4"/>
      <c r="O4"/>
      <c r="P4"/>
      <c r="Q4"/>
      <c r="R4"/>
      <c r="S4"/>
      <c r="T4"/>
      <c r="U4"/>
      <c r="V4"/>
      <c r="W4"/>
      <c r="X4"/>
      <c r="Y4"/>
      <c r="Z4"/>
    </row>
    <row r="5" spans="1:26">
      <c r="A5" s="268" t="s">
        <v>2967</v>
      </c>
      <c r="K5"/>
      <c r="L5"/>
      <c r="M5"/>
      <c r="N5"/>
      <c r="O5"/>
      <c r="P5"/>
      <c r="Q5"/>
      <c r="R5"/>
      <c r="S5"/>
      <c r="T5"/>
      <c r="U5"/>
      <c r="V5"/>
      <c r="W5"/>
      <c r="X5"/>
      <c r="Y5"/>
      <c r="Z5"/>
    </row>
    <row r="6" spans="1:26" ht="16.5" customHeight="1">
      <c r="K6"/>
      <c r="L6"/>
      <c r="M6"/>
      <c r="N6"/>
      <c r="O6"/>
      <c r="P6"/>
      <c r="Q6"/>
      <c r="R6"/>
      <c r="S6"/>
      <c r="T6"/>
      <c r="U6"/>
      <c r="V6"/>
      <c r="W6"/>
      <c r="X6"/>
      <c r="Y6"/>
      <c r="Z6"/>
    </row>
    <row r="7" spans="1:26" ht="15.75" customHeight="1" thickBot="1">
      <c r="K7"/>
      <c r="L7"/>
      <c r="M7"/>
      <c r="N7"/>
      <c r="O7"/>
      <c r="P7"/>
      <c r="Q7"/>
      <c r="R7"/>
      <c r="S7"/>
      <c r="T7"/>
      <c r="U7"/>
      <c r="V7"/>
      <c r="W7"/>
      <c r="X7"/>
      <c r="Y7"/>
      <c r="Z7"/>
    </row>
    <row r="8" spans="1:26" ht="16.5" customHeight="1">
      <c r="A8" s="269" t="s">
        <v>2969</v>
      </c>
      <c r="B8" s="283"/>
      <c r="C8" s="285" t="s">
        <v>2971</v>
      </c>
      <c r="D8" s="285"/>
      <c r="E8" s="285"/>
      <c r="F8" s="285"/>
      <c r="G8" s="285"/>
      <c r="H8" s="287"/>
      <c r="K8"/>
      <c r="L8"/>
      <c r="M8"/>
      <c r="N8"/>
      <c r="O8"/>
      <c r="P8"/>
      <c r="Q8"/>
      <c r="R8"/>
      <c r="S8"/>
      <c r="T8"/>
      <c r="U8"/>
      <c r="V8"/>
      <c r="W8"/>
      <c r="X8"/>
      <c r="Y8"/>
      <c r="Z8"/>
    </row>
    <row r="9" spans="1:26" ht="15.75" customHeight="1" thickBot="1">
      <c r="A9" s="274" t="s">
        <v>2970</v>
      </c>
      <c r="B9" s="284"/>
      <c r="C9" s="286" t="s">
        <v>2972</v>
      </c>
      <c r="D9" s="286"/>
      <c r="E9" s="286"/>
      <c r="F9" s="286"/>
      <c r="G9" s="286"/>
      <c r="H9" s="288"/>
      <c r="K9"/>
      <c r="L9"/>
      <c r="M9"/>
      <c r="N9"/>
      <c r="O9"/>
      <c r="P9"/>
      <c r="Q9"/>
      <c r="R9"/>
      <c r="S9"/>
      <c r="T9"/>
      <c r="U9"/>
      <c r="V9"/>
      <c r="W9"/>
      <c r="X9"/>
      <c r="Y9"/>
      <c r="Z9"/>
    </row>
    <row r="10" spans="1:26" ht="49.5" customHeight="1">
      <c r="A10" s="275"/>
      <c r="B10" s="293" t="s">
        <v>2973</v>
      </c>
      <c r="C10" s="285"/>
      <c r="D10" s="294"/>
      <c r="E10" s="271" t="s">
        <v>2975</v>
      </c>
      <c r="F10" s="271" t="s">
        <v>2977</v>
      </c>
      <c r="G10" s="271" t="s">
        <v>3000</v>
      </c>
      <c r="H10" s="271" t="s">
        <v>2978</v>
      </c>
      <c r="K10"/>
      <c r="L10"/>
      <c r="M10"/>
      <c r="N10"/>
      <c r="O10"/>
      <c r="P10"/>
      <c r="Q10"/>
      <c r="R10"/>
      <c r="S10"/>
      <c r="T10"/>
      <c r="U10"/>
      <c r="V10"/>
      <c r="W10"/>
      <c r="X10"/>
      <c r="Y10"/>
      <c r="Z10"/>
    </row>
    <row r="11" spans="1:26" ht="105" customHeight="1">
      <c r="A11" s="275"/>
      <c r="B11" s="296" t="s">
        <v>2974</v>
      </c>
      <c r="C11" s="295"/>
      <c r="D11" s="297"/>
      <c r="E11" s="302" t="s">
        <v>2976</v>
      </c>
      <c r="F11" s="302" t="s">
        <v>2999</v>
      </c>
      <c r="G11" s="302" t="s">
        <v>3001</v>
      </c>
      <c r="H11" s="302" t="s">
        <v>2979</v>
      </c>
      <c r="K11"/>
      <c r="L11"/>
      <c r="M11"/>
      <c r="N11"/>
      <c r="O11"/>
      <c r="P11"/>
      <c r="Q11"/>
      <c r="R11"/>
      <c r="S11"/>
      <c r="T11"/>
      <c r="U11"/>
      <c r="V11"/>
      <c r="W11"/>
      <c r="X11"/>
      <c r="Y11"/>
      <c r="Z11"/>
    </row>
    <row r="12" spans="1:26" ht="33">
      <c r="A12" s="275"/>
      <c r="B12" s="271" t="s">
        <v>2980</v>
      </c>
      <c r="C12" s="271" t="s">
        <v>2981</v>
      </c>
      <c r="D12" s="270" t="s">
        <v>3003</v>
      </c>
      <c r="E12" s="302"/>
      <c r="F12" s="302"/>
      <c r="G12" s="302"/>
      <c r="H12" s="302"/>
      <c r="K12"/>
      <c r="L12"/>
      <c r="M12"/>
      <c r="N12"/>
      <c r="O12"/>
      <c r="P12"/>
      <c r="Q12"/>
      <c r="R12"/>
      <c r="S12"/>
      <c r="T12"/>
      <c r="U12"/>
      <c r="V12"/>
      <c r="W12"/>
      <c r="X12"/>
      <c r="Y12"/>
      <c r="Z12"/>
    </row>
    <row r="13" spans="1:26" ht="45">
      <c r="A13" s="298"/>
      <c r="B13" s="299" t="s">
        <v>2998</v>
      </c>
      <c r="C13" s="300" t="s">
        <v>2982</v>
      </c>
      <c r="D13" s="301" t="s">
        <v>3002</v>
      </c>
      <c r="E13" s="303"/>
      <c r="F13" s="303"/>
      <c r="G13" s="303"/>
      <c r="H13" s="303"/>
      <c r="K13"/>
      <c r="L13"/>
      <c r="M13"/>
      <c r="N13"/>
      <c r="O13"/>
      <c r="P13"/>
      <c r="Q13"/>
      <c r="R13"/>
      <c r="S13"/>
      <c r="T13"/>
      <c r="U13"/>
      <c r="V13"/>
      <c r="W13"/>
      <c r="X13"/>
      <c r="Y13"/>
      <c r="Z13"/>
    </row>
    <row r="14" spans="1:26" ht="15.75" hidden="1" thickBot="1">
      <c r="A14" s="276">
        <v>1990</v>
      </c>
      <c r="B14" s="277">
        <v>22900</v>
      </c>
      <c r="C14" s="277">
        <v>6160</v>
      </c>
      <c r="D14" s="277">
        <v>4300</v>
      </c>
      <c r="E14" s="277">
        <v>1550</v>
      </c>
      <c r="F14" s="278">
        <v>215</v>
      </c>
      <c r="G14" s="278">
        <v>139</v>
      </c>
      <c r="H14" s="277">
        <v>35200</v>
      </c>
      <c r="K14"/>
      <c r="L14"/>
      <c r="M14"/>
      <c r="N14"/>
      <c r="O14"/>
      <c r="P14"/>
      <c r="Q14"/>
      <c r="R14"/>
      <c r="S14"/>
      <c r="T14"/>
      <c r="U14"/>
      <c r="V14"/>
      <c r="W14"/>
      <c r="X14"/>
      <c r="Y14"/>
      <c r="Z14"/>
    </row>
    <row r="15" spans="1:26" ht="15.75" hidden="1" thickBot="1">
      <c r="A15" s="276">
        <v>1991</v>
      </c>
      <c r="B15" s="277">
        <v>25600</v>
      </c>
      <c r="C15" s="277">
        <v>6720</v>
      </c>
      <c r="D15" s="277">
        <v>3970</v>
      </c>
      <c r="E15" s="277">
        <v>1610</v>
      </c>
      <c r="F15" s="278">
        <v>638</v>
      </c>
      <c r="G15" s="278">
        <v>121</v>
      </c>
      <c r="H15" s="277">
        <v>38700</v>
      </c>
      <c r="K15"/>
      <c r="L15"/>
      <c r="M15"/>
      <c r="N15"/>
      <c r="O15"/>
      <c r="P15"/>
      <c r="Q15"/>
      <c r="R15"/>
      <c r="S15"/>
      <c r="T15"/>
      <c r="U15"/>
      <c r="V15"/>
      <c r="W15"/>
      <c r="X15"/>
      <c r="Y15"/>
      <c r="Z15"/>
    </row>
    <row r="16" spans="1:26" ht="15.75" hidden="1" thickBot="1">
      <c r="A16" s="276">
        <v>1992</v>
      </c>
      <c r="B16" s="277">
        <v>29200</v>
      </c>
      <c r="C16" s="277">
        <v>7110</v>
      </c>
      <c r="D16" s="277">
        <v>4050</v>
      </c>
      <c r="E16" s="277">
        <v>1660</v>
      </c>
      <c r="F16" s="278">
        <v>651</v>
      </c>
      <c r="G16" s="278">
        <v>100</v>
      </c>
      <c r="H16" s="277">
        <v>42800</v>
      </c>
      <c r="K16"/>
      <c r="L16"/>
      <c r="M16"/>
      <c r="N16"/>
      <c r="O16"/>
      <c r="P16"/>
      <c r="Q16"/>
      <c r="R16"/>
      <c r="S16"/>
      <c r="T16"/>
      <c r="U16"/>
      <c r="V16"/>
      <c r="W16"/>
      <c r="X16"/>
      <c r="Y16"/>
      <c r="Z16"/>
    </row>
    <row r="17" spans="1:26" ht="15.75" hidden="1" thickBot="1">
      <c r="A17" s="276">
        <v>1993</v>
      </c>
      <c r="B17" s="277">
        <v>29700</v>
      </c>
      <c r="C17" s="277">
        <v>7210</v>
      </c>
      <c r="D17" s="277">
        <v>3670</v>
      </c>
      <c r="E17" s="277">
        <v>1760</v>
      </c>
      <c r="F17" s="278">
        <v>724</v>
      </c>
      <c r="G17" s="278">
        <v>87</v>
      </c>
      <c r="H17" s="277">
        <v>43100</v>
      </c>
      <c r="K17"/>
      <c r="L17"/>
      <c r="M17"/>
      <c r="N17"/>
      <c r="O17"/>
      <c r="P17"/>
      <c r="Q17"/>
      <c r="R17"/>
      <c r="S17"/>
      <c r="T17"/>
      <c r="U17"/>
      <c r="V17"/>
      <c r="W17"/>
      <c r="X17"/>
      <c r="Y17"/>
      <c r="Z17"/>
    </row>
    <row r="18" spans="1:26" ht="15.75" hidden="1" thickBot="1">
      <c r="A18" s="276">
        <v>1994</v>
      </c>
      <c r="B18" s="277">
        <v>21900</v>
      </c>
      <c r="C18" s="277">
        <v>7520</v>
      </c>
      <c r="D18" s="277">
        <v>3480</v>
      </c>
      <c r="E18" s="277">
        <v>1770</v>
      </c>
      <c r="F18" s="278">
        <v>830</v>
      </c>
      <c r="G18" s="278">
        <v>76</v>
      </c>
      <c r="H18" s="277">
        <v>35600</v>
      </c>
      <c r="K18"/>
      <c r="L18"/>
      <c r="M18"/>
      <c r="N18"/>
      <c r="O18"/>
      <c r="P18"/>
      <c r="Q18"/>
      <c r="R18"/>
      <c r="S18"/>
      <c r="T18"/>
      <c r="U18"/>
      <c r="V18"/>
      <c r="W18"/>
      <c r="X18"/>
      <c r="Y18"/>
      <c r="Z18"/>
    </row>
    <row r="19" spans="1:26" ht="15.75" hidden="1" thickBot="1">
      <c r="A19" s="276">
        <v>1995</v>
      </c>
      <c r="B19" s="277">
        <v>23000</v>
      </c>
      <c r="C19" s="277">
        <v>7430</v>
      </c>
      <c r="D19" s="277">
        <v>3210</v>
      </c>
      <c r="E19" s="277">
        <v>1940</v>
      </c>
      <c r="F19" s="278">
        <v>935</v>
      </c>
      <c r="G19" s="278">
        <v>84</v>
      </c>
      <c r="H19" s="277">
        <v>36600</v>
      </c>
      <c r="K19"/>
      <c r="L19"/>
      <c r="M19"/>
      <c r="N19"/>
      <c r="O19"/>
      <c r="P19"/>
      <c r="Q19"/>
      <c r="R19"/>
      <c r="S19"/>
      <c r="T19"/>
      <c r="U19"/>
      <c r="V19"/>
      <c r="W19"/>
      <c r="X19"/>
      <c r="Y19"/>
      <c r="Z19"/>
    </row>
    <row r="20" spans="1:26" ht="15.75" hidden="1" thickBot="1">
      <c r="A20" s="276">
        <v>1996</v>
      </c>
      <c r="B20" s="277">
        <v>21800</v>
      </c>
      <c r="C20" s="277">
        <v>7410</v>
      </c>
      <c r="D20" s="277">
        <v>3040</v>
      </c>
      <c r="E20" s="277">
        <v>1910</v>
      </c>
      <c r="F20" s="278">
        <v>952</v>
      </c>
      <c r="G20" s="278">
        <v>85</v>
      </c>
      <c r="H20" s="277">
        <v>35200</v>
      </c>
      <c r="K20"/>
      <c r="L20"/>
      <c r="M20"/>
      <c r="N20"/>
      <c r="O20"/>
      <c r="P20"/>
      <c r="Q20"/>
      <c r="R20"/>
      <c r="S20"/>
      <c r="T20"/>
      <c r="U20"/>
      <c r="V20"/>
      <c r="W20"/>
      <c r="X20"/>
      <c r="Y20"/>
      <c r="Z20"/>
    </row>
    <row r="21" spans="1:26" ht="15.75" hidden="1" thickBot="1">
      <c r="A21" s="276">
        <v>1997</v>
      </c>
      <c r="B21" s="277">
        <v>20000</v>
      </c>
      <c r="C21" s="277">
        <v>7590</v>
      </c>
      <c r="D21" s="277">
        <v>2920</v>
      </c>
      <c r="E21" s="277">
        <v>2010</v>
      </c>
      <c r="F21" s="277">
        <v>1060</v>
      </c>
      <c r="G21" s="278">
        <v>74</v>
      </c>
      <c r="H21" s="277">
        <v>33700</v>
      </c>
      <c r="K21"/>
      <c r="L21"/>
      <c r="M21"/>
      <c r="N21"/>
      <c r="O21"/>
      <c r="P21"/>
      <c r="Q21"/>
      <c r="R21"/>
      <c r="S21"/>
      <c r="T21"/>
      <c r="U21"/>
      <c r="V21"/>
      <c r="W21"/>
      <c r="X21"/>
      <c r="Y21"/>
      <c r="Z21"/>
    </row>
    <row r="22" spans="1:26" ht="15.75" hidden="1" thickBot="1">
      <c r="A22" s="276">
        <v>1998</v>
      </c>
      <c r="B22" s="277">
        <v>22100</v>
      </c>
      <c r="C22" s="277">
        <v>7690</v>
      </c>
      <c r="D22" s="277">
        <v>2660</v>
      </c>
      <c r="E22" s="277">
        <v>1550</v>
      </c>
      <c r="F22" s="278">
        <v>977</v>
      </c>
      <c r="G22" s="278">
        <v>69</v>
      </c>
      <c r="H22" s="277">
        <v>35100</v>
      </c>
      <c r="K22"/>
      <c r="L22"/>
      <c r="M22"/>
      <c r="N22"/>
      <c r="O22"/>
      <c r="P22"/>
      <c r="Q22"/>
      <c r="R22"/>
      <c r="S22"/>
      <c r="T22"/>
      <c r="U22"/>
      <c r="V22"/>
      <c r="W22"/>
      <c r="X22"/>
      <c r="Y22"/>
      <c r="Z22"/>
    </row>
    <row r="23" spans="1:26" ht="15.75" hidden="1" thickBot="1">
      <c r="A23" s="276">
        <v>1999</v>
      </c>
      <c r="B23" s="277">
        <v>20100</v>
      </c>
      <c r="C23" s="277">
        <v>7840</v>
      </c>
      <c r="D23" s="277">
        <v>2740</v>
      </c>
      <c r="E23" s="277">
        <v>1120</v>
      </c>
      <c r="F23" s="277">
        <v>1020</v>
      </c>
      <c r="G23" s="278">
        <v>83</v>
      </c>
      <c r="H23" s="277">
        <v>32900</v>
      </c>
      <c r="K23"/>
      <c r="L23"/>
      <c r="M23"/>
      <c r="N23"/>
      <c r="O23"/>
      <c r="P23"/>
      <c r="Q23"/>
      <c r="R23"/>
      <c r="S23"/>
      <c r="T23"/>
      <c r="U23"/>
      <c r="V23"/>
      <c r="W23"/>
      <c r="X23"/>
      <c r="Y23"/>
      <c r="Z23"/>
    </row>
    <row r="24" spans="1:26" ht="15.75" hidden="1" thickBot="1">
      <c r="A24" s="276">
        <v>2000</v>
      </c>
      <c r="B24" s="277">
        <v>21200</v>
      </c>
      <c r="C24" s="277">
        <v>7470</v>
      </c>
      <c r="D24" s="277">
        <v>2460</v>
      </c>
      <c r="E24" s="277">
        <v>1130</v>
      </c>
      <c r="F24" s="278">
        <v>977</v>
      </c>
      <c r="G24" s="278">
        <v>76</v>
      </c>
      <c r="H24" s="277">
        <v>33300</v>
      </c>
      <c r="K24"/>
      <c r="L24"/>
      <c r="M24"/>
      <c r="N24"/>
      <c r="O24"/>
      <c r="P24"/>
      <c r="Q24"/>
      <c r="R24"/>
      <c r="S24"/>
      <c r="T24"/>
      <c r="U24"/>
      <c r="V24"/>
      <c r="W24"/>
      <c r="X24"/>
      <c r="Y24"/>
      <c r="Z24"/>
    </row>
    <row r="25" spans="1:26" ht="15.75" hidden="1" thickBot="1">
      <c r="A25" s="276">
        <v>2001</v>
      </c>
      <c r="B25" s="277">
        <v>21600</v>
      </c>
      <c r="C25" s="277">
        <v>7260</v>
      </c>
      <c r="D25" s="277">
        <v>2250</v>
      </c>
      <c r="E25" s="277">
        <v>1260</v>
      </c>
      <c r="F25" s="278">
        <v>862</v>
      </c>
      <c r="G25" s="278">
        <v>83</v>
      </c>
      <c r="H25" s="277">
        <v>33300</v>
      </c>
      <c r="K25"/>
      <c r="L25"/>
      <c r="M25"/>
      <c r="N25"/>
      <c r="O25"/>
      <c r="P25"/>
      <c r="Q25"/>
      <c r="R25"/>
      <c r="S25"/>
      <c r="T25"/>
      <c r="U25"/>
      <c r="V25"/>
      <c r="W25"/>
      <c r="X25"/>
      <c r="Y25"/>
      <c r="Z25"/>
    </row>
    <row r="26" spans="1:26" ht="15.75" hidden="1" thickBot="1">
      <c r="A26" s="276">
        <v>2002</v>
      </c>
      <c r="B26" s="277">
        <v>23500</v>
      </c>
      <c r="C26" s="277">
        <v>7540</v>
      </c>
      <c r="D26" s="277">
        <v>1960</v>
      </c>
      <c r="E26" s="277">
        <v>1490</v>
      </c>
      <c r="F26" s="278">
        <v>503</v>
      </c>
      <c r="G26" s="278">
        <v>80</v>
      </c>
      <c r="H26" s="277">
        <v>35000</v>
      </c>
      <c r="K26"/>
      <c r="L26"/>
      <c r="M26"/>
      <c r="N26"/>
      <c r="O26"/>
      <c r="P26"/>
      <c r="Q26"/>
      <c r="R26"/>
      <c r="S26"/>
      <c r="T26"/>
      <c r="U26"/>
      <c r="V26"/>
      <c r="W26"/>
      <c r="X26"/>
      <c r="Y26"/>
      <c r="Z26"/>
    </row>
    <row r="27" spans="1:26" ht="15.75" hidden="1" thickBot="1">
      <c r="A27" s="276">
        <v>2003</v>
      </c>
      <c r="B27" s="277">
        <v>26500</v>
      </c>
      <c r="C27" s="277">
        <v>7610</v>
      </c>
      <c r="D27" s="277">
        <v>2020</v>
      </c>
      <c r="E27" s="277">
        <v>1810</v>
      </c>
      <c r="F27" s="278">
        <v>543</v>
      </c>
      <c r="G27" s="278">
        <v>73</v>
      </c>
      <c r="H27" s="277">
        <v>38600</v>
      </c>
      <c r="K27"/>
      <c r="L27"/>
      <c r="M27"/>
      <c r="N27"/>
      <c r="O27"/>
      <c r="P27"/>
      <c r="Q27"/>
      <c r="R27"/>
      <c r="S27"/>
      <c r="T27"/>
      <c r="U27"/>
      <c r="V27"/>
      <c r="W27"/>
      <c r="X27"/>
      <c r="Y27"/>
      <c r="Z27"/>
    </row>
    <row r="28" spans="1:26" ht="15.75" hidden="1" thickBot="1">
      <c r="A28" s="276">
        <v>2004</v>
      </c>
      <c r="B28" s="277">
        <v>26400</v>
      </c>
      <c r="C28" s="277">
        <v>7610</v>
      </c>
      <c r="D28" s="277">
        <v>1990</v>
      </c>
      <c r="E28" s="277">
        <v>2010</v>
      </c>
      <c r="F28" s="278">
        <v>636</v>
      </c>
      <c r="G28" s="278">
        <v>66</v>
      </c>
      <c r="H28" s="277">
        <v>38700</v>
      </c>
      <c r="K28"/>
      <c r="L28"/>
      <c r="M28"/>
      <c r="N28"/>
      <c r="O28"/>
      <c r="P28"/>
      <c r="Q28"/>
      <c r="R28"/>
      <c r="S28"/>
      <c r="T28"/>
      <c r="U28"/>
      <c r="V28"/>
      <c r="W28"/>
      <c r="X28"/>
      <c r="Y28"/>
      <c r="Z28"/>
    </row>
    <row r="29" spans="1:26" ht="15.75" thickBot="1">
      <c r="A29" s="276">
        <v>2005</v>
      </c>
      <c r="B29" s="277">
        <v>28600</v>
      </c>
      <c r="C29" s="277">
        <v>7490</v>
      </c>
      <c r="D29" s="277">
        <v>1970</v>
      </c>
      <c r="E29" s="277">
        <v>2240</v>
      </c>
      <c r="F29" s="278">
        <v>867</v>
      </c>
      <c r="G29" s="278">
        <v>72</v>
      </c>
      <c r="H29" s="304">
        <v>41200</v>
      </c>
      <c r="K29"/>
      <c r="L29"/>
      <c r="M29"/>
      <c r="N29"/>
      <c r="O29"/>
      <c r="P29"/>
      <c r="Q29"/>
      <c r="R29"/>
      <c r="S29"/>
      <c r="T29"/>
      <c r="U29"/>
      <c r="V29"/>
      <c r="W29"/>
      <c r="X29"/>
      <c r="Y29"/>
      <c r="Z29"/>
    </row>
    <row r="30" spans="1:26" ht="15.75" hidden="1" thickBot="1">
      <c r="A30" s="276">
        <v>2006</v>
      </c>
      <c r="B30" s="277">
        <v>28700</v>
      </c>
      <c r="C30" s="277">
        <v>7580</v>
      </c>
      <c r="D30" s="277">
        <v>2200</v>
      </c>
      <c r="E30" s="277">
        <v>2160</v>
      </c>
      <c r="F30" s="277">
        <v>1380</v>
      </c>
      <c r="G30" s="278">
        <v>73</v>
      </c>
      <c r="H30" s="277">
        <v>42100</v>
      </c>
      <c r="K30"/>
      <c r="L30"/>
      <c r="M30"/>
      <c r="N30"/>
      <c r="O30"/>
      <c r="P30"/>
      <c r="Q30"/>
      <c r="R30"/>
      <c r="S30"/>
      <c r="T30"/>
      <c r="U30"/>
      <c r="V30"/>
      <c r="W30"/>
      <c r="X30"/>
      <c r="Y30"/>
      <c r="Z30"/>
    </row>
    <row r="31" spans="1:26" ht="15.75" hidden="1" thickBot="1">
      <c r="A31" s="276">
        <v>2007</v>
      </c>
      <c r="B31" s="277">
        <v>29600</v>
      </c>
      <c r="C31" s="277">
        <v>7490</v>
      </c>
      <c r="D31" s="277">
        <v>2160</v>
      </c>
      <c r="E31" s="277">
        <v>2190</v>
      </c>
      <c r="F31" s="277">
        <v>1350</v>
      </c>
      <c r="G31" s="278">
        <v>51</v>
      </c>
      <c r="H31" s="277">
        <v>42800</v>
      </c>
      <c r="K31"/>
      <c r="L31"/>
      <c r="M31"/>
      <c r="N31"/>
      <c r="O31"/>
      <c r="P31"/>
      <c r="Q31"/>
      <c r="R31"/>
      <c r="S31"/>
      <c r="T31"/>
      <c r="U31"/>
      <c r="V31"/>
      <c r="W31"/>
      <c r="X31"/>
      <c r="Y31"/>
      <c r="Z31"/>
    </row>
    <row r="32" spans="1:26" ht="15.75" hidden="1" thickBot="1">
      <c r="A32" s="276">
        <v>2008</v>
      </c>
      <c r="B32" s="277">
        <v>28000</v>
      </c>
      <c r="C32" s="277">
        <v>7440</v>
      </c>
      <c r="D32" s="277">
        <v>2300</v>
      </c>
      <c r="E32" s="277">
        <v>2170</v>
      </c>
      <c r="F32" s="277">
        <v>1590</v>
      </c>
      <c r="G32" s="278">
        <v>29</v>
      </c>
      <c r="H32" s="277">
        <v>41500</v>
      </c>
      <c r="K32"/>
      <c r="L32"/>
      <c r="M32"/>
      <c r="N32"/>
      <c r="O32"/>
      <c r="P32"/>
      <c r="Q32"/>
      <c r="R32"/>
      <c r="S32"/>
      <c r="T32"/>
      <c r="U32"/>
      <c r="V32"/>
      <c r="W32"/>
      <c r="X32"/>
      <c r="Y32"/>
      <c r="Z32"/>
    </row>
    <row r="33" spans="1:26" ht="15.75" hidden="1" thickBot="1">
      <c r="A33" s="276">
        <v>2009</v>
      </c>
      <c r="B33" s="277">
        <v>29100</v>
      </c>
      <c r="C33" s="277">
        <v>7400</v>
      </c>
      <c r="D33" s="277">
        <v>2170</v>
      </c>
      <c r="E33" s="277">
        <v>2220</v>
      </c>
      <c r="F33" s="277">
        <v>1380</v>
      </c>
      <c r="G33" s="278">
        <v>25</v>
      </c>
      <c r="H33" s="277">
        <v>42300</v>
      </c>
      <c r="K33"/>
      <c r="L33"/>
      <c r="M33"/>
      <c r="N33"/>
      <c r="O33"/>
      <c r="P33"/>
      <c r="Q33"/>
      <c r="R33"/>
      <c r="S33"/>
      <c r="T33"/>
      <c r="U33"/>
      <c r="V33"/>
      <c r="W33"/>
      <c r="X33"/>
      <c r="Y33"/>
      <c r="Z33"/>
    </row>
    <row r="34" spans="1:26" ht="15.75" hidden="1" thickBot="1">
      <c r="A34" s="276">
        <v>2010</v>
      </c>
      <c r="B34" s="277">
        <v>27400</v>
      </c>
      <c r="C34" s="277">
        <v>7310</v>
      </c>
      <c r="D34" s="277">
        <v>2270</v>
      </c>
      <c r="E34" s="277">
        <v>2200</v>
      </c>
      <c r="F34" s="277">
        <v>1600</v>
      </c>
      <c r="G34" s="278">
        <v>33</v>
      </c>
      <c r="H34" s="277">
        <v>40800</v>
      </c>
      <c r="K34"/>
      <c r="L34"/>
      <c r="M34"/>
      <c r="N34"/>
      <c r="O34"/>
      <c r="P34"/>
      <c r="Q34"/>
      <c r="R34"/>
      <c r="S34"/>
      <c r="T34"/>
      <c r="U34"/>
      <c r="V34"/>
      <c r="W34"/>
      <c r="X34"/>
      <c r="Y34"/>
      <c r="Z34"/>
    </row>
    <row r="35" spans="1:26" ht="15.75" hidden="1" thickBot="1">
      <c r="A35" s="276">
        <v>2011</v>
      </c>
      <c r="B35" s="277">
        <v>29600</v>
      </c>
      <c r="C35" s="277">
        <v>7190</v>
      </c>
      <c r="D35" s="277">
        <v>2090</v>
      </c>
      <c r="E35" s="277">
        <v>2290</v>
      </c>
      <c r="F35" s="277">
        <v>1380</v>
      </c>
      <c r="G35" s="278">
        <v>32</v>
      </c>
      <c r="H35" s="277">
        <v>42500</v>
      </c>
      <c r="K35"/>
      <c r="L35"/>
      <c r="M35"/>
      <c r="N35"/>
      <c r="O35"/>
      <c r="P35"/>
      <c r="Q35"/>
      <c r="R35"/>
      <c r="S35"/>
      <c r="T35"/>
      <c r="U35"/>
      <c r="V35"/>
      <c r="W35"/>
      <c r="X35"/>
      <c r="Y35"/>
      <c r="Z35"/>
    </row>
    <row r="36" spans="1:26" ht="15.75" hidden="1" thickBot="1">
      <c r="A36" s="276">
        <v>2012</v>
      </c>
      <c r="B36" s="277">
        <v>29400</v>
      </c>
      <c r="C36" s="277">
        <v>7130</v>
      </c>
      <c r="D36" s="277">
        <v>2290</v>
      </c>
      <c r="E36" s="277">
        <v>2340</v>
      </c>
      <c r="F36" s="277">
        <v>1670</v>
      </c>
      <c r="G36" s="278">
        <v>30</v>
      </c>
      <c r="H36" s="277">
        <v>42900</v>
      </c>
      <c r="K36"/>
      <c r="L36"/>
      <c r="M36"/>
      <c r="N36"/>
      <c r="O36"/>
      <c r="P36"/>
      <c r="Q36"/>
      <c r="R36"/>
      <c r="S36"/>
      <c r="T36"/>
      <c r="U36"/>
      <c r="V36"/>
      <c r="W36"/>
      <c r="X36"/>
      <c r="Y36"/>
      <c r="Z36"/>
    </row>
    <row r="37" spans="1:26" ht="15.75" hidden="1" thickBot="1">
      <c r="A37" s="276">
        <v>2013</v>
      </c>
      <c r="B37" s="277">
        <v>30300</v>
      </c>
      <c r="C37" s="277">
        <v>7240</v>
      </c>
      <c r="D37" s="277">
        <v>2330</v>
      </c>
      <c r="E37" s="277">
        <v>2530</v>
      </c>
      <c r="F37" s="277">
        <v>1720</v>
      </c>
      <c r="G37" s="278">
        <v>32</v>
      </c>
      <c r="H37" s="277">
        <v>44200</v>
      </c>
      <c r="K37"/>
      <c r="L37"/>
      <c r="M37"/>
      <c r="N37"/>
      <c r="O37"/>
      <c r="P37"/>
      <c r="Q37"/>
      <c r="R37"/>
      <c r="S37"/>
      <c r="T37"/>
      <c r="U37"/>
      <c r="V37"/>
      <c r="W37"/>
      <c r="X37"/>
      <c r="Y37"/>
      <c r="Z37"/>
    </row>
    <row r="38" spans="1:26" ht="15.75" hidden="1" thickBot="1">
      <c r="A38" s="276">
        <v>2014</v>
      </c>
      <c r="B38" s="277">
        <v>31200</v>
      </c>
      <c r="C38" s="277">
        <v>7230</v>
      </c>
      <c r="D38" s="277">
        <v>2230</v>
      </c>
      <c r="E38" s="277">
        <v>2520</v>
      </c>
      <c r="F38" s="277">
        <v>1640</v>
      </c>
      <c r="G38" s="278">
        <v>31</v>
      </c>
      <c r="H38" s="277">
        <v>44900</v>
      </c>
      <c r="K38"/>
      <c r="L38"/>
      <c r="M38"/>
      <c r="N38"/>
      <c r="O38"/>
      <c r="P38"/>
      <c r="Q38"/>
      <c r="R38"/>
      <c r="S38"/>
      <c r="T38"/>
      <c r="U38"/>
      <c r="V38"/>
      <c r="W38"/>
      <c r="X38"/>
      <c r="Y38"/>
      <c r="Z38"/>
    </row>
    <row r="39" spans="1:26" ht="15.75" thickBot="1">
      <c r="A39" s="276">
        <v>2015</v>
      </c>
      <c r="B39" s="277">
        <v>27700</v>
      </c>
      <c r="C39" s="277">
        <v>7420</v>
      </c>
      <c r="D39" s="277">
        <v>2290</v>
      </c>
      <c r="E39" s="277">
        <v>2430</v>
      </c>
      <c r="F39" s="277">
        <v>1720</v>
      </c>
      <c r="G39" s="278">
        <v>30</v>
      </c>
      <c r="H39" s="277">
        <v>41500</v>
      </c>
      <c r="K39"/>
      <c r="L39"/>
      <c r="M39"/>
      <c r="N39"/>
      <c r="O39"/>
      <c r="P39"/>
      <c r="Q39"/>
      <c r="R39"/>
      <c r="S39"/>
      <c r="T39"/>
      <c r="U39"/>
      <c r="V39"/>
      <c r="W39"/>
      <c r="X39"/>
      <c r="Y39"/>
      <c r="Z39"/>
    </row>
    <row r="40" spans="1:26" ht="15.75" thickBot="1">
      <c r="A40" s="276">
        <v>2016</v>
      </c>
      <c r="B40" s="277">
        <v>27900</v>
      </c>
      <c r="C40" s="277">
        <v>7370</v>
      </c>
      <c r="D40" s="277">
        <v>2290</v>
      </c>
      <c r="E40" s="277">
        <v>2470</v>
      </c>
      <c r="F40" s="277">
        <v>1660</v>
      </c>
      <c r="G40" s="278">
        <v>30</v>
      </c>
      <c r="H40" s="277">
        <v>41700</v>
      </c>
      <c r="K40"/>
      <c r="L40"/>
      <c r="M40"/>
      <c r="N40"/>
      <c r="O40"/>
      <c r="P40"/>
      <c r="Q40"/>
      <c r="R40"/>
      <c r="S40"/>
      <c r="T40"/>
      <c r="U40"/>
      <c r="V40"/>
      <c r="W40"/>
      <c r="X40"/>
      <c r="Y40"/>
      <c r="Z40"/>
    </row>
    <row r="41" spans="1:26">
      <c r="A41" s="289" t="s">
        <v>2983</v>
      </c>
      <c r="B41" s="279">
        <v>26600</v>
      </c>
      <c r="C41" s="279">
        <v>7230</v>
      </c>
      <c r="D41" s="279">
        <v>2280</v>
      </c>
      <c r="E41" s="279">
        <v>2810</v>
      </c>
      <c r="F41" s="279">
        <v>1740</v>
      </c>
      <c r="G41" s="281">
        <v>30</v>
      </c>
      <c r="H41" s="279">
        <v>40700</v>
      </c>
      <c r="K41"/>
      <c r="L41"/>
      <c r="M41"/>
      <c r="N41"/>
      <c r="O41"/>
      <c r="P41"/>
      <c r="Q41"/>
      <c r="R41"/>
      <c r="S41"/>
      <c r="T41"/>
      <c r="U41"/>
      <c r="V41"/>
      <c r="W41"/>
      <c r="X41"/>
      <c r="Y41"/>
      <c r="Z41"/>
    </row>
    <row r="42" spans="1:26" ht="15.75" thickBot="1">
      <c r="A42" s="290"/>
      <c r="B42" s="280">
        <v>-0.65400000000000003</v>
      </c>
      <c r="C42" s="280">
        <v>-0.17799999999999999</v>
      </c>
      <c r="D42" s="280">
        <v>-5.6000000000000001E-2</v>
      </c>
      <c r="E42" s="280">
        <v>-6.9000000000000006E-2</v>
      </c>
      <c r="F42" s="280">
        <v>-4.2999999999999997E-2</v>
      </c>
      <c r="G42" s="280">
        <v>-1E-3</v>
      </c>
      <c r="H42" s="282">
        <v>-1</v>
      </c>
      <c r="K42"/>
      <c r="L42"/>
      <c r="M42"/>
      <c r="N42"/>
      <c r="O42"/>
      <c r="P42"/>
      <c r="Q42"/>
      <c r="R42"/>
      <c r="S42"/>
      <c r="T42"/>
      <c r="U42"/>
      <c r="V42"/>
      <c r="W42"/>
      <c r="X42"/>
      <c r="Y42"/>
      <c r="Z42"/>
    </row>
    <row r="43" spans="1:26">
      <c r="A43" s="272" t="s">
        <v>2984</v>
      </c>
      <c r="B43" s="179"/>
      <c r="C43" s="179"/>
      <c r="D43" s="179"/>
      <c r="E43" s="179"/>
      <c r="F43" s="179"/>
      <c r="G43" s="179"/>
      <c r="H43" s="179"/>
      <c r="K43"/>
      <c r="L43"/>
      <c r="M43"/>
      <c r="N43"/>
      <c r="O43"/>
      <c r="P43"/>
      <c r="Q43"/>
      <c r="R43"/>
      <c r="S43"/>
      <c r="T43"/>
      <c r="U43"/>
      <c r="V43"/>
      <c r="W43"/>
      <c r="X43"/>
      <c r="Y43"/>
      <c r="Z43"/>
    </row>
    <row r="44" spans="1:26">
      <c r="A44" s="291" t="s">
        <v>2986</v>
      </c>
      <c r="B44" s="179"/>
      <c r="C44" s="179"/>
      <c r="D44" s="179"/>
      <c r="E44" s="179"/>
      <c r="F44" s="179"/>
      <c r="G44" s="179"/>
      <c r="H44" s="179"/>
      <c r="K44"/>
      <c r="L44"/>
      <c r="M44"/>
      <c r="N44"/>
      <c r="O44"/>
      <c r="P44"/>
      <c r="Q44"/>
      <c r="R44"/>
      <c r="S44"/>
      <c r="T44"/>
      <c r="U44"/>
      <c r="V44"/>
      <c r="W44"/>
      <c r="X44"/>
      <c r="Y44"/>
      <c r="Z44"/>
    </row>
    <row r="45" spans="1:26">
      <c r="A45" s="273" t="s">
        <v>2985</v>
      </c>
      <c r="B45" s="179"/>
      <c r="C45" s="179"/>
      <c r="D45" s="179"/>
      <c r="E45" s="179"/>
      <c r="F45" s="179"/>
      <c r="G45" s="179"/>
      <c r="H45" s="179"/>
      <c r="K45"/>
      <c r="L45"/>
      <c r="M45"/>
      <c r="N45"/>
      <c r="O45"/>
      <c r="P45"/>
      <c r="Q45"/>
      <c r="R45"/>
      <c r="S45"/>
      <c r="T45"/>
      <c r="U45"/>
      <c r="V45"/>
      <c r="W45"/>
      <c r="X45"/>
      <c r="Y45"/>
      <c r="Z45"/>
    </row>
    <row r="46" spans="1:26">
      <c r="A46" s="292" t="s">
        <v>2987</v>
      </c>
      <c r="B46" s="179"/>
      <c r="C46" s="179"/>
      <c r="D46" s="179"/>
      <c r="E46" s="179"/>
      <c r="F46" s="179"/>
      <c r="G46" s="179"/>
      <c r="H46" s="179"/>
      <c r="K46"/>
      <c r="L46"/>
      <c r="M46"/>
      <c r="N46"/>
      <c r="O46"/>
      <c r="P46"/>
      <c r="Q46"/>
      <c r="R46"/>
      <c r="S46"/>
      <c r="T46"/>
      <c r="U46"/>
      <c r="V46"/>
      <c r="W46"/>
      <c r="X46"/>
      <c r="Y46"/>
      <c r="Z46"/>
    </row>
    <row r="47" spans="1:26">
      <c r="A47" s="291" t="s">
        <v>2989</v>
      </c>
      <c r="B47" s="179"/>
      <c r="C47" s="179"/>
      <c r="D47" s="179"/>
      <c r="E47" s="179"/>
      <c r="F47" s="179"/>
      <c r="G47" s="179"/>
      <c r="H47" s="179"/>
      <c r="K47"/>
      <c r="L47"/>
      <c r="M47"/>
      <c r="N47"/>
      <c r="O47"/>
      <c r="P47"/>
      <c r="Q47"/>
      <c r="R47"/>
      <c r="S47"/>
      <c r="T47"/>
      <c r="U47"/>
      <c r="V47"/>
      <c r="W47"/>
      <c r="X47"/>
      <c r="Y47"/>
      <c r="Z47"/>
    </row>
    <row r="48" spans="1:26">
      <c r="A48" s="273" t="s">
        <v>2988</v>
      </c>
      <c r="B48" s="179"/>
      <c r="C48" s="179"/>
      <c r="D48" s="179"/>
      <c r="E48" s="179"/>
      <c r="F48" s="179"/>
      <c r="G48" s="179"/>
      <c r="H48" s="179"/>
      <c r="K48"/>
      <c r="L48"/>
      <c r="M48"/>
      <c r="N48"/>
      <c r="O48"/>
      <c r="P48"/>
      <c r="Q48"/>
      <c r="R48"/>
      <c r="S48"/>
      <c r="T48"/>
      <c r="U48"/>
      <c r="V48"/>
      <c r="W48"/>
      <c r="X48"/>
      <c r="Y48"/>
      <c r="Z48"/>
    </row>
    <row r="49" spans="1:26">
      <c r="A49" s="292" t="s">
        <v>3004</v>
      </c>
      <c r="B49" s="179"/>
      <c r="C49" s="179"/>
      <c r="D49" s="179"/>
      <c r="E49" s="179"/>
      <c r="F49" s="179"/>
      <c r="G49" s="179"/>
      <c r="H49" s="179"/>
      <c r="K49"/>
      <c r="L49"/>
      <c r="M49"/>
      <c r="N49"/>
      <c r="O49"/>
      <c r="P49"/>
      <c r="Q49"/>
      <c r="R49"/>
      <c r="S49"/>
      <c r="T49"/>
      <c r="U49"/>
      <c r="V49"/>
      <c r="W49"/>
      <c r="X49"/>
      <c r="Y49"/>
      <c r="Z49"/>
    </row>
    <row r="50" spans="1:26">
      <c r="A50" s="291" t="s">
        <v>2990</v>
      </c>
      <c r="B50" s="179"/>
      <c r="C50" s="179"/>
      <c r="D50" s="179"/>
      <c r="E50" s="179"/>
      <c r="F50" s="179"/>
      <c r="G50" s="179"/>
      <c r="H50" s="179"/>
      <c r="K50"/>
      <c r="L50"/>
      <c r="M50"/>
      <c r="N50"/>
      <c r="O50"/>
      <c r="P50"/>
      <c r="Q50"/>
      <c r="R50"/>
      <c r="S50"/>
      <c r="T50"/>
      <c r="U50"/>
      <c r="V50"/>
      <c r="W50"/>
      <c r="X50"/>
      <c r="Y50"/>
      <c r="Z50"/>
    </row>
    <row r="51" spans="1:26">
      <c r="A51" s="273" t="s">
        <v>3005</v>
      </c>
      <c r="B51" s="179"/>
      <c r="C51" s="179"/>
      <c r="D51" s="179"/>
      <c r="E51" s="179"/>
      <c r="F51" s="179"/>
      <c r="G51" s="179"/>
      <c r="H51" s="179"/>
      <c r="K51"/>
      <c r="L51"/>
      <c r="M51"/>
      <c r="N51"/>
      <c r="O51"/>
      <c r="P51"/>
      <c r="Q51"/>
      <c r="R51"/>
      <c r="S51"/>
      <c r="T51"/>
      <c r="U51"/>
      <c r="V51"/>
      <c r="W51"/>
      <c r="X51"/>
      <c r="Y51"/>
      <c r="Z51"/>
    </row>
    <row r="52" spans="1:26">
      <c r="A52" s="292" t="s">
        <v>2991</v>
      </c>
      <c r="B52" s="179"/>
      <c r="C52" s="179"/>
      <c r="D52" s="11"/>
      <c r="E52" s="179"/>
      <c r="F52" s="179"/>
      <c r="G52" s="179"/>
      <c r="H52" s="179"/>
      <c r="K52"/>
      <c r="L52"/>
      <c r="M52"/>
      <c r="N52"/>
      <c r="O52"/>
      <c r="P52"/>
      <c r="Q52"/>
      <c r="R52"/>
      <c r="S52"/>
      <c r="T52"/>
      <c r="U52"/>
      <c r="V52"/>
      <c r="W52"/>
      <c r="X52"/>
      <c r="Y52"/>
      <c r="Z52"/>
    </row>
    <row r="53" spans="1:26">
      <c r="A53" s="291" t="s">
        <v>2993</v>
      </c>
      <c r="B53" s="179"/>
      <c r="C53" s="179"/>
      <c r="D53" s="179"/>
      <c r="E53" s="179"/>
      <c r="F53" s="179"/>
      <c r="G53" s="179"/>
      <c r="H53" s="179"/>
      <c r="K53"/>
      <c r="L53"/>
      <c r="M53"/>
      <c r="N53"/>
      <c r="O53"/>
      <c r="P53"/>
      <c r="Q53"/>
      <c r="R53"/>
      <c r="S53"/>
      <c r="T53"/>
      <c r="U53"/>
      <c r="V53"/>
      <c r="W53"/>
      <c r="X53"/>
      <c r="Y53"/>
      <c r="Z53"/>
    </row>
    <row r="54" spans="1:26">
      <c r="A54" s="273" t="s">
        <v>2992</v>
      </c>
      <c r="B54" s="179"/>
      <c r="C54" s="179"/>
      <c r="D54" s="179"/>
      <c r="E54" s="179"/>
      <c r="F54" s="179"/>
      <c r="G54" s="179"/>
      <c r="H54" s="179"/>
      <c r="K54"/>
      <c r="L54"/>
      <c r="M54"/>
      <c r="N54"/>
      <c r="O54"/>
      <c r="P54"/>
      <c r="Q54"/>
      <c r="R54"/>
      <c r="S54"/>
      <c r="T54"/>
      <c r="U54"/>
      <c r="V54"/>
      <c r="W54"/>
      <c r="X54"/>
      <c r="Y54"/>
      <c r="Z54"/>
    </row>
    <row r="55" spans="1:26">
      <c r="A55" s="292" t="s">
        <v>2994</v>
      </c>
      <c r="B55" s="179"/>
      <c r="C55" s="179"/>
      <c r="D55" s="179"/>
      <c r="E55" s="179"/>
      <c r="F55" s="179"/>
      <c r="G55" s="179"/>
      <c r="H55" s="179"/>
      <c r="K55"/>
      <c r="L55"/>
      <c r="M55"/>
      <c r="N55"/>
      <c r="O55"/>
      <c r="P55"/>
      <c r="Q55"/>
      <c r="R55"/>
      <c r="S55"/>
      <c r="T55"/>
      <c r="U55"/>
      <c r="V55"/>
      <c r="W55"/>
      <c r="X55"/>
      <c r="Y55"/>
      <c r="Z55"/>
    </row>
    <row r="56" spans="1:26">
      <c r="A56" s="272" t="s">
        <v>2995</v>
      </c>
      <c r="B56" s="179"/>
      <c r="C56" s="179"/>
      <c r="D56" s="179"/>
      <c r="E56" s="179"/>
      <c r="F56" s="179"/>
      <c r="G56" s="179"/>
      <c r="H56" s="179"/>
      <c r="K56"/>
      <c r="L56"/>
      <c r="M56"/>
      <c r="N56"/>
      <c r="O56"/>
      <c r="P56"/>
      <c r="Q56"/>
      <c r="R56"/>
      <c r="S56"/>
      <c r="T56"/>
      <c r="U56"/>
      <c r="V56"/>
      <c r="W56"/>
      <c r="X56"/>
      <c r="Y56"/>
      <c r="Z56"/>
    </row>
    <row r="57" spans="1:26">
      <c r="A57" s="291" t="s">
        <v>2996</v>
      </c>
      <c r="B57" s="179"/>
      <c r="C57" s="179"/>
      <c r="D57" s="179"/>
      <c r="E57" s="179"/>
      <c r="F57" s="179"/>
      <c r="G57" s="179"/>
      <c r="H57" s="179"/>
      <c r="K57"/>
      <c r="L57"/>
      <c r="M57"/>
      <c r="N57"/>
      <c r="O57"/>
      <c r="P57"/>
      <c r="Q57"/>
      <c r="R57"/>
      <c r="S57"/>
      <c r="T57"/>
      <c r="U57"/>
      <c r="V57"/>
      <c r="W57"/>
      <c r="X57"/>
      <c r="Y57"/>
      <c r="Z57"/>
    </row>
    <row r="58" spans="1:26">
      <c r="A58" s="272" t="s">
        <v>2997</v>
      </c>
      <c r="B58" s="179"/>
      <c r="C58" s="179"/>
      <c r="D58" s="179"/>
      <c r="E58" s="179"/>
      <c r="F58" s="179"/>
      <c r="G58" s="179"/>
      <c r="H58" s="179"/>
      <c r="K58"/>
      <c r="L58"/>
      <c r="M58"/>
      <c r="N58"/>
      <c r="O58"/>
      <c r="P58"/>
      <c r="Q58"/>
      <c r="R58"/>
      <c r="S58"/>
      <c r="T58"/>
      <c r="U58"/>
      <c r="V58"/>
      <c r="W58"/>
      <c r="X58"/>
      <c r="Y58"/>
      <c r="Z58"/>
    </row>
    <row r="59" spans="1:26">
      <c r="A59" s="179"/>
      <c r="B59" s="179"/>
      <c r="C59" s="179"/>
      <c r="D59" s="179"/>
      <c r="E59" s="179"/>
      <c r="F59" s="179"/>
      <c r="G59" s="179"/>
      <c r="H59" s="179"/>
      <c r="K59"/>
      <c r="L59"/>
      <c r="M59"/>
      <c r="N59"/>
      <c r="O59"/>
      <c r="P59"/>
      <c r="Q59"/>
      <c r="R59"/>
      <c r="S59"/>
      <c r="T59"/>
      <c r="U59"/>
      <c r="V59"/>
      <c r="W59"/>
      <c r="X59"/>
      <c r="Y59"/>
      <c r="Z59"/>
    </row>
    <row r="60" spans="1:26">
      <c r="A60" s="179"/>
      <c r="B60" s="179"/>
      <c r="C60" s="179"/>
      <c r="D60" s="179"/>
      <c r="E60" s="179"/>
      <c r="F60" s="179"/>
      <c r="G60" s="179"/>
      <c r="H60" s="179"/>
      <c r="K60"/>
      <c r="L60"/>
      <c r="M60"/>
      <c r="N60"/>
      <c r="O60"/>
      <c r="P60"/>
      <c r="Q60"/>
      <c r="R60"/>
      <c r="S60"/>
      <c r="T60"/>
      <c r="U60"/>
      <c r="V60"/>
      <c r="W60"/>
      <c r="X60"/>
      <c r="Y60"/>
      <c r="Z60"/>
    </row>
    <row r="61" spans="1:26">
      <c r="A61" s="179"/>
      <c r="B61" s="179"/>
      <c r="C61" s="179"/>
      <c r="D61" s="179"/>
      <c r="E61" s="179"/>
      <c r="F61" s="179"/>
      <c r="G61" s="179"/>
      <c r="H61" s="179"/>
    </row>
    <row r="62" spans="1:26">
      <c r="A62" s="4"/>
      <c r="B62" s="7"/>
    </row>
    <row r="63" spans="1:26" ht="15.75">
      <c r="A63" s="92" t="s">
        <v>567</v>
      </c>
      <c r="B63" s="93"/>
      <c r="C63" s="93"/>
      <c r="D63" s="93"/>
      <c r="E63" s="93"/>
      <c r="F63" s="93"/>
      <c r="G63" s="93"/>
      <c r="H63" s="93"/>
      <c r="I63" s="93"/>
      <c r="J63" s="93"/>
      <c r="K63" s="93"/>
      <c r="L63" s="93"/>
      <c r="M63" s="93"/>
      <c r="N63" s="93"/>
      <c r="O63" s="93"/>
      <c r="P63" s="93"/>
      <c r="Q63" s="93"/>
      <c r="R63" s="93"/>
    </row>
    <row r="64" spans="1:26">
      <c r="A64" s="93" t="s">
        <v>568</v>
      </c>
      <c r="B64" s="93"/>
      <c r="C64" s="93"/>
      <c r="D64" s="93"/>
      <c r="E64" s="93"/>
      <c r="F64" s="93"/>
      <c r="G64" s="93"/>
      <c r="H64" s="93"/>
      <c r="I64" s="93"/>
      <c r="J64" s="93"/>
      <c r="K64" s="93"/>
      <c r="L64" s="93"/>
      <c r="M64" s="93"/>
      <c r="N64" s="93"/>
      <c r="O64" s="93"/>
      <c r="P64" s="93"/>
      <c r="Q64" s="93"/>
      <c r="R64" s="93"/>
    </row>
    <row r="65" spans="1:18">
      <c r="A65" s="93" t="s">
        <v>569</v>
      </c>
      <c r="B65" s="93"/>
      <c r="C65" s="93"/>
      <c r="D65" s="93"/>
      <c r="E65" s="93"/>
      <c r="F65" s="93"/>
      <c r="G65" s="93"/>
      <c r="H65" s="93"/>
      <c r="I65" s="93"/>
      <c r="J65" s="93"/>
      <c r="K65" s="93"/>
      <c r="L65" s="93"/>
      <c r="M65" s="93"/>
      <c r="N65" s="93"/>
      <c r="O65" s="93"/>
      <c r="P65" s="93"/>
      <c r="Q65" s="93"/>
      <c r="R65" s="93"/>
    </row>
    <row r="66" spans="1:18" ht="45">
      <c r="A66" s="94" t="s">
        <v>570</v>
      </c>
      <c r="B66" s="95" t="s">
        <v>571</v>
      </c>
      <c r="C66" s="96" t="s">
        <v>572</v>
      </c>
      <c r="D66" s="97" t="s">
        <v>573</v>
      </c>
      <c r="E66" s="97" t="s">
        <v>574</v>
      </c>
      <c r="F66" s="98" t="s">
        <v>575</v>
      </c>
      <c r="G66" s="98"/>
      <c r="H66" s="98"/>
      <c r="I66" s="98"/>
      <c r="J66" s="98"/>
      <c r="K66" s="97" t="s">
        <v>576</v>
      </c>
      <c r="L66" s="98" t="s">
        <v>577</v>
      </c>
      <c r="M66" s="97" t="s">
        <v>578</v>
      </c>
      <c r="N66" s="98" t="s">
        <v>579</v>
      </c>
      <c r="O66" s="97" t="s">
        <v>580</v>
      </c>
      <c r="P66" s="98" t="s">
        <v>581</v>
      </c>
      <c r="Q66" s="98" t="s">
        <v>582</v>
      </c>
      <c r="R66" s="98" t="s">
        <v>583</v>
      </c>
    </row>
    <row r="67" spans="1:18">
      <c r="A67" s="99" t="s">
        <v>584</v>
      </c>
      <c r="B67" s="100" t="s">
        <v>585</v>
      </c>
      <c r="C67" s="101" t="s">
        <v>586</v>
      </c>
      <c r="D67" s="99" t="s">
        <v>587</v>
      </c>
      <c r="E67" s="99" t="s">
        <v>588</v>
      </c>
      <c r="F67" s="102">
        <v>1</v>
      </c>
      <c r="G67" s="102"/>
      <c r="H67" s="102"/>
      <c r="I67" s="102"/>
      <c r="J67" s="102"/>
      <c r="K67" s="99" t="s">
        <v>589</v>
      </c>
      <c r="L67" s="102">
        <v>1</v>
      </c>
      <c r="M67" s="99" t="s">
        <v>590</v>
      </c>
      <c r="N67" s="102">
        <v>1</v>
      </c>
      <c r="O67" s="99" t="s">
        <v>591</v>
      </c>
      <c r="P67" s="102">
        <v>1</v>
      </c>
      <c r="Q67" s="99" t="s">
        <v>592</v>
      </c>
      <c r="R67" s="102">
        <v>1</v>
      </c>
    </row>
    <row r="68" spans="1:18">
      <c r="A68" s="103" t="s">
        <v>593</v>
      </c>
      <c r="B68" s="104" t="s">
        <v>594</v>
      </c>
      <c r="C68" s="104" t="s">
        <v>595</v>
      </c>
      <c r="D68" s="103" t="s">
        <v>596</v>
      </c>
      <c r="E68" s="103" t="s">
        <v>597</v>
      </c>
      <c r="F68" s="105">
        <v>84</v>
      </c>
      <c r="G68" s="105"/>
      <c r="H68" s="105"/>
      <c r="I68" s="105"/>
      <c r="J68" s="105"/>
      <c r="K68" s="103" t="s">
        <v>598</v>
      </c>
      <c r="L68" s="105">
        <v>28</v>
      </c>
      <c r="M68" s="103" t="s">
        <v>599</v>
      </c>
      <c r="N68" s="105">
        <v>67</v>
      </c>
      <c r="O68" s="103" t="s">
        <v>600</v>
      </c>
      <c r="P68" s="105">
        <v>14</v>
      </c>
      <c r="Q68" s="103" t="s">
        <v>601</v>
      </c>
      <c r="R68" s="105">
        <v>4</v>
      </c>
    </row>
    <row r="69" spans="1:18">
      <c r="A69" s="106" t="s">
        <v>602</v>
      </c>
      <c r="B69" s="107" t="s">
        <v>594</v>
      </c>
      <c r="C69" s="107" t="s">
        <v>595</v>
      </c>
      <c r="D69" s="106" t="s">
        <v>596</v>
      </c>
      <c r="E69" s="106" t="s">
        <v>603</v>
      </c>
      <c r="F69" s="108">
        <v>85</v>
      </c>
      <c r="G69" s="108"/>
      <c r="H69" s="108"/>
      <c r="I69" s="108"/>
      <c r="J69" s="108"/>
      <c r="K69" s="106" t="s">
        <v>604</v>
      </c>
      <c r="L69" s="108">
        <v>30</v>
      </c>
      <c r="M69" s="106" t="s">
        <v>605</v>
      </c>
      <c r="N69" s="108">
        <v>68</v>
      </c>
      <c r="O69" s="106" t="s">
        <v>606</v>
      </c>
      <c r="P69" s="108">
        <v>15</v>
      </c>
      <c r="Q69" s="106" t="s">
        <v>607</v>
      </c>
      <c r="R69" s="108">
        <v>6</v>
      </c>
    </row>
    <row r="70" spans="1:18">
      <c r="A70" s="109" t="s">
        <v>608</v>
      </c>
      <c r="B70" s="110" t="s">
        <v>609</v>
      </c>
      <c r="C70" s="110" t="s">
        <v>610</v>
      </c>
      <c r="D70" s="109" t="s">
        <v>611</v>
      </c>
      <c r="E70" s="109" t="s">
        <v>612</v>
      </c>
      <c r="F70" s="111">
        <v>264</v>
      </c>
      <c r="G70" s="111"/>
      <c r="H70" s="111"/>
      <c r="I70" s="111"/>
      <c r="J70" s="111"/>
      <c r="K70" s="109" t="s">
        <v>613</v>
      </c>
      <c r="L70" s="111">
        <v>265</v>
      </c>
      <c r="M70" s="109" t="s">
        <v>614</v>
      </c>
      <c r="N70" s="111">
        <v>277</v>
      </c>
      <c r="O70" s="109" t="s">
        <v>615</v>
      </c>
      <c r="P70" s="111">
        <v>282</v>
      </c>
      <c r="Q70" s="109" t="s">
        <v>616</v>
      </c>
      <c r="R70" s="111">
        <v>234</v>
      </c>
    </row>
    <row r="71" spans="1:18">
      <c r="A71" s="99" t="s">
        <v>617</v>
      </c>
      <c r="B71" s="100" t="s">
        <v>618</v>
      </c>
      <c r="C71" s="112">
        <v>45</v>
      </c>
      <c r="D71" s="113">
        <v>0.26</v>
      </c>
      <c r="E71" s="99" t="s">
        <v>619</v>
      </c>
      <c r="F71" s="102">
        <v>6900</v>
      </c>
      <c r="G71" s="102"/>
      <c r="H71" s="102"/>
      <c r="I71" s="102"/>
      <c r="J71" s="102"/>
      <c r="K71" s="99" t="s">
        <v>620</v>
      </c>
      <c r="L71" s="102">
        <v>4660</v>
      </c>
      <c r="M71" s="99" t="s">
        <v>621</v>
      </c>
      <c r="N71" s="102">
        <v>6890</v>
      </c>
      <c r="O71" s="99" t="s">
        <v>622</v>
      </c>
      <c r="P71" s="102">
        <v>4890</v>
      </c>
      <c r="Q71" s="99" t="s">
        <v>623</v>
      </c>
      <c r="R71" s="102">
        <v>2340</v>
      </c>
    </row>
    <row r="72" spans="1:18">
      <c r="A72" s="103" t="s">
        <v>624</v>
      </c>
      <c r="B72" s="104" t="s">
        <v>625</v>
      </c>
      <c r="C72" s="114">
        <v>100</v>
      </c>
      <c r="D72" s="115">
        <v>0.32</v>
      </c>
      <c r="E72" s="103" t="s">
        <v>626</v>
      </c>
      <c r="F72" s="116">
        <v>10800</v>
      </c>
      <c r="G72" s="116"/>
      <c r="H72" s="116"/>
      <c r="I72" s="116"/>
      <c r="J72" s="116"/>
      <c r="K72" s="103" t="s">
        <v>627</v>
      </c>
      <c r="L72" s="116">
        <v>10200</v>
      </c>
      <c r="M72" s="103" t="s">
        <v>628</v>
      </c>
      <c r="N72" s="116">
        <v>11300</v>
      </c>
      <c r="O72" s="103" t="s">
        <v>629</v>
      </c>
      <c r="P72" s="116">
        <v>11000</v>
      </c>
      <c r="Q72" s="103" t="s">
        <v>630</v>
      </c>
      <c r="R72" s="105">
        <v>8450</v>
      </c>
    </row>
    <row r="73" spans="1:18">
      <c r="A73" s="106" t="s">
        <v>631</v>
      </c>
      <c r="B73" s="107" t="s">
        <v>632</v>
      </c>
      <c r="C73" s="117">
        <v>640</v>
      </c>
      <c r="D73" s="118">
        <v>0.25</v>
      </c>
      <c r="E73" s="106" t="s">
        <v>633</v>
      </c>
      <c r="F73" s="119">
        <v>10900</v>
      </c>
      <c r="G73" s="119"/>
      <c r="H73" s="119"/>
      <c r="I73" s="119"/>
      <c r="J73" s="119"/>
      <c r="K73" s="106" t="s">
        <v>634</v>
      </c>
      <c r="L73" s="119">
        <v>13900</v>
      </c>
      <c r="M73" s="106" t="s">
        <v>635</v>
      </c>
      <c r="N73" s="119">
        <v>11700</v>
      </c>
      <c r="O73" s="106" t="s">
        <v>636</v>
      </c>
      <c r="P73" s="119">
        <v>14200</v>
      </c>
      <c r="Q73" s="106" t="s">
        <v>637</v>
      </c>
      <c r="R73" s="119">
        <v>15900</v>
      </c>
    </row>
    <row r="74" spans="1:18">
      <c r="A74" s="103" t="s">
        <v>638</v>
      </c>
      <c r="B74" s="120" t="s">
        <v>639</v>
      </c>
      <c r="C74" s="121">
        <v>85</v>
      </c>
      <c r="D74" s="115">
        <v>0.3</v>
      </c>
      <c r="E74" s="103" t="s">
        <v>640</v>
      </c>
      <c r="F74" s="105">
        <v>6490</v>
      </c>
      <c r="G74" s="105"/>
      <c r="H74" s="105"/>
      <c r="I74" s="105"/>
      <c r="J74" s="105"/>
      <c r="K74" s="103" t="s">
        <v>641</v>
      </c>
      <c r="L74" s="105">
        <v>5820</v>
      </c>
      <c r="M74" s="103" t="s">
        <v>642</v>
      </c>
      <c r="N74" s="105">
        <v>6730</v>
      </c>
      <c r="O74" s="103" t="s">
        <v>643</v>
      </c>
      <c r="P74" s="105">
        <v>6250</v>
      </c>
      <c r="Q74" s="103" t="s">
        <v>644</v>
      </c>
      <c r="R74" s="105">
        <v>4470</v>
      </c>
    </row>
    <row r="75" spans="1:18">
      <c r="A75" s="106" t="s">
        <v>645</v>
      </c>
      <c r="B75" s="122" t="s">
        <v>646</v>
      </c>
      <c r="C75" s="117">
        <v>190</v>
      </c>
      <c r="D75" s="118">
        <v>0.31</v>
      </c>
      <c r="E75" s="106" t="s">
        <v>647</v>
      </c>
      <c r="F75" s="108">
        <v>7710</v>
      </c>
      <c r="G75" s="108"/>
      <c r="H75" s="108"/>
      <c r="I75" s="108"/>
      <c r="J75" s="108"/>
      <c r="K75" s="106" t="s">
        <v>648</v>
      </c>
      <c r="L75" s="108">
        <v>8590</v>
      </c>
      <c r="M75" s="106" t="s">
        <v>649</v>
      </c>
      <c r="N75" s="108">
        <v>8190</v>
      </c>
      <c r="O75" s="106" t="s">
        <v>650</v>
      </c>
      <c r="P75" s="108">
        <v>9020</v>
      </c>
      <c r="Q75" s="106" t="s">
        <v>651</v>
      </c>
      <c r="R75" s="108">
        <v>8550</v>
      </c>
    </row>
    <row r="76" spans="1:18">
      <c r="A76" s="109" t="s">
        <v>652</v>
      </c>
      <c r="B76" s="123" t="s">
        <v>653</v>
      </c>
      <c r="C76" s="124">
        <v>1020</v>
      </c>
      <c r="D76" s="125">
        <v>0.2</v>
      </c>
      <c r="E76" s="109" t="s">
        <v>654</v>
      </c>
      <c r="F76" s="111">
        <v>5860</v>
      </c>
      <c r="G76" s="111"/>
      <c r="H76" s="111"/>
      <c r="I76" s="111"/>
      <c r="J76" s="111"/>
      <c r="K76" s="109" t="s">
        <v>655</v>
      </c>
      <c r="L76" s="111">
        <v>7670</v>
      </c>
      <c r="M76" s="109" t="s">
        <v>656</v>
      </c>
      <c r="N76" s="111">
        <v>6310</v>
      </c>
      <c r="O76" s="109" t="s">
        <v>657</v>
      </c>
      <c r="P76" s="111">
        <v>7810</v>
      </c>
      <c r="Q76" s="109" t="s">
        <v>658</v>
      </c>
      <c r="R76" s="111">
        <v>8980</v>
      </c>
    </row>
    <row r="77" spans="1:18">
      <c r="A77" s="99" t="s">
        <v>659</v>
      </c>
      <c r="B77" s="100" t="s">
        <v>660</v>
      </c>
      <c r="C77" s="112">
        <v>1.7</v>
      </c>
      <c r="D77" s="113">
        <v>0.15</v>
      </c>
      <c r="E77" s="99" t="s">
        <v>661</v>
      </c>
      <c r="F77" s="102">
        <v>543</v>
      </c>
      <c r="G77" s="102"/>
      <c r="H77" s="102"/>
      <c r="I77" s="102"/>
      <c r="J77" s="102"/>
      <c r="K77" s="99" t="s">
        <v>661</v>
      </c>
      <c r="L77" s="102">
        <v>148</v>
      </c>
      <c r="M77" s="99" t="s">
        <v>662</v>
      </c>
      <c r="N77" s="102">
        <v>192</v>
      </c>
      <c r="O77" s="99" t="s">
        <v>663</v>
      </c>
      <c r="P77" s="102">
        <v>26</v>
      </c>
      <c r="Q77" s="99" t="s">
        <v>664</v>
      </c>
      <c r="R77" s="102">
        <v>20</v>
      </c>
    </row>
    <row r="78" spans="1:18">
      <c r="A78" s="103" t="s">
        <v>665</v>
      </c>
      <c r="B78" s="104" t="s">
        <v>666</v>
      </c>
      <c r="C78" s="121">
        <v>11.9</v>
      </c>
      <c r="D78" s="115">
        <v>0.21</v>
      </c>
      <c r="E78" s="103" t="s">
        <v>667</v>
      </c>
      <c r="F78" s="105">
        <v>5280</v>
      </c>
      <c r="G78" s="105"/>
      <c r="H78" s="105"/>
      <c r="I78" s="105"/>
      <c r="J78" s="105"/>
      <c r="K78" s="103" t="s">
        <v>640</v>
      </c>
      <c r="L78" s="105">
        <v>1760</v>
      </c>
      <c r="M78" s="103" t="s">
        <v>668</v>
      </c>
      <c r="N78" s="105">
        <v>4200</v>
      </c>
      <c r="O78" s="103" t="s">
        <v>669</v>
      </c>
      <c r="P78" s="105">
        <v>832</v>
      </c>
      <c r="Q78" s="103" t="s">
        <v>670</v>
      </c>
      <c r="R78" s="105">
        <v>262</v>
      </c>
    </row>
    <row r="79" spans="1:18">
      <c r="A79" s="106" t="s">
        <v>671</v>
      </c>
      <c r="B79" s="122" t="s">
        <v>672</v>
      </c>
      <c r="C79" s="126">
        <v>1</v>
      </c>
      <c r="D79" s="118">
        <v>0.17</v>
      </c>
      <c r="E79" s="106" t="s">
        <v>673</v>
      </c>
      <c r="F79" s="108">
        <v>218</v>
      </c>
      <c r="G79" s="108"/>
      <c r="H79" s="108"/>
      <c r="I79" s="108"/>
      <c r="J79" s="108"/>
      <c r="K79" s="106" t="s">
        <v>673</v>
      </c>
      <c r="L79" s="108">
        <v>59</v>
      </c>
      <c r="M79" s="106" t="s">
        <v>674</v>
      </c>
      <c r="N79" s="108">
        <v>70</v>
      </c>
      <c r="O79" s="106" t="s">
        <v>675</v>
      </c>
      <c r="P79" s="108">
        <v>10</v>
      </c>
      <c r="Q79" s="106" t="s">
        <v>676</v>
      </c>
      <c r="R79" s="108">
        <v>8</v>
      </c>
    </row>
    <row r="80" spans="1:18">
      <c r="A80" s="103" t="s">
        <v>677</v>
      </c>
      <c r="B80" s="120" t="s">
        <v>678</v>
      </c>
      <c r="C80" s="121">
        <v>3.4</v>
      </c>
      <c r="D80" s="115">
        <v>0.21</v>
      </c>
      <c r="E80" s="103" t="s">
        <v>679</v>
      </c>
      <c r="F80" s="105">
        <v>945</v>
      </c>
      <c r="G80" s="105"/>
      <c r="H80" s="105"/>
      <c r="I80" s="105"/>
      <c r="J80" s="105"/>
      <c r="K80" s="103" t="s">
        <v>680</v>
      </c>
      <c r="L80" s="105">
        <v>258</v>
      </c>
      <c r="M80" s="103" t="s">
        <v>681</v>
      </c>
      <c r="N80" s="105">
        <v>426</v>
      </c>
      <c r="O80" s="103" t="s">
        <v>682</v>
      </c>
      <c r="P80" s="105">
        <v>48</v>
      </c>
      <c r="Q80" s="103" t="s">
        <v>683</v>
      </c>
      <c r="R80" s="105">
        <v>36</v>
      </c>
    </row>
    <row r="81" spans="1:18">
      <c r="A81" s="106" t="s">
        <v>684</v>
      </c>
      <c r="B81" s="122" t="s">
        <v>685</v>
      </c>
      <c r="C81" s="126">
        <v>1.3</v>
      </c>
      <c r="D81" s="118">
        <v>0.15</v>
      </c>
      <c r="E81" s="106" t="s">
        <v>686</v>
      </c>
      <c r="F81" s="108">
        <v>292</v>
      </c>
      <c r="G81" s="108"/>
      <c r="H81" s="108"/>
      <c r="I81" s="108"/>
      <c r="J81" s="108"/>
      <c r="K81" s="106" t="s">
        <v>686</v>
      </c>
      <c r="L81" s="108">
        <v>79</v>
      </c>
      <c r="M81" s="106" t="s">
        <v>687</v>
      </c>
      <c r="N81" s="108">
        <v>98</v>
      </c>
      <c r="O81" s="106" t="s">
        <v>688</v>
      </c>
      <c r="P81" s="108">
        <v>14</v>
      </c>
      <c r="Q81" s="106" t="s">
        <v>689</v>
      </c>
      <c r="R81" s="108">
        <v>11</v>
      </c>
    </row>
    <row r="82" spans="1:18">
      <c r="A82" s="103" t="s">
        <v>690</v>
      </c>
      <c r="B82" s="120" t="s">
        <v>691</v>
      </c>
      <c r="C82" s="121">
        <v>4</v>
      </c>
      <c r="D82" s="115">
        <v>0.23</v>
      </c>
      <c r="E82" s="103" t="s">
        <v>692</v>
      </c>
      <c r="F82" s="105">
        <v>1350</v>
      </c>
      <c r="G82" s="105"/>
      <c r="H82" s="105"/>
      <c r="I82" s="105"/>
      <c r="J82" s="105"/>
      <c r="K82" s="103" t="s">
        <v>693</v>
      </c>
      <c r="L82" s="105">
        <v>370</v>
      </c>
      <c r="M82" s="103" t="s">
        <v>694</v>
      </c>
      <c r="N82" s="105">
        <v>659</v>
      </c>
      <c r="O82" s="103" t="s">
        <v>695</v>
      </c>
      <c r="P82" s="105">
        <v>72</v>
      </c>
      <c r="Q82" s="103" t="s">
        <v>696</v>
      </c>
      <c r="R82" s="105">
        <v>51</v>
      </c>
    </row>
    <row r="83" spans="1:18">
      <c r="A83" s="106" t="s">
        <v>697</v>
      </c>
      <c r="B83" s="122" t="s">
        <v>698</v>
      </c>
      <c r="C83" s="126">
        <v>5.9</v>
      </c>
      <c r="D83" s="118">
        <v>0.2</v>
      </c>
      <c r="E83" s="106" t="s">
        <v>699</v>
      </c>
      <c r="F83" s="108">
        <v>1870</v>
      </c>
      <c r="G83" s="108"/>
      <c r="H83" s="108"/>
      <c r="I83" s="108"/>
      <c r="J83" s="108"/>
      <c r="K83" s="106" t="s">
        <v>700</v>
      </c>
      <c r="L83" s="108">
        <v>527</v>
      </c>
      <c r="M83" s="106" t="s">
        <v>701</v>
      </c>
      <c r="N83" s="108">
        <v>1120</v>
      </c>
      <c r="O83" s="106" t="s">
        <v>702</v>
      </c>
      <c r="P83" s="108">
        <v>121</v>
      </c>
      <c r="Q83" s="106" t="s">
        <v>703</v>
      </c>
      <c r="R83" s="108">
        <v>74</v>
      </c>
    </row>
    <row r="84" spans="1:18">
      <c r="A84" s="103" t="s">
        <v>704</v>
      </c>
      <c r="B84" s="120" t="s">
        <v>705</v>
      </c>
      <c r="C84" s="121">
        <v>4.3</v>
      </c>
      <c r="D84" s="115">
        <v>0.17</v>
      </c>
      <c r="E84" s="103" t="s">
        <v>706</v>
      </c>
      <c r="F84" s="105">
        <v>1230</v>
      </c>
      <c r="G84" s="105"/>
      <c r="H84" s="105"/>
      <c r="I84" s="105"/>
      <c r="J84" s="105"/>
      <c r="K84" s="103" t="s">
        <v>707</v>
      </c>
      <c r="L84" s="105">
        <v>338</v>
      </c>
      <c r="M84" s="103" t="s">
        <v>708</v>
      </c>
      <c r="N84" s="105">
        <v>624</v>
      </c>
      <c r="O84" s="103" t="s">
        <v>709</v>
      </c>
      <c r="P84" s="105">
        <v>67</v>
      </c>
      <c r="Q84" s="103" t="s">
        <v>710</v>
      </c>
      <c r="R84" s="105">
        <v>47</v>
      </c>
    </row>
    <row r="85" spans="1:18">
      <c r="A85" s="106" t="s">
        <v>711</v>
      </c>
      <c r="B85" s="122" t="s">
        <v>712</v>
      </c>
      <c r="C85" s="126">
        <v>9.1999999999999993</v>
      </c>
      <c r="D85" s="118">
        <v>0.16</v>
      </c>
      <c r="E85" s="106" t="s">
        <v>713</v>
      </c>
      <c r="F85" s="108">
        <v>2550</v>
      </c>
      <c r="G85" s="108"/>
      <c r="H85" s="108"/>
      <c r="I85" s="108"/>
      <c r="J85" s="108"/>
      <c r="K85" s="106" t="s">
        <v>714</v>
      </c>
      <c r="L85" s="108">
        <v>782</v>
      </c>
      <c r="M85" s="106" t="s">
        <v>715</v>
      </c>
      <c r="N85" s="108">
        <v>1850</v>
      </c>
      <c r="O85" s="106" t="s">
        <v>716</v>
      </c>
      <c r="P85" s="108">
        <v>271</v>
      </c>
      <c r="Q85" s="106" t="s">
        <v>717</v>
      </c>
      <c r="R85" s="108">
        <v>111</v>
      </c>
    </row>
    <row r="86" spans="1:18">
      <c r="A86" s="103" t="s">
        <v>718</v>
      </c>
      <c r="B86" s="120" t="s">
        <v>719</v>
      </c>
      <c r="C86" s="121">
        <v>17.2</v>
      </c>
      <c r="D86" s="115">
        <v>0.19</v>
      </c>
      <c r="E86" s="103" t="s">
        <v>720</v>
      </c>
      <c r="F86" s="105">
        <v>5020</v>
      </c>
      <c r="G86" s="105"/>
      <c r="H86" s="105"/>
      <c r="I86" s="105"/>
      <c r="J86" s="105"/>
      <c r="K86" s="103" t="s">
        <v>721</v>
      </c>
      <c r="L86" s="105">
        <v>1980</v>
      </c>
      <c r="M86" s="103" t="s">
        <v>622</v>
      </c>
      <c r="N86" s="105">
        <v>4390</v>
      </c>
      <c r="O86" s="103" t="s">
        <v>722</v>
      </c>
      <c r="P86" s="105">
        <v>1370</v>
      </c>
      <c r="Q86" s="103" t="s">
        <v>723</v>
      </c>
      <c r="R86" s="105">
        <v>356</v>
      </c>
    </row>
    <row r="87" spans="1:18">
      <c r="A87" s="106" t="s">
        <v>724</v>
      </c>
      <c r="B87" s="122" t="s">
        <v>725</v>
      </c>
      <c r="C87" s="126">
        <v>1.9</v>
      </c>
      <c r="D87" s="118">
        <v>0.22</v>
      </c>
      <c r="E87" s="106" t="s">
        <v>726</v>
      </c>
      <c r="F87" s="108">
        <v>469</v>
      </c>
      <c r="G87" s="108"/>
      <c r="H87" s="108"/>
      <c r="I87" s="108"/>
      <c r="J87" s="108"/>
      <c r="K87" s="106" t="s">
        <v>726</v>
      </c>
      <c r="L87" s="108">
        <v>127</v>
      </c>
      <c r="M87" s="106" t="s">
        <v>727</v>
      </c>
      <c r="N87" s="108">
        <v>170</v>
      </c>
      <c r="O87" s="106" t="s">
        <v>728</v>
      </c>
      <c r="P87" s="108">
        <v>22</v>
      </c>
      <c r="Q87" s="106" t="s">
        <v>729</v>
      </c>
      <c r="R87" s="108">
        <v>18</v>
      </c>
    </row>
    <row r="88" spans="1:18" ht="18">
      <c r="A88" s="103" t="s">
        <v>730</v>
      </c>
      <c r="B88" s="120" t="s">
        <v>731</v>
      </c>
      <c r="C88" s="121">
        <v>5.9</v>
      </c>
      <c r="D88" s="115">
        <v>0.28999999999999998</v>
      </c>
      <c r="E88" s="103" t="s">
        <v>732</v>
      </c>
      <c r="F88" s="105">
        <v>1860</v>
      </c>
      <c r="G88" s="105"/>
      <c r="H88" s="105"/>
      <c r="I88" s="105"/>
      <c r="J88" s="105"/>
      <c r="K88" s="103" t="s">
        <v>733</v>
      </c>
      <c r="L88" s="105">
        <v>525</v>
      </c>
      <c r="M88" s="103" t="s">
        <v>734</v>
      </c>
      <c r="N88" s="105">
        <v>1110</v>
      </c>
      <c r="O88" s="103" t="s">
        <v>735</v>
      </c>
      <c r="P88" s="105">
        <v>120</v>
      </c>
      <c r="Q88" s="103" t="s">
        <v>736</v>
      </c>
      <c r="R88" s="105">
        <v>73</v>
      </c>
    </row>
    <row r="89" spans="1:18" ht="18">
      <c r="A89" s="127" t="s">
        <v>737</v>
      </c>
      <c r="B89" s="127" t="s">
        <v>738</v>
      </c>
      <c r="C89" s="128" t="s">
        <v>739</v>
      </c>
      <c r="D89" s="129">
        <v>0.04</v>
      </c>
      <c r="E89" s="128" t="s">
        <v>740</v>
      </c>
      <c r="F89" s="130">
        <v>5</v>
      </c>
      <c r="G89" s="130"/>
      <c r="H89" s="130"/>
      <c r="I89" s="130"/>
      <c r="J89" s="130"/>
      <c r="K89" s="128" t="s">
        <v>740</v>
      </c>
      <c r="L89" s="130">
        <v>1</v>
      </c>
      <c r="M89" s="128" t="s">
        <v>741</v>
      </c>
      <c r="N89" s="130">
        <v>2</v>
      </c>
      <c r="O89" s="128" t="s">
        <v>742</v>
      </c>
      <c r="P89" s="131" t="s">
        <v>743</v>
      </c>
      <c r="Q89" s="128" t="s">
        <v>744</v>
      </c>
      <c r="R89" s="131" t="s">
        <v>743</v>
      </c>
    </row>
    <row r="90" spans="1:18">
      <c r="A90" s="99" t="s">
        <v>745</v>
      </c>
      <c r="B90" s="100" t="s">
        <v>746</v>
      </c>
      <c r="C90" s="132">
        <v>222</v>
      </c>
      <c r="D90" s="113">
        <v>0.18</v>
      </c>
      <c r="E90" s="99" t="s">
        <v>747</v>
      </c>
      <c r="F90" s="133">
        <v>10800</v>
      </c>
      <c r="G90" s="133"/>
      <c r="H90" s="133"/>
      <c r="I90" s="133"/>
      <c r="J90" s="133"/>
      <c r="K90" s="99" t="s">
        <v>748</v>
      </c>
      <c r="L90" s="133">
        <v>12400</v>
      </c>
      <c r="M90" s="99" t="s">
        <v>749</v>
      </c>
      <c r="N90" s="133">
        <v>11500</v>
      </c>
      <c r="O90" s="99" t="s">
        <v>635</v>
      </c>
      <c r="P90" s="133">
        <v>13000</v>
      </c>
      <c r="Q90" s="99" t="s">
        <v>750</v>
      </c>
      <c r="R90" s="133">
        <v>12700</v>
      </c>
    </row>
    <row r="91" spans="1:18">
      <c r="A91" s="103" t="s">
        <v>751</v>
      </c>
      <c r="B91" s="104" t="s">
        <v>752</v>
      </c>
      <c r="C91" s="121">
        <v>5.2</v>
      </c>
      <c r="D91" s="115">
        <v>0.11</v>
      </c>
      <c r="E91" s="103" t="s">
        <v>753</v>
      </c>
      <c r="F91" s="134">
        <v>2430</v>
      </c>
      <c r="G91" s="134"/>
      <c r="H91" s="134"/>
      <c r="I91" s="134"/>
      <c r="J91" s="134"/>
      <c r="K91" s="103" t="s">
        <v>754</v>
      </c>
      <c r="L91" s="134">
        <v>677</v>
      </c>
      <c r="M91" s="103" t="s">
        <v>755</v>
      </c>
      <c r="N91" s="135">
        <v>1360</v>
      </c>
      <c r="O91" s="103" t="s">
        <v>756</v>
      </c>
      <c r="P91" s="134">
        <v>145</v>
      </c>
      <c r="Q91" s="103" t="s">
        <v>757</v>
      </c>
      <c r="R91" s="134">
        <v>94</v>
      </c>
    </row>
    <row r="92" spans="1:18">
      <c r="A92" s="106" t="s">
        <v>758</v>
      </c>
      <c r="B92" s="107" t="s">
        <v>759</v>
      </c>
      <c r="C92" s="126">
        <v>2.8</v>
      </c>
      <c r="D92" s="118">
        <v>0.02</v>
      </c>
      <c r="E92" s="106" t="s">
        <v>760</v>
      </c>
      <c r="F92" s="136">
        <v>427</v>
      </c>
      <c r="G92" s="136"/>
      <c r="H92" s="136"/>
      <c r="I92" s="136"/>
      <c r="J92" s="136"/>
      <c r="K92" s="106" t="s">
        <v>760</v>
      </c>
      <c r="L92" s="136">
        <v>116</v>
      </c>
      <c r="M92" s="106" t="s">
        <v>761</v>
      </c>
      <c r="N92" s="136">
        <v>177</v>
      </c>
      <c r="O92" s="106" t="s">
        <v>762</v>
      </c>
      <c r="P92" s="136">
        <v>21</v>
      </c>
      <c r="Q92" s="106" t="s">
        <v>763</v>
      </c>
      <c r="R92" s="136">
        <v>16</v>
      </c>
    </row>
    <row r="93" spans="1:18">
      <c r="A93" s="103" t="s">
        <v>764</v>
      </c>
      <c r="B93" s="120" t="s">
        <v>765</v>
      </c>
      <c r="C93" s="121">
        <v>28.2</v>
      </c>
      <c r="D93" s="115">
        <v>0.23</v>
      </c>
      <c r="E93" s="103" t="s">
        <v>766</v>
      </c>
      <c r="F93" s="134">
        <v>6090</v>
      </c>
      <c r="G93" s="134"/>
      <c r="H93" s="134"/>
      <c r="I93" s="134"/>
      <c r="J93" s="134"/>
      <c r="K93" s="103" t="s">
        <v>767</v>
      </c>
      <c r="L93" s="135">
        <v>3170</v>
      </c>
      <c r="M93" s="103" t="s">
        <v>768</v>
      </c>
      <c r="N93" s="135">
        <v>5800</v>
      </c>
      <c r="O93" s="103" t="s">
        <v>769</v>
      </c>
      <c r="P93" s="134">
        <v>2980</v>
      </c>
      <c r="Q93" s="103" t="s">
        <v>770</v>
      </c>
      <c r="R93" s="134">
        <v>967</v>
      </c>
    </row>
    <row r="94" spans="1:18">
      <c r="A94" s="106" t="s">
        <v>771</v>
      </c>
      <c r="B94" s="122" t="s">
        <v>772</v>
      </c>
      <c r="C94" s="126">
        <v>9.6999999999999993</v>
      </c>
      <c r="D94" s="118">
        <v>0.19</v>
      </c>
      <c r="E94" s="106" t="s">
        <v>773</v>
      </c>
      <c r="F94" s="136">
        <v>3580</v>
      </c>
      <c r="G94" s="136"/>
      <c r="H94" s="136"/>
      <c r="I94" s="136"/>
      <c r="J94" s="136"/>
      <c r="K94" s="106" t="s">
        <v>774</v>
      </c>
      <c r="L94" s="137">
        <v>1120</v>
      </c>
      <c r="M94" s="106" t="s">
        <v>775</v>
      </c>
      <c r="N94" s="137">
        <v>2660</v>
      </c>
      <c r="O94" s="106" t="s">
        <v>776</v>
      </c>
      <c r="P94" s="136">
        <v>412</v>
      </c>
      <c r="Q94" s="106" t="s">
        <v>777</v>
      </c>
      <c r="R94" s="136">
        <v>160</v>
      </c>
    </row>
    <row r="95" spans="1:18">
      <c r="A95" s="103" t="s">
        <v>778</v>
      </c>
      <c r="B95" s="120" t="s">
        <v>779</v>
      </c>
      <c r="C95" s="121">
        <v>13.4</v>
      </c>
      <c r="D95" s="115">
        <v>0.16</v>
      </c>
      <c r="E95" s="103" t="s">
        <v>780</v>
      </c>
      <c r="F95" s="134">
        <v>3710</v>
      </c>
      <c r="G95" s="134"/>
      <c r="H95" s="134"/>
      <c r="I95" s="134"/>
      <c r="J95" s="134"/>
      <c r="K95" s="103" t="s">
        <v>781</v>
      </c>
      <c r="L95" s="135">
        <v>1300</v>
      </c>
      <c r="M95" s="103" t="s">
        <v>597</v>
      </c>
      <c r="N95" s="135">
        <v>3050</v>
      </c>
      <c r="O95" s="103" t="s">
        <v>782</v>
      </c>
      <c r="P95" s="134">
        <v>703</v>
      </c>
      <c r="Q95" s="103" t="s">
        <v>783</v>
      </c>
      <c r="R95" s="134">
        <v>201</v>
      </c>
    </row>
    <row r="96" spans="1:18">
      <c r="A96" s="106" t="s">
        <v>784</v>
      </c>
      <c r="B96" s="122" t="s">
        <v>785</v>
      </c>
      <c r="C96" s="126">
        <v>3.5</v>
      </c>
      <c r="D96" s="118">
        <v>0.13</v>
      </c>
      <c r="E96" s="106" t="s">
        <v>786</v>
      </c>
      <c r="F96" s="136">
        <v>1200</v>
      </c>
      <c r="G96" s="136"/>
      <c r="H96" s="136"/>
      <c r="I96" s="136"/>
      <c r="J96" s="136"/>
      <c r="K96" s="106" t="s">
        <v>787</v>
      </c>
      <c r="L96" s="136">
        <v>328</v>
      </c>
      <c r="M96" s="106" t="s">
        <v>788</v>
      </c>
      <c r="N96" s="136">
        <v>549</v>
      </c>
      <c r="O96" s="106" t="s">
        <v>789</v>
      </c>
      <c r="P96" s="136">
        <v>62</v>
      </c>
      <c r="Q96" s="106" t="s">
        <v>588</v>
      </c>
      <c r="R96" s="136">
        <v>46</v>
      </c>
    </row>
    <row r="97" spans="1:18">
      <c r="A97" s="103" t="s">
        <v>790</v>
      </c>
      <c r="B97" s="104" t="s">
        <v>791</v>
      </c>
      <c r="C97" s="121">
        <v>47.1</v>
      </c>
      <c r="D97" s="115">
        <v>0.16</v>
      </c>
      <c r="E97" s="103" t="s">
        <v>792</v>
      </c>
      <c r="F97" s="134">
        <v>6940</v>
      </c>
      <c r="G97" s="134"/>
      <c r="H97" s="134"/>
      <c r="I97" s="134"/>
      <c r="J97" s="134"/>
      <c r="K97" s="103" t="s">
        <v>793</v>
      </c>
      <c r="L97" s="135">
        <v>4800</v>
      </c>
      <c r="M97" s="103" t="s">
        <v>794</v>
      </c>
      <c r="N97" s="135">
        <v>6960</v>
      </c>
      <c r="O97" s="103" t="s">
        <v>795</v>
      </c>
      <c r="P97" s="134">
        <v>5060</v>
      </c>
      <c r="Q97" s="103" t="s">
        <v>796</v>
      </c>
      <c r="R97" s="135">
        <v>2500</v>
      </c>
    </row>
    <row r="98" spans="1:18">
      <c r="A98" s="106" t="s">
        <v>797</v>
      </c>
      <c r="B98" s="122" t="s">
        <v>798</v>
      </c>
      <c r="C98" s="126">
        <v>0.4</v>
      </c>
      <c r="D98" s="118">
        <v>0.04</v>
      </c>
      <c r="E98" s="106" t="s">
        <v>799</v>
      </c>
      <c r="F98" s="136">
        <v>60</v>
      </c>
      <c r="G98" s="136"/>
      <c r="H98" s="136"/>
      <c r="I98" s="136"/>
      <c r="J98" s="136"/>
      <c r="K98" s="106" t="s">
        <v>799</v>
      </c>
      <c r="L98" s="136">
        <v>16</v>
      </c>
      <c r="M98" s="106" t="s">
        <v>800</v>
      </c>
      <c r="N98" s="136">
        <v>18</v>
      </c>
      <c r="O98" s="106" t="s">
        <v>801</v>
      </c>
      <c r="P98" s="136">
        <v>3</v>
      </c>
      <c r="Q98" s="106" t="s">
        <v>802</v>
      </c>
      <c r="R98" s="136">
        <v>2</v>
      </c>
    </row>
    <row r="99" spans="1:18">
      <c r="A99" s="103" t="s">
        <v>803</v>
      </c>
      <c r="B99" s="120" t="s">
        <v>804</v>
      </c>
      <c r="C99" s="121">
        <v>1.5</v>
      </c>
      <c r="D99" s="115">
        <v>0.1</v>
      </c>
      <c r="E99" s="103" t="s">
        <v>805</v>
      </c>
      <c r="F99" s="134">
        <v>506</v>
      </c>
      <c r="G99" s="134"/>
      <c r="H99" s="134"/>
      <c r="I99" s="134"/>
      <c r="J99" s="134"/>
      <c r="K99" s="103" t="s">
        <v>805</v>
      </c>
      <c r="L99" s="134">
        <v>138</v>
      </c>
      <c r="M99" s="103" t="s">
        <v>806</v>
      </c>
      <c r="N99" s="134">
        <v>174</v>
      </c>
      <c r="O99" s="103" t="s">
        <v>807</v>
      </c>
      <c r="P99" s="134">
        <v>24</v>
      </c>
      <c r="Q99" s="103" t="s">
        <v>808</v>
      </c>
      <c r="R99" s="134">
        <v>19</v>
      </c>
    </row>
    <row r="100" spans="1:18">
      <c r="A100" s="106" t="s">
        <v>809</v>
      </c>
      <c r="B100" s="122" t="s">
        <v>810</v>
      </c>
      <c r="C100" s="106" t="s">
        <v>811</v>
      </c>
      <c r="D100" s="118">
        <v>0.02</v>
      </c>
      <c r="E100" s="106" t="s">
        <v>812</v>
      </c>
      <c r="F100" s="136">
        <v>13</v>
      </c>
      <c r="G100" s="136"/>
      <c r="H100" s="136"/>
      <c r="I100" s="136"/>
      <c r="J100" s="136"/>
      <c r="K100" s="106" t="s">
        <v>812</v>
      </c>
      <c r="L100" s="136">
        <v>4</v>
      </c>
      <c r="M100" s="106" t="s">
        <v>813</v>
      </c>
      <c r="N100" s="136">
        <v>4</v>
      </c>
      <c r="O100" s="106" t="s">
        <v>814</v>
      </c>
      <c r="P100" s="138" t="s">
        <v>815</v>
      </c>
      <c r="Q100" s="106" t="s">
        <v>816</v>
      </c>
      <c r="R100" s="138" t="s">
        <v>815</v>
      </c>
    </row>
    <row r="101" spans="1:18">
      <c r="A101" s="103" t="s">
        <v>817</v>
      </c>
      <c r="B101" s="120" t="s">
        <v>818</v>
      </c>
      <c r="C101" s="121">
        <v>28.2</v>
      </c>
      <c r="D101" s="115">
        <v>0.27</v>
      </c>
      <c r="E101" s="103" t="s">
        <v>819</v>
      </c>
      <c r="F101" s="134">
        <v>5080</v>
      </c>
      <c r="G101" s="134"/>
      <c r="H101" s="134"/>
      <c r="I101" s="134"/>
      <c r="J101" s="134"/>
      <c r="K101" s="103" t="s">
        <v>820</v>
      </c>
      <c r="L101" s="135">
        <v>2640</v>
      </c>
      <c r="M101" s="103" t="s">
        <v>821</v>
      </c>
      <c r="N101" s="135">
        <v>4830</v>
      </c>
      <c r="O101" s="103" t="s">
        <v>822</v>
      </c>
      <c r="P101" s="134">
        <v>2480</v>
      </c>
      <c r="Q101" s="103" t="s">
        <v>823</v>
      </c>
      <c r="R101" s="134">
        <v>806</v>
      </c>
    </row>
    <row r="102" spans="1:18">
      <c r="A102" s="106" t="s">
        <v>824</v>
      </c>
      <c r="B102" s="122" t="s">
        <v>825</v>
      </c>
      <c r="C102" s="126">
        <v>38.9</v>
      </c>
      <c r="D102" s="118">
        <v>0.26</v>
      </c>
      <c r="E102" s="106" t="s">
        <v>826</v>
      </c>
      <c r="F102" s="136">
        <v>5360</v>
      </c>
      <c r="G102" s="136"/>
      <c r="H102" s="136"/>
      <c r="I102" s="136"/>
      <c r="J102" s="136"/>
      <c r="K102" s="106" t="s">
        <v>827</v>
      </c>
      <c r="L102" s="137">
        <v>3350</v>
      </c>
      <c r="M102" s="106" t="s">
        <v>828</v>
      </c>
      <c r="N102" s="137">
        <v>5280</v>
      </c>
      <c r="O102" s="106" t="s">
        <v>829</v>
      </c>
      <c r="P102" s="136">
        <v>3440</v>
      </c>
      <c r="Q102" s="106" t="s">
        <v>830</v>
      </c>
      <c r="R102" s="137">
        <v>1460</v>
      </c>
    </row>
    <row r="103" spans="1:18">
      <c r="A103" s="103" t="s">
        <v>831</v>
      </c>
      <c r="B103" s="120" t="s">
        <v>832</v>
      </c>
      <c r="C103" s="121">
        <v>13.1</v>
      </c>
      <c r="D103" s="115">
        <v>0.23</v>
      </c>
      <c r="E103" s="103" t="s">
        <v>833</v>
      </c>
      <c r="F103" s="134">
        <v>3480</v>
      </c>
      <c r="G103" s="134"/>
      <c r="H103" s="134"/>
      <c r="I103" s="134"/>
      <c r="J103" s="134"/>
      <c r="K103" s="103" t="s">
        <v>834</v>
      </c>
      <c r="L103" s="135">
        <v>1210</v>
      </c>
      <c r="M103" s="103" t="s">
        <v>835</v>
      </c>
      <c r="N103" s="135">
        <v>2840</v>
      </c>
      <c r="O103" s="103" t="s">
        <v>836</v>
      </c>
      <c r="P103" s="134">
        <v>636</v>
      </c>
      <c r="Q103" s="103" t="s">
        <v>837</v>
      </c>
      <c r="R103" s="134">
        <v>185</v>
      </c>
    </row>
    <row r="104" spans="1:18">
      <c r="A104" s="106" t="s">
        <v>838</v>
      </c>
      <c r="B104" s="122" t="s">
        <v>839</v>
      </c>
      <c r="C104" s="126">
        <v>11</v>
      </c>
      <c r="D104" s="107" t="s">
        <v>840</v>
      </c>
      <c r="E104" s="106" t="s">
        <v>841</v>
      </c>
      <c r="F104" s="136">
        <v>4110</v>
      </c>
      <c r="G104" s="136"/>
      <c r="H104" s="136"/>
      <c r="I104" s="136"/>
      <c r="J104" s="136"/>
      <c r="K104" s="106" t="s">
        <v>842</v>
      </c>
      <c r="L104" s="137">
        <v>1330</v>
      </c>
      <c r="M104" s="106" t="s">
        <v>843</v>
      </c>
      <c r="N104" s="137">
        <v>3190</v>
      </c>
      <c r="O104" s="106" t="s">
        <v>844</v>
      </c>
      <c r="P104" s="136">
        <v>573</v>
      </c>
      <c r="Q104" s="106" t="s">
        <v>845</v>
      </c>
      <c r="R104" s="136">
        <v>195</v>
      </c>
    </row>
    <row r="105" spans="1:18">
      <c r="A105" s="103" t="s">
        <v>846</v>
      </c>
      <c r="B105" s="120" t="s">
        <v>847</v>
      </c>
      <c r="C105" s="114">
        <v>242</v>
      </c>
      <c r="D105" s="115">
        <v>0.24</v>
      </c>
      <c r="E105" s="103" t="s">
        <v>792</v>
      </c>
      <c r="F105" s="134">
        <v>6940</v>
      </c>
      <c r="G105" s="134"/>
      <c r="H105" s="134"/>
      <c r="I105" s="134"/>
      <c r="J105" s="134"/>
      <c r="K105" s="103" t="s">
        <v>848</v>
      </c>
      <c r="L105" s="135">
        <v>8060</v>
      </c>
      <c r="M105" s="103" t="s">
        <v>849</v>
      </c>
      <c r="N105" s="135">
        <v>7400</v>
      </c>
      <c r="O105" s="103" t="s">
        <v>850</v>
      </c>
      <c r="P105" s="134">
        <v>8400</v>
      </c>
      <c r="Q105" s="103" t="s">
        <v>851</v>
      </c>
      <c r="R105" s="135">
        <v>8380</v>
      </c>
    </row>
    <row r="106" spans="1:18">
      <c r="A106" s="106" t="s">
        <v>852</v>
      </c>
      <c r="B106" s="122" t="s">
        <v>853</v>
      </c>
      <c r="C106" s="126">
        <v>6.5</v>
      </c>
      <c r="D106" s="107" t="s">
        <v>854</v>
      </c>
      <c r="E106" s="106" t="s">
        <v>855</v>
      </c>
      <c r="F106" s="136">
        <v>2510</v>
      </c>
      <c r="G106" s="136"/>
      <c r="H106" s="136"/>
      <c r="I106" s="136"/>
      <c r="J106" s="136"/>
      <c r="K106" s="106" t="s">
        <v>856</v>
      </c>
      <c r="L106" s="136">
        <v>716</v>
      </c>
      <c r="M106" s="106" t="s">
        <v>857</v>
      </c>
      <c r="N106" s="137">
        <v>1570</v>
      </c>
      <c r="O106" s="106" t="s">
        <v>858</v>
      </c>
      <c r="P106" s="136">
        <v>176</v>
      </c>
      <c r="Q106" s="106" t="s">
        <v>859</v>
      </c>
      <c r="R106" s="136">
        <v>100</v>
      </c>
    </row>
    <row r="107" spans="1:18">
      <c r="A107" s="103" t="s">
        <v>860</v>
      </c>
      <c r="B107" s="120" t="s">
        <v>861</v>
      </c>
      <c r="C107" s="121">
        <v>47.1</v>
      </c>
      <c r="D107" s="115">
        <v>0.24</v>
      </c>
      <c r="E107" s="103" t="s">
        <v>862</v>
      </c>
      <c r="F107" s="134">
        <v>6680</v>
      </c>
      <c r="G107" s="134"/>
      <c r="H107" s="134"/>
      <c r="I107" s="134"/>
      <c r="J107" s="134"/>
      <c r="K107" s="103" t="s">
        <v>863</v>
      </c>
      <c r="L107" s="135">
        <v>4620</v>
      </c>
      <c r="M107" s="103" t="s">
        <v>851</v>
      </c>
      <c r="N107" s="135">
        <v>6690</v>
      </c>
      <c r="O107" s="103" t="s">
        <v>864</v>
      </c>
      <c r="P107" s="134">
        <v>4870</v>
      </c>
      <c r="Q107" s="103" t="s">
        <v>865</v>
      </c>
      <c r="R107" s="135">
        <v>2410</v>
      </c>
    </row>
    <row r="108" spans="1:18">
      <c r="A108" s="106" t="s">
        <v>866</v>
      </c>
      <c r="B108" s="122" t="s">
        <v>867</v>
      </c>
      <c r="C108" s="126">
        <v>3.2</v>
      </c>
      <c r="D108" s="107" t="s">
        <v>868</v>
      </c>
      <c r="E108" s="106" t="s">
        <v>869</v>
      </c>
      <c r="F108" s="136">
        <v>863</v>
      </c>
      <c r="G108" s="136"/>
      <c r="H108" s="136"/>
      <c r="I108" s="136"/>
      <c r="J108" s="136"/>
      <c r="K108" s="106" t="s">
        <v>870</v>
      </c>
      <c r="L108" s="136">
        <v>235</v>
      </c>
      <c r="M108" s="106" t="s">
        <v>871</v>
      </c>
      <c r="N108" s="136">
        <v>378</v>
      </c>
      <c r="O108" s="106" t="s">
        <v>872</v>
      </c>
      <c r="P108" s="136">
        <v>44</v>
      </c>
      <c r="Q108" s="106" t="s">
        <v>873</v>
      </c>
      <c r="R108" s="136">
        <v>33</v>
      </c>
    </row>
    <row r="109" spans="1:18">
      <c r="A109" s="103" t="s">
        <v>874</v>
      </c>
      <c r="B109" s="120" t="s">
        <v>875</v>
      </c>
      <c r="C109" s="121">
        <v>3.1</v>
      </c>
      <c r="D109" s="104" t="s">
        <v>876</v>
      </c>
      <c r="E109" s="103" t="s">
        <v>877</v>
      </c>
      <c r="F109" s="134">
        <v>1070</v>
      </c>
      <c r="G109" s="134"/>
      <c r="H109" s="134"/>
      <c r="I109" s="134"/>
      <c r="J109" s="134"/>
      <c r="K109" s="103" t="s">
        <v>877</v>
      </c>
      <c r="L109" s="134">
        <v>290</v>
      </c>
      <c r="M109" s="103" t="s">
        <v>878</v>
      </c>
      <c r="N109" s="134">
        <v>460</v>
      </c>
      <c r="O109" s="103" t="s">
        <v>879</v>
      </c>
      <c r="P109" s="134">
        <v>54</v>
      </c>
      <c r="Q109" s="103" t="s">
        <v>880</v>
      </c>
      <c r="R109" s="134">
        <v>40</v>
      </c>
    </row>
    <row r="110" spans="1:18">
      <c r="A110" s="106" t="s">
        <v>881</v>
      </c>
      <c r="B110" s="122" t="s">
        <v>882</v>
      </c>
      <c r="C110" s="126">
        <v>7.7</v>
      </c>
      <c r="D110" s="118">
        <v>0.24</v>
      </c>
      <c r="E110" s="106" t="s">
        <v>883</v>
      </c>
      <c r="F110" s="136">
        <v>2920</v>
      </c>
      <c r="G110" s="136"/>
      <c r="H110" s="136"/>
      <c r="I110" s="136"/>
      <c r="J110" s="136"/>
      <c r="K110" s="106" t="s">
        <v>884</v>
      </c>
      <c r="L110" s="136">
        <v>858</v>
      </c>
      <c r="M110" s="106" t="s">
        <v>885</v>
      </c>
      <c r="N110" s="137">
        <v>1970</v>
      </c>
      <c r="O110" s="106" t="s">
        <v>886</v>
      </c>
      <c r="P110" s="136">
        <v>245</v>
      </c>
      <c r="Q110" s="106" t="s">
        <v>887</v>
      </c>
      <c r="R110" s="136">
        <v>121</v>
      </c>
    </row>
    <row r="111" spans="1:18">
      <c r="A111" s="103" t="s">
        <v>888</v>
      </c>
      <c r="B111" s="120" t="s">
        <v>889</v>
      </c>
      <c r="C111" s="121">
        <v>1.2</v>
      </c>
      <c r="D111" s="104" t="s">
        <v>890</v>
      </c>
      <c r="E111" s="103" t="s">
        <v>891</v>
      </c>
      <c r="F111" s="134">
        <v>278</v>
      </c>
      <c r="G111" s="134"/>
      <c r="H111" s="134"/>
      <c r="I111" s="134"/>
      <c r="J111" s="134"/>
      <c r="K111" s="103" t="s">
        <v>891</v>
      </c>
      <c r="L111" s="134">
        <v>76</v>
      </c>
      <c r="M111" s="103" t="s">
        <v>892</v>
      </c>
      <c r="N111" s="134">
        <v>92</v>
      </c>
      <c r="O111" s="103" t="s">
        <v>893</v>
      </c>
      <c r="P111" s="134">
        <v>13</v>
      </c>
      <c r="Q111" s="103" t="s">
        <v>894</v>
      </c>
      <c r="R111" s="134">
        <v>10</v>
      </c>
    </row>
    <row r="112" spans="1:18">
      <c r="A112" s="106" t="s">
        <v>895</v>
      </c>
      <c r="B112" s="122" t="s">
        <v>896</v>
      </c>
      <c r="C112" s="126">
        <v>2.6</v>
      </c>
      <c r="D112" s="118">
        <v>7.0000000000000007E-2</v>
      </c>
      <c r="E112" s="106" t="s">
        <v>897</v>
      </c>
      <c r="F112" s="136">
        <v>530</v>
      </c>
      <c r="G112" s="136"/>
      <c r="H112" s="136"/>
      <c r="I112" s="136"/>
      <c r="J112" s="136"/>
      <c r="K112" s="106" t="s">
        <v>897</v>
      </c>
      <c r="L112" s="136">
        <v>144</v>
      </c>
      <c r="M112" s="106" t="s">
        <v>898</v>
      </c>
      <c r="N112" s="136">
        <v>213</v>
      </c>
      <c r="O112" s="106" t="s">
        <v>899</v>
      </c>
      <c r="P112" s="136">
        <v>26</v>
      </c>
      <c r="Q112" s="106" t="s">
        <v>900</v>
      </c>
      <c r="R112" s="136">
        <v>20</v>
      </c>
    </row>
    <row r="113" spans="1:18" ht="18">
      <c r="A113" s="103" t="s">
        <v>901</v>
      </c>
      <c r="B113" s="120" t="s">
        <v>902</v>
      </c>
      <c r="C113" s="121">
        <v>28.4</v>
      </c>
      <c r="D113" s="115">
        <v>0.31</v>
      </c>
      <c r="E113" s="103" t="s">
        <v>903</v>
      </c>
      <c r="F113" s="134">
        <v>4510</v>
      </c>
      <c r="G113" s="134"/>
      <c r="H113" s="134"/>
      <c r="I113" s="134"/>
      <c r="J113" s="134"/>
      <c r="K113" s="103" t="s">
        <v>904</v>
      </c>
      <c r="L113" s="135">
        <v>2360</v>
      </c>
      <c r="M113" s="103" t="s">
        <v>905</v>
      </c>
      <c r="N113" s="135">
        <v>4290</v>
      </c>
      <c r="O113" s="103" t="s">
        <v>796</v>
      </c>
      <c r="P113" s="134">
        <v>2220</v>
      </c>
      <c r="Q113" s="103" t="s">
        <v>906</v>
      </c>
      <c r="R113" s="134">
        <v>725</v>
      </c>
    </row>
    <row r="114" spans="1:18">
      <c r="A114" s="106" t="s">
        <v>907</v>
      </c>
      <c r="B114" s="122" t="s">
        <v>908</v>
      </c>
      <c r="C114" s="126">
        <v>8.6999999999999993</v>
      </c>
      <c r="D114" s="118">
        <v>0.22</v>
      </c>
      <c r="E114" s="106" t="s">
        <v>909</v>
      </c>
      <c r="F114" s="136">
        <v>2660</v>
      </c>
      <c r="G114" s="136"/>
      <c r="H114" s="136"/>
      <c r="I114" s="136"/>
      <c r="J114" s="136"/>
      <c r="K114" s="106" t="s">
        <v>910</v>
      </c>
      <c r="L114" s="136">
        <v>804</v>
      </c>
      <c r="M114" s="106" t="s">
        <v>911</v>
      </c>
      <c r="N114" s="137">
        <v>1890</v>
      </c>
      <c r="O114" s="106" t="s">
        <v>912</v>
      </c>
      <c r="P114" s="136">
        <v>262</v>
      </c>
      <c r="Q114" s="106" t="s">
        <v>913</v>
      </c>
      <c r="R114" s="136">
        <v>114</v>
      </c>
    </row>
    <row r="115" spans="1:18" ht="18">
      <c r="A115" s="103" t="s">
        <v>914</v>
      </c>
      <c r="B115" s="120" t="s">
        <v>915</v>
      </c>
      <c r="C115" s="121">
        <v>16.100000000000001</v>
      </c>
      <c r="D115" s="104" t="s">
        <v>916</v>
      </c>
      <c r="E115" s="103" t="s">
        <v>917</v>
      </c>
      <c r="F115" s="134">
        <v>4310</v>
      </c>
      <c r="G115" s="134"/>
      <c r="H115" s="134"/>
      <c r="I115" s="134"/>
      <c r="J115" s="134"/>
      <c r="K115" s="103" t="s">
        <v>918</v>
      </c>
      <c r="L115" s="135">
        <v>1650</v>
      </c>
      <c r="M115" s="103" t="s">
        <v>919</v>
      </c>
      <c r="N115" s="135">
        <v>3720</v>
      </c>
      <c r="O115" s="103" t="s">
        <v>920</v>
      </c>
      <c r="P115" s="134">
        <v>1070</v>
      </c>
      <c r="Q115" s="103" t="s">
        <v>921</v>
      </c>
      <c r="R115" s="134">
        <v>281</v>
      </c>
    </row>
    <row r="116" spans="1:18">
      <c r="A116" s="106" t="s">
        <v>922</v>
      </c>
      <c r="B116" s="122" t="s">
        <v>923</v>
      </c>
      <c r="C116" s="106" t="s">
        <v>924</v>
      </c>
      <c r="D116" s="122" t="s">
        <v>925</v>
      </c>
      <c r="E116" s="106" t="s">
        <v>926</v>
      </c>
      <c r="F116" s="138" t="s">
        <v>815</v>
      </c>
      <c r="G116" s="138"/>
      <c r="H116" s="138"/>
      <c r="I116" s="138"/>
      <c r="J116" s="138"/>
      <c r="K116" s="106" t="s">
        <v>926</v>
      </c>
      <c r="L116" s="138" t="s">
        <v>815</v>
      </c>
      <c r="M116" s="106" t="s">
        <v>927</v>
      </c>
      <c r="N116" s="138" t="s">
        <v>815</v>
      </c>
      <c r="O116" s="106" t="s">
        <v>928</v>
      </c>
      <c r="P116" s="138" t="s">
        <v>815</v>
      </c>
      <c r="Q116" s="106" t="s">
        <v>929</v>
      </c>
      <c r="R116" s="138" t="s">
        <v>815</v>
      </c>
    </row>
    <row r="117" spans="1:18">
      <c r="A117" s="103" t="s">
        <v>930</v>
      </c>
      <c r="B117" s="120" t="s">
        <v>931</v>
      </c>
      <c r="C117" s="103" t="s">
        <v>932</v>
      </c>
      <c r="D117" s="120" t="s">
        <v>933</v>
      </c>
      <c r="E117" s="103" t="s">
        <v>934</v>
      </c>
      <c r="F117" s="139" t="s">
        <v>815</v>
      </c>
      <c r="G117" s="139"/>
      <c r="H117" s="139"/>
      <c r="I117" s="139"/>
      <c r="J117" s="139"/>
      <c r="K117" s="103" t="s">
        <v>934</v>
      </c>
      <c r="L117" s="139" t="s">
        <v>815</v>
      </c>
      <c r="M117" s="103" t="s">
        <v>935</v>
      </c>
      <c r="N117" s="139" t="s">
        <v>815</v>
      </c>
      <c r="O117" s="103" t="s">
        <v>936</v>
      </c>
      <c r="P117" s="139" t="s">
        <v>815</v>
      </c>
      <c r="Q117" s="103" t="s">
        <v>937</v>
      </c>
      <c r="R117" s="139" t="s">
        <v>815</v>
      </c>
    </row>
    <row r="118" spans="1:18">
      <c r="A118" s="106" t="s">
        <v>938</v>
      </c>
      <c r="B118" s="122" t="s">
        <v>939</v>
      </c>
      <c r="C118" s="106" t="s">
        <v>940</v>
      </c>
      <c r="D118" s="118">
        <v>0.02</v>
      </c>
      <c r="E118" s="106" t="s">
        <v>941</v>
      </c>
      <c r="F118" s="138" t="s">
        <v>815</v>
      </c>
      <c r="G118" s="138"/>
      <c r="H118" s="138"/>
      <c r="I118" s="138"/>
      <c r="J118" s="138"/>
      <c r="K118" s="106" t="s">
        <v>941</v>
      </c>
      <c r="L118" s="138" t="s">
        <v>815</v>
      </c>
      <c r="M118" s="106" t="s">
        <v>942</v>
      </c>
      <c r="N118" s="138" t="s">
        <v>815</v>
      </c>
      <c r="O118" s="106" t="s">
        <v>943</v>
      </c>
      <c r="P118" s="138" t="s">
        <v>815</v>
      </c>
      <c r="Q118" s="106" t="s">
        <v>944</v>
      </c>
      <c r="R118" s="138" t="s">
        <v>815</v>
      </c>
    </row>
    <row r="119" spans="1:18">
      <c r="A119" s="103" t="s">
        <v>945</v>
      </c>
      <c r="B119" s="120" t="s">
        <v>946</v>
      </c>
      <c r="C119" s="103" t="s">
        <v>947</v>
      </c>
      <c r="D119" s="115">
        <v>0.01</v>
      </c>
      <c r="E119" s="103" t="s">
        <v>948</v>
      </c>
      <c r="F119" s="139" t="s">
        <v>815</v>
      </c>
      <c r="G119" s="139"/>
      <c r="H119" s="139"/>
      <c r="I119" s="139"/>
      <c r="J119" s="139"/>
      <c r="K119" s="103" t="s">
        <v>948</v>
      </c>
      <c r="L119" s="139" t="s">
        <v>815</v>
      </c>
      <c r="M119" s="103" t="s">
        <v>949</v>
      </c>
      <c r="N119" s="139" t="s">
        <v>815</v>
      </c>
      <c r="O119" s="103" t="s">
        <v>950</v>
      </c>
      <c r="P119" s="139" t="s">
        <v>815</v>
      </c>
      <c r="Q119" s="103" t="s">
        <v>951</v>
      </c>
      <c r="R119" s="139" t="s">
        <v>815</v>
      </c>
    </row>
    <row r="120" spans="1:18" ht="18">
      <c r="A120" s="106" t="s">
        <v>952</v>
      </c>
      <c r="B120" s="122" t="s">
        <v>953</v>
      </c>
      <c r="C120" s="106" t="s">
        <v>954</v>
      </c>
      <c r="D120" s="118">
        <v>0.02</v>
      </c>
      <c r="E120" s="106" t="s">
        <v>955</v>
      </c>
      <c r="F120" s="136">
        <v>1</v>
      </c>
      <c r="G120" s="136"/>
      <c r="H120" s="136"/>
      <c r="I120" s="136"/>
      <c r="J120" s="136"/>
      <c r="K120" s="106" t="s">
        <v>955</v>
      </c>
      <c r="L120" s="138" t="s">
        <v>815</v>
      </c>
      <c r="M120" s="106" t="s">
        <v>956</v>
      </c>
      <c r="N120" s="138" t="s">
        <v>815</v>
      </c>
      <c r="O120" s="106" t="s">
        <v>957</v>
      </c>
      <c r="P120" s="138" t="s">
        <v>815</v>
      </c>
      <c r="Q120" s="106" t="s">
        <v>958</v>
      </c>
      <c r="R120" s="138" t="s">
        <v>815</v>
      </c>
    </row>
    <row r="121" spans="1:18">
      <c r="A121" s="103" t="s">
        <v>959</v>
      </c>
      <c r="B121" s="120" t="s">
        <v>960</v>
      </c>
      <c r="C121" s="103" t="s">
        <v>961</v>
      </c>
      <c r="D121" s="115">
        <v>0.02</v>
      </c>
      <c r="E121" s="103" t="s">
        <v>962</v>
      </c>
      <c r="F121" s="134">
        <v>1</v>
      </c>
      <c r="G121" s="134"/>
      <c r="H121" s="134"/>
      <c r="I121" s="134"/>
      <c r="J121" s="134"/>
      <c r="K121" s="103" t="s">
        <v>962</v>
      </c>
      <c r="L121" s="139" t="s">
        <v>815</v>
      </c>
      <c r="M121" s="103" t="s">
        <v>963</v>
      </c>
      <c r="N121" s="139" t="s">
        <v>815</v>
      </c>
      <c r="O121" s="103" t="s">
        <v>964</v>
      </c>
      <c r="P121" s="139" t="s">
        <v>815</v>
      </c>
      <c r="Q121" s="103" t="s">
        <v>965</v>
      </c>
      <c r="R121" s="139" t="s">
        <v>815</v>
      </c>
    </row>
    <row r="122" spans="1:18" ht="18">
      <c r="A122" s="106" t="s">
        <v>966</v>
      </c>
      <c r="B122" s="122" t="s">
        <v>967</v>
      </c>
      <c r="C122" s="106" t="s">
        <v>968</v>
      </c>
      <c r="D122" s="118">
        <v>0.04</v>
      </c>
      <c r="E122" s="106" t="s">
        <v>969</v>
      </c>
      <c r="F122" s="136">
        <v>4</v>
      </c>
      <c r="G122" s="136"/>
      <c r="H122" s="136"/>
      <c r="I122" s="136"/>
      <c r="J122" s="136"/>
      <c r="K122" s="106" t="s">
        <v>969</v>
      </c>
      <c r="L122" s="138" t="s">
        <v>815</v>
      </c>
      <c r="M122" s="106" t="s">
        <v>970</v>
      </c>
      <c r="N122" s="138" t="s">
        <v>815</v>
      </c>
      <c r="O122" s="106" t="s">
        <v>971</v>
      </c>
      <c r="P122" s="138" t="s">
        <v>815</v>
      </c>
      <c r="Q122" s="106" t="s">
        <v>972</v>
      </c>
      <c r="R122" s="138" t="s">
        <v>815</v>
      </c>
    </row>
    <row r="123" spans="1:18" ht="18">
      <c r="A123" s="109" t="s">
        <v>973</v>
      </c>
      <c r="B123" s="123" t="s">
        <v>974</v>
      </c>
      <c r="C123" s="109" t="s">
        <v>975</v>
      </c>
      <c r="D123" s="110" t="s">
        <v>976</v>
      </c>
      <c r="E123" s="109" t="s">
        <v>921</v>
      </c>
      <c r="F123" s="140">
        <v>6</v>
      </c>
      <c r="G123" s="140"/>
      <c r="H123" s="140"/>
      <c r="I123" s="140"/>
      <c r="J123" s="140"/>
      <c r="K123" s="109" t="s">
        <v>921</v>
      </c>
      <c r="L123" s="140">
        <v>2</v>
      </c>
      <c r="M123" s="109" t="s">
        <v>977</v>
      </c>
      <c r="N123" s="140">
        <v>2</v>
      </c>
      <c r="O123" s="109" t="s">
        <v>978</v>
      </c>
      <c r="P123" s="141" t="s">
        <v>815</v>
      </c>
      <c r="Q123" s="109" t="s">
        <v>979</v>
      </c>
      <c r="R123" s="141" t="s">
        <v>815</v>
      </c>
    </row>
    <row r="124" spans="1:18">
      <c r="A124" s="99" t="s">
        <v>980</v>
      </c>
      <c r="B124" s="142" t="s">
        <v>981</v>
      </c>
      <c r="C124" s="99" t="s">
        <v>982</v>
      </c>
      <c r="D124" s="143">
        <v>0.01</v>
      </c>
      <c r="E124" s="99" t="s">
        <v>983</v>
      </c>
      <c r="F124" s="144">
        <v>1</v>
      </c>
      <c r="G124" s="144"/>
      <c r="H124" s="144"/>
      <c r="I124" s="144"/>
      <c r="J124" s="144"/>
      <c r="K124" s="99" t="s">
        <v>983</v>
      </c>
      <c r="L124" s="145" t="s">
        <v>815</v>
      </c>
      <c r="M124" s="99" t="s">
        <v>984</v>
      </c>
      <c r="N124" s="145" t="s">
        <v>815</v>
      </c>
      <c r="O124" s="99" t="s">
        <v>985</v>
      </c>
      <c r="P124" s="145" t="s">
        <v>815</v>
      </c>
      <c r="Q124" s="99" t="s">
        <v>986</v>
      </c>
      <c r="R124" s="145" t="s">
        <v>815</v>
      </c>
    </row>
    <row r="125" spans="1:18">
      <c r="A125" s="103" t="s">
        <v>987</v>
      </c>
      <c r="B125" s="120" t="s">
        <v>988</v>
      </c>
      <c r="C125" s="103" t="s">
        <v>989</v>
      </c>
      <c r="D125" s="146">
        <v>0.01</v>
      </c>
      <c r="E125" s="103" t="s">
        <v>990</v>
      </c>
      <c r="F125" s="139" t="s">
        <v>815</v>
      </c>
      <c r="G125" s="139"/>
      <c r="H125" s="139"/>
      <c r="I125" s="139"/>
      <c r="J125" s="139"/>
      <c r="K125" s="103" t="s">
        <v>990</v>
      </c>
      <c r="L125" s="139" t="s">
        <v>815</v>
      </c>
      <c r="M125" s="103" t="s">
        <v>991</v>
      </c>
      <c r="N125" s="139" t="s">
        <v>815</v>
      </c>
      <c r="O125" s="103" t="s">
        <v>992</v>
      </c>
      <c r="P125" s="139" t="s">
        <v>815</v>
      </c>
      <c r="Q125" s="103" t="s">
        <v>993</v>
      </c>
      <c r="R125" s="139" t="s">
        <v>815</v>
      </c>
    </row>
    <row r="126" spans="1:18">
      <c r="A126" s="106" t="s">
        <v>994</v>
      </c>
      <c r="B126" s="122" t="s">
        <v>995</v>
      </c>
      <c r="C126" s="106" t="s">
        <v>989</v>
      </c>
      <c r="D126" s="147">
        <v>0.03</v>
      </c>
      <c r="E126" s="106" t="s">
        <v>800</v>
      </c>
      <c r="F126" s="138" t="s">
        <v>815</v>
      </c>
      <c r="G126" s="138"/>
      <c r="H126" s="138"/>
      <c r="I126" s="138"/>
      <c r="J126" s="138"/>
      <c r="K126" s="106" t="s">
        <v>800</v>
      </c>
      <c r="L126" s="138" t="s">
        <v>815</v>
      </c>
      <c r="M126" s="106" t="s">
        <v>996</v>
      </c>
      <c r="N126" s="138" t="s">
        <v>815</v>
      </c>
      <c r="O126" s="106" t="s">
        <v>997</v>
      </c>
      <c r="P126" s="138" t="s">
        <v>815</v>
      </c>
      <c r="Q126" s="106" t="s">
        <v>998</v>
      </c>
      <c r="R126" s="138" t="s">
        <v>815</v>
      </c>
    </row>
    <row r="127" spans="1:18">
      <c r="A127" s="103" t="s">
        <v>999</v>
      </c>
      <c r="B127" s="120" t="s">
        <v>1000</v>
      </c>
      <c r="C127" s="103" t="s">
        <v>989</v>
      </c>
      <c r="D127" s="146">
        <v>0.03</v>
      </c>
      <c r="E127" s="103" t="s">
        <v>1001</v>
      </c>
      <c r="F127" s="139" t="s">
        <v>815</v>
      </c>
      <c r="G127" s="139"/>
      <c r="H127" s="139"/>
      <c r="I127" s="139"/>
      <c r="J127" s="139"/>
      <c r="K127" s="103" t="s">
        <v>1001</v>
      </c>
      <c r="L127" s="139" t="s">
        <v>815</v>
      </c>
      <c r="M127" s="103" t="s">
        <v>1002</v>
      </c>
      <c r="N127" s="139" t="s">
        <v>815</v>
      </c>
      <c r="O127" s="103" t="s">
        <v>1003</v>
      </c>
      <c r="P127" s="139" t="s">
        <v>815</v>
      </c>
      <c r="Q127" s="103" t="s">
        <v>1004</v>
      </c>
      <c r="R127" s="139" t="s">
        <v>815</v>
      </c>
    </row>
    <row r="128" spans="1:18" ht="18">
      <c r="A128" s="127" t="s">
        <v>1005</v>
      </c>
      <c r="B128" s="127" t="s">
        <v>1006</v>
      </c>
      <c r="C128" s="128" t="s">
        <v>989</v>
      </c>
      <c r="D128" s="148">
        <v>0.03</v>
      </c>
      <c r="E128" s="128" t="s">
        <v>1007</v>
      </c>
      <c r="F128" s="149" t="s">
        <v>815</v>
      </c>
      <c r="G128" s="149"/>
      <c r="H128" s="149"/>
      <c r="I128" s="149"/>
      <c r="J128" s="149"/>
      <c r="K128" s="128" t="s">
        <v>1007</v>
      </c>
      <c r="L128" s="149" t="s">
        <v>815</v>
      </c>
      <c r="M128" s="128" t="s">
        <v>1008</v>
      </c>
      <c r="N128" s="149" t="s">
        <v>815</v>
      </c>
      <c r="O128" s="128" t="s">
        <v>1009</v>
      </c>
      <c r="P128" s="149" t="s">
        <v>815</v>
      </c>
      <c r="Q128" s="128" t="s">
        <v>1010</v>
      </c>
      <c r="R128" s="149" t="s">
        <v>815</v>
      </c>
    </row>
    <row r="129" spans="1:18">
      <c r="A129" s="99" t="s">
        <v>1011</v>
      </c>
      <c r="B129" s="100" t="s">
        <v>1012</v>
      </c>
      <c r="C129" s="112">
        <v>5</v>
      </c>
      <c r="D129" s="143">
        <v>7.0000000000000007E-2</v>
      </c>
      <c r="E129" s="99" t="s">
        <v>1013</v>
      </c>
      <c r="F129" s="144">
        <v>578</v>
      </c>
      <c r="G129" s="144"/>
      <c r="H129" s="144"/>
      <c r="I129" s="144"/>
      <c r="J129" s="144"/>
      <c r="K129" s="99" t="s">
        <v>1014</v>
      </c>
      <c r="L129" s="144">
        <v>160</v>
      </c>
      <c r="M129" s="99" t="s">
        <v>1015</v>
      </c>
      <c r="N129" s="144">
        <v>317</v>
      </c>
      <c r="O129" s="99" t="s">
        <v>1016</v>
      </c>
      <c r="P129" s="144">
        <v>34</v>
      </c>
      <c r="Q129" s="99" t="s">
        <v>1017</v>
      </c>
      <c r="R129" s="144">
        <v>22</v>
      </c>
    </row>
    <row r="130" spans="1:18">
      <c r="A130" s="103" t="s">
        <v>1018</v>
      </c>
      <c r="B130" s="104" t="s">
        <v>1019</v>
      </c>
      <c r="C130" s="114">
        <v>26</v>
      </c>
      <c r="D130" s="146">
        <v>0.17</v>
      </c>
      <c r="E130" s="103" t="s">
        <v>1020</v>
      </c>
      <c r="F130" s="135">
        <v>3480</v>
      </c>
      <c r="G130" s="135"/>
      <c r="H130" s="135"/>
      <c r="I130" s="135"/>
      <c r="J130" s="135"/>
      <c r="K130" s="103" t="s">
        <v>1021</v>
      </c>
      <c r="L130" s="135">
        <v>1730</v>
      </c>
      <c r="M130" s="103" t="s">
        <v>1022</v>
      </c>
      <c r="N130" s="135">
        <v>3280</v>
      </c>
      <c r="O130" s="103" t="s">
        <v>1023</v>
      </c>
      <c r="P130" s="135">
        <v>1570</v>
      </c>
      <c r="Q130" s="103" t="s">
        <v>1024</v>
      </c>
      <c r="R130" s="134">
        <v>479</v>
      </c>
    </row>
    <row r="131" spans="1:18">
      <c r="A131" s="106" t="s">
        <v>1025</v>
      </c>
      <c r="B131" s="107" t="s">
        <v>1026</v>
      </c>
      <c r="C131" s="126">
        <v>1</v>
      </c>
      <c r="D131" s="122" t="s">
        <v>1027</v>
      </c>
      <c r="E131" s="106" t="s">
        <v>1028</v>
      </c>
      <c r="F131" s="136">
        <v>45</v>
      </c>
      <c r="G131" s="136"/>
      <c r="H131" s="136"/>
      <c r="I131" s="136"/>
      <c r="J131" s="136"/>
      <c r="K131" s="106" t="s">
        <v>1028</v>
      </c>
      <c r="L131" s="136">
        <v>12</v>
      </c>
      <c r="M131" s="106" t="s">
        <v>1029</v>
      </c>
      <c r="N131" s="136">
        <v>15</v>
      </c>
      <c r="O131" s="106" t="s">
        <v>1030</v>
      </c>
      <c r="P131" s="136">
        <v>2</v>
      </c>
      <c r="Q131" s="106" t="s">
        <v>1031</v>
      </c>
      <c r="R131" s="136">
        <v>2</v>
      </c>
    </row>
    <row r="132" spans="1:18">
      <c r="A132" s="103" t="s">
        <v>1032</v>
      </c>
      <c r="B132" s="104" t="s">
        <v>1033</v>
      </c>
      <c r="C132" s="121">
        <v>0.4</v>
      </c>
      <c r="D132" s="120" t="s">
        <v>1034</v>
      </c>
      <c r="E132" s="103" t="s">
        <v>1035</v>
      </c>
      <c r="F132" s="134">
        <v>33</v>
      </c>
      <c r="G132" s="134"/>
      <c r="H132" s="134"/>
      <c r="I132" s="134"/>
      <c r="J132" s="134"/>
      <c r="K132" s="103" t="s">
        <v>1035</v>
      </c>
      <c r="L132" s="134">
        <v>9</v>
      </c>
      <c r="M132" s="103" t="s">
        <v>1036</v>
      </c>
      <c r="N132" s="134">
        <v>10</v>
      </c>
      <c r="O132" s="103" t="s">
        <v>1037</v>
      </c>
      <c r="P132" s="134">
        <v>2</v>
      </c>
      <c r="Q132" s="103" t="s">
        <v>1038</v>
      </c>
      <c r="R132" s="134">
        <v>1</v>
      </c>
    </row>
    <row r="133" spans="1:18">
      <c r="A133" s="106" t="s">
        <v>1039</v>
      </c>
      <c r="B133" s="107" t="s">
        <v>1040</v>
      </c>
      <c r="C133" s="126">
        <v>0.4</v>
      </c>
      <c r="D133" s="147">
        <v>0.08</v>
      </c>
      <c r="E133" s="106" t="s">
        <v>1041</v>
      </c>
      <c r="F133" s="136">
        <v>60</v>
      </c>
      <c r="G133" s="136"/>
      <c r="H133" s="136"/>
      <c r="I133" s="136"/>
      <c r="J133" s="136"/>
      <c r="K133" s="106" t="s">
        <v>1041</v>
      </c>
      <c r="L133" s="136">
        <v>16</v>
      </c>
      <c r="M133" s="106" t="s">
        <v>800</v>
      </c>
      <c r="N133" s="136">
        <v>18</v>
      </c>
      <c r="O133" s="106" t="s">
        <v>1042</v>
      </c>
      <c r="P133" s="136">
        <v>3</v>
      </c>
      <c r="Q133" s="106" t="s">
        <v>802</v>
      </c>
      <c r="R133" s="136">
        <v>2</v>
      </c>
    </row>
    <row r="134" spans="1:18">
      <c r="A134" s="109" t="s">
        <v>1043</v>
      </c>
      <c r="B134" s="123" t="s">
        <v>1044</v>
      </c>
      <c r="C134" s="109" t="s">
        <v>1045</v>
      </c>
      <c r="D134" s="150">
        <v>0.01</v>
      </c>
      <c r="E134" s="109" t="s">
        <v>1046</v>
      </c>
      <c r="F134" s="140">
        <v>3</v>
      </c>
      <c r="G134" s="140"/>
      <c r="H134" s="140"/>
      <c r="I134" s="140"/>
      <c r="J134" s="140"/>
      <c r="K134" s="109" t="s">
        <v>1046</v>
      </c>
      <c r="L134" s="141" t="s">
        <v>815</v>
      </c>
      <c r="M134" s="109" t="s">
        <v>1047</v>
      </c>
      <c r="N134" s="141" t="s">
        <v>815</v>
      </c>
      <c r="O134" s="109" t="s">
        <v>1048</v>
      </c>
      <c r="P134" s="141" t="s">
        <v>815</v>
      </c>
      <c r="Q134" s="109" t="s">
        <v>1049</v>
      </c>
      <c r="R134" s="141" t="s">
        <v>815</v>
      </c>
    </row>
    <row r="135" spans="1:18">
      <c r="A135" s="99" t="s">
        <v>1050</v>
      </c>
      <c r="B135" s="100" t="s">
        <v>1051</v>
      </c>
      <c r="C135" s="112">
        <v>0.8</v>
      </c>
      <c r="D135" s="151">
        <v>4.0000000000000001E-3</v>
      </c>
      <c r="E135" s="99" t="s">
        <v>1052</v>
      </c>
      <c r="F135" s="144">
        <v>9</v>
      </c>
      <c r="G135" s="144"/>
      <c r="H135" s="144"/>
      <c r="I135" s="144"/>
      <c r="J135" s="144"/>
      <c r="K135" s="99" t="s">
        <v>1052</v>
      </c>
      <c r="L135" s="144">
        <v>2</v>
      </c>
      <c r="M135" s="99" t="s">
        <v>1053</v>
      </c>
      <c r="N135" s="144">
        <v>3</v>
      </c>
      <c r="O135" s="99" t="s">
        <v>1054</v>
      </c>
      <c r="P135" s="145" t="s">
        <v>815</v>
      </c>
      <c r="Q135" s="99" t="s">
        <v>1055</v>
      </c>
      <c r="R135" s="145" t="s">
        <v>815</v>
      </c>
    </row>
    <row r="136" spans="1:18">
      <c r="A136" s="103" t="s">
        <v>1056</v>
      </c>
      <c r="B136" s="104" t="s">
        <v>1057</v>
      </c>
      <c r="C136" s="121">
        <v>0.3</v>
      </c>
      <c r="D136" s="146">
        <v>0.01</v>
      </c>
      <c r="E136" s="103" t="s">
        <v>1058</v>
      </c>
      <c r="F136" s="134">
        <v>4</v>
      </c>
      <c r="G136" s="134"/>
      <c r="H136" s="134"/>
      <c r="I136" s="134"/>
      <c r="J136" s="134"/>
      <c r="K136" s="103" t="s">
        <v>1058</v>
      </c>
      <c r="L136" s="134">
        <v>1</v>
      </c>
      <c r="M136" s="103" t="s">
        <v>1059</v>
      </c>
      <c r="N136" s="134">
        <v>1</v>
      </c>
      <c r="O136" s="103" t="s">
        <v>1060</v>
      </c>
      <c r="P136" s="139" t="s">
        <v>815</v>
      </c>
      <c r="Q136" s="103" t="s">
        <v>1061</v>
      </c>
      <c r="R136" s="139" t="s">
        <v>815</v>
      </c>
    </row>
    <row r="137" spans="1:18">
      <c r="A137" s="106" t="s">
        <v>1062</v>
      </c>
      <c r="B137" s="107" t="s">
        <v>1063</v>
      </c>
      <c r="C137" s="126">
        <v>5.2</v>
      </c>
      <c r="D137" s="147">
        <v>0.15</v>
      </c>
      <c r="E137" s="106" t="s">
        <v>692</v>
      </c>
      <c r="F137" s="137">
        <v>1350</v>
      </c>
      <c r="G137" s="137"/>
      <c r="H137" s="137"/>
      <c r="I137" s="137"/>
      <c r="J137" s="137"/>
      <c r="K137" s="106" t="s">
        <v>1064</v>
      </c>
      <c r="L137" s="136">
        <v>376</v>
      </c>
      <c r="M137" s="106" t="s">
        <v>1065</v>
      </c>
      <c r="N137" s="136">
        <v>756</v>
      </c>
      <c r="O137" s="106" t="s">
        <v>1066</v>
      </c>
      <c r="P137" s="136">
        <v>80</v>
      </c>
      <c r="Q137" s="106" t="s">
        <v>1067</v>
      </c>
      <c r="R137" s="136">
        <v>52</v>
      </c>
    </row>
    <row r="138" spans="1:18">
      <c r="A138" s="103" t="s">
        <v>1068</v>
      </c>
      <c r="B138" s="104" t="s">
        <v>1069</v>
      </c>
      <c r="C138" s="121">
        <v>2.9</v>
      </c>
      <c r="D138" s="146">
        <v>0.27</v>
      </c>
      <c r="E138" s="103" t="s">
        <v>1070</v>
      </c>
      <c r="F138" s="134">
        <v>848</v>
      </c>
      <c r="G138" s="134"/>
      <c r="H138" s="134"/>
      <c r="I138" s="134"/>
      <c r="J138" s="134"/>
      <c r="K138" s="103" t="s">
        <v>1070</v>
      </c>
      <c r="L138" s="134">
        <v>231</v>
      </c>
      <c r="M138" s="103" t="s">
        <v>1071</v>
      </c>
      <c r="N138" s="134">
        <v>356</v>
      </c>
      <c r="O138" s="103" t="s">
        <v>955</v>
      </c>
      <c r="P138" s="134">
        <v>42</v>
      </c>
      <c r="Q138" s="103" t="s">
        <v>1072</v>
      </c>
      <c r="R138" s="134">
        <v>32</v>
      </c>
    </row>
    <row r="139" spans="1:18">
      <c r="A139" s="106" t="s">
        <v>1073</v>
      </c>
      <c r="B139" s="107" t="s">
        <v>1074</v>
      </c>
      <c r="C139" s="117">
        <v>16</v>
      </c>
      <c r="D139" s="147">
        <v>0.28999999999999998</v>
      </c>
      <c r="E139" s="106" t="s">
        <v>1075</v>
      </c>
      <c r="F139" s="137">
        <v>4590</v>
      </c>
      <c r="G139" s="137"/>
      <c r="H139" s="137"/>
      <c r="I139" s="137"/>
      <c r="J139" s="137"/>
      <c r="K139" s="106" t="s">
        <v>1076</v>
      </c>
      <c r="L139" s="137">
        <v>1750</v>
      </c>
      <c r="M139" s="106" t="s">
        <v>1077</v>
      </c>
      <c r="N139" s="137">
        <v>3950</v>
      </c>
      <c r="O139" s="106" t="s">
        <v>1078</v>
      </c>
      <c r="P139" s="137">
        <v>1130</v>
      </c>
      <c r="Q139" s="106" t="s">
        <v>912</v>
      </c>
      <c r="R139" s="136">
        <v>297</v>
      </c>
    </row>
    <row r="140" spans="1:18">
      <c r="A140" s="103" t="s">
        <v>1079</v>
      </c>
      <c r="B140" s="104" t="s">
        <v>1080</v>
      </c>
      <c r="C140" s="114">
        <v>65</v>
      </c>
      <c r="D140" s="146">
        <v>0.3</v>
      </c>
      <c r="E140" s="103" t="s">
        <v>1081</v>
      </c>
      <c r="F140" s="135">
        <v>7800</v>
      </c>
      <c r="G140" s="135"/>
      <c r="H140" s="135"/>
      <c r="I140" s="135"/>
      <c r="J140" s="135"/>
      <c r="K140" s="103" t="s">
        <v>1082</v>
      </c>
      <c r="L140" s="135">
        <v>6290</v>
      </c>
      <c r="M140" s="103" t="s">
        <v>1083</v>
      </c>
      <c r="N140" s="135">
        <v>7990</v>
      </c>
      <c r="O140" s="103" t="s">
        <v>1084</v>
      </c>
      <c r="P140" s="135">
        <v>6750</v>
      </c>
      <c r="Q140" s="103" t="s">
        <v>1085</v>
      </c>
      <c r="R140" s="134">
        <v>4170</v>
      </c>
    </row>
    <row r="141" spans="1:18">
      <c r="A141" s="106" t="s">
        <v>1086</v>
      </c>
      <c r="B141" s="122" t="s">
        <v>1087</v>
      </c>
      <c r="C141" s="126">
        <v>3.4</v>
      </c>
      <c r="D141" s="147">
        <v>0.14000000000000001</v>
      </c>
      <c r="E141" s="106" t="s">
        <v>1088</v>
      </c>
      <c r="F141" s="136">
        <v>635</v>
      </c>
      <c r="G141" s="136"/>
      <c r="H141" s="136"/>
      <c r="I141" s="136"/>
      <c r="J141" s="136"/>
      <c r="K141" s="106" t="s">
        <v>1088</v>
      </c>
      <c r="L141" s="136">
        <v>173</v>
      </c>
      <c r="M141" s="106" t="s">
        <v>1089</v>
      </c>
      <c r="N141" s="136">
        <v>286</v>
      </c>
      <c r="O141" s="106" t="s">
        <v>1090</v>
      </c>
      <c r="P141" s="136">
        <v>33</v>
      </c>
      <c r="Q141" s="106" t="s">
        <v>1091</v>
      </c>
      <c r="R141" s="136">
        <v>24</v>
      </c>
    </row>
    <row r="142" spans="1:18">
      <c r="A142" s="103" t="s">
        <v>1092</v>
      </c>
      <c r="B142" s="120" t="s">
        <v>1093</v>
      </c>
      <c r="C142" s="121">
        <v>1</v>
      </c>
      <c r="D142" s="146">
        <v>0.13</v>
      </c>
      <c r="E142" s="103" t="s">
        <v>1094</v>
      </c>
      <c r="F142" s="134">
        <v>151</v>
      </c>
      <c r="G142" s="134"/>
      <c r="H142" s="134"/>
      <c r="I142" s="134"/>
      <c r="J142" s="134"/>
      <c r="K142" s="103" t="s">
        <v>1094</v>
      </c>
      <c r="L142" s="134">
        <v>41</v>
      </c>
      <c r="M142" s="103" t="s">
        <v>1095</v>
      </c>
      <c r="N142" s="134">
        <v>49</v>
      </c>
      <c r="O142" s="103" t="s">
        <v>1096</v>
      </c>
      <c r="P142" s="134">
        <v>7</v>
      </c>
      <c r="Q142" s="103" t="s">
        <v>1097</v>
      </c>
      <c r="R142" s="134">
        <v>6</v>
      </c>
    </row>
    <row r="143" spans="1:18">
      <c r="A143" s="106" t="s">
        <v>1098</v>
      </c>
      <c r="B143" s="122" t="s">
        <v>1099</v>
      </c>
      <c r="C143" s="126">
        <v>2.9</v>
      </c>
      <c r="D143" s="147">
        <v>0.19</v>
      </c>
      <c r="E143" s="106" t="s">
        <v>1100</v>
      </c>
      <c r="F143" s="136">
        <v>674</v>
      </c>
      <c r="G143" s="136"/>
      <c r="H143" s="136"/>
      <c r="I143" s="136"/>
      <c r="J143" s="136"/>
      <c r="K143" s="106" t="s">
        <v>1100</v>
      </c>
      <c r="L143" s="136">
        <v>184</v>
      </c>
      <c r="M143" s="106" t="s">
        <v>1101</v>
      </c>
      <c r="N143" s="136">
        <v>283</v>
      </c>
      <c r="O143" s="106" t="s">
        <v>1016</v>
      </c>
      <c r="P143" s="136">
        <v>34</v>
      </c>
      <c r="Q143" s="106" t="s">
        <v>1102</v>
      </c>
      <c r="R143" s="136">
        <v>25</v>
      </c>
    </row>
    <row r="144" spans="1:18">
      <c r="A144" s="109" t="s">
        <v>1103</v>
      </c>
      <c r="B144" s="123" t="s">
        <v>1104</v>
      </c>
      <c r="C144" s="152">
        <v>20</v>
      </c>
      <c r="D144" s="150">
        <v>0.31</v>
      </c>
      <c r="E144" s="109" t="s">
        <v>1105</v>
      </c>
      <c r="F144" s="153">
        <v>3440</v>
      </c>
      <c r="G144" s="153"/>
      <c r="H144" s="153"/>
      <c r="I144" s="153"/>
      <c r="J144" s="153"/>
      <c r="K144" s="109" t="s">
        <v>1106</v>
      </c>
      <c r="L144" s="153">
        <v>1470</v>
      </c>
      <c r="M144" s="109" t="s">
        <v>829</v>
      </c>
      <c r="N144" s="153">
        <v>3100</v>
      </c>
      <c r="O144" s="109" t="s">
        <v>1107</v>
      </c>
      <c r="P144" s="153">
        <v>1150</v>
      </c>
      <c r="Q144" s="109" t="s">
        <v>1108</v>
      </c>
      <c r="R144" s="140">
        <v>304</v>
      </c>
    </row>
    <row r="145" spans="1:18">
      <c r="A145" s="99" t="s">
        <v>1109</v>
      </c>
      <c r="B145" s="100" t="s">
        <v>1110</v>
      </c>
      <c r="C145" s="132">
        <v>500</v>
      </c>
      <c r="D145" s="143">
        <v>0.2</v>
      </c>
      <c r="E145" s="99" t="s">
        <v>1111</v>
      </c>
      <c r="F145" s="133">
        <v>12800</v>
      </c>
      <c r="G145" s="133"/>
      <c r="H145" s="133"/>
      <c r="I145" s="133"/>
      <c r="J145" s="133"/>
      <c r="K145" s="99" t="s">
        <v>1112</v>
      </c>
      <c r="L145" s="133">
        <v>16100</v>
      </c>
      <c r="M145" s="99" t="s">
        <v>1113</v>
      </c>
      <c r="N145" s="133">
        <v>13700</v>
      </c>
      <c r="O145" s="99" t="s">
        <v>1114</v>
      </c>
      <c r="P145" s="133">
        <v>16500</v>
      </c>
      <c r="Q145" s="99" t="s">
        <v>1115</v>
      </c>
      <c r="R145" s="133">
        <v>18100</v>
      </c>
    </row>
    <row r="146" spans="1:18">
      <c r="A146" s="103" t="s">
        <v>1116</v>
      </c>
      <c r="B146" s="104" t="s">
        <v>1117</v>
      </c>
      <c r="C146" s="154">
        <v>3200</v>
      </c>
      <c r="D146" s="146">
        <v>0.56999999999999995</v>
      </c>
      <c r="E146" s="103" t="s">
        <v>1118</v>
      </c>
      <c r="F146" s="155">
        <v>17500</v>
      </c>
      <c r="G146" s="155"/>
      <c r="H146" s="155"/>
      <c r="I146" s="155"/>
      <c r="J146" s="155"/>
      <c r="K146" s="103" t="s">
        <v>1119</v>
      </c>
      <c r="L146" s="155">
        <v>23500</v>
      </c>
      <c r="M146" s="103" t="s">
        <v>1120</v>
      </c>
      <c r="N146" s="155">
        <v>18900</v>
      </c>
      <c r="O146" s="103" t="s">
        <v>1014</v>
      </c>
      <c r="P146" s="155">
        <v>23800</v>
      </c>
      <c r="Q146" s="103" t="s">
        <v>1121</v>
      </c>
      <c r="R146" s="155">
        <v>28200</v>
      </c>
    </row>
    <row r="147" spans="1:18">
      <c r="A147" s="106" t="s">
        <v>1122</v>
      </c>
      <c r="B147" s="107" t="s">
        <v>1123</v>
      </c>
      <c r="C147" s="117">
        <v>800</v>
      </c>
      <c r="D147" s="147">
        <v>0.59</v>
      </c>
      <c r="E147" s="106" t="s">
        <v>1124</v>
      </c>
      <c r="F147" s="156">
        <v>13500</v>
      </c>
      <c r="G147" s="156"/>
      <c r="H147" s="156"/>
      <c r="I147" s="156"/>
      <c r="J147" s="156"/>
      <c r="K147" s="106" t="s">
        <v>1125</v>
      </c>
      <c r="L147" s="156">
        <v>17400</v>
      </c>
      <c r="M147" s="106" t="s">
        <v>1126</v>
      </c>
      <c r="N147" s="156">
        <v>14500</v>
      </c>
      <c r="O147" s="106" t="s">
        <v>1127</v>
      </c>
      <c r="P147" s="156">
        <v>17800</v>
      </c>
      <c r="Q147" s="106" t="s">
        <v>1128</v>
      </c>
      <c r="R147" s="156">
        <v>20200</v>
      </c>
    </row>
    <row r="148" spans="1:18">
      <c r="A148" s="103" t="s">
        <v>1129</v>
      </c>
      <c r="B148" s="104" t="s">
        <v>1130</v>
      </c>
      <c r="C148" s="114">
        <v>36</v>
      </c>
      <c r="D148" s="146">
        <v>0.2</v>
      </c>
      <c r="E148" s="103" t="s">
        <v>1131</v>
      </c>
      <c r="F148" s="135">
        <v>6840</v>
      </c>
      <c r="G148" s="135"/>
      <c r="H148" s="135"/>
      <c r="I148" s="135"/>
      <c r="J148" s="135"/>
      <c r="K148" s="103" t="s">
        <v>1132</v>
      </c>
      <c r="L148" s="135">
        <v>4090</v>
      </c>
      <c r="M148" s="103" t="s">
        <v>851</v>
      </c>
      <c r="N148" s="135">
        <v>6690</v>
      </c>
      <c r="O148" s="103" t="s">
        <v>1133</v>
      </c>
      <c r="P148" s="135">
        <v>4140</v>
      </c>
      <c r="Q148" s="103" t="s">
        <v>1134</v>
      </c>
      <c r="R148" s="134">
        <v>1650</v>
      </c>
    </row>
    <row r="149" spans="1:18">
      <c r="A149" s="106" t="s">
        <v>1135</v>
      </c>
      <c r="B149" s="107" t="s">
        <v>1136</v>
      </c>
      <c r="C149" s="157">
        <v>50000</v>
      </c>
      <c r="D149" s="147">
        <v>0.09</v>
      </c>
      <c r="E149" s="106" t="s">
        <v>842</v>
      </c>
      <c r="F149" s="137">
        <v>4880</v>
      </c>
      <c r="G149" s="137"/>
      <c r="H149" s="137"/>
      <c r="I149" s="137"/>
      <c r="J149" s="137"/>
      <c r="K149" s="106" t="s">
        <v>1137</v>
      </c>
      <c r="L149" s="137">
        <v>6630</v>
      </c>
      <c r="M149" s="106" t="s">
        <v>828</v>
      </c>
      <c r="N149" s="137">
        <v>5270</v>
      </c>
      <c r="O149" s="106" t="s">
        <v>1138</v>
      </c>
      <c r="P149" s="137">
        <v>6690</v>
      </c>
      <c r="Q149" s="106" t="s">
        <v>1139</v>
      </c>
      <c r="R149" s="136">
        <v>8040</v>
      </c>
    </row>
    <row r="150" spans="1:18">
      <c r="A150" s="103" t="s">
        <v>1140</v>
      </c>
      <c r="B150" s="104" t="s">
        <v>1141</v>
      </c>
      <c r="C150" s="154">
        <v>10000</v>
      </c>
      <c r="D150" s="146">
        <v>0.25</v>
      </c>
      <c r="E150" s="103" t="s">
        <v>1142</v>
      </c>
      <c r="F150" s="135">
        <v>8210</v>
      </c>
      <c r="G150" s="135"/>
      <c r="H150" s="135"/>
      <c r="I150" s="135"/>
      <c r="J150" s="135"/>
      <c r="K150" s="103" t="s">
        <v>1143</v>
      </c>
      <c r="L150" s="155">
        <v>11100</v>
      </c>
      <c r="M150" s="103" t="s">
        <v>1144</v>
      </c>
      <c r="N150" s="135">
        <v>8880</v>
      </c>
      <c r="O150" s="103" t="s">
        <v>891</v>
      </c>
      <c r="P150" s="155">
        <v>11200</v>
      </c>
      <c r="Q150" s="103" t="s">
        <v>1145</v>
      </c>
      <c r="R150" s="155">
        <v>13500</v>
      </c>
    </row>
    <row r="151" spans="1:18">
      <c r="A151" s="106" t="s">
        <v>1146</v>
      </c>
      <c r="B151" s="107" t="s">
        <v>1147</v>
      </c>
      <c r="C151" s="157">
        <v>3000</v>
      </c>
      <c r="D151" s="122" t="s">
        <v>1148</v>
      </c>
      <c r="E151" s="106" t="s">
        <v>1131</v>
      </c>
      <c r="F151" s="137">
        <v>6850</v>
      </c>
      <c r="G151" s="137"/>
      <c r="H151" s="137"/>
      <c r="I151" s="137"/>
      <c r="J151" s="137"/>
      <c r="K151" s="106" t="s">
        <v>1149</v>
      </c>
      <c r="L151" s="137">
        <v>9200</v>
      </c>
      <c r="M151" s="106" t="s">
        <v>849</v>
      </c>
      <c r="N151" s="137">
        <v>7400</v>
      </c>
      <c r="O151" s="106" t="s">
        <v>1150</v>
      </c>
      <c r="P151" s="137">
        <v>9310</v>
      </c>
      <c r="Q151" s="106" t="s">
        <v>1151</v>
      </c>
      <c r="R151" s="156">
        <v>11000</v>
      </c>
    </row>
    <row r="152" spans="1:18">
      <c r="A152" s="103" t="s">
        <v>1152</v>
      </c>
      <c r="B152" s="104" t="s">
        <v>1153</v>
      </c>
      <c r="C152" s="154">
        <v>2600</v>
      </c>
      <c r="D152" s="146">
        <v>0.28000000000000003</v>
      </c>
      <c r="E152" s="103" t="s">
        <v>1154</v>
      </c>
      <c r="F152" s="135">
        <v>6640</v>
      </c>
      <c r="G152" s="135"/>
      <c r="H152" s="135"/>
      <c r="I152" s="135"/>
      <c r="J152" s="135"/>
      <c r="K152" s="103" t="s">
        <v>1155</v>
      </c>
      <c r="L152" s="135">
        <v>8900</v>
      </c>
      <c r="M152" s="103" t="s">
        <v>658</v>
      </c>
      <c r="N152" s="135">
        <v>7180</v>
      </c>
      <c r="O152" s="103" t="s">
        <v>650</v>
      </c>
      <c r="P152" s="135">
        <v>9010</v>
      </c>
      <c r="Q152" s="103" t="s">
        <v>1156</v>
      </c>
      <c r="R152" s="155">
        <v>10700</v>
      </c>
    </row>
    <row r="153" spans="1:18">
      <c r="A153" s="128" t="s">
        <v>1157</v>
      </c>
      <c r="B153" s="158" t="s">
        <v>1158</v>
      </c>
      <c r="C153" s="159">
        <v>3200</v>
      </c>
      <c r="D153" s="148">
        <v>0.32</v>
      </c>
      <c r="E153" s="128" t="s">
        <v>1159</v>
      </c>
      <c r="F153" s="160">
        <v>7110</v>
      </c>
      <c r="G153" s="160"/>
      <c r="H153" s="160"/>
      <c r="I153" s="160"/>
      <c r="J153" s="160"/>
      <c r="K153" s="128" t="s">
        <v>1160</v>
      </c>
      <c r="L153" s="160">
        <v>9540</v>
      </c>
      <c r="M153" s="128" t="s">
        <v>1161</v>
      </c>
      <c r="N153" s="160">
        <v>7680</v>
      </c>
      <c r="O153" s="128" t="s">
        <v>1162</v>
      </c>
      <c r="P153" s="160">
        <v>9660</v>
      </c>
      <c r="Q153" s="128" t="s">
        <v>1163</v>
      </c>
      <c r="R153" s="161">
        <v>11500</v>
      </c>
    </row>
    <row r="154" spans="1:18">
      <c r="A154" s="99" t="s">
        <v>1164</v>
      </c>
      <c r="B154" s="100" t="s">
        <v>1165</v>
      </c>
      <c r="C154" s="162">
        <v>2600</v>
      </c>
      <c r="D154" s="143">
        <v>0.36</v>
      </c>
      <c r="E154" s="99" t="s">
        <v>1131</v>
      </c>
      <c r="F154" s="163">
        <v>6870</v>
      </c>
      <c r="G154" s="163"/>
      <c r="H154" s="163"/>
      <c r="I154" s="163"/>
      <c r="J154" s="163"/>
      <c r="K154" s="99" t="s">
        <v>1149</v>
      </c>
      <c r="L154" s="163">
        <v>9200</v>
      </c>
      <c r="M154" s="99" t="s">
        <v>1166</v>
      </c>
      <c r="N154" s="163">
        <v>7420</v>
      </c>
      <c r="O154" s="99" t="s">
        <v>1167</v>
      </c>
      <c r="P154" s="163">
        <v>9320</v>
      </c>
      <c r="Q154" s="99" t="s">
        <v>1168</v>
      </c>
      <c r="R154" s="133">
        <v>11000</v>
      </c>
    </row>
    <row r="155" spans="1:18">
      <c r="A155" s="103" t="s">
        <v>1169</v>
      </c>
      <c r="B155" s="104" t="s">
        <v>1170</v>
      </c>
      <c r="C155" s="103" t="s">
        <v>1171</v>
      </c>
      <c r="D155" s="120" t="s">
        <v>1172</v>
      </c>
      <c r="E155" s="103" t="s">
        <v>1173</v>
      </c>
      <c r="F155" s="134">
        <v>7</v>
      </c>
      <c r="G155" s="134"/>
      <c r="H155" s="134"/>
      <c r="I155" s="134"/>
      <c r="J155" s="134"/>
      <c r="K155" s="103" t="s">
        <v>1173</v>
      </c>
      <c r="L155" s="134">
        <v>2</v>
      </c>
      <c r="M155" s="103" t="s">
        <v>1174</v>
      </c>
      <c r="N155" s="134">
        <v>2</v>
      </c>
      <c r="O155" s="103" t="s">
        <v>1175</v>
      </c>
      <c r="P155" s="139" t="s">
        <v>815</v>
      </c>
      <c r="Q155" s="103" t="s">
        <v>1176</v>
      </c>
      <c r="R155" s="139" t="s">
        <v>815</v>
      </c>
    </row>
    <row r="156" spans="1:18">
      <c r="A156" s="106" t="s">
        <v>1177</v>
      </c>
      <c r="B156" s="107" t="s">
        <v>1178</v>
      </c>
      <c r="C156" s="157">
        <v>4100</v>
      </c>
      <c r="D156" s="147">
        <v>0.41</v>
      </c>
      <c r="E156" s="106" t="s">
        <v>1179</v>
      </c>
      <c r="F156" s="137">
        <v>6350</v>
      </c>
      <c r="G156" s="137"/>
      <c r="H156" s="137"/>
      <c r="I156" s="137"/>
      <c r="J156" s="137"/>
      <c r="K156" s="106" t="s">
        <v>1180</v>
      </c>
      <c r="L156" s="137">
        <v>8550</v>
      </c>
      <c r="M156" s="106" t="s">
        <v>1181</v>
      </c>
      <c r="N156" s="137">
        <v>6860</v>
      </c>
      <c r="O156" s="106" t="s">
        <v>1182</v>
      </c>
      <c r="P156" s="137">
        <v>8650</v>
      </c>
      <c r="Q156" s="106" t="s">
        <v>1183</v>
      </c>
      <c r="R156" s="156">
        <v>10300</v>
      </c>
    </row>
    <row r="157" spans="1:18">
      <c r="A157" s="103" t="s">
        <v>1184</v>
      </c>
      <c r="B157" s="104" t="s">
        <v>1185</v>
      </c>
      <c r="C157" s="154">
        <v>3100</v>
      </c>
      <c r="D157" s="146">
        <v>0.44</v>
      </c>
      <c r="E157" s="103" t="s">
        <v>1186</v>
      </c>
      <c r="F157" s="135">
        <v>5890</v>
      </c>
      <c r="G157" s="135"/>
      <c r="H157" s="135"/>
      <c r="I157" s="135"/>
      <c r="J157" s="135"/>
      <c r="K157" s="103" t="s">
        <v>1187</v>
      </c>
      <c r="L157" s="135">
        <v>7910</v>
      </c>
      <c r="M157" s="103" t="s">
        <v>1188</v>
      </c>
      <c r="N157" s="135">
        <v>6370</v>
      </c>
      <c r="O157" s="103" t="s">
        <v>1189</v>
      </c>
      <c r="P157" s="135">
        <v>8010</v>
      </c>
      <c r="Q157" s="103" t="s">
        <v>1190</v>
      </c>
      <c r="R157" s="134">
        <v>9490</v>
      </c>
    </row>
    <row r="158" spans="1:18">
      <c r="A158" s="106" t="s">
        <v>1191</v>
      </c>
      <c r="B158" s="107" t="s">
        <v>1192</v>
      </c>
      <c r="C158" s="157">
        <v>3000</v>
      </c>
      <c r="D158" s="147">
        <v>0.5</v>
      </c>
      <c r="E158" s="106" t="s">
        <v>1193</v>
      </c>
      <c r="F158" s="137">
        <v>5830</v>
      </c>
      <c r="G158" s="137"/>
      <c r="H158" s="137"/>
      <c r="I158" s="137"/>
      <c r="J158" s="137"/>
      <c r="K158" s="106" t="s">
        <v>1194</v>
      </c>
      <c r="L158" s="137">
        <v>7820</v>
      </c>
      <c r="M158" s="106" t="s">
        <v>1195</v>
      </c>
      <c r="N158" s="137">
        <v>6290</v>
      </c>
      <c r="O158" s="106" t="s">
        <v>1196</v>
      </c>
      <c r="P158" s="137">
        <v>7920</v>
      </c>
      <c r="Q158" s="106" t="s">
        <v>1197</v>
      </c>
      <c r="R158" s="136">
        <v>9380</v>
      </c>
    </row>
    <row r="159" spans="1:18">
      <c r="A159" s="103" t="s">
        <v>1198</v>
      </c>
      <c r="B159" s="104" t="s">
        <v>1199</v>
      </c>
      <c r="C159" s="154">
        <v>3000</v>
      </c>
      <c r="D159" s="146">
        <v>0.55000000000000004</v>
      </c>
      <c r="E159" s="103" t="s">
        <v>1200</v>
      </c>
      <c r="F159" s="135">
        <v>5680</v>
      </c>
      <c r="G159" s="135"/>
      <c r="H159" s="135"/>
      <c r="I159" s="135"/>
      <c r="J159" s="135"/>
      <c r="K159" s="103" t="s">
        <v>1201</v>
      </c>
      <c r="L159" s="135">
        <v>7620</v>
      </c>
      <c r="M159" s="103" t="s">
        <v>1202</v>
      </c>
      <c r="N159" s="135">
        <v>6130</v>
      </c>
      <c r="O159" s="103" t="s">
        <v>794</v>
      </c>
      <c r="P159" s="135">
        <v>7710</v>
      </c>
      <c r="Q159" s="103" t="s">
        <v>1203</v>
      </c>
      <c r="R159" s="134">
        <v>9140</v>
      </c>
    </row>
    <row r="160" spans="1:18">
      <c r="A160" s="106" t="s">
        <v>1204</v>
      </c>
      <c r="B160" s="107" t="s">
        <v>1205</v>
      </c>
      <c r="C160" s="157">
        <v>2000</v>
      </c>
      <c r="D160" s="147">
        <v>0.55000000000000004</v>
      </c>
      <c r="E160" s="106" t="s">
        <v>826</v>
      </c>
      <c r="F160" s="137">
        <v>5390</v>
      </c>
      <c r="G160" s="137"/>
      <c r="H160" s="137"/>
      <c r="I160" s="137"/>
      <c r="J160" s="137"/>
      <c r="K160" s="106" t="s">
        <v>1206</v>
      </c>
      <c r="L160" s="137">
        <v>7190</v>
      </c>
      <c r="M160" s="106" t="s">
        <v>1207</v>
      </c>
      <c r="N160" s="137">
        <v>5820</v>
      </c>
      <c r="O160" s="106" t="s">
        <v>1208</v>
      </c>
      <c r="P160" s="137">
        <v>7290</v>
      </c>
      <c r="Q160" s="106" t="s">
        <v>651</v>
      </c>
      <c r="R160" s="136">
        <v>8570</v>
      </c>
    </row>
    <row r="161" spans="1:18">
      <c r="A161" s="103" t="s">
        <v>1209</v>
      </c>
      <c r="B161" s="104" t="s">
        <v>1210</v>
      </c>
      <c r="C161" s="154">
        <v>2000</v>
      </c>
      <c r="D161" s="146">
        <v>0.56000000000000005</v>
      </c>
      <c r="E161" s="103" t="s">
        <v>1106</v>
      </c>
      <c r="F161" s="135">
        <v>5430</v>
      </c>
      <c r="G161" s="135"/>
      <c r="H161" s="135"/>
      <c r="I161" s="135"/>
      <c r="J161" s="135"/>
      <c r="K161" s="103" t="s">
        <v>1211</v>
      </c>
      <c r="L161" s="135">
        <v>7240</v>
      </c>
      <c r="M161" s="103" t="s">
        <v>1212</v>
      </c>
      <c r="N161" s="135">
        <v>5860</v>
      </c>
      <c r="O161" s="103" t="s">
        <v>1213</v>
      </c>
      <c r="P161" s="135">
        <v>7340</v>
      </c>
      <c r="Q161" s="103" t="s">
        <v>1214</v>
      </c>
      <c r="R161" s="134">
        <v>8630</v>
      </c>
    </row>
    <row r="162" spans="1:18">
      <c r="A162" s="106" t="s">
        <v>1215</v>
      </c>
      <c r="B162" s="107" t="s">
        <v>1216</v>
      </c>
      <c r="C162" s="157">
        <v>2000</v>
      </c>
      <c r="D162" s="147">
        <v>0.48</v>
      </c>
      <c r="E162" s="106" t="s">
        <v>1217</v>
      </c>
      <c r="F162" s="137">
        <v>4720</v>
      </c>
      <c r="G162" s="137"/>
      <c r="H162" s="137"/>
      <c r="I162" s="137"/>
      <c r="J162" s="137"/>
      <c r="K162" s="106" t="s">
        <v>1082</v>
      </c>
      <c r="L162" s="137">
        <v>6290</v>
      </c>
      <c r="M162" s="106" t="s">
        <v>1218</v>
      </c>
      <c r="N162" s="137">
        <v>5090</v>
      </c>
      <c r="O162" s="106" t="s">
        <v>1219</v>
      </c>
      <c r="P162" s="137">
        <v>6380</v>
      </c>
      <c r="Q162" s="106" t="s">
        <v>1220</v>
      </c>
      <c r="R162" s="136">
        <v>7500</v>
      </c>
    </row>
    <row r="163" spans="1:18">
      <c r="A163" s="103" t="s">
        <v>1221</v>
      </c>
      <c r="B163" s="104" t="s">
        <v>1222</v>
      </c>
      <c r="C163" s="103" t="s">
        <v>1223</v>
      </c>
      <c r="D163" s="164">
        <v>2E-3</v>
      </c>
      <c r="E163" s="103" t="s">
        <v>1224</v>
      </c>
      <c r="F163" s="139" t="s">
        <v>815</v>
      </c>
      <c r="G163" s="139"/>
      <c r="H163" s="139"/>
      <c r="I163" s="139"/>
      <c r="J163" s="139"/>
      <c r="K163" s="103" t="s">
        <v>1224</v>
      </c>
      <c r="L163" s="139" t="s">
        <v>815</v>
      </c>
      <c r="M163" s="103" t="s">
        <v>1225</v>
      </c>
      <c r="N163" s="139" t="s">
        <v>815</v>
      </c>
      <c r="O163" s="103" t="s">
        <v>1226</v>
      </c>
      <c r="P163" s="139" t="s">
        <v>815</v>
      </c>
      <c r="Q163" s="103" t="s">
        <v>1227</v>
      </c>
      <c r="R163" s="139" t="s">
        <v>815</v>
      </c>
    </row>
    <row r="164" spans="1:18">
      <c r="A164" s="106" t="s">
        <v>1228</v>
      </c>
      <c r="B164" s="122" t="s">
        <v>1229</v>
      </c>
      <c r="C164" s="106" t="s">
        <v>947</v>
      </c>
      <c r="D164" s="147">
        <v>0.01</v>
      </c>
      <c r="E164" s="106" t="s">
        <v>1230</v>
      </c>
      <c r="F164" s="138" t="s">
        <v>815</v>
      </c>
      <c r="G164" s="138"/>
      <c r="H164" s="138"/>
      <c r="I164" s="138"/>
      <c r="J164" s="138"/>
      <c r="K164" s="106" t="s">
        <v>1230</v>
      </c>
      <c r="L164" s="138" t="s">
        <v>815</v>
      </c>
      <c r="M164" s="106" t="s">
        <v>1231</v>
      </c>
      <c r="N164" s="138" t="s">
        <v>815</v>
      </c>
      <c r="O164" s="106" t="s">
        <v>1232</v>
      </c>
      <c r="P164" s="138" t="s">
        <v>815</v>
      </c>
      <c r="Q164" s="106" t="s">
        <v>1233</v>
      </c>
      <c r="R164" s="138" t="s">
        <v>815</v>
      </c>
    </row>
    <row r="165" spans="1:18" ht="15.75">
      <c r="A165" s="103" t="s">
        <v>1234</v>
      </c>
      <c r="B165" s="120" t="s">
        <v>1235</v>
      </c>
      <c r="C165" s="103" t="s">
        <v>1223</v>
      </c>
      <c r="D165" s="164">
        <v>3.0000000000000001E-3</v>
      </c>
      <c r="E165" s="103" t="s">
        <v>1236</v>
      </c>
      <c r="F165" s="139" t="s">
        <v>815</v>
      </c>
      <c r="G165" s="139"/>
      <c r="H165" s="139"/>
      <c r="I165" s="139"/>
      <c r="J165" s="139"/>
      <c r="K165" s="103" t="s">
        <v>1236</v>
      </c>
      <c r="L165" s="139" t="s">
        <v>815</v>
      </c>
      <c r="M165" s="103" t="s">
        <v>1237</v>
      </c>
      <c r="N165" s="139" t="s">
        <v>815</v>
      </c>
      <c r="O165" s="103" t="s">
        <v>1238</v>
      </c>
      <c r="P165" s="139" t="s">
        <v>815</v>
      </c>
      <c r="Q165" s="103" t="s">
        <v>1239</v>
      </c>
      <c r="R165" s="139" t="s">
        <v>815</v>
      </c>
    </row>
    <row r="166" spans="1:18">
      <c r="A166" s="106" t="s">
        <v>1240</v>
      </c>
      <c r="B166" s="122" t="s">
        <v>1241</v>
      </c>
      <c r="C166" s="106" t="s">
        <v>1242</v>
      </c>
      <c r="D166" s="147">
        <v>0.02</v>
      </c>
      <c r="E166" s="106" t="s">
        <v>1243</v>
      </c>
      <c r="F166" s="138" t="s">
        <v>815</v>
      </c>
      <c r="G166" s="138"/>
      <c r="H166" s="138"/>
      <c r="I166" s="138"/>
      <c r="J166" s="138"/>
      <c r="K166" s="106" t="s">
        <v>1243</v>
      </c>
      <c r="L166" s="138" t="s">
        <v>815</v>
      </c>
      <c r="M166" s="106" t="s">
        <v>1244</v>
      </c>
      <c r="N166" s="138" t="s">
        <v>815</v>
      </c>
      <c r="O166" s="106" t="s">
        <v>1245</v>
      </c>
      <c r="P166" s="138" t="s">
        <v>815</v>
      </c>
      <c r="Q166" s="106" t="s">
        <v>1246</v>
      </c>
      <c r="R166" s="138" t="s">
        <v>815</v>
      </c>
    </row>
    <row r="167" spans="1:18">
      <c r="A167" s="109" t="s">
        <v>1247</v>
      </c>
      <c r="B167" s="123" t="s">
        <v>1248</v>
      </c>
      <c r="C167" s="109" t="s">
        <v>1171</v>
      </c>
      <c r="D167" s="150">
        <v>7.0000000000000007E-2</v>
      </c>
      <c r="E167" s="109" t="s">
        <v>912</v>
      </c>
      <c r="F167" s="140">
        <v>6</v>
      </c>
      <c r="G167" s="140"/>
      <c r="H167" s="140"/>
      <c r="I167" s="140"/>
      <c r="J167" s="140"/>
      <c r="K167" s="109" t="s">
        <v>912</v>
      </c>
      <c r="L167" s="140">
        <v>2</v>
      </c>
      <c r="M167" s="109" t="s">
        <v>1249</v>
      </c>
      <c r="N167" s="140">
        <v>2</v>
      </c>
      <c r="O167" s="109" t="s">
        <v>1250</v>
      </c>
      <c r="P167" s="141" t="s">
        <v>815</v>
      </c>
      <c r="Q167" s="109" t="s">
        <v>1251</v>
      </c>
      <c r="R167" s="141" t="s">
        <v>815</v>
      </c>
    </row>
    <row r="168" spans="1:18">
      <c r="A168" s="99" t="s">
        <v>1252</v>
      </c>
      <c r="B168" s="142" t="s">
        <v>1253</v>
      </c>
      <c r="C168" s="132">
        <v>119</v>
      </c>
      <c r="D168" s="143">
        <v>0.41</v>
      </c>
      <c r="E168" s="99" t="s">
        <v>1254</v>
      </c>
      <c r="F168" s="133">
        <v>12400</v>
      </c>
      <c r="G168" s="133"/>
      <c r="H168" s="133"/>
      <c r="I168" s="133"/>
      <c r="J168" s="133"/>
      <c r="K168" s="99" t="s">
        <v>748</v>
      </c>
      <c r="L168" s="133">
        <v>12400</v>
      </c>
      <c r="M168" s="99" t="s">
        <v>1255</v>
      </c>
      <c r="N168" s="133">
        <v>13000</v>
      </c>
      <c r="O168" s="99" t="s">
        <v>1256</v>
      </c>
      <c r="P168" s="133">
        <v>13200</v>
      </c>
      <c r="Q168" s="99" t="s">
        <v>1257</v>
      </c>
      <c r="R168" s="133">
        <v>10900</v>
      </c>
    </row>
    <row r="169" spans="1:18">
      <c r="A169" s="103" t="s">
        <v>1258</v>
      </c>
      <c r="B169" s="120" t="s">
        <v>1259</v>
      </c>
      <c r="C169" s="114">
        <v>24.4</v>
      </c>
      <c r="D169" s="146">
        <v>0.44</v>
      </c>
      <c r="E169" s="103" t="s">
        <v>1260</v>
      </c>
      <c r="F169" s="155">
        <v>11600</v>
      </c>
      <c r="G169" s="155"/>
      <c r="H169" s="155"/>
      <c r="I169" s="155"/>
      <c r="J169" s="155"/>
      <c r="K169" s="103" t="s">
        <v>1261</v>
      </c>
      <c r="L169" s="135">
        <v>5560</v>
      </c>
      <c r="M169" s="103" t="s">
        <v>1262</v>
      </c>
      <c r="N169" s="155">
        <v>10800</v>
      </c>
      <c r="O169" s="103" t="s">
        <v>1263</v>
      </c>
      <c r="P169" s="135">
        <v>4900</v>
      </c>
      <c r="Q169" s="103" t="s">
        <v>1264</v>
      </c>
      <c r="R169" s="134">
        <v>1430</v>
      </c>
    </row>
    <row r="170" spans="1:18">
      <c r="A170" s="106" t="s">
        <v>1265</v>
      </c>
      <c r="B170" s="107" t="s">
        <v>1266</v>
      </c>
      <c r="C170" s="126">
        <v>4.8</v>
      </c>
      <c r="D170" s="147">
        <v>0.18</v>
      </c>
      <c r="E170" s="106" t="s">
        <v>1267</v>
      </c>
      <c r="F170" s="137">
        <v>1890</v>
      </c>
      <c r="G170" s="137"/>
      <c r="H170" s="137"/>
      <c r="I170" s="137"/>
      <c r="J170" s="137"/>
      <c r="K170" s="106" t="s">
        <v>1268</v>
      </c>
      <c r="L170" s="136">
        <v>523</v>
      </c>
      <c r="M170" s="106" t="s">
        <v>1269</v>
      </c>
      <c r="N170" s="137">
        <v>1020</v>
      </c>
      <c r="O170" s="106" t="s">
        <v>1270</v>
      </c>
      <c r="P170" s="136">
        <v>108</v>
      </c>
      <c r="Q170" s="106" t="s">
        <v>1271</v>
      </c>
      <c r="R170" s="136">
        <v>73</v>
      </c>
    </row>
    <row r="171" spans="1:18">
      <c r="A171" s="103" t="s">
        <v>1272</v>
      </c>
      <c r="B171" s="120" t="s">
        <v>1273</v>
      </c>
      <c r="C171" s="114">
        <v>51.6</v>
      </c>
      <c r="D171" s="146">
        <v>0.44</v>
      </c>
      <c r="E171" s="103" t="s">
        <v>1274</v>
      </c>
      <c r="F171" s="135">
        <v>8900</v>
      </c>
      <c r="G171" s="135"/>
      <c r="H171" s="135"/>
      <c r="I171" s="135"/>
      <c r="J171" s="135"/>
      <c r="K171" s="103" t="s">
        <v>1275</v>
      </c>
      <c r="L171" s="135">
        <v>6450</v>
      </c>
      <c r="M171" s="103" t="s">
        <v>1276</v>
      </c>
      <c r="N171" s="135">
        <v>8980</v>
      </c>
      <c r="O171" s="103" t="s">
        <v>1277</v>
      </c>
      <c r="P171" s="135">
        <v>6850</v>
      </c>
      <c r="Q171" s="103" t="s">
        <v>1278</v>
      </c>
      <c r="R171" s="134">
        <v>3630</v>
      </c>
    </row>
    <row r="172" spans="1:18" ht="18">
      <c r="A172" s="106" t="s">
        <v>1279</v>
      </c>
      <c r="B172" s="122" t="s">
        <v>1280</v>
      </c>
      <c r="C172" s="126">
        <v>4.3</v>
      </c>
      <c r="D172" s="147">
        <v>0.41</v>
      </c>
      <c r="E172" s="106" t="s">
        <v>1281</v>
      </c>
      <c r="F172" s="137">
        <v>2120</v>
      </c>
      <c r="G172" s="137"/>
      <c r="H172" s="137"/>
      <c r="I172" s="137"/>
      <c r="J172" s="137"/>
      <c r="K172" s="106" t="s">
        <v>1282</v>
      </c>
      <c r="L172" s="136">
        <v>583</v>
      </c>
      <c r="M172" s="106" t="s">
        <v>1283</v>
      </c>
      <c r="N172" s="137">
        <v>1080</v>
      </c>
      <c r="O172" s="106" t="s">
        <v>1284</v>
      </c>
      <c r="P172" s="136">
        <v>116</v>
      </c>
      <c r="Q172" s="106" t="s">
        <v>695</v>
      </c>
      <c r="R172" s="136">
        <v>81</v>
      </c>
    </row>
    <row r="173" spans="1:18" ht="15.75">
      <c r="A173" s="103" t="s">
        <v>1285</v>
      </c>
      <c r="B173" s="120" t="s">
        <v>1286</v>
      </c>
      <c r="C173" s="121">
        <v>3.5</v>
      </c>
      <c r="D173" s="146">
        <v>0.42</v>
      </c>
      <c r="E173" s="103" t="s">
        <v>1287</v>
      </c>
      <c r="F173" s="135">
        <v>1800</v>
      </c>
      <c r="G173" s="135"/>
      <c r="H173" s="135"/>
      <c r="I173" s="135"/>
      <c r="J173" s="135"/>
      <c r="K173" s="103" t="s">
        <v>1288</v>
      </c>
      <c r="L173" s="134">
        <v>491</v>
      </c>
      <c r="M173" s="103" t="s">
        <v>1289</v>
      </c>
      <c r="N173" s="134">
        <v>822</v>
      </c>
      <c r="O173" s="103" t="s">
        <v>1290</v>
      </c>
      <c r="P173" s="134">
        <v>93</v>
      </c>
      <c r="Q173" s="103" t="s">
        <v>1291</v>
      </c>
      <c r="R173" s="134">
        <v>68</v>
      </c>
    </row>
    <row r="174" spans="1:18" ht="15.75">
      <c r="A174" s="106" t="s">
        <v>1292</v>
      </c>
      <c r="B174" s="122" t="s">
        <v>1293</v>
      </c>
      <c r="C174" s="117">
        <v>20.8</v>
      </c>
      <c r="D174" s="122" t="s">
        <v>1294</v>
      </c>
      <c r="E174" s="106" t="s">
        <v>820</v>
      </c>
      <c r="F174" s="137">
        <v>9710</v>
      </c>
      <c r="G174" s="137"/>
      <c r="H174" s="137"/>
      <c r="I174" s="137"/>
      <c r="J174" s="137"/>
      <c r="K174" s="106" t="s">
        <v>1295</v>
      </c>
      <c r="L174" s="137">
        <v>4240</v>
      </c>
      <c r="M174" s="106" t="s">
        <v>1151</v>
      </c>
      <c r="N174" s="137">
        <v>8820</v>
      </c>
      <c r="O174" s="106" t="s">
        <v>1296</v>
      </c>
      <c r="P174" s="137">
        <v>3400</v>
      </c>
      <c r="Q174" s="106" t="s">
        <v>1297</v>
      </c>
      <c r="R174" s="136">
        <v>912</v>
      </c>
    </row>
    <row r="175" spans="1:18">
      <c r="A175" s="103" t="s">
        <v>1298</v>
      </c>
      <c r="B175" s="120" t="s">
        <v>1299</v>
      </c>
      <c r="C175" s="114">
        <v>10.8</v>
      </c>
      <c r="D175" s="146">
        <v>0.45</v>
      </c>
      <c r="E175" s="103" t="s">
        <v>1300</v>
      </c>
      <c r="F175" s="135">
        <v>5550</v>
      </c>
      <c r="G175" s="135"/>
      <c r="H175" s="135"/>
      <c r="I175" s="135"/>
      <c r="J175" s="135"/>
      <c r="K175" s="103" t="s">
        <v>1301</v>
      </c>
      <c r="L175" s="135">
        <v>1790</v>
      </c>
      <c r="M175" s="103" t="s">
        <v>1302</v>
      </c>
      <c r="N175" s="135">
        <v>4280</v>
      </c>
      <c r="O175" s="103" t="s">
        <v>1303</v>
      </c>
      <c r="P175" s="134">
        <v>753</v>
      </c>
      <c r="Q175" s="103" t="s">
        <v>1304</v>
      </c>
      <c r="R175" s="134">
        <v>260</v>
      </c>
    </row>
    <row r="176" spans="1:18">
      <c r="A176" s="106" t="s">
        <v>1305</v>
      </c>
      <c r="B176" s="122" t="s">
        <v>1306</v>
      </c>
      <c r="C176" s="126">
        <v>7.5</v>
      </c>
      <c r="D176" s="147">
        <v>0.36</v>
      </c>
      <c r="E176" s="106" t="s">
        <v>1307</v>
      </c>
      <c r="F176" s="137">
        <v>3350</v>
      </c>
      <c r="G176" s="137"/>
      <c r="H176" s="137"/>
      <c r="I176" s="137"/>
      <c r="J176" s="137"/>
      <c r="K176" s="106" t="s">
        <v>1308</v>
      </c>
      <c r="L176" s="136">
        <v>979</v>
      </c>
      <c r="M176" s="106" t="s">
        <v>822</v>
      </c>
      <c r="N176" s="137">
        <v>2240</v>
      </c>
      <c r="O176" s="106" t="s">
        <v>1309</v>
      </c>
      <c r="P176" s="136">
        <v>273</v>
      </c>
      <c r="Q176" s="106" t="s">
        <v>1310</v>
      </c>
      <c r="R176" s="136">
        <v>138</v>
      </c>
    </row>
    <row r="177" spans="1:18">
      <c r="A177" s="103" t="s">
        <v>1311</v>
      </c>
      <c r="B177" s="120" t="s">
        <v>1312</v>
      </c>
      <c r="C177" s="121">
        <v>4.9000000000000004</v>
      </c>
      <c r="D177" s="146">
        <v>0.33</v>
      </c>
      <c r="E177" s="103" t="s">
        <v>1313</v>
      </c>
      <c r="F177" s="135">
        <v>2360</v>
      </c>
      <c r="G177" s="135"/>
      <c r="H177" s="135"/>
      <c r="I177" s="135"/>
      <c r="J177" s="135"/>
      <c r="K177" s="103" t="s">
        <v>1314</v>
      </c>
      <c r="L177" s="134">
        <v>654</v>
      </c>
      <c r="M177" s="103" t="s">
        <v>1315</v>
      </c>
      <c r="N177" s="135">
        <v>1280</v>
      </c>
      <c r="O177" s="103" t="s">
        <v>1316</v>
      </c>
      <c r="P177" s="134">
        <v>136</v>
      </c>
      <c r="Q177" s="103" t="s">
        <v>1317</v>
      </c>
      <c r="R177" s="134">
        <v>91</v>
      </c>
    </row>
    <row r="178" spans="1:18">
      <c r="A178" s="106" t="s">
        <v>1318</v>
      </c>
      <c r="B178" s="122" t="s">
        <v>1319</v>
      </c>
      <c r="C178" s="126">
        <v>6.6</v>
      </c>
      <c r="D178" s="147">
        <v>0.31</v>
      </c>
      <c r="E178" s="106" t="s">
        <v>1320</v>
      </c>
      <c r="F178" s="137">
        <v>2900</v>
      </c>
      <c r="G178" s="137"/>
      <c r="H178" s="137"/>
      <c r="I178" s="137"/>
      <c r="J178" s="137"/>
      <c r="K178" s="106" t="s">
        <v>1321</v>
      </c>
      <c r="L178" s="136">
        <v>828</v>
      </c>
      <c r="M178" s="106" t="s">
        <v>1322</v>
      </c>
      <c r="N178" s="137">
        <v>1820</v>
      </c>
      <c r="O178" s="106" t="s">
        <v>1323</v>
      </c>
      <c r="P178" s="136">
        <v>206</v>
      </c>
      <c r="Q178" s="106" t="s">
        <v>1324</v>
      </c>
      <c r="R178" s="136">
        <v>116</v>
      </c>
    </row>
    <row r="179" spans="1:18">
      <c r="A179" s="103" t="s">
        <v>1325</v>
      </c>
      <c r="B179" s="120" t="s">
        <v>1326</v>
      </c>
      <c r="C179" s="121">
        <v>5.5</v>
      </c>
      <c r="D179" s="146">
        <v>0.36</v>
      </c>
      <c r="E179" s="103" t="s">
        <v>1327</v>
      </c>
      <c r="F179" s="135">
        <v>2910</v>
      </c>
      <c r="G179" s="135"/>
      <c r="H179" s="135"/>
      <c r="I179" s="135"/>
      <c r="J179" s="135"/>
      <c r="K179" s="103" t="s">
        <v>1328</v>
      </c>
      <c r="L179" s="134">
        <v>812</v>
      </c>
      <c r="M179" s="103" t="s">
        <v>1329</v>
      </c>
      <c r="N179" s="135">
        <v>1670</v>
      </c>
      <c r="O179" s="103" t="s">
        <v>783</v>
      </c>
      <c r="P179" s="134">
        <v>179</v>
      </c>
      <c r="Q179" s="103" t="s">
        <v>1330</v>
      </c>
      <c r="R179" s="134">
        <v>114</v>
      </c>
    </row>
    <row r="180" spans="1:18">
      <c r="A180" s="106" t="s">
        <v>1331</v>
      </c>
      <c r="B180" s="122" t="s">
        <v>1332</v>
      </c>
      <c r="C180" s="126">
        <v>0.3</v>
      </c>
      <c r="D180" s="147">
        <v>0.14000000000000001</v>
      </c>
      <c r="E180" s="106" t="s">
        <v>1333</v>
      </c>
      <c r="F180" s="136">
        <v>69</v>
      </c>
      <c r="G180" s="136"/>
      <c r="H180" s="136"/>
      <c r="I180" s="136"/>
      <c r="J180" s="136"/>
      <c r="K180" s="106" t="s">
        <v>1333</v>
      </c>
      <c r="L180" s="136">
        <v>19</v>
      </c>
      <c r="M180" s="106" t="s">
        <v>1334</v>
      </c>
      <c r="N180" s="136">
        <v>21</v>
      </c>
      <c r="O180" s="106" t="s">
        <v>1335</v>
      </c>
      <c r="P180" s="136">
        <v>3</v>
      </c>
      <c r="Q180" s="106" t="s">
        <v>1336</v>
      </c>
      <c r="R180" s="136">
        <v>3</v>
      </c>
    </row>
    <row r="181" spans="1:18">
      <c r="A181" s="103" t="s">
        <v>1337</v>
      </c>
      <c r="B181" s="120" t="s">
        <v>1338</v>
      </c>
      <c r="C181" s="121">
        <v>2.5</v>
      </c>
      <c r="D181" s="146">
        <v>0.26</v>
      </c>
      <c r="E181" s="103" t="s">
        <v>1339</v>
      </c>
      <c r="F181" s="135">
        <v>1110</v>
      </c>
      <c r="G181" s="135"/>
      <c r="H181" s="135"/>
      <c r="I181" s="135"/>
      <c r="J181" s="135"/>
      <c r="K181" s="103" t="s">
        <v>1339</v>
      </c>
      <c r="L181" s="134">
        <v>301</v>
      </c>
      <c r="M181" s="103" t="s">
        <v>1340</v>
      </c>
      <c r="N181" s="134">
        <v>438</v>
      </c>
      <c r="O181" s="103" t="s">
        <v>1341</v>
      </c>
      <c r="P181" s="134">
        <v>54</v>
      </c>
      <c r="Q181" s="103" t="s">
        <v>1342</v>
      </c>
      <c r="R181" s="134">
        <v>42</v>
      </c>
    </row>
    <row r="182" spans="1:18">
      <c r="A182" s="106" t="s">
        <v>1343</v>
      </c>
      <c r="B182" s="122" t="s">
        <v>1344</v>
      </c>
      <c r="C182" s="106" t="s">
        <v>1345</v>
      </c>
      <c r="D182" s="147">
        <v>0.04</v>
      </c>
      <c r="E182" s="106" t="s">
        <v>1346</v>
      </c>
      <c r="F182" s="136">
        <v>5</v>
      </c>
      <c r="G182" s="136"/>
      <c r="H182" s="136"/>
      <c r="I182" s="136"/>
      <c r="J182" s="136"/>
      <c r="K182" s="106" t="s">
        <v>1346</v>
      </c>
      <c r="L182" s="136">
        <v>1</v>
      </c>
      <c r="M182" s="106" t="s">
        <v>1347</v>
      </c>
      <c r="N182" s="136">
        <v>1</v>
      </c>
      <c r="O182" s="106" t="s">
        <v>1348</v>
      </c>
      <c r="P182" s="138" t="s">
        <v>815</v>
      </c>
      <c r="Q182" s="106" t="s">
        <v>1349</v>
      </c>
      <c r="R182" s="138" t="s">
        <v>815</v>
      </c>
    </row>
    <row r="183" spans="1:18">
      <c r="A183" s="103" t="s">
        <v>1350</v>
      </c>
      <c r="B183" s="120" t="s">
        <v>1351</v>
      </c>
      <c r="C183" s="121">
        <v>0.4</v>
      </c>
      <c r="D183" s="146">
        <v>0.13</v>
      </c>
      <c r="E183" s="103" t="s">
        <v>1077</v>
      </c>
      <c r="F183" s="134">
        <v>108</v>
      </c>
      <c r="G183" s="134"/>
      <c r="H183" s="134"/>
      <c r="I183" s="134"/>
      <c r="J183" s="134"/>
      <c r="K183" s="103" t="s">
        <v>1077</v>
      </c>
      <c r="L183" s="134">
        <v>29</v>
      </c>
      <c r="M183" s="103" t="s">
        <v>1352</v>
      </c>
      <c r="N183" s="134">
        <v>33</v>
      </c>
      <c r="O183" s="103" t="s">
        <v>1353</v>
      </c>
      <c r="P183" s="134">
        <v>5</v>
      </c>
      <c r="Q183" s="103" t="s">
        <v>1354</v>
      </c>
      <c r="R183" s="134">
        <v>4</v>
      </c>
    </row>
    <row r="184" spans="1:18">
      <c r="A184" s="106" t="s">
        <v>1355</v>
      </c>
      <c r="B184" s="122" t="s">
        <v>1356</v>
      </c>
      <c r="C184" s="106" t="s">
        <v>1357</v>
      </c>
      <c r="D184" s="147">
        <v>0.02</v>
      </c>
      <c r="E184" s="106" t="s">
        <v>1358</v>
      </c>
      <c r="F184" s="136">
        <v>1</v>
      </c>
      <c r="G184" s="136"/>
      <c r="H184" s="136"/>
      <c r="I184" s="136"/>
      <c r="J184" s="136"/>
      <c r="K184" s="106" t="s">
        <v>1358</v>
      </c>
      <c r="L184" s="138" t="s">
        <v>815</v>
      </c>
      <c r="M184" s="106" t="s">
        <v>1359</v>
      </c>
      <c r="N184" s="138" t="s">
        <v>815</v>
      </c>
      <c r="O184" s="106" t="s">
        <v>1360</v>
      </c>
      <c r="P184" s="138" t="s">
        <v>815</v>
      </c>
      <c r="Q184" s="106" t="s">
        <v>957</v>
      </c>
      <c r="R184" s="138" t="s">
        <v>815</v>
      </c>
    </row>
    <row r="185" spans="1:18" ht="18">
      <c r="A185" s="103" t="s">
        <v>1361</v>
      </c>
      <c r="B185" s="120" t="s">
        <v>1362</v>
      </c>
      <c r="C185" s="114">
        <v>22.5</v>
      </c>
      <c r="D185" s="146">
        <v>0.53</v>
      </c>
      <c r="E185" s="103" t="s">
        <v>1363</v>
      </c>
      <c r="F185" s="135">
        <v>6720</v>
      </c>
      <c r="G185" s="135"/>
      <c r="H185" s="135"/>
      <c r="I185" s="135"/>
      <c r="J185" s="135"/>
      <c r="K185" s="103" t="s">
        <v>1364</v>
      </c>
      <c r="L185" s="135">
        <v>3070</v>
      </c>
      <c r="M185" s="103" t="s">
        <v>1365</v>
      </c>
      <c r="N185" s="135">
        <v>6180</v>
      </c>
      <c r="O185" s="103" t="s">
        <v>1366</v>
      </c>
      <c r="P185" s="135">
        <v>2580</v>
      </c>
      <c r="Q185" s="103" t="s">
        <v>1367</v>
      </c>
      <c r="R185" s="134">
        <v>718</v>
      </c>
    </row>
    <row r="186" spans="1:18" ht="15.75">
      <c r="A186" s="128" t="s">
        <v>1368</v>
      </c>
      <c r="B186" s="127" t="s">
        <v>1369</v>
      </c>
      <c r="C186" s="165">
        <v>21.2</v>
      </c>
      <c r="D186" s="148">
        <v>0.44</v>
      </c>
      <c r="E186" s="128" t="s">
        <v>1370</v>
      </c>
      <c r="F186" s="160">
        <v>5940</v>
      </c>
      <c r="G186" s="160"/>
      <c r="H186" s="160"/>
      <c r="I186" s="160"/>
      <c r="J186" s="160"/>
      <c r="K186" s="128" t="s">
        <v>1371</v>
      </c>
      <c r="L186" s="160">
        <v>2620</v>
      </c>
      <c r="M186" s="128" t="s">
        <v>1372</v>
      </c>
      <c r="N186" s="160">
        <v>5410</v>
      </c>
      <c r="O186" s="128" t="s">
        <v>1373</v>
      </c>
      <c r="P186" s="160">
        <v>2130</v>
      </c>
      <c r="Q186" s="128" t="s">
        <v>1374</v>
      </c>
      <c r="R186" s="166">
        <v>575</v>
      </c>
    </row>
    <row r="187" spans="1:18" ht="18">
      <c r="A187" s="99" t="s">
        <v>1375</v>
      </c>
      <c r="B187" s="142" t="s">
        <v>1376</v>
      </c>
      <c r="C187" s="112">
        <v>7.5</v>
      </c>
      <c r="D187" s="143">
        <v>0.44</v>
      </c>
      <c r="E187" s="99" t="s">
        <v>1377</v>
      </c>
      <c r="F187" s="163">
        <v>3180</v>
      </c>
      <c r="G187" s="163"/>
      <c r="H187" s="163"/>
      <c r="I187" s="163"/>
      <c r="J187" s="163"/>
      <c r="K187" s="99" t="s">
        <v>1378</v>
      </c>
      <c r="L187" s="144">
        <v>929</v>
      </c>
      <c r="M187" s="99" t="s">
        <v>1379</v>
      </c>
      <c r="N187" s="163">
        <v>2120</v>
      </c>
      <c r="O187" s="99" t="s">
        <v>1380</v>
      </c>
      <c r="P187" s="144">
        <v>259</v>
      </c>
      <c r="Q187" s="99" t="s">
        <v>1381</v>
      </c>
      <c r="R187" s="144">
        <v>131</v>
      </c>
    </row>
    <row r="188" spans="1:18" ht="18">
      <c r="A188" s="103" t="s">
        <v>1382</v>
      </c>
      <c r="B188" s="120" t="s">
        <v>1383</v>
      </c>
      <c r="C188" s="121">
        <v>2.2000000000000002</v>
      </c>
      <c r="D188" s="146">
        <v>0.32</v>
      </c>
      <c r="E188" s="103" t="s">
        <v>1384</v>
      </c>
      <c r="F188" s="134">
        <v>795</v>
      </c>
      <c r="G188" s="134"/>
      <c r="H188" s="134"/>
      <c r="I188" s="134"/>
      <c r="J188" s="134"/>
      <c r="K188" s="103" t="s">
        <v>1384</v>
      </c>
      <c r="L188" s="134">
        <v>216</v>
      </c>
      <c r="M188" s="103" t="s">
        <v>1385</v>
      </c>
      <c r="N188" s="134">
        <v>302</v>
      </c>
      <c r="O188" s="103" t="s">
        <v>1386</v>
      </c>
      <c r="P188" s="134">
        <v>38</v>
      </c>
      <c r="Q188" s="103" t="s">
        <v>1387</v>
      </c>
      <c r="R188" s="134">
        <v>30</v>
      </c>
    </row>
    <row r="189" spans="1:18" ht="18">
      <c r="A189" s="106" t="s">
        <v>1388</v>
      </c>
      <c r="B189" s="122" t="s">
        <v>1389</v>
      </c>
      <c r="C189" s="126">
        <v>5</v>
      </c>
      <c r="D189" s="147">
        <v>0.35</v>
      </c>
      <c r="E189" s="106" t="s">
        <v>1390</v>
      </c>
      <c r="F189" s="137">
        <v>1910</v>
      </c>
      <c r="G189" s="137"/>
      <c r="H189" s="137"/>
      <c r="I189" s="137"/>
      <c r="J189" s="137"/>
      <c r="K189" s="106" t="s">
        <v>1391</v>
      </c>
      <c r="L189" s="136">
        <v>530</v>
      </c>
      <c r="M189" s="106" t="s">
        <v>1392</v>
      </c>
      <c r="N189" s="137">
        <v>1050</v>
      </c>
      <c r="O189" s="106" t="s">
        <v>1393</v>
      </c>
      <c r="P189" s="136">
        <v>111</v>
      </c>
      <c r="Q189" s="106" t="s">
        <v>1394</v>
      </c>
      <c r="R189" s="136">
        <v>74</v>
      </c>
    </row>
    <row r="190" spans="1:18" ht="18">
      <c r="A190" s="103" t="s">
        <v>1395</v>
      </c>
      <c r="B190" s="120" t="s">
        <v>1396</v>
      </c>
      <c r="C190" s="121">
        <v>6.6</v>
      </c>
      <c r="D190" s="146">
        <v>0.42</v>
      </c>
      <c r="E190" s="103" t="s">
        <v>1328</v>
      </c>
      <c r="F190" s="135">
        <v>2990</v>
      </c>
      <c r="G190" s="135"/>
      <c r="H190" s="135"/>
      <c r="I190" s="135"/>
      <c r="J190" s="135"/>
      <c r="K190" s="103" t="s">
        <v>1397</v>
      </c>
      <c r="L190" s="134">
        <v>854</v>
      </c>
      <c r="M190" s="103" t="s">
        <v>1398</v>
      </c>
      <c r="N190" s="135">
        <v>1880</v>
      </c>
      <c r="O190" s="103" t="s">
        <v>662</v>
      </c>
      <c r="P190" s="134">
        <v>212</v>
      </c>
      <c r="Q190" s="103" t="s">
        <v>1399</v>
      </c>
      <c r="R190" s="134">
        <v>120</v>
      </c>
    </row>
    <row r="191" spans="1:18" ht="18">
      <c r="A191" s="106" t="s">
        <v>1400</v>
      </c>
      <c r="B191" s="122" t="s">
        <v>1401</v>
      </c>
      <c r="C191" s="126">
        <v>6</v>
      </c>
      <c r="D191" s="122" t="s">
        <v>1402</v>
      </c>
      <c r="E191" s="106" t="s">
        <v>1403</v>
      </c>
      <c r="F191" s="137">
        <v>3150</v>
      </c>
      <c r="G191" s="137"/>
      <c r="H191" s="137"/>
      <c r="I191" s="137"/>
      <c r="J191" s="137"/>
      <c r="K191" s="106" t="s">
        <v>1404</v>
      </c>
      <c r="L191" s="136">
        <v>889</v>
      </c>
      <c r="M191" s="106" t="s">
        <v>911</v>
      </c>
      <c r="N191" s="137">
        <v>1900</v>
      </c>
      <c r="O191" s="106" t="s">
        <v>1323</v>
      </c>
      <c r="P191" s="136">
        <v>206</v>
      </c>
      <c r="Q191" s="106" t="s">
        <v>1405</v>
      </c>
      <c r="R191" s="136">
        <v>124</v>
      </c>
    </row>
    <row r="192" spans="1:18">
      <c r="A192" s="103" t="s">
        <v>1406</v>
      </c>
      <c r="B192" s="120" t="s">
        <v>1407</v>
      </c>
      <c r="C192" s="121">
        <v>3.7</v>
      </c>
      <c r="D192" s="146">
        <v>0.32</v>
      </c>
      <c r="E192" s="103" t="s">
        <v>1408</v>
      </c>
      <c r="F192" s="135">
        <v>1330</v>
      </c>
      <c r="G192" s="135"/>
      <c r="H192" s="135"/>
      <c r="I192" s="135"/>
      <c r="J192" s="135"/>
      <c r="K192" s="103" t="s">
        <v>1409</v>
      </c>
      <c r="L192" s="134">
        <v>363</v>
      </c>
      <c r="M192" s="103" t="s">
        <v>708</v>
      </c>
      <c r="N192" s="134">
        <v>624</v>
      </c>
      <c r="O192" s="103" t="s">
        <v>1410</v>
      </c>
      <c r="P192" s="134">
        <v>69</v>
      </c>
      <c r="Q192" s="103" t="s">
        <v>1411</v>
      </c>
      <c r="R192" s="134">
        <v>51</v>
      </c>
    </row>
    <row r="193" spans="1:18" ht="18">
      <c r="A193" s="106" t="s">
        <v>1412</v>
      </c>
      <c r="B193" s="122" t="s">
        <v>1413</v>
      </c>
      <c r="C193" s="126">
        <v>3.8</v>
      </c>
      <c r="D193" s="147">
        <v>0.3</v>
      </c>
      <c r="E193" s="106" t="s">
        <v>1414</v>
      </c>
      <c r="F193" s="137">
        <v>1410</v>
      </c>
      <c r="G193" s="137"/>
      <c r="H193" s="137"/>
      <c r="I193" s="137"/>
      <c r="J193" s="137"/>
      <c r="K193" s="106" t="s">
        <v>1415</v>
      </c>
      <c r="L193" s="136">
        <v>387</v>
      </c>
      <c r="M193" s="106" t="s">
        <v>1416</v>
      </c>
      <c r="N193" s="136">
        <v>673</v>
      </c>
      <c r="O193" s="106" t="s">
        <v>1417</v>
      </c>
      <c r="P193" s="136">
        <v>74</v>
      </c>
      <c r="Q193" s="106" t="s">
        <v>1418</v>
      </c>
      <c r="R193" s="136">
        <v>54</v>
      </c>
    </row>
    <row r="194" spans="1:18" ht="18">
      <c r="A194" s="103" t="s">
        <v>1419</v>
      </c>
      <c r="B194" s="120" t="s">
        <v>1420</v>
      </c>
      <c r="C194" s="120" t="s">
        <v>1421</v>
      </c>
      <c r="D194" s="146">
        <v>0.17</v>
      </c>
      <c r="E194" s="103" t="s">
        <v>1422</v>
      </c>
      <c r="F194" s="134">
        <v>62</v>
      </c>
      <c r="G194" s="134"/>
      <c r="H194" s="134"/>
      <c r="I194" s="134"/>
      <c r="J194" s="134"/>
      <c r="K194" s="103" t="s">
        <v>1422</v>
      </c>
      <c r="L194" s="134">
        <v>17</v>
      </c>
      <c r="M194" s="103" t="s">
        <v>1423</v>
      </c>
      <c r="N194" s="134">
        <v>18</v>
      </c>
      <c r="O194" s="103" t="s">
        <v>1424</v>
      </c>
      <c r="P194" s="134">
        <v>3</v>
      </c>
      <c r="Q194" s="103" t="s">
        <v>1425</v>
      </c>
      <c r="R194" s="134">
        <v>2</v>
      </c>
    </row>
    <row r="195" spans="1:18" ht="18">
      <c r="A195" s="106" t="s">
        <v>1426</v>
      </c>
      <c r="B195" s="122" t="s">
        <v>1427</v>
      </c>
      <c r="C195" s="126">
        <v>5.7</v>
      </c>
      <c r="D195" s="147">
        <v>0.37</v>
      </c>
      <c r="E195" s="106" t="s">
        <v>1428</v>
      </c>
      <c r="F195" s="137">
        <v>2560</v>
      </c>
      <c r="G195" s="137"/>
      <c r="H195" s="137"/>
      <c r="I195" s="137"/>
      <c r="J195" s="137"/>
      <c r="K195" s="106" t="s">
        <v>1429</v>
      </c>
      <c r="L195" s="136">
        <v>719</v>
      </c>
      <c r="M195" s="106" t="s">
        <v>1430</v>
      </c>
      <c r="N195" s="137">
        <v>1500</v>
      </c>
      <c r="O195" s="106" t="s">
        <v>1431</v>
      </c>
      <c r="P195" s="136">
        <v>162</v>
      </c>
      <c r="Q195" s="106" t="s">
        <v>1432</v>
      </c>
      <c r="R195" s="136">
        <v>101</v>
      </c>
    </row>
    <row r="196" spans="1:18" ht="18">
      <c r="A196" s="103" t="s">
        <v>1433</v>
      </c>
      <c r="B196" s="120" t="s">
        <v>1434</v>
      </c>
      <c r="C196" s="121">
        <v>3.5</v>
      </c>
      <c r="D196" s="146">
        <v>0.38</v>
      </c>
      <c r="E196" s="103" t="s">
        <v>1435</v>
      </c>
      <c r="F196" s="135">
        <v>1640</v>
      </c>
      <c r="G196" s="135"/>
      <c r="H196" s="135"/>
      <c r="I196" s="135"/>
      <c r="J196" s="135"/>
      <c r="K196" s="103" t="s">
        <v>1436</v>
      </c>
      <c r="L196" s="134">
        <v>446</v>
      </c>
      <c r="M196" s="103" t="s">
        <v>1437</v>
      </c>
      <c r="N196" s="134">
        <v>747</v>
      </c>
      <c r="O196" s="103" t="s">
        <v>1438</v>
      </c>
      <c r="P196" s="134">
        <v>84</v>
      </c>
      <c r="Q196" s="103" t="s">
        <v>1439</v>
      </c>
      <c r="R196" s="134">
        <v>62</v>
      </c>
    </row>
    <row r="197" spans="1:18" ht="18">
      <c r="A197" s="106" t="s">
        <v>1440</v>
      </c>
      <c r="B197" s="122" t="s">
        <v>1441</v>
      </c>
      <c r="C197" s="126">
        <v>3.8</v>
      </c>
      <c r="D197" s="147">
        <v>0.32</v>
      </c>
      <c r="E197" s="106" t="s">
        <v>1442</v>
      </c>
      <c r="F197" s="137">
        <v>1510</v>
      </c>
      <c r="G197" s="137"/>
      <c r="H197" s="137"/>
      <c r="I197" s="137"/>
      <c r="J197" s="137"/>
      <c r="K197" s="106" t="s">
        <v>1443</v>
      </c>
      <c r="L197" s="136">
        <v>413</v>
      </c>
      <c r="M197" s="106" t="s">
        <v>1444</v>
      </c>
      <c r="N197" s="136">
        <v>718</v>
      </c>
      <c r="O197" s="106" t="s">
        <v>1445</v>
      </c>
      <c r="P197" s="136">
        <v>79</v>
      </c>
      <c r="Q197" s="106" t="s">
        <v>1446</v>
      </c>
      <c r="R197" s="136">
        <v>57</v>
      </c>
    </row>
    <row r="198" spans="1:18">
      <c r="A198" s="103" t="s">
        <v>1447</v>
      </c>
      <c r="B198" s="120" t="s">
        <v>1448</v>
      </c>
      <c r="C198" s="103" t="s">
        <v>1449</v>
      </c>
      <c r="D198" s="146">
        <v>0.15</v>
      </c>
      <c r="E198" s="103" t="s">
        <v>1322</v>
      </c>
      <c r="F198" s="134">
        <v>50</v>
      </c>
      <c r="G198" s="134"/>
      <c r="H198" s="134"/>
      <c r="I198" s="134"/>
      <c r="J198" s="134"/>
      <c r="K198" s="103" t="s">
        <v>1322</v>
      </c>
      <c r="L198" s="134">
        <v>14</v>
      </c>
      <c r="M198" s="103" t="s">
        <v>1450</v>
      </c>
      <c r="N198" s="134">
        <v>15</v>
      </c>
      <c r="O198" s="103" t="s">
        <v>1451</v>
      </c>
      <c r="P198" s="134">
        <v>2</v>
      </c>
      <c r="Q198" s="103" t="s">
        <v>1452</v>
      </c>
      <c r="R198" s="134">
        <v>2</v>
      </c>
    </row>
    <row r="199" spans="1:18" ht="18">
      <c r="A199" s="106" t="s">
        <v>1453</v>
      </c>
      <c r="B199" s="122" t="s">
        <v>1454</v>
      </c>
      <c r="C199" s="106" t="s">
        <v>1455</v>
      </c>
      <c r="D199" s="147">
        <v>0.05</v>
      </c>
      <c r="E199" s="106" t="s">
        <v>1456</v>
      </c>
      <c r="F199" s="136">
        <v>3</v>
      </c>
      <c r="G199" s="136"/>
      <c r="H199" s="136"/>
      <c r="I199" s="136"/>
      <c r="J199" s="136"/>
      <c r="K199" s="106" t="s">
        <v>1456</v>
      </c>
      <c r="L199" s="138" t="s">
        <v>815</v>
      </c>
      <c r="M199" s="106" t="s">
        <v>1457</v>
      </c>
      <c r="N199" s="138" t="s">
        <v>815</v>
      </c>
      <c r="O199" s="106" t="s">
        <v>1458</v>
      </c>
      <c r="P199" s="138" t="s">
        <v>815</v>
      </c>
      <c r="Q199" s="106" t="s">
        <v>1459</v>
      </c>
      <c r="R199" s="138" t="s">
        <v>815</v>
      </c>
    </row>
    <row r="200" spans="1:18" ht="18">
      <c r="A200" s="103" t="s">
        <v>1460</v>
      </c>
      <c r="B200" s="120" t="s">
        <v>1461</v>
      </c>
      <c r="C200" s="121">
        <v>0.6</v>
      </c>
      <c r="D200" s="120" t="s">
        <v>1462</v>
      </c>
      <c r="E200" s="103" t="s">
        <v>1463</v>
      </c>
      <c r="F200" s="134">
        <v>215</v>
      </c>
      <c r="G200" s="134"/>
      <c r="H200" s="134"/>
      <c r="I200" s="134"/>
      <c r="J200" s="134"/>
      <c r="K200" s="103" t="s">
        <v>1463</v>
      </c>
      <c r="L200" s="134">
        <v>58</v>
      </c>
      <c r="M200" s="103" t="s">
        <v>1464</v>
      </c>
      <c r="N200" s="134">
        <v>66</v>
      </c>
      <c r="O200" s="103" t="s">
        <v>1465</v>
      </c>
      <c r="P200" s="134">
        <v>10</v>
      </c>
      <c r="Q200" s="103" t="s">
        <v>1466</v>
      </c>
      <c r="R200" s="134">
        <v>8</v>
      </c>
    </row>
    <row r="201" spans="1:18" ht="18">
      <c r="A201" s="106" t="s">
        <v>1467</v>
      </c>
      <c r="B201" s="122" t="s">
        <v>1468</v>
      </c>
      <c r="C201" s="126">
        <v>5</v>
      </c>
      <c r="D201" s="147">
        <v>0.3</v>
      </c>
      <c r="E201" s="106" t="s">
        <v>1469</v>
      </c>
      <c r="F201" s="137">
        <v>2260</v>
      </c>
      <c r="G201" s="137"/>
      <c r="H201" s="137"/>
      <c r="I201" s="137"/>
      <c r="J201" s="137"/>
      <c r="K201" s="106" t="s">
        <v>1470</v>
      </c>
      <c r="L201" s="136">
        <v>627</v>
      </c>
      <c r="M201" s="106" t="s">
        <v>1471</v>
      </c>
      <c r="N201" s="137">
        <v>1240</v>
      </c>
      <c r="O201" s="106" t="s">
        <v>1472</v>
      </c>
      <c r="P201" s="136">
        <v>132</v>
      </c>
      <c r="Q201" s="106" t="s">
        <v>1473</v>
      </c>
      <c r="R201" s="136">
        <v>88</v>
      </c>
    </row>
    <row r="202" spans="1:18" ht="18">
      <c r="A202" s="103" t="s">
        <v>1474</v>
      </c>
      <c r="B202" s="120" t="s">
        <v>1475</v>
      </c>
      <c r="C202" s="103" t="s">
        <v>924</v>
      </c>
      <c r="D202" s="146">
        <v>0.01</v>
      </c>
      <c r="E202" s="103" t="s">
        <v>1476</v>
      </c>
      <c r="F202" s="139" t="s">
        <v>815</v>
      </c>
      <c r="G202" s="139"/>
      <c r="H202" s="139"/>
      <c r="I202" s="139"/>
      <c r="J202" s="139"/>
      <c r="K202" s="103" t="s">
        <v>1476</v>
      </c>
      <c r="L202" s="139" t="s">
        <v>815</v>
      </c>
      <c r="M202" s="103" t="s">
        <v>1477</v>
      </c>
      <c r="N202" s="139" t="s">
        <v>815</v>
      </c>
      <c r="O202" s="103" t="s">
        <v>1478</v>
      </c>
      <c r="P202" s="139" t="s">
        <v>815</v>
      </c>
      <c r="Q202" s="103" t="s">
        <v>1479</v>
      </c>
      <c r="R202" s="139" t="s">
        <v>815</v>
      </c>
    </row>
    <row r="203" spans="1:18">
      <c r="A203" s="106" t="s">
        <v>1480</v>
      </c>
      <c r="B203" s="122" t="s">
        <v>1481</v>
      </c>
      <c r="C203" s="126">
        <v>0.3</v>
      </c>
      <c r="D203" s="147">
        <v>0.16</v>
      </c>
      <c r="E203" s="106" t="s">
        <v>1482</v>
      </c>
      <c r="F203" s="136">
        <v>47</v>
      </c>
      <c r="G203" s="136"/>
      <c r="H203" s="136"/>
      <c r="I203" s="136"/>
      <c r="J203" s="136"/>
      <c r="K203" s="106" t="s">
        <v>1482</v>
      </c>
      <c r="L203" s="136">
        <v>13</v>
      </c>
      <c r="M203" s="106" t="s">
        <v>1483</v>
      </c>
      <c r="N203" s="136">
        <v>14</v>
      </c>
      <c r="O203" s="106" t="s">
        <v>1484</v>
      </c>
      <c r="P203" s="136">
        <v>2</v>
      </c>
      <c r="Q203" s="106" t="s">
        <v>1485</v>
      </c>
      <c r="R203" s="136">
        <v>2</v>
      </c>
    </row>
    <row r="204" spans="1:18" ht="18">
      <c r="A204" s="103" t="s">
        <v>1486</v>
      </c>
      <c r="B204" s="120" t="s">
        <v>1487</v>
      </c>
      <c r="C204" s="114">
        <v>13.5</v>
      </c>
      <c r="D204" s="146">
        <v>1.02</v>
      </c>
      <c r="E204" s="103" t="s">
        <v>1488</v>
      </c>
      <c r="F204" s="135">
        <v>8010</v>
      </c>
      <c r="G204" s="135"/>
      <c r="H204" s="135"/>
      <c r="I204" s="135"/>
      <c r="J204" s="135"/>
      <c r="K204" s="103" t="s">
        <v>1489</v>
      </c>
      <c r="L204" s="135">
        <v>2820</v>
      </c>
      <c r="M204" s="103" t="s">
        <v>1213</v>
      </c>
      <c r="N204" s="135">
        <v>6600</v>
      </c>
      <c r="O204" s="103" t="s">
        <v>1490</v>
      </c>
      <c r="P204" s="135">
        <v>1530</v>
      </c>
      <c r="Q204" s="103" t="s">
        <v>1491</v>
      </c>
      <c r="R204" s="134">
        <v>436</v>
      </c>
    </row>
    <row r="205" spans="1:18">
      <c r="A205" s="106" t="s">
        <v>1492</v>
      </c>
      <c r="B205" s="122" t="s">
        <v>1493</v>
      </c>
      <c r="C205" s="126">
        <v>4.7</v>
      </c>
      <c r="D205" s="147">
        <v>0.36</v>
      </c>
      <c r="E205" s="106" t="s">
        <v>1494</v>
      </c>
      <c r="F205" s="137">
        <v>1530</v>
      </c>
      <c r="G205" s="137"/>
      <c r="H205" s="137"/>
      <c r="I205" s="137"/>
      <c r="J205" s="137"/>
      <c r="K205" s="106" t="s">
        <v>1495</v>
      </c>
      <c r="L205" s="136">
        <v>421</v>
      </c>
      <c r="M205" s="106" t="s">
        <v>1496</v>
      </c>
      <c r="N205" s="136">
        <v>809</v>
      </c>
      <c r="O205" s="106" t="s">
        <v>1497</v>
      </c>
      <c r="P205" s="136">
        <v>86</v>
      </c>
      <c r="Q205" s="106" t="s">
        <v>1498</v>
      </c>
      <c r="R205" s="136">
        <v>59</v>
      </c>
    </row>
    <row r="206" spans="1:18">
      <c r="A206" s="103" t="s">
        <v>1499</v>
      </c>
      <c r="B206" s="120" t="s">
        <v>1500</v>
      </c>
      <c r="C206" s="121">
        <v>4.7</v>
      </c>
      <c r="D206" s="146">
        <v>0.42</v>
      </c>
      <c r="E206" s="103" t="s">
        <v>1501</v>
      </c>
      <c r="F206" s="135">
        <v>1760</v>
      </c>
      <c r="G206" s="135"/>
      <c r="H206" s="135"/>
      <c r="I206" s="135"/>
      <c r="J206" s="135"/>
      <c r="K206" s="103" t="s">
        <v>1502</v>
      </c>
      <c r="L206" s="134">
        <v>486</v>
      </c>
      <c r="M206" s="103" t="s">
        <v>1503</v>
      </c>
      <c r="N206" s="134">
        <v>934</v>
      </c>
      <c r="O206" s="103" t="s">
        <v>1504</v>
      </c>
      <c r="P206" s="134">
        <v>99</v>
      </c>
      <c r="Q206" s="103" t="s">
        <v>1505</v>
      </c>
      <c r="R206" s="134">
        <v>68</v>
      </c>
    </row>
    <row r="207" spans="1:18">
      <c r="A207" s="106" t="s">
        <v>1506</v>
      </c>
      <c r="B207" s="122" t="s">
        <v>1507</v>
      </c>
      <c r="C207" s="126">
        <v>4.7</v>
      </c>
      <c r="D207" s="147">
        <v>0.35</v>
      </c>
      <c r="E207" s="106" t="s">
        <v>1508</v>
      </c>
      <c r="F207" s="137">
        <v>1480</v>
      </c>
      <c r="G207" s="137"/>
      <c r="H207" s="137"/>
      <c r="I207" s="137"/>
      <c r="J207" s="137"/>
      <c r="K207" s="106" t="s">
        <v>1509</v>
      </c>
      <c r="L207" s="136">
        <v>407</v>
      </c>
      <c r="M207" s="106" t="s">
        <v>1510</v>
      </c>
      <c r="N207" s="136">
        <v>783</v>
      </c>
      <c r="O207" s="106" t="s">
        <v>1511</v>
      </c>
      <c r="P207" s="136">
        <v>83</v>
      </c>
      <c r="Q207" s="106" t="s">
        <v>1512</v>
      </c>
      <c r="R207" s="136">
        <v>57</v>
      </c>
    </row>
    <row r="208" spans="1:18">
      <c r="A208" s="103" t="s">
        <v>1513</v>
      </c>
      <c r="B208" s="120" t="s">
        <v>1514</v>
      </c>
      <c r="C208" s="121">
        <v>0.8</v>
      </c>
      <c r="D208" s="146">
        <v>0.3</v>
      </c>
      <c r="E208" s="103" t="s">
        <v>1515</v>
      </c>
      <c r="F208" s="134">
        <v>209</v>
      </c>
      <c r="G208" s="134"/>
      <c r="H208" s="134"/>
      <c r="I208" s="134"/>
      <c r="J208" s="134"/>
      <c r="K208" s="103" t="s">
        <v>1515</v>
      </c>
      <c r="L208" s="134">
        <v>57</v>
      </c>
      <c r="M208" s="103" t="s">
        <v>1516</v>
      </c>
      <c r="N208" s="134">
        <v>66</v>
      </c>
      <c r="O208" s="103" t="s">
        <v>1517</v>
      </c>
      <c r="P208" s="134">
        <v>10</v>
      </c>
      <c r="Q208" s="103" t="s">
        <v>1518</v>
      </c>
      <c r="R208" s="134">
        <v>8</v>
      </c>
    </row>
    <row r="209" spans="1:18">
      <c r="A209" s="106" t="s">
        <v>1519</v>
      </c>
      <c r="B209" s="122" t="s">
        <v>1520</v>
      </c>
      <c r="C209" s="126">
        <v>0.8</v>
      </c>
      <c r="D209" s="122" t="s">
        <v>1521</v>
      </c>
      <c r="E209" s="106" t="s">
        <v>1522</v>
      </c>
      <c r="F209" s="136">
        <v>237</v>
      </c>
      <c r="G209" s="136"/>
      <c r="H209" s="136"/>
      <c r="I209" s="136"/>
      <c r="J209" s="136"/>
      <c r="K209" s="106" t="s">
        <v>1522</v>
      </c>
      <c r="L209" s="136">
        <v>65</v>
      </c>
      <c r="M209" s="106" t="s">
        <v>1511</v>
      </c>
      <c r="N209" s="136">
        <v>75</v>
      </c>
      <c r="O209" s="106" t="s">
        <v>1036</v>
      </c>
      <c r="P209" s="136">
        <v>11</v>
      </c>
      <c r="Q209" s="106" t="s">
        <v>1523</v>
      </c>
      <c r="R209" s="136">
        <v>9</v>
      </c>
    </row>
    <row r="210" spans="1:18">
      <c r="A210" s="103" t="s">
        <v>1524</v>
      </c>
      <c r="B210" s="120" t="s">
        <v>1525</v>
      </c>
      <c r="C210" s="121">
        <v>0.8</v>
      </c>
      <c r="D210" s="146">
        <v>0.24</v>
      </c>
      <c r="E210" s="103" t="s">
        <v>1526</v>
      </c>
      <c r="F210" s="134">
        <v>163</v>
      </c>
      <c r="G210" s="134"/>
      <c r="H210" s="134"/>
      <c r="I210" s="134"/>
      <c r="J210" s="134"/>
      <c r="K210" s="103" t="s">
        <v>1526</v>
      </c>
      <c r="L210" s="134">
        <v>44</v>
      </c>
      <c r="M210" s="103" t="s">
        <v>1527</v>
      </c>
      <c r="N210" s="134">
        <v>52</v>
      </c>
      <c r="O210" s="103" t="s">
        <v>1528</v>
      </c>
      <c r="P210" s="134">
        <v>8</v>
      </c>
      <c r="Q210" s="103" t="s">
        <v>1529</v>
      </c>
      <c r="R210" s="134">
        <v>6</v>
      </c>
    </row>
    <row r="211" spans="1:18" ht="18">
      <c r="A211" s="106" t="s">
        <v>1530</v>
      </c>
      <c r="B211" s="122" t="s">
        <v>1531</v>
      </c>
      <c r="C211" s="117">
        <v>25</v>
      </c>
      <c r="D211" s="147">
        <v>0.65</v>
      </c>
      <c r="E211" s="106" t="s">
        <v>1532</v>
      </c>
      <c r="F211" s="156">
        <v>11000</v>
      </c>
      <c r="G211" s="156"/>
      <c r="H211" s="156"/>
      <c r="I211" s="156"/>
      <c r="J211" s="156"/>
      <c r="K211" s="106" t="s">
        <v>1533</v>
      </c>
      <c r="L211" s="137">
        <v>5350</v>
      </c>
      <c r="M211" s="106" t="s">
        <v>1534</v>
      </c>
      <c r="N211" s="156">
        <v>10300</v>
      </c>
      <c r="O211" s="106" t="s">
        <v>905</v>
      </c>
      <c r="P211" s="137">
        <v>4770</v>
      </c>
      <c r="Q211" s="106" t="s">
        <v>1535</v>
      </c>
      <c r="R211" s="136">
        <v>1420</v>
      </c>
    </row>
    <row r="212" spans="1:18" ht="18">
      <c r="A212" s="103" t="s">
        <v>1536</v>
      </c>
      <c r="B212" s="120" t="s">
        <v>1537</v>
      </c>
      <c r="C212" s="114">
        <v>12.9</v>
      </c>
      <c r="D212" s="146">
        <v>0.86</v>
      </c>
      <c r="E212" s="103" t="s">
        <v>1538</v>
      </c>
      <c r="F212" s="135">
        <v>8430</v>
      </c>
      <c r="G212" s="135"/>
      <c r="H212" s="135"/>
      <c r="I212" s="135"/>
      <c r="J212" s="135"/>
      <c r="K212" s="103" t="s">
        <v>1539</v>
      </c>
      <c r="L212" s="135">
        <v>2910</v>
      </c>
      <c r="M212" s="103" t="s">
        <v>1181</v>
      </c>
      <c r="N212" s="135">
        <v>6860</v>
      </c>
      <c r="O212" s="103" t="s">
        <v>1540</v>
      </c>
      <c r="P212" s="135">
        <v>1500</v>
      </c>
      <c r="Q212" s="103" t="s">
        <v>1541</v>
      </c>
      <c r="R212" s="134">
        <v>442</v>
      </c>
    </row>
    <row r="213" spans="1:18">
      <c r="A213" s="106" t="s">
        <v>1542</v>
      </c>
      <c r="B213" s="122" t="s">
        <v>1543</v>
      </c>
      <c r="C213" s="126">
        <v>1.9</v>
      </c>
      <c r="D213" s="147">
        <v>0.26</v>
      </c>
      <c r="E213" s="106" t="s">
        <v>1544</v>
      </c>
      <c r="F213" s="136">
        <v>668</v>
      </c>
      <c r="G213" s="136"/>
      <c r="H213" s="136"/>
      <c r="I213" s="136"/>
      <c r="J213" s="136"/>
      <c r="K213" s="106" t="s">
        <v>1544</v>
      </c>
      <c r="L213" s="136">
        <v>182</v>
      </c>
      <c r="M213" s="106" t="s">
        <v>1108</v>
      </c>
      <c r="N213" s="136">
        <v>243</v>
      </c>
      <c r="O213" s="106" t="s">
        <v>1545</v>
      </c>
      <c r="P213" s="136">
        <v>32</v>
      </c>
      <c r="Q213" s="106" t="s">
        <v>728</v>
      </c>
      <c r="R213" s="136">
        <v>25</v>
      </c>
    </row>
    <row r="214" spans="1:18" ht="18">
      <c r="A214" s="103" t="s">
        <v>1546</v>
      </c>
      <c r="B214" s="120" t="s">
        <v>1547</v>
      </c>
      <c r="C214" s="114">
        <v>12.9</v>
      </c>
      <c r="D214" s="120" t="s">
        <v>1548</v>
      </c>
      <c r="E214" s="103" t="s">
        <v>1549</v>
      </c>
      <c r="F214" s="135">
        <v>7900</v>
      </c>
      <c r="G214" s="135"/>
      <c r="H214" s="135"/>
      <c r="I214" s="135"/>
      <c r="J214" s="135"/>
      <c r="K214" s="103" t="s">
        <v>1550</v>
      </c>
      <c r="L214" s="135">
        <v>2730</v>
      </c>
      <c r="M214" s="103" t="s">
        <v>1139</v>
      </c>
      <c r="N214" s="135">
        <v>6430</v>
      </c>
      <c r="O214" s="103" t="s">
        <v>1551</v>
      </c>
      <c r="P214" s="135">
        <v>1410</v>
      </c>
      <c r="Q214" s="103" t="s">
        <v>1552</v>
      </c>
      <c r="R214" s="134">
        <v>415</v>
      </c>
    </row>
    <row r="215" spans="1:18" ht="18">
      <c r="A215" s="106" t="s">
        <v>1553</v>
      </c>
      <c r="B215" s="122" t="s">
        <v>1554</v>
      </c>
      <c r="C215" s="117">
        <v>12.9</v>
      </c>
      <c r="D215" s="122" t="s">
        <v>1555</v>
      </c>
      <c r="E215" s="106" t="s">
        <v>1556</v>
      </c>
      <c r="F215" s="137">
        <v>8270</v>
      </c>
      <c r="G215" s="137"/>
      <c r="H215" s="137"/>
      <c r="I215" s="137"/>
      <c r="J215" s="137"/>
      <c r="K215" s="106" t="s">
        <v>1557</v>
      </c>
      <c r="L215" s="137">
        <v>2850</v>
      </c>
      <c r="M215" s="106" t="s">
        <v>642</v>
      </c>
      <c r="N215" s="137">
        <v>6730</v>
      </c>
      <c r="O215" s="106" t="s">
        <v>1558</v>
      </c>
      <c r="P215" s="137">
        <v>1480</v>
      </c>
      <c r="Q215" s="106" t="s">
        <v>1559</v>
      </c>
      <c r="R215" s="136">
        <v>434</v>
      </c>
    </row>
    <row r="216" spans="1:18" ht="18">
      <c r="A216" s="103" t="s">
        <v>1560</v>
      </c>
      <c r="B216" s="120" t="s">
        <v>1561</v>
      </c>
      <c r="C216" s="114">
        <v>25</v>
      </c>
      <c r="D216" s="120" t="s">
        <v>1562</v>
      </c>
      <c r="E216" s="103" t="s">
        <v>1563</v>
      </c>
      <c r="F216" s="155">
        <v>10900</v>
      </c>
      <c r="G216" s="155"/>
      <c r="H216" s="155"/>
      <c r="I216" s="155"/>
      <c r="J216" s="155"/>
      <c r="K216" s="103" t="s">
        <v>1564</v>
      </c>
      <c r="L216" s="135">
        <v>5300</v>
      </c>
      <c r="M216" s="103" t="s">
        <v>1565</v>
      </c>
      <c r="N216" s="155">
        <v>10200</v>
      </c>
      <c r="O216" s="103" t="s">
        <v>1566</v>
      </c>
      <c r="P216" s="135">
        <v>4730</v>
      </c>
      <c r="Q216" s="103" t="s">
        <v>1567</v>
      </c>
      <c r="R216" s="134">
        <v>1400</v>
      </c>
    </row>
    <row r="217" spans="1:18" ht="36">
      <c r="A217" s="128" t="s">
        <v>1568</v>
      </c>
      <c r="B217" s="127" t="s">
        <v>1569</v>
      </c>
      <c r="C217" s="165">
        <v>13.5</v>
      </c>
      <c r="D217" s="127" t="s">
        <v>1570</v>
      </c>
      <c r="E217" s="128" t="s">
        <v>1571</v>
      </c>
      <c r="F217" s="161">
        <v>11100</v>
      </c>
      <c r="G217" s="161"/>
      <c r="H217" s="161"/>
      <c r="I217" s="161"/>
      <c r="J217" s="161"/>
      <c r="K217" s="128" t="s">
        <v>1572</v>
      </c>
      <c r="L217" s="160">
        <v>3890</v>
      </c>
      <c r="M217" s="128" t="s">
        <v>1573</v>
      </c>
      <c r="N217" s="160">
        <v>9110</v>
      </c>
      <c r="O217" s="128" t="s">
        <v>1373</v>
      </c>
      <c r="P217" s="160">
        <v>2120</v>
      </c>
      <c r="Q217" s="128" t="s">
        <v>1574</v>
      </c>
      <c r="R217" s="166">
        <v>602</v>
      </c>
    </row>
    <row r="218" spans="1:18" ht="18">
      <c r="A218" s="99" t="s">
        <v>1575</v>
      </c>
      <c r="B218" s="142" t="s">
        <v>1576</v>
      </c>
      <c r="C218" s="132">
        <v>25</v>
      </c>
      <c r="D218" s="142" t="s">
        <v>1577</v>
      </c>
      <c r="E218" s="99" t="s">
        <v>1578</v>
      </c>
      <c r="F218" s="133">
        <v>15100</v>
      </c>
      <c r="G218" s="133"/>
      <c r="H218" s="133"/>
      <c r="I218" s="133"/>
      <c r="J218" s="133"/>
      <c r="K218" s="99" t="s">
        <v>1579</v>
      </c>
      <c r="L218" s="163">
        <v>7330</v>
      </c>
      <c r="M218" s="99" t="s">
        <v>1580</v>
      </c>
      <c r="N218" s="133">
        <v>14100</v>
      </c>
      <c r="O218" s="99" t="s">
        <v>1581</v>
      </c>
      <c r="P218" s="163">
        <v>6530</v>
      </c>
      <c r="Q218" s="99" t="s">
        <v>1582</v>
      </c>
      <c r="R218" s="144">
        <v>1940</v>
      </c>
    </row>
    <row r="219" spans="1:18" ht="18">
      <c r="A219" s="103" t="s">
        <v>1583</v>
      </c>
      <c r="B219" s="120" t="s">
        <v>1584</v>
      </c>
      <c r="C219" s="121">
        <v>0.8</v>
      </c>
      <c r="D219" s="120" t="s">
        <v>1585</v>
      </c>
      <c r="E219" s="103" t="s">
        <v>650</v>
      </c>
      <c r="F219" s="134">
        <v>223</v>
      </c>
      <c r="G219" s="134"/>
      <c r="H219" s="134"/>
      <c r="I219" s="134"/>
      <c r="J219" s="134"/>
      <c r="K219" s="103" t="s">
        <v>650</v>
      </c>
      <c r="L219" s="134">
        <v>61</v>
      </c>
      <c r="M219" s="103" t="s">
        <v>1586</v>
      </c>
      <c r="N219" s="134">
        <v>70</v>
      </c>
      <c r="O219" s="103" t="s">
        <v>1587</v>
      </c>
      <c r="P219" s="134">
        <v>10</v>
      </c>
      <c r="Q219" s="103" t="s">
        <v>1588</v>
      </c>
      <c r="R219" s="134">
        <v>8</v>
      </c>
    </row>
    <row r="220" spans="1:18" ht="18">
      <c r="A220" s="106" t="s">
        <v>1589</v>
      </c>
      <c r="B220" s="122" t="s">
        <v>1590</v>
      </c>
      <c r="C220" s="106" t="s">
        <v>1591</v>
      </c>
      <c r="D220" s="122" t="s">
        <v>1592</v>
      </c>
      <c r="E220" s="106" t="s">
        <v>1593</v>
      </c>
      <c r="F220" s="138" t="s">
        <v>815</v>
      </c>
      <c r="G220" s="138"/>
      <c r="H220" s="138"/>
      <c r="I220" s="138"/>
      <c r="J220" s="138"/>
      <c r="K220" s="106" t="s">
        <v>1593</v>
      </c>
      <c r="L220" s="138" t="s">
        <v>815</v>
      </c>
      <c r="M220" s="106" t="s">
        <v>1594</v>
      </c>
      <c r="N220" s="138" t="s">
        <v>815</v>
      </c>
      <c r="O220" s="106" t="s">
        <v>1595</v>
      </c>
      <c r="P220" s="138" t="s">
        <v>815</v>
      </c>
      <c r="Q220" s="106" t="s">
        <v>1596</v>
      </c>
      <c r="R220" s="138" t="s">
        <v>815</v>
      </c>
    </row>
    <row r="221" spans="1:18" ht="18">
      <c r="A221" s="103" t="s">
        <v>1597</v>
      </c>
      <c r="B221" s="120" t="s">
        <v>1598</v>
      </c>
      <c r="C221" s="121">
        <v>6.2</v>
      </c>
      <c r="D221" s="120" t="s">
        <v>1599</v>
      </c>
      <c r="E221" s="103" t="s">
        <v>1600</v>
      </c>
      <c r="F221" s="135">
        <v>3080</v>
      </c>
      <c r="G221" s="135"/>
      <c r="H221" s="135"/>
      <c r="I221" s="135"/>
      <c r="J221" s="135"/>
      <c r="K221" s="103" t="s">
        <v>1601</v>
      </c>
      <c r="L221" s="134">
        <v>871</v>
      </c>
      <c r="M221" s="103" t="s">
        <v>1398</v>
      </c>
      <c r="N221" s="135">
        <v>1880</v>
      </c>
      <c r="O221" s="103" t="s">
        <v>616</v>
      </c>
      <c r="P221" s="134">
        <v>207</v>
      </c>
      <c r="Q221" s="103" t="s">
        <v>1602</v>
      </c>
      <c r="R221" s="134">
        <v>122</v>
      </c>
    </row>
    <row r="222" spans="1:18" ht="18">
      <c r="A222" s="106" t="s">
        <v>1603</v>
      </c>
      <c r="B222" s="122" t="s">
        <v>1604</v>
      </c>
      <c r="C222" s="126">
        <v>1</v>
      </c>
      <c r="D222" s="122" t="s">
        <v>1605</v>
      </c>
      <c r="E222" s="106" t="s">
        <v>1606</v>
      </c>
      <c r="F222" s="136">
        <v>204</v>
      </c>
      <c r="G222" s="136"/>
      <c r="H222" s="136"/>
      <c r="I222" s="136"/>
      <c r="J222" s="136"/>
      <c r="K222" s="106" t="s">
        <v>1606</v>
      </c>
      <c r="L222" s="136">
        <v>56</v>
      </c>
      <c r="M222" s="106" t="s">
        <v>1464</v>
      </c>
      <c r="N222" s="136">
        <v>66</v>
      </c>
      <c r="O222" s="106" t="s">
        <v>1607</v>
      </c>
      <c r="P222" s="136">
        <v>10</v>
      </c>
      <c r="Q222" s="106" t="s">
        <v>1608</v>
      </c>
      <c r="R222" s="136">
        <v>8</v>
      </c>
    </row>
    <row r="223" spans="1:18">
      <c r="A223" s="103" t="s">
        <v>1609</v>
      </c>
      <c r="B223" s="120" t="s">
        <v>1610</v>
      </c>
      <c r="C223" s="103" t="s">
        <v>1611</v>
      </c>
      <c r="D223" s="120" t="s">
        <v>1612</v>
      </c>
      <c r="E223" s="103" t="s">
        <v>1329</v>
      </c>
      <c r="F223" s="134">
        <v>46</v>
      </c>
      <c r="G223" s="134"/>
      <c r="H223" s="134"/>
      <c r="I223" s="134"/>
      <c r="J223" s="134"/>
      <c r="K223" s="103" t="s">
        <v>1329</v>
      </c>
      <c r="L223" s="134">
        <v>13</v>
      </c>
      <c r="M223" s="103" t="s">
        <v>1613</v>
      </c>
      <c r="N223" s="134">
        <v>14</v>
      </c>
      <c r="O223" s="103" t="s">
        <v>1249</v>
      </c>
      <c r="P223" s="134">
        <v>2</v>
      </c>
      <c r="Q223" s="103" t="s">
        <v>1614</v>
      </c>
      <c r="R223" s="134">
        <v>2</v>
      </c>
    </row>
    <row r="224" spans="1:18">
      <c r="A224" s="106" t="s">
        <v>1615</v>
      </c>
      <c r="B224" s="122" t="s">
        <v>1616</v>
      </c>
      <c r="C224" s="126">
        <v>1.1000000000000001</v>
      </c>
      <c r="D224" s="122" t="s">
        <v>1617</v>
      </c>
      <c r="E224" s="106" t="s">
        <v>897</v>
      </c>
      <c r="F224" s="136">
        <v>528</v>
      </c>
      <c r="G224" s="136"/>
      <c r="H224" s="136"/>
      <c r="I224" s="136"/>
      <c r="J224" s="136"/>
      <c r="K224" s="106" t="s">
        <v>897</v>
      </c>
      <c r="L224" s="136">
        <v>144</v>
      </c>
      <c r="M224" s="106" t="s">
        <v>1618</v>
      </c>
      <c r="N224" s="136">
        <v>173</v>
      </c>
      <c r="O224" s="106" t="s">
        <v>1619</v>
      </c>
      <c r="P224" s="136">
        <v>25</v>
      </c>
      <c r="Q224" s="106" t="s">
        <v>1620</v>
      </c>
      <c r="R224" s="136">
        <v>20</v>
      </c>
    </row>
    <row r="225" spans="1:18">
      <c r="A225" s="103" t="s">
        <v>1621</v>
      </c>
      <c r="B225" s="120" t="s">
        <v>1622</v>
      </c>
      <c r="C225" s="121">
        <v>0.9</v>
      </c>
      <c r="D225" s="120" t="s">
        <v>1623</v>
      </c>
      <c r="E225" s="103" t="s">
        <v>1624</v>
      </c>
      <c r="F225" s="134">
        <v>479</v>
      </c>
      <c r="G225" s="134"/>
      <c r="H225" s="134"/>
      <c r="I225" s="134"/>
      <c r="J225" s="134"/>
      <c r="K225" s="103" t="s">
        <v>1624</v>
      </c>
      <c r="L225" s="134">
        <v>130</v>
      </c>
      <c r="M225" s="103" t="s">
        <v>1625</v>
      </c>
      <c r="N225" s="134">
        <v>153</v>
      </c>
      <c r="O225" s="103" t="s">
        <v>983</v>
      </c>
      <c r="P225" s="134">
        <v>22</v>
      </c>
      <c r="Q225" s="103" t="s">
        <v>1626</v>
      </c>
      <c r="R225" s="134">
        <v>18</v>
      </c>
    </row>
    <row r="226" spans="1:18">
      <c r="A226" s="106" t="s">
        <v>1627</v>
      </c>
      <c r="B226" s="122" t="s">
        <v>1628</v>
      </c>
      <c r="C226" s="126">
        <v>3.3</v>
      </c>
      <c r="D226" s="122" t="s">
        <v>1629</v>
      </c>
      <c r="E226" s="106" t="s">
        <v>1469</v>
      </c>
      <c r="F226" s="137">
        <v>2260</v>
      </c>
      <c r="G226" s="137"/>
      <c r="H226" s="137"/>
      <c r="I226" s="137"/>
      <c r="J226" s="137"/>
      <c r="K226" s="106" t="s">
        <v>1630</v>
      </c>
      <c r="L226" s="136">
        <v>617</v>
      </c>
      <c r="M226" s="106" t="s">
        <v>1631</v>
      </c>
      <c r="N226" s="137">
        <v>1010</v>
      </c>
      <c r="O226" s="106" t="s">
        <v>1632</v>
      </c>
      <c r="P226" s="136">
        <v>115</v>
      </c>
      <c r="Q226" s="106" t="s">
        <v>1633</v>
      </c>
      <c r="R226" s="136">
        <v>86</v>
      </c>
    </row>
    <row r="227" spans="1:18">
      <c r="A227" s="103" t="s">
        <v>1634</v>
      </c>
      <c r="B227" s="120" t="s">
        <v>1635</v>
      </c>
      <c r="C227" s="121">
        <v>4.4000000000000004</v>
      </c>
      <c r="D227" s="120" t="s">
        <v>1636</v>
      </c>
      <c r="E227" s="103" t="s">
        <v>1637</v>
      </c>
      <c r="F227" s="135">
        <v>2730</v>
      </c>
      <c r="G227" s="135"/>
      <c r="H227" s="135"/>
      <c r="I227" s="135"/>
      <c r="J227" s="135"/>
      <c r="K227" s="103" t="s">
        <v>1638</v>
      </c>
      <c r="L227" s="134">
        <v>751</v>
      </c>
      <c r="M227" s="103" t="s">
        <v>1639</v>
      </c>
      <c r="N227" s="135">
        <v>1400</v>
      </c>
      <c r="O227" s="103" t="s">
        <v>1640</v>
      </c>
      <c r="P227" s="134">
        <v>150</v>
      </c>
      <c r="Q227" s="103" t="s">
        <v>1290</v>
      </c>
      <c r="R227" s="134">
        <v>105</v>
      </c>
    </row>
    <row r="228" spans="1:18" ht="18">
      <c r="A228" s="106" t="s">
        <v>1641</v>
      </c>
      <c r="B228" s="122" t="s">
        <v>1642</v>
      </c>
      <c r="C228" s="126">
        <v>2</v>
      </c>
      <c r="D228" s="147">
        <v>0.28999999999999998</v>
      </c>
      <c r="E228" s="106" t="s">
        <v>1643</v>
      </c>
      <c r="F228" s="136">
        <v>815</v>
      </c>
      <c r="G228" s="136"/>
      <c r="H228" s="136"/>
      <c r="I228" s="136"/>
      <c r="J228" s="136"/>
      <c r="K228" s="106" t="s">
        <v>1643</v>
      </c>
      <c r="L228" s="136">
        <v>222</v>
      </c>
      <c r="M228" s="106" t="s">
        <v>1385</v>
      </c>
      <c r="N228" s="136">
        <v>301</v>
      </c>
      <c r="O228" s="106" t="s">
        <v>1644</v>
      </c>
      <c r="P228" s="136">
        <v>39</v>
      </c>
      <c r="Q228" s="106" t="s">
        <v>1645</v>
      </c>
      <c r="R228" s="136">
        <v>31</v>
      </c>
    </row>
    <row r="229" spans="1:18" ht="18">
      <c r="A229" s="103" t="s">
        <v>1646</v>
      </c>
      <c r="B229" s="120" t="s">
        <v>1647</v>
      </c>
      <c r="C229" s="121">
        <v>2</v>
      </c>
      <c r="D229" s="146">
        <v>0.56000000000000005</v>
      </c>
      <c r="E229" s="103" t="s">
        <v>870</v>
      </c>
      <c r="F229" s="134">
        <v>868</v>
      </c>
      <c r="G229" s="134"/>
      <c r="H229" s="134"/>
      <c r="I229" s="134"/>
      <c r="J229" s="134"/>
      <c r="K229" s="103" t="s">
        <v>870</v>
      </c>
      <c r="L229" s="134">
        <v>236</v>
      </c>
      <c r="M229" s="103" t="s">
        <v>1648</v>
      </c>
      <c r="N229" s="134">
        <v>320</v>
      </c>
      <c r="O229" s="103" t="s">
        <v>1649</v>
      </c>
      <c r="P229" s="134">
        <v>42</v>
      </c>
      <c r="Q229" s="103" t="s">
        <v>873</v>
      </c>
      <c r="R229" s="134">
        <v>33</v>
      </c>
    </row>
    <row r="230" spans="1:18" ht="18">
      <c r="A230" s="106" t="s">
        <v>1650</v>
      </c>
      <c r="B230" s="122" t="s">
        <v>1651</v>
      </c>
      <c r="C230" s="126">
        <v>2</v>
      </c>
      <c r="D230" s="147">
        <v>0.76</v>
      </c>
      <c r="E230" s="106" t="s">
        <v>1643</v>
      </c>
      <c r="F230" s="136">
        <v>812</v>
      </c>
      <c r="G230" s="136"/>
      <c r="H230" s="136"/>
      <c r="I230" s="136"/>
      <c r="J230" s="136"/>
      <c r="K230" s="106" t="s">
        <v>1643</v>
      </c>
      <c r="L230" s="136">
        <v>221</v>
      </c>
      <c r="M230" s="106" t="s">
        <v>1652</v>
      </c>
      <c r="N230" s="136">
        <v>299</v>
      </c>
      <c r="O230" s="106" t="s">
        <v>1653</v>
      </c>
      <c r="P230" s="136">
        <v>39</v>
      </c>
      <c r="Q230" s="106" t="s">
        <v>1654</v>
      </c>
      <c r="R230" s="136">
        <v>31</v>
      </c>
    </row>
    <row r="231" spans="1:18" ht="18">
      <c r="A231" s="103" t="s">
        <v>1655</v>
      </c>
      <c r="B231" s="120" t="s">
        <v>1656</v>
      </c>
      <c r="C231" s="114">
        <v>40</v>
      </c>
      <c r="D231" s="146">
        <v>0.48</v>
      </c>
      <c r="E231" s="103" t="s">
        <v>1657</v>
      </c>
      <c r="F231" s="135">
        <v>7170</v>
      </c>
      <c r="G231" s="135"/>
      <c r="H231" s="135"/>
      <c r="I231" s="135"/>
      <c r="J231" s="135"/>
      <c r="K231" s="103" t="s">
        <v>1658</v>
      </c>
      <c r="L231" s="135">
        <v>4550</v>
      </c>
      <c r="M231" s="103" t="s">
        <v>1659</v>
      </c>
      <c r="N231" s="135">
        <v>7090</v>
      </c>
      <c r="O231" s="103" t="s">
        <v>1660</v>
      </c>
      <c r="P231" s="135">
        <v>4690</v>
      </c>
      <c r="Q231" s="103" t="s">
        <v>1028</v>
      </c>
      <c r="R231" s="134">
        <v>2040</v>
      </c>
    </row>
    <row r="232" spans="1:18" ht="18">
      <c r="A232" s="106" t="s">
        <v>1661</v>
      </c>
      <c r="B232" s="122" t="s">
        <v>1662</v>
      </c>
      <c r="C232" s="106" t="s">
        <v>1663</v>
      </c>
      <c r="D232" s="147">
        <v>0.06</v>
      </c>
      <c r="E232" s="106" t="s">
        <v>1664</v>
      </c>
      <c r="F232" s="136">
        <v>2</v>
      </c>
      <c r="G232" s="136"/>
      <c r="H232" s="136"/>
      <c r="I232" s="136"/>
      <c r="J232" s="136"/>
      <c r="K232" s="106" t="s">
        <v>1664</v>
      </c>
      <c r="L232" s="138" t="s">
        <v>815</v>
      </c>
      <c r="M232" s="106" t="s">
        <v>1665</v>
      </c>
      <c r="N232" s="138" t="s">
        <v>815</v>
      </c>
      <c r="O232" s="106" t="s">
        <v>1666</v>
      </c>
      <c r="P232" s="138" t="s">
        <v>815</v>
      </c>
      <c r="Q232" s="106" t="s">
        <v>1667</v>
      </c>
      <c r="R232" s="138" t="s">
        <v>815</v>
      </c>
    </row>
    <row r="233" spans="1:18" ht="18">
      <c r="A233" s="103" t="s">
        <v>1668</v>
      </c>
      <c r="B233" s="120" t="s">
        <v>1669</v>
      </c>
      <c r="C233" s="103" t="s">
        <v>1663</v>
      </c>
      <c r="D233" s="146">
        <v>7.0000000000000007E-2</v>
      </c>
      <c r="E233" s="103" t="s">
        <v>1670</v>
      </c>
      <c r="F233" s="134">
        <v>1</v>
      </c>
      <c r="G233" s="134"/>
      <c r="H233" s="134"/>
      <c r="I233" s="134"/>
      <c r="J233" s="134"/>
      <c r="K233" s="103" t="s">
        <v>1670</v>
      </c>
      <c r="L233" s="139" t="s">
        <v>815</v>
      </c>
      <c r="M233" s="103" t="s">
        <v>1671</v>
      </c>
      <c r="N233" s="139" t="s">
        <v>815</v>
      </c>
      <c r="O233" s="103" t="s">
        <v>1672</v>
      </c>
      <c r="P233" s="139" t="s">
        <v>815</v>
      </c>
      <c r="Q233" s="103" t="s">
        <v>1673</v>
      </c>
      <c r="R233" s="139" t="s">
        <v>815</v>
      </c>
    </row>
    <row r="234" spans="1:18" ht="18">
      <c r="A234" s="122" t="s">
        <v>1674</v>
      </c>
      <c r="B234" s="122" t="s">
        <v>1675</v>
      </c>
      <c r="C234" s="106" t="s">
        <v>1663</v>
      </c>
      <c r="D234" s="147">
        <v>0.05</v>
      </c>
      <c r="E234" s="106" t="s">
        <v>1676</v>
      </c>
      <c r="F234" s="138" t="s">
        <v>815</v>
      </c>
      <c r="G234" s="138"/>
      <c r="H234" s="138"/>
      <c r="I234" s="138"/>
      <c r="J234" s="138"/>
      <c r="K234" s="106" t="s">
        <v>1676</v>
      </c>
      <c r="L234" s="138" t="s">
        <v>815</v>
      </c>
      <c r="M234" s="106" t="s">
        <v>1348</v>
      </c>
      <c r="N234" s="138" t="s">
        <v>815</v>
      </c>
      <c r="O234" s="106" t="s">
        <v>1677</v>
      </c>
      <c r="P234" s="138" t="s">
        <v>815</v>
      </c>
      <c r="Q234" s="106" t="s">
        <v>1678</v>
      </c>
      <c r="R234" s="138" t="s">
        <v>815</v>
      </c>
    </row>
    <row r="235" spans="1:18" ht="18">
      <c r="A235" s="103" t="s">
        <v>1679</v>
      </c>
      <c r="B235" s="120" t="s">
        <v>1680</v>
      </c>
      <c r="C235" s="121">
        <v>1.4</v>
      </c>
      <c r="D235" s="146">
        <v>0.21</v>
      </c>
      <c r="E235" s="103" t="s">
        <v>1681</v>
      </c>
      <c r="F235" s="134">
        <v>449</v>
      </c>
      <c r="G235" s="134"/>
      <c r="H235" s="134"/>
      <c r="I235" s="134"/>
      <c r="J235" s="134"/>
      <c r="K235" s="103" t="s">
        <v>1681</v>
      </c>
      <c r="L235" s="134">
        <v>122</v>
      </c>
      <c r="M235" s="103" t="s">
        <v>1625</v>
      </c>
      <c r="N235" s="134">
        <v>153</v>
      </c>
      <c r="O235" s="103" t="s">
        <v>762</v>
      </c>
      <c r="P235" s="134">
        <v>21</v>
      </c>
      <c r="Q235" s="103" t="s">
        <v>1682</v>
      </c>
      <c r="R235" s="134">
        <v>17</v>
      </c>
    </row>
    <row r="236" spans="1:18" ht="18">
      <c r="A236" s="106" t="s">
        <v>1683</v>
      </c>
      <c r="B236" s="122" t="s">
        <v>1684</v>
      </c>
      <c r="C236" s="117">
        <v>800</v>
      </c>
      <c r="D236" s="147">
        <v>0.65</v>
      </c>
      <c r="E236" s="106" t="s">
        <v>1685</v>
      </c>
      <c r="F236" s="137">
        <v>7500</v>
      </c>
      <c r="G236" s="137"/>
      <c r="H236" s="137"/>
      <c r="I236" s="137"/>
      <c r="J236" s="137"/>
      <c r="K236" s="106" t="s">
        <v>1686</v>
      </c>
      <c r="L236" s="137">
        <v>9710</v>
      </c>
      <c r="M236" s="106" t="s">
        <v>1687</v>
      </c>
      <c r="N236" s="137">
        <v>8070</v>
      </c>
      <c r="O236" s="106" t="s">
        <v>1688</v>
      </c>
      <c r="P236" s="137">
        <v>9910</v>
      </c>
      <c r="Q236" s="106" t="s">
        <v>1276</v>
      </c>
      <c r="R236" s="156">
        <v>11300</v>
      </c>
    </row>
    <row r="237" spans="1:18">
      <c r="A237" s="103" t="s">
        <v>1689</v>
      </c>
      <c r="B237" s="120" t="s">
        <v>1690</v>
      </c>
      <c r="C237" s="103" t="s">
        <v>1691</v>
      </c>
      <c r="D237" s="146">
        <v>0.02</v>
      </c>
      <c r="E237" s="103" t="s">
        <v>1692</v>
      </c>
      <c r="F237" s="139" t="s">
        <v>815</v>
      </c>
      <c r="G237" s="139"/>
      <c r="H237" s="139"/>
      <c r="I237" s="139"/>
      <c r="J237" s="139"/>
      <c r="K237" s="103" t="s">
        <v>1692</v>
      </c>
      <c r="L237" s="139" t="s">
        <v>815</v>
      </c>
      <c r="M237" s="103" t="s">
        <v>1693</v>
      </c>
      <c r="N237" s="139" t="s">
        <v>815</v>
      </c>
      <c r="O237" s="103" t="s">
        <v>1694</v>
      </c>
      <c r="P237" s="139" t="s">
        <v>815</v>
      </c>
      <c r="Q237" s="103" t="s">
        <v>1695</v>
      </c>
      <c r="R237" s="139" t="s">
        <v>815</v>
      </c>
    </row>
    <row r="238" spans="1:18">
      <c r="A238" s="106" t="s">
        <v>1696</v>
      </c>
      <c r="B238" s="122" t="s">
        <v>1697</v>
      </c>
      <c r="C238" s="126">
        <v>3.5</v>
      </c>
      <c r="D238" s="122" t="s">
        <v>1698</v>
      </c>
      <c r="E238" s="106" t="s">
        <v>1699</v>
      </c>
      <c r="F238" s="137">
        <v>2150</v>
      </c>
      <c r="G238" s="137"/>
      <c r="H238" s="137"/>
      <c r="I238" s="137"/>
      <c r="J238" s="137"/>
      <c r="K238" s="106" t="s">
        <v>1700</v>
      </c>
      <c r="L238" s="136">
        <v>588</v>
      </c>
      <c r="M238" s="106" t="s">
        <v>1701</v>
      </c>
      <c r="N238" s="136">
        <v>984</v>
      </c>
      <c r="O238" s="106" t="s">
        <v>1702</v>
      </c>
      <c r="P238" s="136">
        <v>111</v>
      </c>
      <c r="Q238" s="106" t="s">
        <v>1703</v>
      </c>
      <c r="R238" s="136">
        <v>82</v>
      </c>
    </row>
    <row r="239" spans="1:18">
      <c r="A239" s="103" t="s">
        <v>1704</v>
      </c>
      <c r="B239" s="120" t="s">
        <v>1705</v>
      </c>
      <c r="C239" s="121">
        <v>3.5</v>
      </c>
      <c r="D239" s="120" t="s">
        <v>1706</v>
      </c>
      <c r="E239" s="103" t="s">
        <v>1281</v>
      </c>
      <c r="F239" s="135">
        <v>2130</v>
      </c>
      <c r="G239" s="135"/>
      <c r="H239" s="135"/>
      <c r="I239" s="135"/>
      <c r="J239" s="135"/>
      <c r="K239" s="103" t="s">
        <v>1707</v>
      </c>
      <c r="L239" s="134">
        <v>580</v>
      </c>
      <c r="M239" s="103" t="s">
        <v>1708</v>
      </c>
      <c r="N239" s="134">
        <v>971</v>
      </c>
      <c r="O239" s="103" t="s">
        <v>1709</v>
      </c>
      <c r="P239" s="134">
        <v>110</v>
      </c>
      <c r="Q239" s="103" t="s">
        <v>1710</v>
      </c>
      <c r="R239" s="134">
        <v>81</v>
      </c>
    </row>
    <row r="240" spans="1:18" ht="18">
      <c r="A240" s="106" t="s">
        <v>1711</v>
      </c>
      <c r="B240" s="122" t="s">
        <v>1712</v>
      </c>
      <c r="C240" s="126">
        <v>2.6</v>
      </c>
      <c r="D240" s="122" t="s">
        <v>1713</v>
      </c>
      <c r="E240" s="106" t="s">
        <v>1064</v>
      </c>
      <c r="F240" s="137">
        <v>1380</v>
      </c>
      <c r="G240" s="137"/>
      <c r="H240" s="137"/>
      <c r="I240" s="137"/>
      <c r="J240" s="137"/>
      <c r="K240" s="106" t="s">
        <v>1064</v>
      </c>
      <c r="L240" s="136">
        <v>376</v>
      </c>
      <c r="M240" s="106" t="s">
        <v>1714</v>
      </c>
      <c r="N240" s="136">
        <v>555</v>
      </c>
      <c r="O240" s="106" t="s">
        <v>1715</v>
      </c>
      <c r="P240" s="136">
        <v>68</v>
      </c>
      <c r="Q240" s="106" t="s">
        <v>1716</v>
      </c>
      <c r="R240" s="136">
        <v>52</v>
      </c>
    </row>
    <row r="241" spans="1:18" ht="18">
      <c r="A241" s="103" t="s">
        <v>1717</v>
      </c>
      <c r="B241" s="120" t="s">
        <v>1718</v>
      </c>
      <c r="C241" s="121">
        <v>3</v>
      </c>
      <c r="D241" s="120" t="s">
        <v>1719</v>
      </c>
      <c r="E241" s="103" t="s">
        <v>1720</v>
      </c>
      <c r="F241" s="135">
        <v>1440</v>
      </c>
      <c r="G241" s="135"/>
      <c r="H241" s="135"/>
      <c r="I241" s="135"/>
      <c r="J241" s="135"/>
      <c r="K241" s="103" t="s">
        <v>1720</v>
      </c>
      <c r="L241" s="134">
        <v>392</v>
      </c>
      <c r="M241" s="103" t="s">
        <v>1721</v>
      </c>
      <c r="N241" s="134">
        <v>613</v>
      </c>
      <c r="O241" s="103" t="s">
        <v>1722</v>
      </c>
      <c r="P241" s="134">
        <v>72</v>
      </c>
      <c r="Q241" s="103" t="s">
        <v>1723</v>
      </c>
      <c r="R241" s="134">
        <v>54</v>
      </c>
    </row>
    <row r="242" spans="1:18">
      <c r="A242" s="106" t="s">
        <v>1724</v>
      </c>
      <c r="B242" s="122" t="s">
        <v>1725</v>
      </c>
      <c r="C242" s="126">
        <v>0.4</v>
      </c>
      <c r="D242" s="122" t="s">
        <v>1726</v>
      </c>
      <c r="E242" s="106" t="s">
        <v>1727</v>
      </c>
      <c r="F242" s="136">
        <v>123</v>
      </c>
      <c r="G242" s="136"/>
      <c r="H242" s="136"/>
      <c r="I242" s="136"/>
      <c r="J242" s="136"/>
      <c r="K242" s="106" t="s">
        <v>1727</v>
      </c>
      <c r="L242" s="136">
        <v>33</v>
      </c>
      <c r="M242" s="106" t="s">
        <v>1728</v>
      </c>
      <c r="N242" s="136">
        <v>37</v>
      </c>
      <c r="O242" s="106" t="s">
        <v>1729</v>
      </c>
      <c r="P242" s="136">
        <v>6</v>
      </c>
      <c r="Q242" s="106" t="s">
        <v>1730</v>
      </c>
      <c r="R242" s="136">
        <v>5</v>
      </c>
    </row>
    <row r="243" spans="1:18" ht="18">
      <c r="A243" s="103" t="s">
        <v>1731</v>
      </c>
      <c r="B243" s="120" t="s">
        <v>1732</v>
      </c>
      <c r="C243" s="121">
        <v>0.3</v>
      </c>
      <c r="D243" s="120" t="s">
        <v>1733</v>
      </c>
      <c r="E243" s="103" t="s">
        <v>1734</v>
      </c>
      <c r="F243" s="134">
        <v>64</v>
      </c>
      <c r="G243" s="134"/>
      <c r="H243" s="134"/>
      <c r="I243" s="134"/>
      <c r="J243" s="134"/>
      <c r="K243" s="103" t="s">
        <v>1734</v>
      </c>
      <c r="L243" s="134">
        <v>17</v>
      </c>
      <c r="M243" s="103" t="s">
        <v>762</v>
      </c>
      <c r="N243" s="134">
        <v>19</v>
      </c>
      <c r="O243" s="103" t="s">
        <v>1735</v>
      </c>
      <c r="P243" s="134">
        <v>3</v>
      </c>
      <c r="Q243" s="103" t="s">
        <v>1736</v>
      </c>
      <c r="R243" s="134">
        <v>2</v>
      </c>
    </row>
    <row r="244" spans="1:18">
      <c r="A244" s="106" t="s">
        <v>1737</v>
      </c>
      <c r="B244" s="122" t="s">
        <v>1738</v>
      </c>
      <c r="C244" s="126">
        <v>3.2</v>
      </c>
      <c r="D244" s="122" t="s">
        <v>1521</v>
      </c>
      <c r="E244" s="106" t="s">
        <v>1739</v>
      </c>
      <c r="F244" s="137">
        <v>1720</v>
      </c>
      <c r="G244" s="137"/>
      <c r="H244" s="137"/>
      <c r="I244" s="137"/>
      <c r="J244" s="137"/>
      <c r="K244" s="106" t="s">
        <v>1740</v>
      </c>
      <c r="L244" s="136">
        <v>470</v>
      </c>
      <c r="M244" s="106" t="s">
        <v>1065</v>
      </c>
      <c r="N244" s="136">
        <v>755</v>
      </c>
      <c r="O244" s="106" t="s">
        <v>1741</v>
      </c>
      <c r="P244" s="136">
        <v>87</v>
      </c>
      <c r="Q244" s="106" t="s">
        <v>1358</v>
      </c>
      <c r="R244" s="136">
        <v>65</v>
      </c>
    </row>
    <row r="245" spans="1:18" ht="15.75">
      <c r="A245" s="103" t="s">
        <v>1742</v>
      </c>
      <c r="B245" s="120" t="s">
        <v>1743</v>
      </c>
      <c r="C245" s="121">
        <v>3.2</v>
      </c>
      <c r="D245" s="120" t="s">
        <v>1744</v>
      </c>
      <c r="E245" s="103" t="s">
        <v>1745</v>
      </c>
      <c r="F245" s="135">
        <v>1220</v>
      </c>
      <c r="G245" s="135"/>
      <c r="H245" s="135"/>
      <c r="I245" s="135"/>
      <c r="J245" s="135"/>
      <c r="K245" s="103" t="s">
        <v>1745</v>
      </c>
      <c r="L245" s="134">
        <v>333</v>
      </c>
      <c r="M245" s="103" t="s">
        <v>1746</v>
      </c>
      <c r="N245" s="134">
        <v>535</v>
      </c>
      <c r="O245" s="103" t="s">
        <v>1747</v>
      </c>
      <c r="P245" s="134">
        <v>62</v>
      </c>
      <c r="Q245" s="103" t="s">
        <v>1748</v>
      </c>
      <c r="R245" s="134">
        <v>46</v>
      </c>
    </row>
    <row r="246" spans="1:18" ht="18">
      <c r="A246" s="106" t="s">
        <v>1749</v>
      </c>
      <c r="B246" s="122" t="s">
        <v>1750</v>
      </c>
      <c r="C246" s="106" t="s">
        <v>1751</v>
      </c>
      <c r="D246" s="122" t="s">
        <v>1752</v>
      </c>
      <c r="E246" s="106" t="s">
        <v>1753</v>
      </c>
      <c r="F246" s="136">
        <v>6</v>
      </c>
      <c r="G246" s="136"/>
      <c r="H246" s="136"/>
      <c r="I246" s="136"/>
      <c r="J246" s="136"/>
      <c r="K246" s="106" t="s">
        <v>1753</v>
      </c>
      <c r="L246" s="136">
        <v>2</v>
      </c>
      <c r="M246" s="106" t="s">
        <v>1754</v>
      </c>
      <c r="N246" s="136">
        <v>2</v>
      </c>
      <c r="O246" s="106" t="s">
        <v>1755</v>
      </c>
      <c r="P246" s="138" t="s">
        <v>815</v>
      </c>
      <c r="Q246" s="106" t="s">
        <v>1756</v>
      </c>
      <c r="R246" s="138" t="s">
        <v>815</v>
      </c>
    </row>
    <row r="247" spans="1:18" ht="18">
      <c r="A247" s="103" t="s">
        <v>1757</v>
      </c>
      <c r="B247" s="120" t="s">
        <v>1758</v>
      </c>
      <c r="C247" s="103" t="s">
        <v>1751</v>
      </c>
      <c r="D247" s="120" t="s">
        <v>1759</v>
      </c>
      <c r="E247" s="103" t="s">
        <v>1760</v>
      </c>
      <c r="F247" s="134">
        <v>6</v>
      </c>
      <c r="G247" s="134"/>
      <c r="H247" s="134"/>
      <c r="I247" s="134"/>
      <c r="J247" s="134"/>
      <c r="K247" s="103" t="s">
        <v>1760</v>
      </c>
      <c r="L247" s="134">
        <v>2</v>
      </c>
      <c r="M247" s="103" t="s">
        <v>1761</v>
      </c>
      <c r="N247" s="134">
        <v>2</v>
      </c>
      <c r="O247" s="103" t="s">
        <v>1055</v>
      </c>
      <c r="P247" s="139" t="s">
        <v>815</v>
      </c>
      <c r="Q247" s="103" t="s">
        <v>1762</v>
      </c>
      <c r="R247" s="139" t="s">
        <v>815</v>
      </c>
    </row>
    <row r="248" spans="1:18" ht="18">
      <c r="A248" s="106" t="s">
        <v>1763</v>
      </c>
      <c r="B248" s="122" t="s">
        <v>1764</v>
      </c>
      <c r="C248" s="106" t="s">
        <v>1751</v>
      </c>
      <c r="D248" s="122" t="s">
        <v>1765</v>
      </c>
      <c r="E248" s="106" t="s">
        <v>614</v>
      </c>
      <c r="F248" s="136">
        <v>8</v>
      </c>
      <c r="G248" s="136"/>
      <c r="H248" s="136"/>
      <c r="I248" s="136"/>
      <c r="J248" s="136"/>
      <c r="K248" s="106" t="s">
        <v>614</v>
      </c>
      <c r="L248" s="136">
        <v>2</v>
      </c>
      <c r="M248" s="106" t="s">
        <v>1766</v>
      </c>
      <c r="N248" s="136">
        <v>2</v>
      </c>
      <c r="O248" s="106" t="s">
        <v>1767</v>
      </c>
      <c r="P248" s="138" t="s">
        <v>815</v>
      </c>
      <c r="Q248" s="106" t="s">
        <v>1768</v>
      </c>
      <c r="R248" s="138" t="s">
        <v>815</v>
      </c>
    </row>
    <row r="249" spans="1:18">
      <c r="A249" s="109" t="s">
        <v>1769</v>
      </c>
      <c r="B249" s="123" t="s">
        <v>1770</v>
      </c>
      <c r="C249" s="109" t="s">
        <v>1751</v>
      </c>
      <c r="D249" s="123" t="s">
        <v>1771</v>
      </c>
      <c r="E249" s="109" t="s">
        <v>1772</v>
      </c>
      <c r="F249" s="140">
        <v>8</v>
      </c>
      <c r="G249" s="140"/>
      <c r="H249" s="140"/>
      <c r="I249" s="140"/>
      <c r="J249" s="140"/>
      <c r="K249" s="109" t="s">
        <v>1772</v>
      </c>
      <c r="L249" s="140">
        <v>2</v>
      </c>
      <c r="M249" s="109" t="s">
        <v>1773</v>
      </c>
      <c r="N249" s="140">
        <v>2</v>
      </c>
      <c r="O249" s="109" t="s">
        <v>1774</v>
      </c>
      <c r="P249" s="141" t="s">
        <v>815</v>
      </c>
      <c r="Q249" s="109" t="s">
        <v>1775</v>
      </c>
      <c r="R249" s="141" t="s">
        <v>815</v>
      </c>
    </row>
    <row r="250" spans="1:18">
      <c r="A250" s="99" t="s">
        <v>1776</v>
      </c>
      <c r="B250" s="142" t="s">
        <v>1777</v>
      </c>
      <c r="C250" s="112">
        <v>1.8</v>
      </c>
      <c r="D250" s="142" t="s">
        <v>1771</v>
      </c>
      <c r="E250" s="99" t="s">
        <v>1778</v>
      </c>
      <c r="F250" s="144">
        <v>350</v>
      </c>
      <c r="G250" s="144"/>
      <c r="H250" s="144"/>
      <c r="I250" s="144"/>
      <c r="J250" s="144"/>
      <c r="K250" s="99" t="s">
        <v>1778</v>
      </c>
      <c r="L250" s="144">
        <v>95</v>
      </c>
      <c r="M250" s="99" t="s">
        <v>1779</v>
      </c>
      <c r="N250" s="144">
        <v>126</v>
      </c>
      <c r="O250" s="99" t="s">
        <v>1780</v>
      </c>
      <c r="P250" s="144">
        <v>17</v>
      </c>
      <c r="Q250" s="99" t="s">
        <v>1781</v>
      </c>
      <c r="R250" s="144">
        <v>13</v>
      </c>
    </row>
    <row r="251" spans="1:18">
      <c r="A251" s="103" t="s">
        <v>1782</v>
      </c>
      <c r="B251" s="120" t="s">
        <v>1783</v>
      </c>
      <c r="C251" s="121">
        <v>0.3</v>
      </c>
      <c r="D251" s="120" t="s">
        <v>1784</v>
      </c>
      <c r="E251" s="103" t="s">
        <v>1785</v>
      </c>
      <c r="F251" s="134">
        <v>99</v>
      </c>
      <c r="G251" s="134"/>
      <c r="H251" s="134"/>
      <c r="I251" s="134"/>
      <c r="J251" s="134"/>
      <c r="K251" s="103" t="s">
        <v>1785</v>
      </c>
      <c r="L251" s="134">
        <v>27</v>
      </c>
      <c r="M251" s="103" t="s">
        <v>1786</v>
      </c>
      <c r="N251" s="134">
        <v>30</v>
      </c>
      <c r="O251" s="103" t="s">
        <v>1787</v>
      </c>
      <c r="P251" s="134">
        <v>5</v>
      </c>
      <c r="Q251" s="103" t="s">
        <v>1788</v>
      </c>
      <c r="R251" s="134">
        <v>4</v>
      </c>
    </row>
    <row r="252" spans="1:18" ht="18">
      <c r="A252" s="106" t="s">
        <v>1789</v>
      </c>
      <c r="B252" s="122" t="s">
        <v>1790</v>
      </c>
      <c r="C252" s="126">
        <v>0.3</v>
      </c>
      <c r="D252" s="122" t="s">
        <v>1791</v>
      </c>
      <c r="E252" s="106" t="s">
        <v>1792</v>
      </c>
      <c r="F252" s="136">
        <v>113</v>
      </c>
      <c r="G252" s="136"/>
      <c r="H252" s="136"/>
      <c r="I252" s="136"/>
      <c r="J252" s="136"/>
      <c r="K252" s="106" t="s">
        <v>1792</v>
      </c>
      <c r="L252" s="136">
        <v>31</v>
      </c>
      <c r="M252" s="106" t="s">
        <v>1793</v>
      </c>
      <c r="N252" s="136">
        <v>34</v>
      </c>
      <c r="O252" s="106" t="s">
        <v>1794</v>
      </c>
      <c r="P252" s="136">
        <v>5</v>
      </c>
      <c r="Q252" s="106" t="s">
        <v>1795</v>
      </c>
      <c r="R252" s="136">
        <v>4</v>
      </c>
    </row>
    <row r="253" spans="1:18" ht="18">
      <c r="A253" s="103" t="s">
        <v>1796</v>
      </c>
      <c r="B253" s="120" t="s">
        <v>1797</v>
      </c>
      <c r="C253" s="103" t="s">
        <v>1751</v>
      </c>
      <c r="D253" s="120" t="s">
        <v>1798</v>
      </c>
      <c r="E253" s="103" t="s">
        <v>1799</v>
      </c>
      <c r="F253" s="134">
        <v>5</v>
      </c>
      <c r="G253" s="134"/>
      <c r="H253" s="134"/>
      <c r="I253" s="134"/>
      <c r="J253" s="134"/>
      <c r="K253" s="103" t="s">
        <v>1799</v>
      </c>
      <c r="L253" s="134">
        <v>1</v>
      </c>
      <c r="M253" s="103" t="s">
        <v>1800</v>
      </c>
      <c r="N253" s="134">
        <v>1</v>
      </c>
      <c r="O253" s="103" t="s">
        <v>1801</v>
      </c>
      <c r="P253" s="139" t="s">
        <v>815</v>
      </c>
      <c r="Q253" s="103" t="s">
        <v>1802</v>
      </c>
      <c r="R253" s="139" t="s">
        <v>815</v>
      </c>
    </row>
    <row r="254" spans="1:18" ht="18">
      <c r="A254" s="106" t="s">
        <v>1803</v>
      </c>
      <c r="B254" s="122" t="s">
        <v>1804</v>
      </c>
      <c r="C254" s="106" t="s">
        <v>1805</v>
      </c>
      <c r="D254" s="122" t="s">
        <v>1806</v>
      </c>
      <c r="E254" s="106" t="s">
        <v>1807</v>
      </c>
      <c r="F254" s="136">
        <v>25</v>
      </c>
      <c r="G254" s="136"/>
      <c r="H254" s="136"/>
      <c r="I254" s="136"/>
      <c r="J254" s="136"/>
      <c r="K254" s="106" t="s">
        <v>1807</v>
      </c>
      <c r="L254" s="136">
        <v>7</v>
      </c>
      <c r="M254" s="106" t="s">
        <v>1808</v>
      </c>
      <c r="N254" s="136">
        <v>7</v>
      </c>
      <c r="O254" s="106" t="s">
        <v>1809</v>
      </c>
      <c r="P254" s="136">
        <v>1</v>
      </c>
      <c r="Q254" s="106" t="s">
        <v>1810</v>
      </c>
      <c r="R254" s="138" t="s">
        <v>815</v>
      </c>
    </row>
    <row r="255" spans="1:18">
      <c r="A255" s="103" t="s">
        <v>1811</v>
      </c>
      <c r="B255" s="120" t="s">
        <v>1812</v>
      </c>
      <c r="C255" s="121">
        <v>0.6</v>
      </c>
      <c r="D255" s="120" t="s">
        <v>1813</v>
      </c>
      <c r="E255" s="103" t="s">
        <v>1814</v>
      </c>
      <c r="F255" s="134">
        <v>192</v>
      </c>
      <c r="G255" s="134"/>
      <c r="H255" s="134"/>
      <c r="I255" s="134"/>
      <c r="J255" s="134"/>
      <c r="K255" s="103" t="s">
        <v>1814</v>
      </c>
      <c r="L255" s="134">
        <v>52</v>
      </c>
      <c r="M255" s="103" t="s">
        <v>1815</v>
      </c>
      <c r="N255" s="134">
        <v>60</v>
      </c>
      <c r="O255" s="103" t="s">
        <v>1816</v>
      </c>
      <c r="P255" s="134">
        <v>9</v>
      </c>
      <c r="Q255" s="103" t="s">
        <v>1817</v>
      </c>
      <c r="R255" s="134">
        <v>7</v>
      </c>
    </row>
    <row r="256" spans="1:18">
      <c r="A256" s="106" t="s">
        <v>1818</v>
      </c>
      <c r="B256" s="122" t="s">
        <v>1819</v>
      </c>
      <c r="C256" s="106" t="s">
        <v>1820</v>
      </c>
      <c r="D256" s="122" t="s">
        <v>1798</v>
      </c>
      <c r="E256" s="106" t="s">
        <v>1821</v>
      </c>
      <c r="F256" s="136">
        <v>12</v>
      </c>
      <c r="G256" s="136"/>
      <c r="H256" s="136"/>
      <c r="I256" s="136"/>
      <c r="J256" s="136"/>
      <c r="K256" s="106" t="s">
        <v>1821</v>
      </c>
      <c r="L256" s="136">
        <v>3</v>
      </c>
      <c r="M256" s="106" t="s">
        <v>1822</v>
      </c>
      <c r="N256" s="136">
        <v>4</v>
      </c>
      <c r="O256" s="106" t="s">
        <v>1823</v>
      </c>
      <c r="P256" s="138" t="s">
        <v>815</v>
      </c>
      <c r="Q256" s="106" t="s">
        <v>1054</v>
      </c>
      <c r="R256" s="138" t="s">
        <v>815</v>
      </c>
    </row>
    <row r="257" spans="1:18">
      <c r="A257" s="103" t="s">
        <v>1824</v>
      </c>
      <c r="B257" s="120" t="s">
        <v>1825</v>
      </c>
      <c r="C257" s="121">
        <v>0.3</v>
      </c>
      <c r="D257" s="120" t="s">
        <v>1826</v>
      </c>
      <c r="E257" s="103" t="s">
        <v>1827</v>
      </c>
      <c r="F257" s="134">
        <v>99</v>
      </c>
      <c r="G257" s="134"/>
      <c r="H257" s="134"/>
      <c r="I257" s="134"/>
      <c r="J257" s="134"/>
      <c r="K257" s="103" t="s">
        <v>1827</v>
      </c>
      <c r="L257" s="134">
        <v>27</v>
      </c>
      <c r="M257" s="103" t="s">
        <v>1828</v>
      </c>
      <c r="N257" s="134">
        <v>30</v>
      </c>
      <c r="O257" s="103" t="s">
        <v>1829</v>
      </c>
      <c r="P257" s="134">
        <v>5</v>
      </c>
      <c r="Q257" s="103" t="s">
        <v>1830</v>
      </c>
      <c r="R257" s="134">
        <v>4</v>
      </c>
    </row>
    <row r="258" spans="1:18">
      <c r="A258" s="106" t="s">
        <v>1831</v>
      </c>
      <c r="B258" s="122" t="s">
        <v>1832</v>
      </c>
      <c r="C258" s="126">
        <v>0.6</v>
      </c>
      <c r="D258" s="147">
        <v>0.2</v>
      </c>
      <c r="E258" s="106" t="s">
        <v>1833</v>
      </c>
      <c r="F258" s="136">
        <v>124</v>
      </c>
      <c r="G258" s="136"/>
      <c r="H258" s="136"/>
      <c r="I258" s="136"/>
      <c r="J258" s="136"/>
      <c r="K258" s="106" t="s">
        <v>1833</v>
      </c>
      <c r="L258" s="136">
        <v>34</v>
      </c>
      <c r="M258" s="106" t="s">
        <v>955</v>
      </c>
      <c r="N258" s="136">
        <v>38</v>
      </c>
      <c r="O258" s="106" t="s">
        <v>1834</v>
      </c>
      <c r="P258" s="136">
        <v>6</v>
      </c>
      <c r="Q258" s="106" t="s">
        <v>1835</v>
      </c>
      <c r="R258" s="136">
        <v>5</v>
      </c>
    </row>
    <row r="259" spans="1:18">
      <c r="A259" s="103" t="s">
        <v>1836</v>
      </c>
      <c r="B259" s="120" t="s">
        <v>1837</v>
      </c>
      <c r="C259" s="121">
        <v>9.8000000000000007</v>
      </c>
      <c r="D259" s="146">
        <v>0.35</v>
      </c>
      <c r="E259" s="103" t="s">
        <v>1838</v>
      </c>
      <c r="F259" s="135">
        <v>3970</v>
      </c>
      <c r="G259" s="135"/>
      <c r="H259" s="135"/>
      <c r="I259" s="135"/>
      <c r="J259" s="135"/>
      <c r="K259" s="103" t="s">
        <v>1839</v>
      </c>
      <c r="L259" s="135">
        <v>1240</v>
      </c>
      <c r="M259" s="103" t="s">
        <v>1840</v>
      </c>
      <c r="N259" s="135">
        <v>2960</v>
      </c>
      <c r="O259" s="103" t="s">
        <v>1841</v>
      </c>
      <c r="P259" s="134">
        <v>467</v>
      </c>
      <c r="Q259" s="103" t="s">
        <v>1842</v>
      </c>
      <c r="R259" s="134">
        <v>178</v>
      </c>
    </row>
    <row r="260" spans="1:18" ht="18">
      <c r="A260" s="106" t="s">
        <v>1843</v>
      </c>
      <c r="B260" s="122" t="s">
        <v>1844</v>
      </c>
      <c r="C260" s="126">
        <v>0.4</v>
      </c>
      <c r="D260" s="147">
        <v>0.19</v>
      </c>
      <c r="E260" s="106" t="s">
        <v>1845</v>
      </c>
      <c r="F260" s="136">
        <v>86</v>
      </c>
      <c r="G260" s="136"/>
      <c r="H260" s="136"/>
      <c r="I260" s="136"/>
      <c r="J260" s="136"/>
      <c r="K260" s="106" t="s">
        <v>1845</v>
      </c>
      <c r="L260" s="136">
        <v>23</v>
      </c>
      <c r="M260" s="106" t="s">
        <v>1846</v>
      </c>
      <c r="N260" s="136">
        <v>26</v>
      </c>
      <c r="O260" s="106" t="s">
        <v>1847</v>
      </c>
      <c r="P260" s="136">
        <v>4</v>
      </c>
      <c r="Q260" s="106" t="s">
        <v>1848</v>
      </c>
      <c r="R260" s="136">
        <v>3</v>
      </c>
    </row>
    <row r="261" spans="1:18" ht="18">
      <c r="A261" s="120" t="s">
        <v>1849</v>
      </c>
      <c r="B261" s="120" t="s">
        <v>1850</v>
      </c>
      <c r="C261" s="114">
        <v>67</v>
      </c>
      <c r="D261" s="146">
        <v>0.57999999999999996</v>
      </c>
      <c r="E261" s="103" t="s">
        <v>1851</v>
      </c>
      <c r="F261" s="135">
        <v>7940</v>
      </c>
      <c r="G261" s="135"/>
      <c r="H261" s="135"/>
      <c r="I261" s="135"/>
      <c r="J261" s="135"/>
      <c r="K261" s="103" t="s">
        <v>1852</v>
      </c>
      <c r="L261" s="135">
        <v>6490</v>
      </c>
      <c r="M261" s="103" t="s">
        <v>1853</v>
      </c>
      <c r="N261" s="135">
        <v>8140</v>
      </c>
      <c r="O261" s="103" t="s">
        <v>1854</v>
      </c>
      <c r="P261" s="135">
        <v>6960</v>
      </c>
      <c r="Q261" s="103" t="s">
        <v>1855</v>
      </c>
      <c r="R261" s="134">
        <v>4380</v>
      </c>
    </row>
    <row r="262" spans="1:18" ht="18">
      <c r="A262" s="106" t="s">
        <v>1856</v>
      </c>
      <c r="B262" s="122" t="s">
        <v>1857</v>
      </c>
      <c r="C262" s="106" t="s">
        <v>1858</v>
      </c>
      <c r="D262" s="147">
        <v>0.11</v>
      </c>
      <c r="E262" s="106" t="s">
        <v>1859</v>
      </c>
      <c r="F262" s="136">
        <v>48</v>
      </c>
      <c r="G262" s="136"/>
      <c r="H262" s="136"/>
      <c r="I262" s="136"/>
      <c r="J262" s="136"/>
      <c r="K262" s="106" t="s">
        <v>1859</v>
      </c>
      <c r="L262" s="136">
        <v>13</v>
      </c>
      <c r="M262" s="106" t="s">
        <v>1860</v>
      </c>
      <c r="N262" s="136">
        <v>14</v>
      </c>
      <c r="O262" s="106" t="s">
        <v>1861</v>
      </c>
      <c r="P262" s="136">
        <v>2</v>
      </c>
      <c r="Q262" s="106" t="s">
        <v>1862</v>
      </c>
      <c r="R262" s="136">
        <v>2</v>
      </c>
    </row>
    <row r="263" spans="1:18" ht="18">
      <c r="A263" s="103" t="s">
        <v>1863</v>
      </c>
      <c r="B263" s="120" t="s">
        <v>1864</v>
      </c>
      <c r="C263" s="103" t="s">
        <v>1865</v>
      </c>
      <c r="D263" s="146">
        <v>0.19</v>
      </c>
      <c r="E263" s="103" t="s">
        <v>1866</v>
      </c>
      <c r="F263" s="134">
        <v>63</v>
      </c>
      <c r="G263" s="134"/>
      <c r="H263" s="134"/>
      <c r="I263" s="134"/>
      <c r="J263" s="134"/>
      <c r="K263" s="103" t="s">
        <v>1866</v>
      </c>
      <c r="L263" s="134">
        <v>17</v>
      </c>
      <c r="M263" s="103" t="s">
        <v>1867</v>
      </c>
      <c r="N263" s="134">
        <v>19</v>
      </c>
      <c r="O263" s="103" t="s">
        <v>1848</v>
      </c>
      <c r="P263" s="134">
        <v>3</v>
      </c>
      <c r="Q263" s="103" t="s">
        <v>1868</v>
      </c>
      <c r="R263" s="134">
        <v>2</v>
      </c>
    </row>
    <row r="264" spans="1:18" ht="18">
      <c r="A264" s="106" t="s">
        <v>1869</v>
      </c>
      <c r="B264" s="122" t="s">
        <v>1870</v>
      </c>
      <c r="C264" s="126">
        <v>0.3</v>
      </c>
      <c r="D264" s="147">
        <v>0.16</v>
      </c>
      <c r="E264" s="106" t="s">
        <v>1871</v>
      </c>
      <c r="F264" s="136">
        <v>60</v>
      </c>
      <c r="G264" s="136"/>
      <c r="H264" s="136"/>
      <c r="I264" s="136"/>
      <c r="J264" s="136"/>
      <c r="K264" s="106" t="s">
        <v>1871</v>
      </c>
      <c r="L264" s="136">
        <v>16</v>
      </c>
      <c r="M264" s="106" t="s">
        <v>1872</v>
      </c>
      <c r="N264" s="136">
        <v>18</v>
      </c>
      <c r="O264" s="106" t="s">
        <v>1873</v>
      </c>
      <c r="P264" s="136">
        <v>3</v>
      </c>
      <c r="Q264" s="106" t="s">
        <v>977</v>
      </c>
      <c r="R264" s="136">
        <v>2</v>
      </c>
    </row>
    <row r="265" spans="1:18" ht="18">
      <c r="A265" s="103" t="s">
        <v>1874</v>
      </c>
      <c r="B265" s="120" t="s">
        <v>1875</v>
      </c>
      <c r="C265" s="103" t="s">
        <v>1876</v>
      </c>
      <c r="D265" s="146">
        <v>0.03</v>
      </c>
      <c r="E265" s="103" t="s">
        <v>1877</v>
      </c>
      <c r="F265" s="134">
        <v>2</v>
      </c>
      <c r="G265" s="134"/>
      <c r="H265" s="134"/>
      <c r="I265" s="134"/>
      <c r="J265" s="134"/>
      <c r="K265" s="103" t="s">
        <v>1877</v>
      </c>
      <c r="L265" s="139" t="s">
        <v>815</v>
      </c>
      <c r="M265" s="103" t="s">
        <v>1878</v>
      </c>
      <c r="N265" s="139" t="s">
        <v>815</v>
      </c>
      <c r="O265" s="103" t="s">
        <v>1879</v>
      </c>
      <c r="P265" s="139" t="s">
        <v>815</v>
      </c>
      <c r="Q265" s="103" t="s">
        <v>1880</v>
      </c>
      <c r="R265" s="139" t="s">
        <v>815</v>
      </c>
    </row>
    <row r="266" spans="1:18" ht="18">
      <c r="A266" s="106" t="s">
        <v>1881</v>
      </c>
      <c r="B266" s="122" t="s">
        <v>1882</v>
      </c>
      <c r="C266" s="106" t="s">
        <v>982</v>
      </c>
      <c r="D266" s="147">
        <v>0.03</v>
      </c>
      <c r="E266" s="106" t="s">
        <v>1883</v>
      </c>
      <c r="F266" s="138" t="s">
        <v>815</v>
      </c>
      <c r="G266" s="138"/>
      <c r="H266" s="138"/>
      <c r="I266" s="138"/>
      <c r="J266" s="138"/>
      <c r="K266" s="106" t="s">
        <v>1883</v>
      </c>
      <c r="L266" s="138" t="s">
        <v>815</v>
      </c>
      <c r="M266" s="106" t="s">
        <v>1884</v>
      </c>
      <c r="N266" s="138" t="s">
        <v>815</v>
      </c>
      <c r="O266" s="106" t="s">
        <v>1885</v>
      </c>
      <c r="P266" s="138" t="s">
        <v>815</v>
      </c>
      <c r="Q266" s="106" t="s">
        <v>1886</v>
      </c>
      <c r="R266" s="138" t="s">
        <v>815</v>
      </c>
    </row>
    <row r="267" spans="1:18">
      <c r="A267" s="103" t="s">
        <v>1887</v>
      </c>
      <c r="B267" s="120" t="s">
        <v>1888</v>
      </c>
      <c r="C267" s="103" t="s">
        <v>1889</v>
      </c>
      <c r="D267" s="164">
        <v>4.0000000000000001E-3</v>
      </c>
      <c r="E267" s="103" t="s">
        <v>1890</v>
      </c>
      <c r="F267" s="139" t="s">
        <v>815</v>
      </c>
      <c r="G267" s="139"/>
      <c r="H267" s="139"/>
      <c r="I267" s="139"/>
      <c r="J267" s="139"/>
      <c r="K267" s="103" t="s">
        <v>1890</v>
      </c>
      <c r="L267" s="139" t="s">
        <v>815</v>
      </c>
      <c r="M267" s="103" t="s">
        <v>1891</v>
      </c>
      <c r="N267" s="139" t="s">
        <v>815</v>
      </c>
      <c r="O267" s="103" t="s">
        <v>1892</v>
      </c>
      <c r="P267" s="139" t="s">
        <v>815</v>
      </c>
      <c r="Q267" s="103" t="s">
        <v>1893</v>
      </c>
      <c r="R267" s="139" t="s">
        <v>815</v>
      </c>
    </row>
    <row r="268" spans="1:18">
      <c r="A268" s="106" t="s">
        <v>1894</v>
      </c>
      <c r="B268" s="122" t="s">
        <v>1895</v>
      </c>
      <c r="C268" s="106" t="s">
        <v>1896</v>
      </c>
      <c r="D268" s="147">
        <v>0.02</v>
      </c>
      <c r="E268" s="106" t="s">
        <v>1897</v>
      </c>
      <c r="F268" s="136">
        <v>3</v>
      </c>
      <c r="G268" s="136"/>
      <c r="H268" s="136"/>
      <c r="I268" s="136"/>
      <c r="J268" s="136"/>
      <c r="K268" s="106" t="s">
        <v>1897</v>
      </c>
      <c r="L268" s="138" t="s">
        <v>815</v>
      </c>
      <c r="M268" s="106" t="s">
        <v>1898</v>
      </c>
      <c r="N268" s="138" t="s">
        <v>815</v>
      </c>
      <c r="O268" s="106" t="s">
        <v>1899</v>
      </c>
      <c r="P268" s="138" t="s">
        <v>815</v>
      </c>
      <c r="Q268" s="106" t="s">
        <v>1900</v>
      </c>
      <c r="R268" s="138" t="s">
        <v>815</v>
      </c>
    </row>
    <row r="269" spans="1:18">
      <c r="A269" s="103" t="s">
        <v>1901</v>
      </c>
      <c r="B269" s="120" t="s">
        <v>1902</v>
      </c>
      <c r="C269" s="103" t="s">
        <v>1903</v>
      </c>
      <c r="D269" s="146">
        <v>0.04</v>
      </c>
      <c r="E269" s="103" t="s">
        <v>1904</v>
      </c>
      <c r="F269" s="134">
        <v>11</v>
      </c>
      <c r="G269" s="134"/>
      <c r="H269" s="134"/>
      <c r="I269" s="134"/>
      <c r="J269" s="134"/>
      <c r="K269" s="103" t="s">
        <v>1904</v>
      </c>
      <c r="L269" s="134">
        <v>3</v>
      </c>
      <c r="M269" s="103" t="s">
        <v>1905</v>
      </c>
      <c r="N269" s="134">
        <v>3</v>
      </c>
      <c r="O269" s="103" t="s">
        <v>1665</v>
      </c>
      <c r="P269" s="139" t="s">
        <v>815</v>
      </c>
      <c r="Q269" s="103" t="s">
        <v>1906</v>
      </c>
      <c r="R269" s="139" t="s">
        <v>815</v>
      </c>
    </row>
    <row r="270" spans="1:18">
      <c r="A270" s="106" t="s">
        <v>1907</v>
      </c>
      <c r="B270" s="122" t="s">
        <v>1908</v>
      </c>
      <c r="C270" s="126">
        <v>0.3</v>
      </c>
      <c r="D270" s="147">
        <v>0.1</v>
      </c>
      <c r="E270" s="106" t="s">
        <v>1909</v>
      </c>
      <c r="F270" s="136">
        <v>73</v>
      </c>
      <c r="G270" s="136"/>
      <c r="H270" s="136"/>
      <c r="I270" s="136"/>
      <c r="J270" s="136"/>
      <c r="K270" s="106" t="s">
        <v>1909</v>
      </c>
      <c r="L270" s="136">
        <v>20</v>
      </c>
      <c r="M270" s="106" t="s">
        <v>1910</v>
      </c>
      <c r="N270" s="136">
        <v>22</v>
      </c>
      <c r="O270" s="106" t="s">
        <v>1911</v>
      </c>
      <c r="P270" s="136">
        <v>3</v>
      </c>
      <c r="Q270" s="106" t="s">
        <v>1912</v>
      </c>
      <c r="R270" s="136">
        <v>3</v>
      </c>
    </row>
    <row r="271" spans="1:18" ht="18">
      <c r="A271" s="103" t="s">
        <v>1913</v>
      </c>
      <c r="B271" s="120" t="s">
        <v>1914</v>
      </c>
      <c r="C271" s="114">
        <v>26</v>
      </c>
      <c r="D271" s="120" t="s">
        <v>1915</v>
      </c>
      <c r="E271" s="103" t="s">
        <v>1916</v>
      </c>
      <c r="F271" s="135">
        <v>9910</v>
      </c>
      <c r="G271" s="135"/>
      <c r="H271" s="135"/>
      <c r="I271" s="135"/>
      <c r="J271" s="135"/>
      <c r="K271" s="103" t="s">
        <v>1917</v>
      </c>
      <c r="L271" s="135">
        <v>4920</v>
      </c>
      <c r="M271" s="103" t="s">
        <v>1918</v>
      </c>
      <c r="N271" s="135">
        <v>9320</v>
      </c>
      <c r="O271" s="103" t="s">
        <v>1919</v>
      </c>
      <c r="P271" s="135">
        <v>4460</v>
      </c>
      <c r="Q271" s="103" t="s">
        <v>1920</v>
      </c>
      <c r="R271" s="134">
        <v>1360</v>
      </c>
    </row>
    <row r="272" spans="1:18" ht="18">
      <c r="A272" s="122" t="s">
        <v>1921</v>
      </c>
      <c r="B272" s="122" t="s">
        <v>1922</v>
      </c>
      <c r="C272" s="117">
        <v>26</v>
      </c>
      <c r="D272" s="122" t="s">
        <v>1923</v>
      </c>
      <c r="E272" s="106" t="s">
        <v>1924</v>
      </c>
      <c r="F272" s="137">
        <v>9050</v>
      </c>
      <c r="G272" s="137"/>
      <c r="H272" s="137"/>
      <c r="I272" s="137"/>
      <c r="J272" s="137"/>
      <c r="K272" s="106" t="s">
        <v>1925</v>
      </c>
      <c r="L272" s="137">
        <v>4490</v>
      </c>
      <c r="M272" s="106" t="s">
        <v>1156</v>
      </c>
      <c r="N272" s="137">
        <v>8520</v>
      </c>
      <c r="O272" s="106" t="s">
        <v>1926</v>
      </c>
      <c r="P272" s="137">
        <v>4080</v>
      </c>
      <c r="Q272" s="106" t="s">
        <v>1927</v>
      </c>
      <c r="R272" s="136">
        <v>1250</v>
      </c>
    </row>
    <row r="273" spans="1:18" ht="18">
      <c r="A273" s="123" t="s">
        <v>1928</v>
      </c>
      <c r="B273" s="123" t="s">
        <v>1929</v>
      </c>
      <c r="C273" s="152">
        <v>26</v>
      </c>
      <c r="D273" s="123" t="s">
        <v>1930</v>
      </c>
      <c r="E273" s="109" t="s">
        <v>1931</v>
      </c>
      <c r="F273" s="153">
        <v>7320</v>
      </c>
      <c r="G273" s="153"/>
      <c r="H273" s="153"/>
      <c r="I273" s="153"/>
      <c r="J273" s="153"/>
      <c r="K273" s="109" t="s">
        <v>1932</v>
      </c>
      <c r="L273" s="153">
        <v>3630</v>
      </c>
      <c r="M273" s="109" t="s">
        <v>621</v>
      </c>
      <c r="N273" s="153">
        <v>6880</v>
      </c>
      <c r="O273" s="109" t="s">
        <v>1840</v>
      </c>
      <c r="P273" s="153">
        <v>3300</v>
      </c>
      <c r="Q273" s="109" t="s">
        <v>1933</v>
      </c>
      <c r="R273" s="140">
        <v>1010</v>
      </c>
    </row>
    <row r="274" spans="1:18">
      <c r="A274"/>
      <c r="B274"/>
      <c r="C274"/>
      <c r="D274"/>
      <c r="E274"/>
      <c r="F274"/>
      <c r="G274" s="179"/>
      <c r="H274" s="179"/>
      <c r="I274" s="179"/>
      <c r="J274" s="179"/>
      <c r="K274"/>
      <c r="L274"/>
      <c r="M274"/>
      <c r="N274"/>
      <c r="O274"/>
      <c r="P274"/>
      <c r="Q274"/>
      <c r="R274"/>
    </row>
    <row r="275" spans="1:18">
      <c r="A275" s="167"/>
      <c r="B275" s="168" t="s">
        <v>1934</v>
      </c>
      <c r="C275" s="168" t="s">
        <v>1935</v>
      </c>
      <c r="D275" s="169" t="s">
        <v>1936</v>
      </c>
      <c r="E275"/>
      <c r="F275"/>
      <c r="G275" s="179"/>
      <c r="H275" s="179"/>
      <c r="I275" s="179"/>
      <c r="J275" s="179"/>
      <c r="K275"/>
      <c r="L275"/>
      <c r="M275"/>
      <c r="N275"/>
      <c r="O275"/>
      <c r="P275"/>
      <c r="Q275"/>
      <c r="R275"/>
    </row>
    <row r="276" spans="1:18">
      <c r="A276" t="s">
        <v>1937</v>
      </c>
      <c r="B276" s="170">
        <v>1</v>
      </c>
      <c r="C276" s="170">
        <v>1</v>
      </c>
      <c r="D276" t="s">
        <v>1938</v>
      </c>
      <c r="E276"/>
      <c r="F276"/>
      <c r="G276" s="179"/>
      <c r="H276" s="179"/>
      <c r="I276" s="179"/>
      <c r="J276" s="179"/>
      <c r="K276"/>
      <c r="L276"/>
      <c r="M276"/>
      <c r="N276"/>
      <c r="O276"/>
      <c r="P276"/>
      <c r="Q276"/>
      <c r="R276"/>
    </row>
    <row r="277" spans="1:18">
      <c r="A277" t="s">
        <v>1939</v>
      </c>
      <c r="B277" s="170">
        <v>16.2</v>
      </c>
      <c r="C277" s="170">
        <v>5</v>
      </c>
      <c r="D277" t="s">
        <v>1940</v>
      </c>
      <c r="E277"/>
      <c r="F277"/>
      <c r="G277" s="179"/>
      <c r="H277" s="179"/>
      <c r="I277" s="179"/>
      <c r="J277" s="179"/>
      <c r="K277"/>
      <c r="L277"/>
      <c r="M277"/>
      <c r="N277"/>
      <c r="O277"/>
      <c r="P277"/>
      <c r="Q277"/>
      <c r="R277"/>
    </row>
    <row r="278" spans="1:18">
      <c r="A278" t="s">
        <v>565</v>
      </c>
      <c r="B278" s="170">
        <v>5.6</v>
      </c>
      <c r="C278" s="170">
        <v>1.8</v>
      </c>
      <c r="D278" t="s">
        <v>1941</v>
      </c>
      <c r="E278"/>
      <c r="F278"/>
      <c r="G278" s="179"/>
      <c r="H278" s="179"/>
      <c r="I278" s="179"/>
      <c r="J278" s="179"/>
      <c r="K278"/>
      <c r="L278"/>
      <c r="M278"/>
      <c r="N278"/>
      <c r="O278"/>
      <c r="P278"/>
      <c r="Q278"/>
      <c r="R278"/>
    </row>
    <row r="279" spans="1:18">
      <c r="A279" t="s">
        <v>1942</v>
      </c>
      <c r="B279" s="170">
        <v>-2.4</v>
      </c>
      <c r="C279" s="170">
        <v>-8.1999999999999993</v>
      </c>
      <c r="D279" t="s">
        <v>1943</v>
      </c>
      <c r="E279"/>
      <c r="F279"/>
      <c r="G279" s="179"/>
      <c r="H279" s="179"/>
      <c r="I279" s="179"/>
      <c r="J279" s="179"/>
      <c r="K279"/>
      <c r="L279"/>
      <c r="M279"/>
      <c r="N279"/>
      <c r="O279"/>
      <c r="P279"/>
      <c r="Q279"/>
      <c r="R279"/>
    </row>
    <row r="280" spans="1:18">
      <c r="A280" t="s">
        <v>1944</v>
      </c>
      <c r="B280" s="170">
        <v>0</v>
      </c>
      <c r="C280" s="170">
        <v>0</v>
      </c>
      <c r="D280" t="s">
        <v>1945</v>
      </c>
      <c r="E280"/>
      <c r="F280"/>
      <c r="G280" s="179"/>
      <c r="H280" s="179"/>
      <c r="I280" s="179"/>
      <c r="J280" s="179"/>
      <c r="K280"/>
      <c r="L280"/>
      <c r="M280"/>
      <c r="N280"/>
      <c r="O280"/>
      <c r="P280"/>
      <c r="Q280"/>
      <c r="R280"/>
    </row>
    <row r="281" spans="1:18">
      <c r="A281" t="s">
        <v>1946</v>
      </c>
      <c r="B281" s="170">
        <v>0</v>
      </c>
      <c r="C281" s="170">
        <v>0</v>
      </c>
      <c r="D281" t="s">
        <v>1945</v>
      </c>
      <c r="E281"/>
      <c r="F281"/>
      <c r="G281" s="179"/>
      <c r="H281" s="179"/>
      <c r="I281" s="179"/>
      <c r="J281" s="179"/>
      <c r="K281"/>
      <c r="L281"/>
      <c r="M281"/>
      <c r="N281"/>
      <c r="O281"/>
      <c r="P281"/>
      <c r="Q281"/>
      <c r="R281"/>
    </row>
    <row r="282" spans="1:18">
      <c r="A282" t="s">
        <v>1947</v>
      </c>
      <c r="B282" s="170">
        <v>0</v>
      </c>
      <c r="C282" s="170">
        <v>0</v>
      </c>
      <c r="D282" t="s">
        <v>1948</v>
      </c>
      <c r="E282"/>
      <c r="F282"/>
      <c r="G282" s="179"/>
      <c r="H282" s="179"/>
      <c r="I282" s="179"/>
      <c r="J282" s="179"/>
      <c r="K282"/>
      <c r="L282"/>
      <c r="M282"/>
      <c r="N282"/>
      <c r="O282"/>
      <c r="P282"/>
      <c r="Q282"/>
      <c r="R282"/>
    </row>
    <row r="283" spans="1:18">
      <c r="A283" t="s">
        <v>1949</v>
      </c>
      <c r="B283" s="170">
        <v>1200</v>
      </c>
      <c r="C283" s="170">
        <v>345</v>
      </c>
      <c r="D283" t="s">
        <v>1950</v>
      </c>
      <c r="E283"/>
      <c r="F283"/>
      <c r="G283" s="179"/>
      <c r="H283" s="179"/>
      <c r="I283" s="179"/>
      <c r="J283" s="179"/>
      <c r="K283"/>
      <c r="L283"/>
      <c r="M283"/>
      <c r="N283"/>
      <c r="O283"/>
      <c r="P283"/>
      <c r="Q283"/>
      <c r="R283"/>
    </row>
    <row r="284" spans="1:18">
      <c r="A284" t="s">
        <v>1951</v>
      </c>
      <c r="B284" s="170">
        <v>-160</v>
      </c>
      <c r="C284" s="170">
        <v>-46</v>
      </c>
      <c r="D284" t="s">
        <v>1952</v>
      </c>
      <c r="E284"/>
      <c r="F284"/>
      <c r="G284" s="179"/>
      <c r="H284" s="179"/>
      <c r="I284" s="179"/>
      <c r="J284" s="179"/>
      <c r="K284"/>
      <c r="L284"/>
      <c r="M284"/>
      <c r="N284"/>
      <c r="O284"/>
      <c r="P284"/>
      <c r="Q284"/>
      <c r="R284"/>
    </row>
    <row r="285" spans="1:18">
      <c r="A285" t="s">
        <v>1953</v>
      </c>
      <c r="B285" s="170">
        <v>84</v>
      </c>
      <c r="C285" s="170">
        <v>28</v>
      </c>
      <c r="D285" t="s">
        <v>1954</v>
      </c>
      <c r="E285"/>
      <c r="F285"/>
      <c r="G285" s="179"/>
      <c r="H285" s="179"/>
      <c r="I285" s="179"/>
      <c r="J285" s="179"/>
      <c r="K285"/>
      <c r="L285"/>
      <c r="M285"/>
      <c r="N285"/>
      <c r="O285"/>
      <c r="P285"/>
      <c r="Q285"/>
      <c r="R285"/>
    </row>
    <row r="286" spans="1:18">
      <c r="A286" t="s">
        <v>1955</v>
      </c>
      <c r="B286" s="170">
        <v>264</v>
      </c>
      <c r="C286" s="170">
        <v>265</v>
      </c>
      <c r="D286" t="s">
        <v>1956</v>
      </c>
      <c r="E286"/>
      <c r="F286"/>
      <c r="G286" s="179"/>
      <c r="H286" s="179"/>
      <c r="I286" s="179"/>
      <c r="J286" s="179"/>
      <c r="K286"/>
      <c r="L286"/>
      <c r="M286"/>
      <c r="N286"/>
      <c r="O286"/>
      <c r="P286"/>
      <c r="Q286"/>
      <c r="R286"/>
    </row>
    <row r="287" spans="1:18">
      <c r="A287" t="s">
        <v>1957</v>
      </c>
      <c r="B287" s="170">
        <v>1</v>
      </c>
      <c r="C287" s="170">
        <v>1</v>
      </c>
      <c r="D287" t="s">
        <v>1958</v>
      </c>
      <c r="E287"/>
      <c r="F287"/>
      <c r="G287" s="179"/>
      <c r="H287" s="179"/>
      <c r="I287" s="179"/>
      <c r="J287" s="179"/>
      <c r="K287"/>
      <c r="L287"/>
      <c r="M287"/>
      <c r="N287"/>
      <c r="O287"/>
      <c r="P287"/>
      <c r="Q287"/>
      <c r="R287"/>
    </row>
    <row r="288" spans="1:18">
      <c r="A288"/>
      <c r="B288"/>
      <c r="C288"/>
      <c r="D288" t="s">
        <v>1959</v>
      </c>
      <c r="E288"/>
      <c r="F288"/>
      <c r="G288" s="179"/>
      <c r="H288" s="179"/>
      <c r="I288" s="179"/>
      <c r="J288" s="179"/>
      <c r="K288"/>
      <c r="L288"/>
      <c r="M288"/>
      <c r="N288"/>
      <c r="O288"/>
      <c r="P288"/>
      <c r="Q288"/>
      <c r="R288"/>
    </row>
    <row r="289" spans="1:18">
      <c r="A289"/>
      <c r="B289"/>
      <c r="C289"/>
      <c r="D289" t="s">
        <v>1960</v>
      </c>
      <c r="E289"/>
      <c r="F289"/>
      <c r="G289" s="179"/>
      <c r="H289" s="179"/>
      <c r="I289" s="179"/>
      <c r="J289" s="179"/>
      <c r="K289"/>
      <c r="L289"/>
      <c r="M289"/>
      <c r="N289"/>
      <c r="O289"/>
      <c r="P289"/>
      <c r="Q289"/>
      <c r="R289"/>
    </row>
  </sheetData>
  <mergeCells count="11">
    <mergeCell ref="F11:F13"/>
    <mergeCell ref="G11:G13"/>
    <mergeCell ref="E11:E13"/>
    <mergeCell ref="H11:H13"/>
    <mergeCell ref="B11:D11"/>
    <mergeCell ref="A41:A42"/>
    <mergeCell ref="B8:B9"/>
    <mergeCell ref="C8:G8"/>
    <mergeCell ref="H8:H9"/>
    <mergeCell ref="C9:G9"/>
    <mergeCell ref="B10:D10"/>
  </mergeCells>
  <hyperlinks>
    <hyperlink ref="A5" r:id="rId1" xr:uid="{DEA4CF49-B3C5-4D95-AA14-3D16D54E9BF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7"/>
  <sheetViews>
    <sheetView zoomScale="85" zoomScaleNormal="85" zoomScalePageLayoutView="85" workbookViewId="0">
      <selection sqref="A1:E1"/>
    </sheetView>
  </sheetViews>
  <sheetFormatPr defaultColWidth="9.140625" defaultRowHeight="15"/>
  <cols>
    <col min="1" max="1" width="79.7109375" style="11" customWidth="1"/>
    <col min="2" max="2" width="12.7109375" style="11" bestFit="1" customWidth="1"/>
    <col min="3" max="3" width="17.42578125" style="11" customWidth="1"/>
    <col min="4" max="4" width="22" style="11" customWidth="1"/>
    <col min="5" max="5" width="19.42578125" style="11" customWidth="1"/>
    <col min="6" max="6" width="14.42578125" style="11" customWidth="1"/>
    <col min="7" max="7" width="26.140625" style="11" customWidth="1"/>
    <col min="8" max="8" width="26.7109375" style="11" bestFit="1" customWidth="1"/>
    <col min="9" max="9" width="17.85546875" style="11" bestFit="1" customWidth="1"/>
    <col min="10" max="10" width="33.42578125" style="11" customWidth="1"/>
    <col min="11" max="16" width="9.140625" style="11"/>
    <col min="17" max="17" width="25.85546875" style="11" customWidth="1"/>
    <col min="18" max="18" width="12.42578125" style="11" customWidth="1"/>
    <col min="19" max="19" width="19.85546875" style="11" customWidth="1"/>
    <col min="20" max="21" width="12.42578125" style="11" customWidth="1"/>
    <col min="22" max="23" width="16.28515625" style="11" customWidth="1"/>
    <col min="24" max="24" width="10.85546875" style="11" bestFit="1" customWidth="1"/>
    <col min="25" max="16384" width="9.140625" style="11"/>
  </cols>
  <sheetData>
    <row r="1" spans="1:5">
      <c r="A1" s="264" t="s">
        <v>11</v>
      </c>
      <c r="B1" s="264"/>
      <c r="C1" s="264"/>
      <c r="D1" s="264"/>
      <c r="E1" s="264"/>
    </row>
    <row r="2" spans="1:5">
      <c r="A2" s="265" t="s">
        <v>180</v>
      </c>
      <c r="B2" s="265"/>
      <c r="C2" s="265"/>
      <c r="D2" s="265"/>
      <c r="E2" s="265"/>
    </row>
    <row r="19" spans="1:5">
      <c r="A19" s="11" t="s">
        <v>181</v>
      </c>
    </row>
    <row r="20" spans="1:5">
      <c r="A20" s="11">
        <v>155400</v>
      </c>
      <c r="B20" s="11" t="s">
        <v>182</v>
      </c>
    </row>
    <row r="21" spans="1:5">
      <c r="A21" s="265" t="s">
        <v>183</v>
      </c>
      <c r="B21" s="265"/>
      <c r="C21" s="265"/>
      <c r="D21" s="265"/>
      <c r="E21" s="265"/>
    </row>
    <row r="38" spans="1:5">
      <c r="A38" s="11" t="s">
        <v>181</v>
      </c>
    </row>
    <row r="39" spans="1:5">
      <c r="A39" s="11">
        <v>100800</v>
      </c>
      <c r="B39" s="11" t="s">
        <v>182</v>
      </c>
    </row>
    <row r="40" spans="1:5">
      <c r="A40" s="265" t="s">
        <v>184</v>
      </c>
      <c r="B40" s="265"/>
      <c r="C40" s="265"/>
      <c r="D40" s="265"/>
      <c r="E40" s="265"/>
    </row>
    <row r="57" spans="1:5" ht="15.75" thickBot="1">
      <c r="A57" s="11" t="s">
        <v>181</v>
      </c>
    </row>
    <row r="58" spans="1:5" ht="15.75" thickBot="1">
      <c r="A58" s="13">
        <v>194000</v>
      </c>
      <c r="B58" s="11" t="s">
        <v>185</v>
      </c>
    </row>
    <row r="60" spans="1:5">
      <c r="A60" s="264" t="s">
        <v>186</v>
      </c>
      <c r="B60" s="264"/>
      <c r="C60" s="264"/>
      <c r="D60" s="264"/>
      <c r="E60" s="264"/>
    </row>
    <row r="85" spans="1:39" s="14" customFormat="1">
      <c r="A85" s="11" t="s">
        <v>432</v>
      </c>
      <c r="B85" s="11">
        <v>55.1</v>
      </c>
      <c r="C85" s="11" t="s">
        <v>433</v>
      </c>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row>
    <row r="86" spans="1:39" s="14" customFormat="1">
      <c r="A86" s="11" t="s">
        <v>434</v>
      </c>
      <c r="B86" s="11">
        <v>111.6</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row>
    <row r="87" spans="1:39" ht="15.75" thickBot="1"/>
    <row r="88" spans="1:39" ht="15.75" thickBot="1">
      <c r="A88" s="15" t="s">
        <v>435</v>
      </c>
      <c r="B88" s="16">
        <f>(B86-B85)/B85</f>
        <v>1.0254083484573502</v>
      </c>
    </row>
    <row r="89" spans="1:39">
      <c r="A89" s="264" t="s">
        <v>187</v>
      </c>
      <c r="B89" s="264"/>
      <c r="C89" s="264"/>
      <c r="D89" s="264"/>
      <c r="E89" s="264"/>
    </row>
    <row r="90" spans="1:39">
      <c r="A90" s="11">
        <v>6.6290250000000004</v>
      </c>
      <c r="B90" s="11" t="s">
        <v>439</v>
      </c>
      <c r="E90" s="11" t="s">
        <v>444</v>
      </c>
    </row>
    <row r="91" spans="1:39">
      <c r="A91" s="11">
        <f>1/A90</f>
        <v>0.15085174667466181</v>
      </c>
      <c r="B91" s="11" t="s">
        <v>440</v>
      </c>
      <c r="E91" s="11" t="s">
        <v>192</v>
      </c>
    </row>
    <row r="92" spans="1:39">
      <c r="A92" s="17">
        <v>0.5</v>
      </c>
      <c r="B92" s="11" t="s">
        <v>441</v>
      </c>
      <c r="E92" s="11" t="s">
        <v>445</v>
      </c>
    </row>
    <row r="93" spans="1:39">
      <c r="A93" s="11">
        <f>A92*A91</f>
        <v>7.5425873337330904E-2</v>
      </c>
      <c r="B93" s="11" t="s">
        <v>442</v>
      </c>
      <c r="E93" s="11" t="s">
        <v>192</v>
      </c>
    </row>
    <row r="94" spans="1:39">
      <c r="A94" s="11">
        <f>1/A93</f>
        <v>13.258050000000001</v>
      </c>
      <c r="B94" s="11" t="s">
        <v>443</v>
      </c>
      <c r="E94" s="11" t="s">
        <v>192</v>
      </c>
      <c r="L94" s="17"/>
    </row>
    <row r="95" spans="1:39" ht="15.75" thickBot="1">
      <c r="A95" s="11">
        <v>8.0274920000000005</v>
      </c>
      <c r="B95" s="11" t="s">
        <v>437</v>
      </c>
      <c r="E95" s="11" t="s">
        <v>446</v>
      </c>
      <c r="L95" s="17"/>
    </row>
    <row r="96" spans="1:39" ht="15.75" thickBot="1">
      <c r="A96" s="18">
        <f>(A94-A95)/A95</f>
        <v>0.65158059329115492</v>
      </c>
      <c r="B96" s="11" t="s">
        <v>438</v>
      </c>
      <c r="C96" s="19"/>
      <c r="E96" s="11" t="s">
        <v>192</v>
      </c>
    </row>
    <row r="98" spans="1:5">
      <c r="A98" s="264" t="s">
        <v>188</v>
      </c>
      <c r="B98" s="264"/>
      <c r="C98" s="264"/>
      <c r="D98" s="264"/>
      <c r="E98" s="264"/>
    </row>
    <row r="99" spans="1:5">
      <c r="A99" s="19">
        <v>0.3</v>
      </c>
      <c r="B99" s="17" t="s">
        <v>449</v>
      </c>
    </row>
    <row r="100" spans="1:5">
      <c r="A100" s="11">
        <v>63.5</v>
      </c>
      <c r="B100" s="11" t="s">
        <v>450</v>
      </c>
    </row>
    <row r="101" spans="1:5">
      <c r="A101" s="11">
        <f>1/A100</f>
        <v>1.5748031496062992E-2</v>
      </c>
      <c r="B101" s="11" t="s">
        <v>448</v>
      </c>
    </row>
    <row r="102" spans="1:5">
      <c r="A102" s="20">
        <f>A101*(1-A99)</f>
        <v>1.1023622047244094E-2</v>
      </c>
      <c r="B102" s="11" t="s">
        <v>451</v>
      </c>
    </row>
    <row r="103" spans="1:5">
      <c r="A103" s="20">
        <f>1/A102</f>
        <v>90.714285714285722</v>
      </c>
      <c r="B103" s="11" t="s">
        <v>455</v>
      </c>
    </row>
    <row r="104" spans="1:5">
      <c r="A104" s="19">
        <v>0.35</v>
      </c>
      <c r="B104" s="11" t="s">
        <v>452</v>
      </c>
    </row>
    <row r="105" spans="1:5">
      <c r="A105" s="11">
        <f>A102*(1-A104)</f>
        <v>7.1653543307086615E-3</v>
      </c>
      <c r="B105" s="11" t="s">
        <v>453</v>
      </c>
    </row>
    <row r="106" spans="1:5" ht="15.75" thickBot="1">
      <c r="A106" s="11">
        <f>1/A105</f>
        <v>139.56043956043956</v>
      </c>
      <c r="B106" s="11" t="s">
        <v>454</v>
      </c>
    </row>
    <row r="107" spans="1:5" ht="15.75" thickBot="1">
      <c r="A107" s="21">
        <f>(A106-A103)/A103</f>
        <v>0.53846153846153832</v>
      </c>
      <c r="B107" s="11" t="s">
        <v>456</v>
      </c>
    </row>
    <row r="108" spans="1:5">
      <c r="A108" s="22"/>
    </row>
    <row r="109" spans="1:5">
      <c r="A109" s="264" t="s">
        <v>190</v>
      </c>
      <c r="B109" s="264"/>
      <c r="C109" s="264"/>
      <c r="D109" s="264"/>
      <c r="E109" s="264"/>
    </row>
    <row r="110" spans="1:5" ht="15.75" thickBot="1"/>
    <row r="111" spans="1:5" ht="15.75" thickBot="1">
      <c r="A111" s="21">
        <f>A122</f>
        <v>0.20481927710843381</v>
      </c>
      <c r="B111" s="11" t="s">
        <v>458</v>
      </c>
    </row>
    <row r="113" spans="1:14">
      <c r="A113" s="264" t="s">
        <v>189</v>
      </c>
      <c r="B113" s="264"/>
      <c r="C113" s="264"/>
      <c r="D113" s="264"/>
      <c r="E113" s="264"/>
    </row>
    <row r="114" spans="1:14">
      <c r="A114" s="19">
        <v>0.2</v>
      </c>
      <c r="B114" s="17" t="s">
        <v>449</v>
      </c>
    </row>
    <row r="115" spans="1:14">
      <c r="A115" s="11">
        <v>1.95</v>
      </c>
      <c r="B115" s="11" t="s">
        <v>457</v>
      </c>
    </row>
    <row r="116" spans="1:14">
      <c r="A116" s="11">
        <f>1/A115</f>
        <v>0.51282051282051289</v>
      </c>
      <c r="B116" s="11" t="s">
        <v>448</v>
      </c>
    </row>
    <row r="117" spans="1:14">
      <c r="A117" s="20">
        <f>A116*(1-A114)</f>
        <v>0.41025641025641035</v>
      </c>
      <c r="B117" s="11" t="s">
        <v>451</v>
      </c>
    </row>
    <row r="118" spans="1:14">
      <c r="A118" s="20">
        <f>1/A117</f>
        <v>2.4374999999999996</v>
      </c>
      <c r="B118" s="11" t="s">
        <v>455</v>
      </c>
    </row>
    <row r="119" spans="1:14">
      <c r="A119" s="19">
        <v>0.17</v>
      </c>
      <c r="B119" s="11" t="s">
        <v>452</v>
      </c>
    </row>
    <row r="120" spans="1:14">
      <c r="A120" s="11">
        <f>A117*(1-A119)</f>
        <v>0.34051282051282056</v>
      </c>
      <c r="B120" s="11" t="s">
        <v>453</v>
      </c>
    </row>
    <row r="121" spans="1:14" ht="15.75" thickBot="1">
      <c r="A121" s="11">
        <f>1/A120</f>
        <v>2.9367469879518069</v>
      </c>
      <c r="B121" s="11" t="s">
        <v>454</v>
      </c>
    </row>
    <row r="122" spans="1:14" ht="15.75" thickBot="1">
      <c r="A122" s="21">
        <f>(A121-A118)/A118</f>
        <v>0.20481927710843381</v>
      </c>
      <c r="B122" s="11" t="s">
        <v>456</v>
      </c>
    </row>
    <row r="124" spans="1:14">
      <c r="A124" s="264" t="s">
        <v>459</v>
      </c>
      <c r="B124" s="264"/>
      <c r="C124" s="264"/>
      <c r="D124" s="264"/>
      <c r="E124" s="264"/>
      <c r="L124" s="23"/>
    </row>
    <row r="125" spans="1:14">
      <c r="A125" s="24">
        <v>4.4824543659231753E-4</v>
      </c>
      <c r="B125" s="11" t="s">
        <v>461</v>
      </c>
      <c r="M125" s="17"/>
      <c r="N125" s="17"/>
    </row>
    <row r="126" spans="1:14">
      <c r="A126" s="11">
        <v>1.27</v>
      </c>
      <c r="B126" s="25" t="s">
        <v>466</v>
      </c>
      <c r="F126" s="26"/>
      <c r="L126" s="5"/>
      <c r="M126" s="24"/>
      <c r="N126" s="24"/>
    </row>
    <row r="127" spans="1:14">
      <c r="A127" s="11">
        <f>(1/CONVERT(A125/A126,"mi","km")*0.00105505585)</f>
        <v>1.857438352962903</v>
      </c>
      <c r="B127" s="25" t="s">
        <v>462</v>
      </c>
      <c r="L127" s="27"/>
      <c r="M127" s="24"/>
      <c r="N127" s="24"/>
    </row>
    <row r="128" spans="1:14">
      <c r="A128" s="11">
        <f>1/A127</f>
        <v>0.53837587578874124</v>
      </c>
      <c r="B128" s="25" t="s">
        <v>463</v>
      </c>
      <c r="F128" s="26"/>
      <c r="M128" s="19"/>
      <c r="N128" s="17"/>
    </row>
    <row r="129" spans="1:14">
      <c r="A129" s="11">
        <v>1.07</v>
      </c>
      <c r="B129" s="11" t="s">
        <v>460</v>
      </c>
      <c r="F129" s="26"/>
      <c r="M129" s="19"/>
      <c r="N129" s="17"/>
    </row>
    <row r="130" spans="1:14" ht="15.75" thickBot="1">
      <c r="A130" s="11">
        <f>1/A129</f>
        <v>0.93457943925233644</v>
      </c>
      <c r="B130" s="11" t="s">
        <v>464</v>
      </c>
      <c r="F130" s="26"/>
      <c r="M130" s="17"/>
      <c r="N130" s="17"/>
    </row>
    <row r="131" spans="1:14" ht="15.75" thickBot="1">
      <c r="A131" s="21">
        <f>(A130-A128)/A128</f>
        <v>0.73592369435785332</v>
      </c>
      <c r="B131" s="11" t="s">
        <v>456</v>
      </c>
      <c r="F131" s="26"/>
    </row>
    <row r="132" spans="1:14" ht="16.5">
      <c r="J132" s="28"/>
    </row>
    <row r="133" spans="1:14">
      <c r="A133" s="23"/>
      <c r="B133" s="17"/>
      <c r="C133" s="17"/>
    </row>
    <row r="134" spans="1:14">
      <c r="A134" s="264" t="s">
        <v>111</v>
      </c>
      <c r="B134" s="264"/>
      <c r="C134" s="264"/>
      <c r="D134" s="264"/>
      <c r="E134" s="264"/>
    </row>
    <row r="135" spans="1:14">
      <c r="A135" s="29" t="s">
        <v>478</v>
      </c>
      <c r="B135" s="30"/>
      <c r="C135" s="30"/>
      <c r="D135" s="30"/>
      <c r="E135" s="30"/>
      <c r="F135" s="30"/>
      <c r="G135" s="30"/>
    </row>
    <row r="136" spans="1:14" ht="15.75">
      <c r="A136" s="31"/>
      <c r="B136" s="261" t="s">
        <v>479</v>
      </c>
      <c r="C136" s="262"/>
      <c r="D136" s="262"/>
      <c r="E136" s="263"/>
      <c r="F136" s="30"/>
      <c r="G136" s="30"/>
    </row>
    <row r="137" spans="1:14" ht="15.75">
      <c r="A137" s="32"/>
      <c r="B137" s="261" t="s">
        <v>480</v>
      </c>
      <c r="C137" s="263"/>
      <c r="D137" s="261" t="s">
        <v>481</v>
      </c>
      <c r="E137" s="263"/>
      <c r="F137" s="30"/>
      <c r="G137" s="30"/>
    </row>
    <row r="138" spans="1:14" ht="15.75">
      <c r="A138" s="33" t="s">
        <v>482</v>
      </c>
      <c r="B138" s="34" t="s">
        <v>483</v>
      </c>
      <c r="C138" s="34" t="s">
        <v>484</v>
      </c>
      <c r="D138" s="34" t="s">
        <v>483</v>
      </c>
      <c r="E138" s="34" t="s">
        <v>484</v>
      </c>
      <c r="F138" s="30"/>
      <c r="G138" s="35" t="s">
        <v>485</v>
      </c>
    </row>
    <row r="139" spans="1:14">
      <c r="A139" s="36" t="s">
        <v>486</v>
      </c>
      <c r="B139" s="37">
        <v>95</v>
      </c>
      <c r="C139" s="38">
        <v>95</v>
      </c>
      <c r="D139" s="37">
        <v>50</v>
      </c>
      <c r="E139" s="38">
        <v>50</v>
      </c>
      <c r="F139" s="35" t="s">
        <v>136</v>
      </c>
      <c r="G139" s="30">
        <f>(C139-E139)/C139</f>
        <v>0.47368421052631576</v>
      </c>
    </row>
    <row r="140" spans="1:14">
      <c r="A140" s="39" t="s">
        <v>487</v>
      </c>
      <c r="B140" s="40">
        <v>100</v>
      </c>
      <c r="C140" s="41">
        <v>100</v>
      </c>
      <c r="D140" s="40">
        <v>70</v>
      </c>
      <c r="E140" s="41">
        <v>70</v>
      </c>
      <c r="F140" s="35" t="s">
        <v>136</v>
      </c>
      <c r="G140" s="30">
        <f t="shared" ref="G140:G156" si="0">(C140-E140)/C140</f>
        <v>0.3</v>
      </c>
    </row>
    <row r="141" spans="1:14">
      <c r="A141" s="39" t="s">
        <v>488</v>
      </c>
      <c r="B141" s="40">
        <v>95</v>
      </c>
      <c r="C141" s="41">
        <v>95</v>
      </c>
      <c r="D141" s="40">
        <v>50</v>
      </c>
      <c r="E141" s="41">
        <v>50</v>
      </c>
      <c r="F141" s="35" t="s">
        <v>136</v>
      </c>
      <c r="G141" s="30">
        <f t="shared" si="0"/>
        <v>0.47368421052631576</v>
      </c>
    </row>
    <row r="142" spans="1:14">
      <c r="A142" s="39" t="s">
        <v>489</v>
      </c>
      <c r="B142" s="40">
        <v>105</v>
      </c>
      <c r="C142" s="41">
        <v>105</v>
      </c>
      <c r="D142" s="40">
        <v>110</v>
      </c>
      <c r="E142" s="41">
        <v>110</v>
      </c>
      <c r="F142" s="42" t="s">
        <v>505</v>
      </c>
      <c r="G142" s="30">
        <f t="shared" si="0"/>
        <v>-4.7619047619047616E-2</v>
      </c>
    </row>
    <row r="143" spans="1:14">
      <c r="A143" s="39" t="s">
        <v>490</v>
      </c>
      <c r="B143" s="40">
        <v>80</v>
      </c>
      <c r="C143" s="41">
        <v>80</v>
      </c>
      <c r="D143" s="40">
        <v>35</v>
      </c>
      <c r="E143" s="41">
        <v>35</v>
      </c>
      <c r="F143" s="35" t="s">
        <v>136</v>
      </c>
      <c r="G143" s="30">
        <f t="shared" si="0"/>
        <v>0.5625</v>
      </c>
    </row>
    <row r="144" spans="1:14">
      <c r="A144" s="39" t="s">
        <v>491</v>
      </c>
      <c r="B144" s="40">
        <v>70</v>
      </c>
      <c r="C144" s="41">
        <v>70</v>
      </c>
      <c r="D144" s="40">
        <v>50</v>
      </c>
      <c r="E144" s="41">
        <v>50</v>
      </c>
      <c r="F144" s="35" t="s">
        <v>136</v>
      </c>
      <c r="G144" s="30">
        <f t="shared" si="0"/>
        <v>0.2857142857142857</v>
      </c>
    </row>
    <row r="145" spans="1:9">
      <c r="A145" s="39" t="s">
        <v>492</v>
      </c>
      <c r="B145" s="40">
        <v>90</v>
      </c>
      <c r="C145" s="41">
        <v>90</v>
      </c>
      <c r="D145" s="40">
        <v>80</v>
      </c>
      <c r="E145" s="41">
        <v>80</v>
      </c>
      <c r="F145" s="35" t="s">
        <v>493</v>
      </c>
      <c r="G145" s="30">
        <f t="shared" si="0"/>
        <v>0.1111111111111111</v>
      </c>
    </row>
    <row r="146" spans="1:9">
      <c r="A146" s="39" t="s">
        <v>494</v>
      </c>
      <c r="B146" s="40">
        <v>100</v>
      </c>
      <c r="C146" s="41">
        <v>100</v>
      </c>
      <c r="D146" s="40">
        <v>90</v>
      </c>
      <c r="E146" s="41">
        <v>90</v>
      </c>
      <c r="F146" s="35" t="s">
        <v>136</v>
      </c>
      <c r="G146" s="30">
        <f t="shared" si="0"/>
        <v>0.1</v>
      </c>
    </row>
    <row r="147" spans="1:9">
      <c r="A147" s="39" t="s">
        <v>495</v>
      </c>
      <c r="B147" s="40">
        <v>80</v>
      </c>
      <c r="C147" s="41">
        <v>80</v>
      </c>
      <c r="D147" s="40">
        <v>40</v>
      </c>
      <c r="E147" s="41">
        <v>40</v>
      </c>
      <c r="F147" s="35" t="s">
        <v>136</v>
      </c>
      <c r="G147" s="30">
        <f t="shared" si="0"/>
        <v>0.5</v>
      </c>
    </row>
    <row r="148" spans="1:9">
      <c r="A148" s="39" t="s">
        <v>496</v>
      </c>
      <c r="B148" s="40">
        <v>80</v>
      </c>
      <c r="C148" s="41">
        <v>80</v>
      </c>
      <c r="D148" s="40">
        <v>50</v>
      </c>
      <c r="E148" s="41">
        <v>50</v>
      </c>
      <c r="F148" s="35" t="s">
        <v>136</v>
      </c>
      <c r="G148" s="30">
        <f t="shared" si="0"/>
        <v>0.375</v>
      </c>
    </row>
    <row r="149" spans="1:9">
      <c r="A149" s="39" t="s">
        <v>497</v>
      </c>
      <c r="B149" s="40">
        <v>90</v>
      </c>
      <c r="C149" s="41">
        <v>90</v>
      </c>
      <c r="D149" s="40">
        <v>80</v>
      </c>
      <c r="E149" s="41">
        <v>80</v>
      </c>
      <c r="F149" s="35" t="s">
        <v>493</v>
      </c>
      <c r="G149" s="30">
        <f t="shared" si="0"/>
        <v>0.1111111111111111</v>
      </c>
    </row>
    <row r="150" spans="1:9">
      <c r="A150" s="39" t="s">
        <v>498</v>
      </c>
      <c r="B150" s="40">
        <v>95</v>
      </c>
      <c r="C150" s="41">
        <v>95</v>
      </c>
      <c r="D150" s="40">
        <v>90</v>
      </c>
      <c r="E150" s="41">
        <v>90</v>
      </c>
      <c r="F150" s="42" t="s">
        <v>505</v>
      </c>
      <c r="G150" s="30">
        <f t="shared" si="0"/>
        <v>5.2631578947368418E-2</v>
      </c>
    </row>
    <row r="151" spans="1:9">
      <c r="A151" s="39" t="s">
        <v>499</v>
      </c>
      <c r="B151" s="40">
        <v>95</v>
      </c>
      <c r="C151" s="41">
        <v>95</v>
      </c>
      <c r="D151" s="40">
        <v>90</v>
      </c>
      <c r="E151" s="41">
        <v>90</v>
      </c>
      <c r="F151" s="42" t="s">
        <v>505</v>
      </c>
      <c r="G151" s="30">
        <f t="shared" si="0"/>
        <v>5.2631578947368418E-2</v>
      </c>
    </row>
    <row r="152" spans="1:9">
      <c r="A152" s="39" t="s">
        <v>500</v>
      </c>
      <c r="B152" s="40">
        <v>80</v>
      </c>
      <c r="C152" s="41">
        <v>50</v>
      </c>
      <c r="D152" s="40">
        <v>30</v>
      </c>
      <c r="E152" s="41">
        <v>30</v>
      </c>
      <c r="F152" s="35" t="s">
        <v>135</v>
      </c>
      <c r="G152" s="30">
        <f t="shared" si="0"/>
        <v>0.4</v>
      </c>
    </row>
    <row r="153" spans="1:9">
      <c r="A153" s="39" t="s">
        <v>501</v>
      </c>
      <c r="B153" s="40">
        <v>90</v>
      </c>
      <c r="C153" s="41">
        <v>90</v>
      </c>
      <c r="D153" s="40">
        <v>70</v>
      </c>
      <c r="E153" s="41">
        <v>70</v>
      </c>
      <c r="F153" s="35" t="s">
        <v>132</v>
      </c>
      <c r="G153" s="30">
        <f t="shared" si="0"/>
        <v>0.22222222222222221</v>
      </c>
    </row>
    <row r="154" spans="1:9">
      <c r="A154" s="39" t="s">
        <v>502</v>
      </c>
      <c r="B154" s="40">
        <v>95</v>
      </c>
      <c r="C154" s="41">
        <v>90</v>
      </c>
      <c r="D154" s="40">
        <v>80</v>
      </c>
      <c r="E154" s="41">
        <v>80</v>
      </c>
      <c r="F154" s="42" t="s">
        <v>505</v>
      </c>
      <c r="G154" s="30">
        <f t="shared" si="0"/>
        <v>0.1111111111111111</v>
      </c>
      <c r="I154" s="43"/>
    </row>
    <row r="155" spans="1:9">
      <c r="A155" s="39" t="s">
        <v>503</v>
      </c>
      <c r="B155" s="40">
        <v>80</v>
      </c>
      <c r="C155" s="41">
        <v>65</v>
      </c>
      <c r="D155" s="40">
        <v>60</v>
      </c>
      <c r="E155" s="41">
        <v>30</v>
      </c>
      <c r="F155" s="35" t="s">
        <v>133</v>
      </c>
      <c r="G155" s="30">
        <f t="shared" si="0"/>
        <v>0.53846153846153844</v>
      </c>
    </row>
    <row r="156" spans="1:9">
      <c r="A156" s="44" t="s">
        <v>504</v>
      </c>
      <c r="B156" s="45">
        <v>90</v>
      </c>
      <c r="C156" s="46">
        <v>90</v>
      </c>
      <c r="D156" s="45">
        <v>70</v>
      </c>
      <c r="E156" s="46">
        <v>70</v>
      </c>
      <c r="F156" s="35" t="s">
        <v>133</v>
      </c>
      <c r="G156" s="30">
        <f t="shared" si="0"/>
        <v>0.22222222222222221</v>
      </c>
    </row>
    <row r="157" spans="1:9">
      <c r="A157" s="30"/>
      <c r="B157" s="30"/>
      <c r="C157" s="30"/>
      <c r="D157" s="30"/>
      <c r="E157" s="30"/>
      <c r="F157" s="30"/>
      <c r="G157" s="30"/>
    </row>
    <row r="158" spans="1:9">
      <c r="A158" s="30"/>
      <c r="B158" s="30"/>
      <c r="C158" s="30"/>
      <c r="D158" s="30"/>
      <c r="E158" s="30"/>
      <c r="F158" s="30"/>
      <c r="G158" s="30"/>
    </row>
    <row r="159" spans="1:9">
      <c r="A159" s="30" t="s">
        <v>136</v>
      </c>
      <c r="B159" s="30">
        <f>AVERAGEIF(F139:F156,A159,G139:G156)</f>
        <v>0.38382283834586467</v>
      </c>
      <c r="C159" s="30"/>
      <c r="D159" s="30"/>
      <c r="E159" s="30"/>
      <c r="F159" s="30"/>
      <c r="G159" s="30"/>
    </row>
    <row r="160" spans="1:9">
      <c r="A160" s="30" t="s">
        <v>493</v>
      </c>
      <c r="B160" s="30">
        <f>AVERAGEIF(F139:F156,A160,G139:G156)</f>
        <v>0.1111111111111111</v>
      </c>
      <c r="C160" s="30"/>
      <c r="D160" s="30"/>
      <c r="E160" s="30"/>
      <c r="F160" s="30"/>
      <c r="G160" s="30"/>
    </row>
    <row r="161" spans="1:7">
      <c r="A161" s="30" t="s">
        <v>135</v>
      </c>
      <c r="B161" s="30">
        <f>AVERAGEIF(F139:F156,A161,G139:G156)</f>
        <v>0.4</v>
      </c>
      <c r="C161" s="30"/>
      <c r="D161" s="30"/>
      <c r="E161" s="30"/>
      <c r="F161" s="30"/>
      <c r="G161" s="30"/>
    </row>
    <row r="162" spans="1:7">
      <c r="A162" s="30" t="s">
        <v>132</v>
      </c>
      <c r="B162" s="30">
        <f>AVERAGEIF(F139:F156,A162,G139:G156)</f>
        <v>0.22222222222222221</v>
      </c>
      <c r="C162" s="30"/>
      <c r="D162" s="30"/>
      <c r="E162" s="30"/>
      <c r="F162" s="30"/>
      <c r="G162" s="30"/>
    </row>
    <row r="163" spans="1:7">
      <c r="A163" s="30" t="s">
        <v>133</v>
      </c>
      <c r="B163" s="30">
        <f>AVERAGEIF(F139:F156,A163,G139:G156)</f>
        <v>0.38034188034188032</v>
      </c>
      <c r="C163" s="30"/>
      <c r="D163" s="30"/>
      <c r="E163" s="30"/>
      <c r="F163" s="30"/>
      <c r="G163" s="30"/>
    </row>
    <row r="165" spans="1:7">
      <c r="A165" s="264" t="s">
        <v>193</v>
      </c>
      <c r="B165" s="264"/>
      <c r="C165" s="264"/>
      <c r="D165" s="264"/>
      <c r="E165" s="264"/>
    </row>
    <row r="166" spans="1:7" ht="15.75" thickBot="1">
      <c r="A166" s="25" t="s">
        <v>194</v>
      </c>
      <c r="B166" s="19">
        <v>0.4</v>
      </c>
    </row>
    <row r="167" spans="1:7" ht="15.75" thickBot="1">
      <c r="A167" s="11" t="s">
        <v>195</v>
      </c>
      <c r="B167" s="47">
        <f>(1+B166)^(1/(2020-2010))-1</f>
        <v>3.4219694129380196E-2</v>
      </c>
    </row>
    <row r="168" spans="1:7">
      <c r="B168" s="48"/>
    </row>
    <row r="169" spans="1:7">
      <c r="A169" s="264" t="s">
        <v>467</v>
      </c>
      <c r="B169" s="264"/>
    </row>
    <row r="170" spans="1:7">
      <c r="A170" s="25" t="s">
        <v>468</v>
      </c>
      <c r="B170" s="49">
        <v>972.7</v>
      </c>
    </row>
    <row r="171" spans="1:7" ht="15.75" thickBot="1">
      <c r="A171" s="25" t="s">
        <v>469</v>
      </c>
      <c r="B171" s="50">
        <f>400.9+53.5+276.5+255.7+63.5+462.5+B170+975.4+227.6+436.5</f>
        <v>4124.8</v>
      </c>
    </row>
    <row r="172" spans="1:7" ht="15.75" thickBot="1">
      <c r="A172" s="25" t="s">
        <v>470</v>
      </c>
      <c r="B172" s="47">
        <f>B170/B171</f>
        <v>0.23581749418153608</v>
      </c>
    </row>
    <row r="173" spans="1:7">
      <c r="B173" s="48"/>
    </row>
    <row r="174" spans="1:7">
      <c r="A174" s="264" t="s">
        <v>202</v>
      </c>
      <c r="B174" s="264"/>
      <c r="C174" s="264"/>
      <c r="D174" s="264"/>
      <c r="E174" s="264"/>
    </row>
    <row r="175" spans="1:7" ht="15.75" thickBot="1">
      <c r="A175" s="25" t="s">
        <v>477</v>
      </c>
      <c r="B175" s="48">
        <v>0.1246</v>
      </c>
    </row>
    <row r="176" spans="1:7" ht="15.75" thickBot="1">
      <c r="A176" s="25" t="s">
        <v>472</v>
      </c>
      <c r="B176" s="47">
        <f>1-B175</f>
        <v>0.87539999999999996</v>
      </c>
    </row>
    <row r="178" spans="1:5">
      <c r="A178" s="264" t="s">
        <v>196</v>
      </c>
      <c r="B178" s="264"/>
      <c r="C178" s="264"/>
      <c r="D178" s="264"/>
      <c r="E178" s="264"/>
    </row>
    <row r="179" spans="1:5">
      <c r="A179" s="27" t="s">
        <v>474</v>
      </c>
      <c r="B179" s="11">
        <v>197000</v>
      </c>
    </row>
    <row r="180" spans="1:5" ht="15.75" thickBot="1">
      <c r="A180" s="11" t="s">
        <v>475</v>
      </c>
      <c r="B180" s="11">
        <v>175000</v>
      </c>
    </row>
    <row r="181" spans="1:5" ht="15.75" thickBot="1">
      <c r="A181" s="11" t="s">
        <v>197</v>
      </c>
      <c r="B181" s="21">
        <f>B179/B180</f>
        <v>1.1257142857142857</v>
      </c>
    </row>
    <row r="183" spans="1:5">
      <c r="A183" s="264" t="s">
        <v>198</v>
      </c>
      <c r="B183" s="264"/>
      <c r="C183" s="264"/>
      <c r="D183" s="264"/>
      <c r="E183" s="264"/>
    </row>
    <row r="184" spans="1:5">
      <c r="A184" s="25" t="s">
        <v>1969</v>
      </c>
      <c r="B184" s="171">
        <v>1.2E-2</v>
      </c>
    </row>
    <row r="185" spans="1:5">
      <c r="A185" s="25" t="s">
        <v>1970</v>
      </c>
      <c r="B185" s="171">
        <v>2.4E-2</v>
      </c>
    </row>
    <row r="186" spans="1:5">
      <c r="A186" s="25" t="s">
        <v>1971</v>
      </c>
      <c r="B186" s="11">
        <f>2050-2018+1</f>
        <v>33</v>
      </c>
    </row>
    <row r="187" spans="1:5">
      <c r="A187" s="25" t="s">
        <v>1972</v>
      </c>
      <c r="B187" s="17">
        <f>(1-B184)^B186</f>
        <v>0.67139665221009714</v>
      </c>
    </row>
    <row r="188" spans="1:5" ht="15.75" thickBot="1">
      <c r="A188" s="25" t="s">
        <v>1973</v>
      </c>
      <c r="B188" s="17">
        <f>(1-B185)^B186</f>
        <v>0.44858421050781644</v>
      </c>
    </row>
    <row r="189" spans="1:5" ht="15.75" thickBot="1">
      <c r="A189" s="25" t="s">
        <v>1974</v>
      </c>
      <c r="B189" s="21">
        <f>(B187-B188)/B187</f>
        <v>0.33186409400289502</v>
      </c>
    </row>
    <row r="191" spans="1:5">
      <c r="A191" s="264" t="s">
        <v>212</v>
      </c>
      <c r="B191" s="264"/>
      <c r="C191" s="264"/>
      <c r="D191" s="264"/>
      <c r="E191" s="264"/>
    </row>
    <row r="192" spans="1:5">
      <c r="A192" s="23" t="s">
        <v>204</v>
      </c>
      <c r="B192" s="23" t="s">
        <v>205</v>
      </c>
      <c r="C192" s="23"/>
    </row>
    <row r="193" spans="1:3">
      <c r="A193" s="11" t="s">
        <v>206</v>
      </c>
      <c r="B193" s="24">
        <v>15277777.777777778</v>
      </c>
      <c r="C193" s="11" t="s">
        <v>207</v>
      </c>
    </row>
    <row r="194" spans="1:3">
      <c r="A194" s="11" t="s">
        <v>208</v>
      </c>
      <c r="B194" s="24">
        <f>3.4*10^6</f>
        <v>3400000</v>
      </c>
      <c r="C194" s="51"/>
    </row>
    <row r="195" spans="1:3">
      <c r="A195" s="11" t="s">
        <v>209</v>
      </c>
      <c r="B195" s="11">
        <v>2</v>
      </c>
    </row>
    <row r="196" spans="1:3" ht="15.75" thickBot="1">
      <c r="A196" s="11" t="s">
        <v>210</v>
      </c>
      <c r="B196" s="24">
        <f>B195*B194</f>
        <v>6800000</v>
      </c>
    </row>
    <row r="197" spans="1:3" ht="15.75" thickBot="1">
      <c r="A197" s="11" t="s">
        <v>211</v>
      </c>
      <c r="B197" s="21">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9E02BA-2700-422F-BE0F-6DD1255557BB}">
  <ds:schemaRefs>
    <ds:schemaRef ds:uri="http://schemas.microsoft.com/office/2006/metadata/properties"/>
    <ds:schemaRef ds:uri="http://purl.org/dc/terms/"/>
    <ds:schemaRef ds:uri="http://schemas.microsoft.com/sharepoint/v3"/>
    <ds:schemaRef ds:uri="http://schemas.microsoft.com/office/2006/documentManagement/types"/>
    <ds:schemaRef ds:uri="c9df191c-55f2-496b-9838-9a5abe4742ad"/>
    <ds:schemaRef ds:uri="http://purl.org/dc/elements/1.1/"/>
    <ds:schemaRef ds:uri="http://schemas.microsoft.com/office/infopath/2007/PartnerControls"/>
    <ds:schemaRef ds:uri="http://schemas.openxmlformats.org/package/2006/metadata/core-properties"/>
    <ds:schemaRef ds:uri="7889d872-e2a2-4afb-87bc-97561eced75f"/>
    <ds:schemaRef ds:uri="http://www.w3.org/XML/1998/namespace"/>
    <ds:schemaRef ds:uri="http://purl.org/dc/dcmitype/"/>
  </ds:schemaRefs>
</ds:datastoreItem>
</file>

<file path=customXml/itemProps2.xml><?xml version="1.0" encoding="utf-8"?>
<ds:datastoreItem xmlns:ds="http://schemas.openxmlformats.org/officeDocument/2006/customXml" ds:itemID="{A21ECD4D-B929-45FA-9AAA-1B0FF4AB87F5}">
  <ds:schemaRefs>
    <ds:schemaRef ds:uri="http://schemas.microsoft.com/sharepoint/v3/contenttype/forms"/>
  </ds:schemaRefs>
</ds:datastoreItem>
</file>

<file path=customXml/itemProps3.xml><?xml version="1.0" encoding="utf-8"?>
<ds:datastoreItem xmlns:ds="http://schemas.openxmlformats.org/officeDocument/2006/customXml" ds:itemID="{6678DB7D-994F-458C-B587-D93AD4274E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89d872-e2a2-4afb-87bc-97561eced75f"/>
    <ds:schemaRef ds:uri="c9df191c-55f2-496b-9838-9a5abe474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PolicyLevers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Mengpin Ge</cp:lastModifiedBy>
  <dcterms:created xsi:type="dcterms:W3CDTF">2014-07-10T20:44:47Z</dcterms:created>
  <dcterms:modified xsi:type="dcterms:W3CDTF">2019-10-24T23:30:07Z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