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\WRI\香港2050模型工作\Data_Electricity\SLF\"/>
    </mc:Choice>
  </mc:AlternateContent>
  <xr:revisionPtr revIDLastSave="0" documentId="11_19D175B9DC81D01EB1C5298480E8252A46E4EE1A" xr6:coauthVersionLast="44" xr6:coauthVersionMax="44" xr10:uidLastSave="{00000000-0000-0000-0000-000000000000}"/>
  <bookViews>
    <workbookView xWindow="0" yWindow="0" windowWidth="19200" windowHeight="7010" firstSheet="2" activeTab="2" xr2:uid="{00000000-000D-0000-FFFF-FFFF00000000}"/>
  </bookViews>
  <sheets>
    <sheet name="About" sheetId="1" r:id="rId1"/>
    <sheet name="HK Peak Demand" sheetId="9" r:id="rId2"/>
    <sheet name="System Load Factor by Year" sheetId="6" r:id="rId3"/>
    <sheet name="HK Power Generation" sheetId="8" state="hidden" r:id="rId4"/>
    <sheet name="2012 Peak Deamnd" sheetId="7" state="hidden" r:id="rId5"/>
    <sheet name="SLF" sheetId="2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6" l="1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" i="2"/>
  <c r="B4" i="6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C16" i="7"/>
  <c r="B16" i="7"/>
  <c r="C15" i="7"/>
  <c r="B15" i="7"/>
  <c r="C4" i="6"/>
  <c r="D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微软用户</author>
  </authors>
  <commentList>
    <comment ref="B4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not including Imports from mainland China</t>
        </r>
      </text>
    </comment>
    <comment ref="B8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including imports from mainland China</t>
        </r>
      </text>
    </comment>
  </commentList>
</comments>
</file>

<file path=xl/sharedStrings.xml><?xml version="1.0" encoding="utf-8"?>
<sst xmlns="http://schemas.openxmlformats.org/spreadsheetml/2006/main" count="88" uniqueCount="74">
  <si>
    <t>SLF System Load Factor</t>
  </si>
  <si>
    <t>Sources:</t>
  </si>
  <si>
    <t>HK Power Generation &amp;HK Peak Demand</t>
    <phoneticPr fontId="8" type="noConversion"/>
  </si>
  <si>
    <t>Hong Kong Energy Statistics Annual Report</t>
  </si>
  <si>
    <t>Census and Statistics Department, HK</t>
  </si>
  <si>
    <t>2017 Edition</t>
    <phoneticPr fontId="3" type="noConversion"/>
  </si>
  <si>
    <t>https://www.censtatd.gov.hk/hkstat/sub/sp90.jsp?productCode=B1100002</t>
    <phoneticPr fontId="3" type="noConversion"/>
  </si>
  <si>
    <t>2012 Peak demand(just as refernce)</t>
    <phoneticPr fontId="8" type="noConversion"/>
  </si>
  <si>
    <t>Hong Kong Government Press Releases</t>
    <phoneticPr fontId="3" type="noConversion"/>
  </si>
  <si>
    <t>news.gov.hk</t>
    <phoneticPr fontId="3" type="noConversion"/>
  </si>
  <si>
    <t>LCQ7: Electricity demand and the power grid-Annex2</t>
    <phoneticPr fontId="3" type="noConversion"/>
  </si>
  <si>
    <t>https://www.info.gov.hk/gia/general/201312/11/P201312110295.htm</t>
  </si>
  <si>
    <t>Note</t>
    <phoneticPr fontId="3" type="noConversion"/>
  </si>
  <si>
    <t>1. The Hong Kong C&amp;SD’s annual energy statistics reports offers data of electricity peak demand and generation.</t>
    <phoneticPr fontId="3" type="noConversion"/>
  </si>
  <si>
    <t>These data are used to compute to get the final data of average SLF(system load factor)</t>
    <phoneticPr fontId="3" type="noConversion"/>
  </si>
  <si>
    <t>2. The 2012 Load factor is also calculated as reference, using data in an annex of a Hong Kong government's press release.</t>
    <phoneticPr fontId="3" type="noConversion"/>
  </si>
  <si>
    <t>The result is slightly different from the above results.</t>
    <phoneticPr fontId="3" type="noConversion"/>
  </si>
  <si>
    <r>
      <t>電</t>
    </r>
    <r>
      <rPr>
        <b/>
        <sz val="11"/>
        <color theme="1"/>
        <rFont val="宋体"/>
        <family val="2"/>
        <scheme val="minor"/>
      </rPr>
      <t>力</t>
    </r>
    <r>
      <rPr>
        <b/>
        <sz val="11"/>
        <color theme="1"/>
        <rFont val="宋体"/>
        <family val="3"/>
        <charset val="134"/>
        <scheme val="minor"/>
      </rPr>
      <t>最高裝機容</t>
    </r>
    <r>
      <rPr>
        <b/>
        <sz val="11"/>
        <color theme="1"/>
        <rFont val="宋体"/>
        <family val="2"/>
        <scheme val="minor"/>
      </rPr>
      <t>量</t>
    </r>
    <r>
      <rPr>
        <b/>
        <sz val="11"/>
        <color theme="1"/>
        <rFont val="宋体"/>
        <family val="3"/>
        <charset val="134"/>
        <scheme val="minor"/>
      </rPr>
      <t>、最高需求</t>
    </r>
    <r>
      <rPr>
        <b/>
        <sz val="11"/>
        <color theme="1"/>
        <rFont val="宋体"/>
        <family val="2"/>
        <scheme val="minor"/>
      </rPr>
      <t>量</t>
    </r>
    <r>
      <rPr>
        <b/>
        <sz val="11"/>
        <color theme="1"/>
        <rFont val="宋体"/>
        <family val="3"/>
        <charset val="134"/>
        <scheme val="minor"/>
      </rPr>
      <t>及產電</t>
    </r>
    <r>
      <rPr>
        <b/>
        <sz val="11"/>
        <color theme="1"/>
        <rFont val="宋体"/>
        <family val="2"/>
        <scheme val="minor"/>
      </rPr>
      <t>量</t>
    </r>
  </si>
  <si>
    <t>Maximum installed generating capacity, peak demand and electricity generated</t>
    <phoneticPr fontId="3" type="noConversion"/>
  </si>
  <si>
    <t xml:space="preserve">Year </t>
    <phoneticPr fontId="3" type="noConversion"/>
  </si>
  <si>
    <t>Maximum installed generating capacity(MW)(1)</t>
    <phoneticPr fontId="3" type="noConversion"/>
  </si>
  <si>
    <t>Peak demand (MW)(2)</t>
    <phoneticPr fontId="3" type="noConversion"/>
  </si>
  <si>
    <t>Electricity generated(TJ,including import from Mainland China)</t>
    <phoneticPr fontId="3" type="noConversion"/>
  </si>
  <si>
    <t>註釋 : 1 太焦耳 = 10 焦耳。Notes : 1 terajoule = 10 joules.</t>
    <phoneticPr fontId="3" type="noConversion"/>
  </si>
  <si>
    <r>
      <t>(1)指全</t>
    </r>
    <r>
      <rPr>
        <sz val="11"/>
        <color theme="1"/>
        <rFont val="宋体"/>
        <family val="2"/>
        <charset val="134"/>
        <scheme val="minor"/>
      </rPr>
      <t>年</t>
    </r>
    <r>
      <rPr>
        <sz val="11"/>
        <color theme="1"/>
        <rFont val="宋体"/>
        <family val="2"/>
        <scheme val="minor"/>
      </rPr>
      <t>每天最高</t>
    </r>
    <r>
      <rPr>
        <sz val="11"/>
        <color theme="1"/>
        <rFont val="宋体"/>
        <family val="2"/>
        <charset val="134"/>
        <scheme val="minor"/>
      </rPr>
      <t>數</t>
    </r>
    <r>
      <rPr>
        <sz val="11"/>
        <color theme="1"/>
        <rFont val="宋体"/>
        <family val="2"/>
        <scheme val="minor"/>
      </rPr>
      <t>字的平均。Refers to the average of the daily maxima during the year</t>
    </r>
    <phoneticPr fontId="3" type="noConversion"/>
  </si>
  <si>
    <r>
      <t>(2)電</t>
    </r>
    <r>
      <rPr>
        <sz val="11"/>
        <color theme="1"/>
        <rFont val="宋体"/>
        <family val="2"/>
        <charset val="134"/>
        <scheme val="minor"/>
      </rPr>
      <t>力</t>
    </r>
    <r>
      <rPr>
        <sz val="11"/>
        <color theme="1"/>
        <rFont val="宋体"/>
        <family val="2"/>
        <scheme val="minor"/>
      </rPr>
      <t>公司</t>
    </r>
    <r>
      <rPr>
        <sz val="11"/>
        <color theme="1"/>
        <rFont val="宋体"/>
        <family val="2"/>
        <charset val="134"/>
        <scheme val="minor"/>
      </rPr>
      <t>年</t>
    </r>
    <r>
      <rPr>
        <sz val="11"/>
        <color theme="1"/>
        <rFont val="宋体"/>
        <family val="2"/>
        <scheme val="minor"/>
      </rPr>
      <t>內的最高需求</t>
    </r>
    <r>
      <rPr>
        <sz val="11"/>
        <color theme="1"/>
        <rFont val="宋体"/>
        <family val="2"/>
        <charset val="134"/>
        <scheme val="minor"/>
      </rPr>
      <t>量不</t>
    </r>
    <r>
      <rPr>
        <sz val="11"/>
        <color theme="1"/>
        <rFont val="宋体"/>
        <family val="2"/>
        <scheme val="minor"/>
      </rPr>
      <t>一定在同一</t>
    </r>
    <phoneticPr fontId="3" type="noConversion"/>
  </si>
  <si>
    <t>時間出現。作為一項概括性指標，最高需</t>
  </si>
  <si>
    <r>
      <t>求</t>
    </r>
    <r>
      <rPr>
        <sz val="11"/>
        <color theme="1"/>
        <rFont val="宋体"/>
        <family val="2"/>
        <charset val="134"/>
        <scheme val="minor"/>
      </rPr>
      <t>量</t>
    </r>
    <r>
      <rPr>
        <sz val="11"/>
        <color theme="1"/>
        <rFont val="宋体"/>
        <family val="2"/>
        <scheme val="minor"/>
      </rPr>
      <t>總計是以</t>
    </r>
    <r>
      <rPr>
        <sz val="11"/>
        <color theme="1"/>
        <rFont val="宋体"/>
        <family val="2"/>
        <charset val="134"/>
        <scheme val="minor"/>
      </rPr>
      <t>兩</t>
    </r>
    <r>
      <rPr>
        <sz val="11"/>
        <color theme="1"/>
        <rFont val="宋体"/>
        <family val="2"/>
        <scheme val="minor"/>
      </rPr>
      <t>間電</t>
    </r>
    <r>
      <rPr>
        <sz val="11"/>
        <color theme="1"/>
        <rFont val="宋体"/>
        <family val="2"/>
        <charset val="134"/>
        <scheme val="minor"/>
      </rPr>
      <t>力</t>
    </r>
    <r>
      <rPr>
        <sz val="11"/>
        <color theme="1"/>
        <rFont val="宋体"/>
        <family val="2"/>
        <scheme val="minor"/>
      </rPr>
      <t>公司各自最高需求</t>
    </r>
  </si>
  <si>
    <r>
      <t>量</t>
    </r>
    <r>
      <rPr>
        <sz val="11"/>
        <color theme="1"/>
        <rFont val="宋体"/>
        <family val="2"/>
        <scheme val="minor"/>
      </rPr>
      <t>的總和計算。</t>
    </r>
  </si>
  <si>
    <t>Electricity companies' peak demands in a year do not</t>
    <phoneticPr fontId="3" type="noConversion"/>
  </si>
  <si>
    <t>necessarily occur at the same time. As a broad</t>
  </si>
  <si>
    <t>indicator, the aggregate peak demand is taken to be the</t>
  </si>
  <si>
    <t>arithmetic sum of individual peak demands of the two</t>
  </si>
  <si>
    <t>electricity companies.</t>
  </si>
  <si>
    <r>
      <t>(3)位於大亞灣的廣東核電站於1993</t>
    </r>
    <r>
      <rPr>
        <sz val="11"/>
        <color theme="1"/>
        <rFont val="宋体"/>
        <family val="2"/>
        <charset val="134"/>
        <scheme val="minor"/>
      </rPr>
      <t>年</t>
    </r>
    <r>
      <rPr>
        <sz val="11"/>
        <color theme="1"/>
        <rFont val="宋体"/>
        <family val="2"/>
        <scheme val="minor"/>
      </rPr>
      <t>開始投</t>
    </r>
    <phoneticPr fontId="3" type="noConversion"/>
  </si>
  <si>
    <r>
      <t>產，1993</t>
    </r>
    <r>
      <rPr>
        <sz val="11"/>
        <color theme="1"/>
        <rFont val="宋体"/>
        <family val="2"/>
        <charset val="134"/>
        <scheme val="minor"/>
      </rPr>
      <t>年</t>
    </r>
    <r>
      <rPr>
        <sz val="11"/>
        <color theme="1"/>
        <rFont val="宋体"/>
        <family val="2"/>
        <scheme val="minor"/>
      </rPr>
      <t>及以後的「產電</t>
    </r>
    <r>
      <rPr>
        <sz val="11"/>
        <color theme="1"/>
        <rFont val="宋体"/>
        <family val="2"/>
        <charset val="134"/>
        <scheme val="minor"/>
      </rPr>
      <t>量</t>
    </r>
    <r>
      <rPr>
        <sz val="11"/>
        <color theme="1"/>
        <rFont val="宋体"/>
        <family val="2"/>
        <scheme val="minor"/>
      </rPr>
      <t>」包括由中</t>
    </r>
  </si>
  <si>
    <r>
      <t>國內地進口的電</t>
    </r>
    <r>
      <rPr>
        <sz val="11"/>
        <color theme="1"/>
        <rFont val="宋体"/>
        <family val="2"/>
        <charset val="134"/>
        <scheme val="minor"/>
      </rPr>
      <t>力</t>
    </r>
    <r>
      <rPr>
        <sz val="11"/>
        <color theme="1"/>
        <rFont val="宋体"/>
        <family val="2"/>
        <scheme val="minor"/>
      </rPr>
      <t>。</t>
    </r>
  </si>
  <si>
    <t>As from 1993, when the Guangdong Nuclear Power</t>
    <phoneticPr fontId="3" type="noConversion"/>
  </si>
  <si>
    <t>station at Daya Bay started operation, "electricity</t>
  </si>
  <si>
    <t>generated" includes electricity imported from the</t>
  </si>
  <si>
    <t>mainland of China.</t>
  </si>
  <si>
    <r>
      <t>* 修訂2016年度</t>
    </r>
    <r>
      <rPr>
        <sz val="11"/>
        <color theme="1"/>
        <rFont val="宋体"/>
        <family val="2"/>
        <charset val="134"/>
        <scheme val="minor"/>
      </rPr>
      <t>數</t>
    </r>
    <r>
      <rPr>
        <sz val="11"/>
        <color theme="1"/>
        <rFont val="宋体"/>
        <family val="2"/>
        <scheme val="minor"/>
      </rPr>
      <t>字。 * Revised figure for 2016(Maximum installed generating capacity)</t>
    </r>
    <phoneticPr fontId="3" type="noConversion"/>
  </si>
  <si>
    <t xml:space="preserve">As reference: HK 2012 Load factor </t>
    <phoneticPr fontId="3" type="noConversion"/>
  </si>
  <si>
    <t>(Peak demand data is from HK Gov's news press LCQ7 and average generation from annual energy statistic report; origin sheets hidden）</t>
    <phoneticPr fontId="3" type="noConversion"/>
  </si>
  <si>
    <t>Hong Kong</t>
    <phoneticPr fontId="3" type="noConversion"/>
  </si>
  <si>
    <t>Average MW</t>
  </si>
  <si>
    <t>Peak MW(From 2 companies)</t>
    <phoneticPr fontId="3" type="noConversion"/>
  </si>
  <si>
    <t>System Load Factor</t>
  </si>
  <si>
    <t>From HK annual energy statistic report:</t>
    <phoneticPr fontId="3" type="noConversion"/>
  </si>
  <si>
    <t>Peak MW</t>
  </si>
  <si>
    <t>From: Hong Kong Energy Statistics Annual Report-2017</t>
    <phoneticPr fontId="3" type="noConversion"/>
  </si>
  <si>
    <t>Electricity production, imports, exports and consumption</t>
    <phoneticPr fontId="3" type="noConversion"/>
  </si>
  <si>
    <t>Unit: TJ(terajoule)</t>
    <phoneticPr fontId="3" type="noConversion"/>
  </si>
  <si>
    <t>For Checking</t>
    <phoneticPr fontId="3" type="noConversion"/>
  </si>
  <si>
    <t>Year</t>
    <phoneticPr fontId="3" type="noConversion"/>
  </si>
  <si>
    <t>Electricity generated at local plants</t>
    <phoneticPr fontId="3" type="noConversion"/>
  </si>
  <si>
    <t>Imports of electricity from the mainland of China</t>
    <phoneticPr fontId="3" type="noConversion"/>
  </si>
  <si>
    <t>System Loss</t>
    <phoneticPr fontId="3" type="noConversion"/>
  </si>
  <si>
    <t>Exports of electricity to the mainland of China</t>
    <phoneticPr fontId="3" type="noConversion"/>
  </si>
  <si>
    <t>Local electricity consumption, as measured at meter points</t>
    <phoneticPr fontId="3" type="noConversion"/>
  </si>
  <si>
    <t>Col:B+C-E</t>
    <phoneticPr fontId="3" type="noConversion"/>
  </si>
  <si>
    <t>Col:D+F</t>
    <phoneticPr fontId="3" type="noConversion"/>
  </si>
  <si>
    <t>Notes:</t>
    <phoneticPr fontId="3" type="noConversion"/>
  </si>
  <si>
    <t>1 terajoule = 10^12 joules.</t>
    <phoneticPr fontId="3" type="noConversion"/>
  </si>
  <si>
    <t xml:space="preserve">"System loss" includes energy lossess in electricity generation, transmission and distribution. </t>
    <phoneticPr fontId="3" type="noConversion"/>
  </si>
  <si>
    <t>It also includes electricity consumed within the electricity companies, such as in their offices and staff residence.</t>
  </si>
  <si>
    <t>From: Hong Kong Energy Statistics Annual Report-2010</t>
    <phoneticPr fontId="3" type="noConversion"/>
  </si>
  <si>
    <t>Month</t>
  </si>
  <si>
    <t>2012 Local Maximum Demand(MW)</t>
    <phoneticPr fontId="3" type="noConversion"/>
  </si>
  <si>
    <t>HKE</t>
  </si>
  <si>
    <t>CLP</t>
  </si>
  <si>
    <t>SUM</t>
    <phoneticPr fontId="3" type="noConversion"/>
  </si>
  <si>
    <t>Average</t>
    <phoneticPr fontId="3" type="noConversion"/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</si>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</sst>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9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等线"/>
      <family val="2"/>
    </font>
    <font>
      <sz val="9"/>
      <name val="等线"/>
      <family val="3"/>
      <charset val="134"/>
    </font>
    <font>
      <sz val="11"/>
      <color theme="1"/>
      <name val="等线"/>
      <family val="2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Font="1"/>
    <xf numFmtId="3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2" borderId="0" xfId="0" applyFont="1" applyFill="1"/>
    <xf numFmtId="0" fontId="5" fillId="0" borderId="0" xfId="0" applyFont="1" applyAlignment="1">
      <alignment horizontal="center" wrapText="1"/>
    </xf>
    <xf numFmtId="0" fontId="5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7" fillId="3" borderId="0" xfId="0" applyFont="1" applyFill="1" applyBorder="1"/>
    <xf numFmtId="0" fontId="9" fillId="0" borderId="0" xfId="0" applyFont="1" applyFill="1" applyBorder="1"/>
    <xf numFmtId="49" fontId="0" fillId="0" borderId="0" xfId="0" applyNumberFormat="1" applyAlignment="1">
      <alignment horizontal="left"/>
    </xf>
    <xf numFmtId="0" fontId="10" fillId="0" borderId="0" xfId="1" applyFill="1" applyBorder="1"/>
    <xf numFmtId="0" fontId="11" fillId="0" borderId="0" xfId="0" applyFon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statd.gov.hk/hkstat/sub/sp90.jsp?productCode=B110000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E14" sqref="E14"/>
    </sheetView>
  </sheetViews>
  <sheetFormatPr defaultRowHeight="14.1"/>
  <cols>
    <col min="1" max="1" width="10.125" customWidth="1"/>
    <col min="2" max="2" width="63.625" customWidth="1"/>
  </cols>
  <sheetData>
    <row r="1" spans="1:2" ht="15">
      <c r="A1" s="1" t="s">
        <v>0</v>
      </c>
    </row>
    <row r="3" spans="1:2" ht="14.45">
      <c r="A3" s="1" t="s">
        <v>1</v>
      </c>
      <c r="B3" s="12" t="s">
        <v>2</v>
      </c>
    </row>
    <row r="4" spans="1:2" ht="14.45">
      <c r="B4" s="13" t="s">
        <v>3</v>
      </c>
    </row>
    <row r="5" spans="1:2" ht="15">
      <c r="B5" t="s">
        <v>4</v>
      </c>
    </row>
    <row r="6" spans="1:2" ht="15">
      <c r="B6" s="14" t="s">
        <v>5</v>
      </c>
    </row>
    <row r="7" spans="1:2" ht="15">
      <c r="B7" s="15" t="s">
        <v>6</v>
      </c>
    </row>
    <row r="9" spans="1:2" ht="14.45">
      <c r="B9" s="12" t="s">
        <v>7</v>
      </c>
    </row>
    <row r="10" spans="1:2" ht="14.45">
      <c r="B10" s="13" t="s">
        <v>8</v>
      </c>
    </row>
    <row r="11" spans="1:2" ht="15">
      <c r="B11" t="s">
        <v>9</v>
      </c>
    </row>
    <row r="12" spans="1:2" ht="15">
      <c r="B12" s="14" t="s">
        <v>10</v>
      </c>
    </row>
    <row r="13" spans="1:2">
      <c r="B13" s="15" t="s">
        <v>11</v>
      </c>
    </row>
    <row r="14" spans="1:2" ht="15">
      <c r="B14" s="2"/>
    </row>
    <row r="16" spans="1:2">
      <c r="A16" t="s">
        <v>12</v>
      </c>
      <c r="B16" t="s">
        <v>13</v>
      </c>
    </row>
    <row r="17" spans="2:2">
      <c r="B17" t="s">
        <v>14</v>
      </c>
    </row>
    <row r="18" spans="2:2">
      <c r="B18" t="s">
        <v>15</v>
      </c>
    </row>
    <row r="19" spans="2:2">
      <c r="B19" t="s">
        <v>16</v>
      </c>
    </row>
  </sheetData>
  <phoneticPr fontId="3" type="noConversion"/>
  <hyperlinks>
    <hyperlink ref="B7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workbookViewId="0">
      <selection activeCell="C12" sqref="C12"/>
    </sheetView>
  </sheetViews>
  <sheetFormatPr defaultRowHeight="14.1"/>
  <cols>
    <col min="3" max="3" width="45.125" customWidth="1"/>
    <col min="4" max="4" width="24.375" bestFit="1" customWidth="1"/>
  </cols>
  <sheetData>
    <row r="1" spans="1:5">
      <c r="A1" s="16" t="s">
        <v>17</v>
      </c>
    </row>
    <row r="2" spans="1:5" ht="14.45" customHeight="1">
      <c r="A2" s="16" t="s">
        <v>18</v>
      </c>
    </row>
    <row r="3" spans="1:5" ht="14.45" customHeight="1">
      <c r="A3" t="s">
        <v>19</v>
      </c>
      <c r="C3" t="s">
        <v>20</v>
      </c>
      <c r="D3" t="s">
        <v>21</v>
      </c>
      <c r="E3" t="s">
        <v>22</v>
      </c>
    </row>
    <row r="4" spans="1:5">
      <c r="A4">
        <v>2007</v>
      </c>
      <c r="C4">
        <v>12644</v>
      </c>
      <c r="D4">
        <v>10282</v>
      </c>
      <c r="E4">
        <v>177445</v>
      </c>
    </row>
    <row r="5" spans="1:5">
      <c r="A5">
        <v>2008</v>
      </c>
      <c r="C5">
        <v>12624</v>
      </c>
      <c r="D5">
        <v>10788</v>
      </c>
      <c r="E5">
        <v>175648</v>
      </c>
    </row>
    <row r="6" spans="1:5">
      <c r="A6">
        <v>2009</v>
      </c>
      <c r="C6">
        <v>12624</v>
      </c>
      <c r="D6">
        <v>10153</v>
      </c>
      <c r="E6">
        <v>178888</v>
      </c>
    </row>
    <row r="7" spans="1:5">
      <c r="A7">
        <v>2010</v>
      </c>
      <c r="C7">
        <v>12624</v>
      </c>
      <c r="D7">
        <v>9859</v>
      </c>
      <c r="E7">
        <v>175688</v>
      </c>
    </row>
    <row r="8" spans="1:5">
      <c r="A8">
        <v>2011</v>
      </c>
      <c r="C8">
        <v>12624</v>
      </c>
      <c r="D8">
        <v>10296</v>
      </c>
      <c r="E8">
        <v>179141</v>
      </c>
    </row>
    <row r="9" spans="1:5">
      <c r="A9">
        <v>2012</v>
      </c>
      <c r="C9">
        <v>12625</v>
      </c>
      <c r="D9">
        <v>9925</v>
      </c>
      <c r="E9">
        <v>179666</v>
      </c>
    </row>
    <row r="10" spans="1:5">
      <c r="A10">
        <v>2013</v>
      </c>
      <c r="C10">
        <v>12625</v>
      </c>
      <c r="D10">
        <v>10068</v>
      </c>
      <c r="E10">
        <v>176517</v>
      </c>
    </row>
    <row r="11" spans="1:5">
      <c r="A11">
        <v>2014</v>
      </c>
      <c r="C11">
        <v>12625</v>
      </c>
      <c r="D11">
        <v>9962</v>
      </c>
      <c r="E11">
        <v>180329</v>
      </c>
    </row>
    <row r="12" spans="1:5">
      <c r="A12">
        <v>2015</v>
      </c>
      <c r="C12">
        <v>12625</v>
      </c>
      <c r="D12">
        <v>10009</v>
      </c>
      <c r="E12">
        <v>178797</v>
      </c>
    </row>
    <row r="13" spans="1:5">
      <c r="A13">
        <v>2016</v>
      </c>
      <c r="C13">
        <v>12650</v>
      </c>
      <c r="D13">
        <v>9937</v>
      </c>
      <c r="E13">
        <v>179191</v>
      </c>
    </row>
    <row r="14" spans="1:5">
      <c r="A14">
        <v>2017</v>
      </c>
      <c r="C14">
        <v>12492</v>
      </c>
      <c r="D14">
        <v>10696</v>
      </c>
      <c r="E14">
        <v>178176</v>
      </c>
    </row>
    <row r="16" spans="1:5">
      <c r="A16" t="s">
        <v>23</v>
      </c>
    </row>
    <row r="17" spans="1:1">
      <c r="A17" t="s">
        <v>24</v>
      </c>
    </row>
    <row r="18" spans="1:1">
      <c r="A18" t="s">
        <v>25</v>
      </c>
    </row>
    <row r="19" spans="1:1">
      <c r="A19" t="s">
        <v>26</v>
      </c>
    </row>
    <row r="20" spans="1:1">
      <c r="A20" t="s">
        <v>27</v>
      </c>
    </row>
    <row r="21" spans="1:1">
      <c r="A21" s="17" t="s">
        <v>28</v>
      </c>
    </row>
    <row r="22" spans="1:1">
      <c r="A22" t="s">
        <v>29</v>
      </c>
    </row>
    <row r="23" spans="1:1">
      <c r="A23" t="s">
        <v>30</v>
      </c>
    </row>
    <row r="24" spans="1:1">
      <c r="A24" t="s">
        <v>31</v>
      </c>
    </row>
    <row r="25" spans="1:1">
      <c r="A25" t="s">
        <v>32</v>
      </c>
    </row>
    <row r="26" spans="1:1">
      <c r="A26" t="s">
        <v>33</v>
      </c>
    </row>
    <row r="28" spans="1:1">
      <c r="A28" t="s">
        <v>34</v>
      </c>
    </row>
    <row r="29" spans="1:1">
      <c r="A29" t="s">
        <v>35</v>
      </c>
    </row>
    <row r="30" spans="1:1">
      <c r="A30" t="s">
        <v>36</v>
      </c>
    </row>
    <row r="31" spans="1:1">
      <c r="A31" t="s">
        <v>37</v>
      </c>
    </row>
    <row r="32" spans="1:1">
      <c r="A32" t="s">
        <v>38</v>
      </c>
    </row>
    <row r="33" spans="1:1">
      <c r="A33" t="s">
        <v>39</v>
      </c>
    </row>
    <row r="34" spans="1:1">
      <c r="A34" t="s">
        <v>40</v>
      </c>
    </row>
    <row r="36" spans="1:1">
      <c r="A36" t="s">
        <v>41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tabSelected="1" workbookViewId="0">
      <selection activeCell="G16" sqref="G16"/>
    </sheetView>
  </sheetViews>
  <sheetFormatPr defaultRowHeight="14.1"/>
  <cols>
    <col min="1" max="1" width="10.25" bestFit="1" customWidth="1"/>
    <col min="2" max="2" width="14" customWidth="1"/>
    <col min="3" max="3" width="11.875" customWidth="1"/>
    <col min="4" max="4" width="15" customWidth="1"/>
  </cols>
  <sheetData>
    <row r="1" spans="1:4">
      <c r="A1" s="16" t="s">
        <v>42</v>
      </c>
    </row>
    <row r="2" spans="1:4">
      <c r="A2" s="16" t="s">
        <v>43</v>
      </c>
    </row>
    <row r="3" spans="1:4">
      <c r="A3" t="s">
        <v>44</v>
      </c>
      <c r="B3" t="s">
        <v>45</v>
      </c>
      <c r="C3" t="s">
        <v>46</v>
      </c>
      <c r="D3" t="s">
        <v>47</v>
      </c>
    </row>
    <row r="4" spans="1:4">
      <c r="A4">
        <v>2012</v>
      </c>
      <c r="B4" s="20">
        <f>'HK Power Generation'!B9*10^12/(3.6*10^6)/(10^3)/(365*24)</f>
        <v>4423.7062404870621</v>
      </c>
      <c r="C4" s="20">
        <f>'2012 Peak Deamnd'!B16+'2012 Peak Deamnd'!C16</f>
        <v>7695</v>
      </c>
      <c r="D4" s="20">
        <f>B4/C4</f>
        <v>0.57488060305224975</v>
      </c>
    </row>
    <row r="7" spans="1:4">
      <c r="A7" s="16" t="s">
        <v>48</v>
      </c>
    </row>
    <row r="8" spans="1:4">
      <c r="A8" t="s">
        <v>44</v>
      </c>
      <c r="B8" t="s">
        <v>45</v>
      </c>
      <c r="C8" t="s">
        <v>49</v>
      </c>
      <c r="D8" t="s">
        <v>47</v>
      </c>
    </row>
    <row r="9" spans="1:4">
      <c r="A9">
        <v>2007</v>
      </c>
      <c r="B9" s="20">
        <f>'HK Peak Demand'!E4*10^12/(3.6*10^6)/10^3/(365*24)</f>
        <v>5626.7440385591071</v>
      </c>
      <c r="C9" s="20">
        <f>'HK Peak Demand'!D4</f>
        <v>10282</v>
      </c>
      <c r="D9" s="19">
        <f>B9/C9</f>
        <v>0.54724217453405044</v>
      </c>
    </row>
    <row r="10" spans="1:4">
      <c r="A10">
        <v>2008</v>
      </c>
      <c r="B10" s="20">
        <f>'HK Peak Demand'!E5*10^12/(3.6*10^6)/10^3/(365*24)</f>
        <v>5569.7615423642819</v>
      </c>
      <c r="C10" s="20">
        <f>'HK Peak Demand'!D5</f>
        <v>10788</v>
      </c>
      <c r="D10" s="19">
        <f>B10/C10</f>
        <v>0.51629231946276255</v>
      </c>
    </row>
    <row r="11" spans="1:4">
      <c r="A11">
        <v>2009</v>
      </c>
      <c r="B11" s="20">
        <f>'HK Peak Demand'!E6*10^12/(3.6*10^6)/10^3/(365*24)</f>
        <v>5672.5012683916793</v>
      </c>
      <c r="C11" s="20">
        <f>'HK Peak Demand'!D6</f>
        <v>10153</v>
      </c>
      <c r="D11" s="19">
        <f t="shared" ref="D11:D19" si="0">B11/C11</f>
        <v>0.5587019864465359</v>
      </c>
    </row>
    <row r="12" spans="1:4">
      <c r="A12">
        <v>2010</v>
      </c>
      <c r="B12" s="20">
        <f>'HK Peak Demand'!E7*10^12/(3.6*10^6)/10^3/(365*24)</f>
        <v>5571.0299340436331</v>
      </c>
      <c r="C12" s="20">
        <f>'HK Peak Demand'!D7</f>
        <v>9859</v>
      </c>
      <c r="D12" s="19">
        <f t="shared" si="0"/>
        <v>0.56507048727493991</v>
      </c>
    </row>
    <row r="13" spans="1:4">
      <c r="A13">
        <v>2011</v>
      </c>
      <c r="B13" s="20">
        <f>'HK Peak Demand'!E8*10^12/(3.6*10^6)/10^3/(365*24)</f>
        <v>5680.5238457635714</v>
      </c>
      <c r="C13" s="20">
        <f>'HK Peak Demand'!D8</f>
        <v>10296</v>
      </c>
      <c r="D13" s="19">
        <f t="shared" si="0"/>
        <v>0.55172143024121711</v>
      </c>
    </row>
    <row r="14" spans="1:4">
      <c r="A14">
        <v>2012</v>
      </c>
      <c r="B14" s="20">
        <f>'HK Peak Demand'!E9*10^12/(3.6*10^6)/10^3/(365*24)</f>
        <v>5697.1714865550484</v>
      </c>
      <c r="C14" s="20">
        <f>'HK Peak Demand'!D9</f>
        <v>9925</v>
      </c>
      <c r="D14" s="19">
        <f t="shared" si="0"/>
        <v>0.57402231602569753</v>
      </c>
    </row>
    <row r="15" spans="1:4">
      <c r="A15">
        <v>2013</v>
      </c>
      <c r="B15" s="20">
        <f>'HK Peak Demand'!E10*10^12/(3.6*10^6)/10^3/(365*24)</f>
        <v>5597.3173515981734</v>
      </c>
      <c r="C15" s="20">
        <f>'HK Peak Demand'!D10</f>
        <v>10068</v>
      </c>
      <c r="D15" s="19">
        <f t="shared" si="0"/>
        <v>0.55595126654729576</v>
      </c>
    </row>
    <row r="16" spans="1:4">
      <c r="A16">
        <v>2014</v>
      </c>
      <c r="B16" s="20">
        <f>'HK Peak Demand'!E11*10^12/(3.6*10^6)/10^3/(365*24)</f>
        <v>5718.195078640284</v>
      </c>
      <c r="C16" s="20">
        <f>'HK Peak Demand'!D11</f>
        <v>9962</v>
      </c>
      <c r="D16" s="19">
        <f t="shared" si="0"/>
        <v>0.57400071056417223</v>
      </c>
    </row>
    <row r="17" spans="1:4">
      <c r="A17">
        <v>2015</v>
      </c>
      <c r="B17" s="20">
        <f>'HK Peak Demand'!E12*10^12/(3.6*10^6)/10^3/(365*24)</f>
        <v>5669.6156773211569</v>
      </c>
      <c r="C17" s="20">
        <f>'HK Peak Demand'!D12</f>
        <v>10009</v>
      </c>
      <c r="D17" s="19">
        <f t="shared" si="0"/>
        <v>0.56645176114708329</v>
      </c>
    </row>
    <row r="18" spans="1:4">
      <c r="A18">
        <v>2016</v>
      </c>
      <c r="B18" s="20">
        <f>'HK Peak Demand'!E13*10^12/(3.6*10^6)/10^3/(365*24)</f>
        <v>5682.1093353627602</v>
      </c>
      <c r="C18" s="20">
        <f>'HK Peak Demand'!D13</f>
        <v>9937</v>
      </c>
      <c r="D18" s="19">
        <f t="shared" si="0"/>
        <v>0.5718133576897213</v>
      </c>
    </row>
    <row r="19" spans="1:4">
      <c r="A19">
        <v>2017</v>
      </c>
      <c r="B19" s="20">
        <f>'HK Peak Demand'!E14*10^12/(3.6*10^6)/10^3/(365*24)</f>
        <v>5649.9238964992392</v>
      </c>
      <c r="C19" s="20">
        <f>'HK Peak Demand'!D14</f>
        <v>10696</v>
      </c>
      <c r="D19" s="19">
        <f t="shared" si="0"/>
        <v>0.52822773901451381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4"/>
  <sheetViews>
    <sheetView zoomScale="85" zoomScaleNormal="85" workbookViewId="0">
      <selection activeCell="B31" sqref="B31"/>
    </sheetView>
  </sheetViews>
  <sheetFormatPr defaultColWidth="8.75" defaultRowHeight="14.1"/>
  <cols>
    <col min="1" max="1" width="8.75" style="5"/>
    <col min="2" max="2" width="22.125" style="5" customWidth="1"/>
    <col min="3" max="3" width="24.75" style="5" bestFit="1" customWidth="1"/>
    <col min="4" max="4" width="7.875" style="5" bestFit="1" customWidth="1"/>
    <col min="5" max="5" width="22.25" style="5" bestFit="1" customWidth="1"/>
    <col min="6" max="6" width="27.875" style="5" customWidth="1"/>
    <col min="7" max="7" width="10.5" style="5" customWidth="1"/>
    <col min="8" max="8" width="8.75" style="5"/>
    <col min="9" max="9" width="13.875" style="5" bestFit="1" customWidth="1"/>
    <col min="10" max="16384" width="8.75" style="5"/>
  </cols>
  <sheetData>
    <row r="1" spans="1:8">
      <c r="A1" s="4" t="s">
        <v>50</v>
      </c>
    </row>
    <row r="2" spans="1:8" ht="24.6" customHeight="1">
      <c r="A2" s="6" t="s">
        <v>51</v>
      </c>
      <c r="E2" s="5" t="s">
        <v>52</v>
      </c>
      <c r="G2" s="7" t="s">
        <v>53</v>
      </c>
      <c r="H2" s="7"/>
    </row>
    <row r="3" spans="1:8" s="10" customFormat="1" ht="36.6" customHeight="1">
      <c r="A3" s="8" t="s">
        <v>54</v>
      </c>
      <c r="B3" s="8" t="s">
        <v>55</v>
      </c>
      <c r="C3" s="8" t="s">
        <v>56</v>
      </c>
      <c r="D3" s="8" t="s">
        <v>57</v>
      </c>
      <c r="E3" s="8" t="s">
        <v>58</v>
      </c>
      <c r="F3" s="8" t="s">
        <v>59</v>
      </c>
      <c r="G3" s="9" t="s">
        <v>60</v>
      </c>
      <c r="H3" s="9" t="s">
        <v>61</v>
      </c>
    </row>
    <row r="4" spans="1:8">
      <c r="A4" s="11">
        <v>2007</v>
      </c>
      <c r="B4" s="11">
        <v>140212</v>
      </c>
      <c r="C4" s="11">
        <v>37233</v>
      </c>
      <c r="D4" s="11">
        <v>15847</v>
      </c>
      <c r="E4" s="11">
        <v>14527</v>
      </c>
      <c r="F4" s="11">
        <v>147072</v>
      </c>
      <c r="G4" s="7">
        <f>B4+C4-E4</f>
        <v>162918</v>
      </c>
      <c r="H4" s="7">
        <f>F4+D4</f>
        <v>162919</v>
      </c>
    </row>
    <row r="5" spans="1:8">
      <c r="A5" s="11">
        <v>2008</v>
      </c>
      <c r="B5" s="11">
        <v>136765</v>
      </c>
      <c r="C5" s="11">
        <v>38883</v>
      </c>
      <c r="D5" s="11">
        <v>15514</v>
      </c>
      <c r="E5" s="11">
        <v>12789</v>
      </c>
      <c r="F5" s="11">
        <v>147345</v>
      </c>
      <c r="G5" s="7">
        <f t="shared" ref="G5:G14" si="0">B5+C5-E5</f>
        <v>162859</v>
      </c>
      <c r="H5" s="7">
        <f t="shared" ref="H5:H14" si="1">F5+D5</f>
        <v>162859</v>
      </c>
    </row>
    <row r="6" spans="1:8">
      <c r="A6" s="11">
        <v>2009</v>
      </c>
      <c r="B6" s="11">
        <v>139420</v>
      </c>
      <c r="C6" s="11">
        <v>39468</v>
      </c>
      <c r="D6" s="11">
        <v>16089</v>
      </c>
      <c r="E6" s="11">
        <v>13432</v>
      </c>
      <c r="F6" s="11">
        <v>149366</v>
      </c>
      <c r="G6" s="7">
        <f t="shared" si="0"/>
        <v>165456</v>
      </c>
      <c r="H6" s="7">
        <f t="shared" si="1"/>
        <v>165455</v>
      </c>
    </row>
    <row r="7" spans="1:8">
      <c r="A7" s="11">
        <v>2010</v>
      </c>
      <c r="B7" s="11">
        <v>137850</v>
      </c>
      <c r="C7" s="11">
        <v>37838</v>
      </c>
      <c r="D7" s="11">
        <v>15590</v>
      </c>
      <c r="E7" s="11">
        <v>9392</v>
      </c>
      <c r="F7" s="11">
        <v>150705</v>
      </c>
      <c r="G7" s="7">
        <f t="shared" si="0"/>
        <v>166296</v>
      </c>
      <c r="H7" s="7">
        <f t="shared" si="1"/>
        <v>166295</v>
      </c>
    </row>
    <row r="8" spans="1:8">
      <c r="A8" s="11">
        <v>2011</v>
      </c>
      <c r="B8" s="11">
        <v>140495</v>
      </c>
      <c r="C8" s="11">
        <v>38646</v>
      </c>
      <c r="D8" s="11">
        <v>17064</v>
      </c>
      <c r="E8" s="11">
        <v>10645</v>
      </c>
      <c r="F8" s="11">
        <v>151432</v>
      </c>
      <c r="G8" s="7">
        <f t="shared" si="0"/>
        <v>168496</v>
      </c>
      <c r="H8" s="7">
        <f t="shared" si="1"/>
        <v>168496</v>
      </c>
    </row>
    <row r="9" spans="1:8">
      <c r="A9" s="11">
        <v>2012</v>
      </c>
      <c r="B9" s="11">
        <v>139506</v>
      </c>
      <c r="C9" s="11">
        <v>40160</v>
      </c>
      <c r="D9" s="11">
        <v>18139</v>
      </c>
      <c r="E9" s="11">
        <v>6617</v>
      </c>
      <c r="F9" s="11">
        <v>154911</v>
      </c>
      <c r="G9" s="7">
        <f t="shared" si="0"/>
        <v>173049</v>
      </c>
      <c r="H9" s="7">
        <f t="shared" si="1"/>
        <v>173050</v>
      </c>
    </row>
    <row r="10" spans="1:8">
      <c r="A10" s="11">
        <v>2013</v>
      </c>
      <c r="B10" s="11">
        <v>140628</v>
      </c>
      <c r="C10" s="11">
        <v>35889</v>
      </c>
      <c r="D10" s="11">
        <v>17376</v>
      </c>
      <c r="E10" s="11">
        <v>5940</v>
      </c>
      <c r="F10" s="11">
        <v>153201</v>
      </c>
      <c r="G10" s="7">
        <f t="shared" si="0"/>
        <v>170577</v>
      </c>
      <c r="H10" s="7">
        <f t="shared" si="1"/>
        <v>170577</v>
      </c>
    </row>
    <row r="11" spans="1:8">
      <c r="A11" s="11">
        <v>2014</v>
      </c>
      <c r="B11" s="11">
        <v>143291</v>
      </c>
      <c r="C11" s="11">
        <v>37038</v>
      </c>
      <c r="D11" s="11">
        <v>17948</v>
      </c>
      <c r="E11" s="11">
        <v>4414</v>
      </c>
      <c r="F11" s="11">
        <v>157967</v>
      </c>
      <c r="G11" s="7">
        <f t="shared" si="0"/>
        <v>175915</v>
      </c>
      <c r="H11" s="7">
        <f t="shared" si="1"/>
        <v>175915</v>
      </c>
    </row>
    <row r="12" spans="1:8">
      <c r="A12" s="11">
        <v>2015</v>
      </c>
      <c r="B12" s="11">
        <v>136525</v>
      </c>
      <c r="C12" s="11">
        <v>42272</v>
      </c>
      <c r="D12" s="11">
        <v>16441</v>
      </c>
      <c r="E12" s="11">
        <v>4273</v>
      </c>
      <c r="F12" s="11">
        <v>158083</v>
      </c>
      <c r="G12" s="7">
        <f t="shared" si="0"/>
        <v>174524</v>
      </c>
      <c r="H12" s="7">
        <f t="shared" si="1"/>
        <v>174524</v>
      </c>
    </row>
    <row r="13" spans="1:8">
      <c r="A13" s="11">
        <v>2016</v>
      </c>
      <c r="B13" s="11">
        <v>137356</v>
      </c>
      <c r="C13" s="11">
        <v>41835</v>
      </c>
      <c r="D13" s="11">
        <v>16352</v>
      </c>
      <c r="E13" s="11">
        <v>4338</v>
      </c>
      <c r="F13" s="11">
        <v>158500</v>
      </c>
      <c r="G13" s="7">
        <f t="shared" si="0"/>
        <v>174853</v>
      </c>
      <c r="H13" s="7">
        <f t="shared" si="1"/>
        <v>174852</v>
      </c>
    </row>
    <row r="14" spans="1:8">
      <c r="A14" s="11">
        <v>2017</v>
      </c>
      <c r="B14" s="11">
        <v>132902</v>
      </c>
      <c r="C14" s="11">
        <v>45274</v>
      </c>
      <c r="D14" s="11">
        <v>15744</v>
      </c>
      <c r="E14" s="11">
        <v>4828</v>
      </c>
      <c r="F14" s="11">
        <v>157604</v>
      </c>
      <c r="G14" s="7">
        <f t="shared" si="0"/>
        <v>173348</v>
      </c>
      <c r="H14" s="7">
        <f t="shared" si="1"/>
        <v>173348</v>
      </c>
    </row>
    <row r="15" spans="1:8">
      <c r="A15" s="5" t="s">
        <v>62</v>
      </c>
      <c r="B15" s="5" t="s">
        <v>63</v>
      </c>
    </row>
    <row r="16" spans="1:8">
      <c r="B16" s="5" t="s">
        <v>64</v>
      </c>
    </row>
    <row r="17" spans="1:6">
      <c r="B17" s="5" t="s">
        <v>65</v>
      </c>
    </row>
    <row r="19" spans="1:6">
      <c r="A19" s="4" t="s">
        <v>66</v>
      </c>
    </row>
    <row r="20" spans="1:6" ht="27.95">
      <c r="A20" s="8" t="s">
        <v>54</v>
      </c>
      <c r="B20" s="8" t="s">
        <v>55</v>
      </c>
      <c r="C20" s="8" t="s">
        <v>56</v>
      </c>
      <c r="D20" s="8" t="s">
        <v>57</v>
      </c>
      <c r="E20" s="8" t="s">
        <v>58</v>
      </c>
      <c r="F20" s="8" t="s">
        <v>59</v>
      </c>
    </row>
    <row r="21" spans="1:6">
      <c r="A21" s="11">
        <v>2000</v>
      </c>
      <c r="B21" s="11">
        <v>112783</v>
      </c>
      <c r="C21" s="11">
        <v>36732</v>
      </c>
      <c r="D21" s="11">
        <v>14587</v>
      </c>
      <c r="E21" s="11">
        <v>4253</v>
      </c>
      <c r="F21" s="11">
        <v>130675</v>
      </c>
    </row>
    <row r="22" spans="1:6">
      <c r="A22" s="11">
        <v>2001</v>
      </c>
      <c r="B22" s="11">
        <v>116745</v>
      </c>
      <c r="C22" s="11">
        <v>37278</v>
      </c>
      <c r="D22" s="11">
        <v>14192</v>
      </c>
      <c r="E22" s="11">
        <v>5692</v>
      </c>
      <c r="F22" s="11">
        <v>134139</v>
      </c>
    </row>
    <row r="23" spans="1:6">
      <c r="A23" s="11">
        <v>2002</v>
      </c>
      <c r="B23" s="11">
        <v>123522</v>
      </c>
      <c r="C23" s="11">
        <v>36655</v>
      </c>
      <c r="D23" s="11">
        <v>15235</v>
      </c>
      <c r="E23" s="11">
        <v>7830</v>
      </c>
      <c r="F23" s="11">
        <v>137112</v>
      </c>
    </row>
    <row r="24" spans="1:6">
      <c r="A24" s="11">
        <v>2003</v>
      </c>
      <c r="B24" s="11">
        <v>127822</v>
      </c>
      <c r="C24" s="11">
        <v>37428</v>
      </c>
      <c r="D24" s="11">
        <v>15988</v>
      </c>
      <c r="E24" s="11">
        <v>10827</v>
      </c>
      <c r="F24" s="11">
        <v>138435</v>
      </c>
    </row>
    <row r="25" spans="1:6">
      <c r="A25" s="11">
        <v>2004</v>
      </c>
      <c r="B25" s="11">
        <v>133663</v>
      </c>
      <c r="C25" s="11">
        <v>35413</v>
      </c>
      <c r="D25" s="11">
        <v>16763</v>
      </c>
      <c r="E25" s="11">
        <v>11112</v>
      </c>
      <c r="F25" s="11">
        <v>141201</v>
      </c>
    </row>
    <row r="26" spans="1:6">
      <c r="A26" s="11">
        <v>2005</v>
      </c>
      <c r="B26" s="11">
        <v>138414</v>
      </c>
      <c r="C26" s="11">
        <v>39604</v>
      </c>
      <c r="D26" s="11">
        <v>17654</v>
      </c>
      <c r="E26" s="11">
        <v>16192</v>
      </c>
      <c r="F26" s="11">
        <v>144172</v>
      </c>
    </row>
    <row r="27" spans="1:6">
      <c r="A27" s="11">
        <v>2006</v>
      </c>
      <c r="B27" s="11">
        <v>139005</v>
      </c>
      <c r="C27" s="11">
        <v>39230</v>
      </c>
      <c r="D27" s="11">
        <v>16731</v>
      </c>
      <c r="E27" s="11">
        <v>16300</v>
      </c>
      <c r="F27" s="11">
        <v>145204</v>
      </c>
    </row>
    <row r="28" spans="1:6">
      <c r="A28" s="11">
        <v>2007</v>
      </c>
      <c r="B28" s="11">
        <v>140212</v>
      </c>
      <c r="C28" s="11">
        <v>39453</v>
      </c>
      <c r="D28" s="11">
        <v>18066</v>
      </c>
      <c r="E28" s="11">
        <v>14527</v>
      </c>
      <c r="F28" s="11">
        <v>147072</v>
      </c>
    </row>
    <row r="29" spans="1:6">
      <c r="A29" s="11">
        <v>2008</v>
      </c>
      <c r="B29" s="11">
        <v>136765</v>
      </c>
      <c r="C29" s="11">
        <v>40668</v>
      </c>
      <c r="D29" s="11">
        <v>17299</v>
      </c>
      <c r="E29" s="11">
        <v>12789</v>
      </c>
      <c r="F29" s="11">
        <v>147345</v>
      </c>
    </row>
    <row r="30" spans="1:6">
      <c r="A30" s="11">
        <v>2009</v>
      </c>
      <c r="B30" s="11">
        <v>139420</v>
      </c>
      <c r="C30" s="11">
        <v>41725</v>
      </c>
      <c r="D30" s="11">
        <v>18347</v>
      </c>
      <c r="E30" s="11">
        <v>13432</v>
      </c>
      <c r="F30" s="11">
        <v>149366</v>
      </c>
    </row>
    <row r="31" spans="1:6">
      <c r="A31" s="11">
        <v>2010</v>
      </c>
      <c r="B31" s="11">
        <v>137850</v>
      </c>
      <c r="C31" s="11">
        <v>39765</v>
      </c>
      <c r="D31" s="11">
        <v>17518</v>
      </c>
      <c r="E31" s="11">
        <v>9392</v>
      </c>
      <c r="F31" s="11">
        <v>150705</v>
      </c>
    </row>
    <row r="32" spans="1:6">
      <c r="A32" s="5" t="s">
        <v>62</v>
      </c>
      <c r="B32" s="5" t="s">
        <v>63</v>
      </c>
    </row>
    <row r="33" spans="2:2">
      <c r="B33" s="5" t="s">
        <v>64</v>
      </c>
    </row>
    <row r="34" spans="2:2">
      <c r="B34" s="5" t="s">
        <v>65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workbookViewId="0">
      <selection activeCell="B31" sqref="B31"/>
    </sheetView>
  </sheetViews>
  <sheetFormatPr defaultRowHeight="14.1"/>
  <sheetData>
    <row r="1" spans="1:3">
      <c r="A1" t="s">
        <v>67</v>
      </c>
      <c r="B1" t="s">
        <v>68</v>
      </c>
    </row>
    <row r="2" spans="1:3">
      <c r="B2" t="s">
        <v>69</v>
      </c>
      <c r="C2" t="s">
        <v>70</v>
      </c>
    </row>
    <row r="3" spans="1:3">
      <c r="A3">
        <v>1</v>
      </c>
      <c r="B3" s="3">
        <v>1647</v>
      </c>
      <c r="C3" s="3">
        <v>4433</v>
      </c>
    </row>
    <row r="4" spans="1:3">
      <c r="A4">
        <v>2</v>
      </c>
      <c r="B4" s="3">
        <v>1740</v>
      </c>
      <c r="C4" s="3">
        <v>4617</v>
      </c>
    </row>
    <row r="5" spans="1:3">
      <c r="A5">
        <v>3</v>
      </c>
      <c r="B5" s="3">
        <v>1836</v>
      </c>
      <c r="C5" s="3">
        <v>4835</v>
      </c>
    </row>
    <row r="6" spans="1:3">
      <c r="A6">
        <v>4</v>
      </c>
      <c r="B6" s="3">
        <v>2157</v>
      </c>
      <c r="C6" s="3">
        <v>5641</v>
      </c>
    </row>
    <row r="7" spans="1:3">
      <c r="A7">
        <v>5</v>
      </c>
      <c r="B7" s="3">
        <v>2324</v>
      </c>
      <c r="C7" s="3">
        <v>6214</v>
      </c>
    </row>
    <row r="8" spans="1:3">
      <c r="A8">
        <v>6</v>
      </c>
      <c r="B8" s="3">
        <v>2383</v>
      </c>
      <c r="C8" s="3">
        <v>6472</v>
      </c>
    </row>
    <row r="9" spans="1:3">
      <c r="A9">
        <v>7</v>
      </c>
      <c r="B9" s="3">
        <v>2432</v>
      </c>
      <c r="C9" s="3">
        <v>6598</v>
      </c>
    </row>
    <row r="10" spans="1:3">
      <c r="A10">
        <v>8</v>
      </c>
      <c r="B10" s="3">
        <v>2494</v>
      </c>
      <c r="C10" s="3">
        <v>6769</v>
      </c>
    </row>
    <row r="11" spans="1:3">
      <c r="A11">
        <v>9</v>
      </c>
      <c r="B11" s="3">
        <v>2396</v>
      </c>
      <c r="C11" s="3">
        <v>6441</v>
      </c>
    </row>
    <row r="12" spans="1:3">
      <c r="A12">
        <v>10</v>
      </c>
      <c r="B12" s="3">
        <v>2045</v>
      </c>
      <c r="C12" s="3">
        <v>5476</v>
      </c>
    </row>
    <row r="13" spans="1:3">
      <c r="A13">
        <v>11</v>
      </c>
      <c r="B13" s="3">
        <v>1933</v>
      </c>
      <c r="C13" s="3">
        <v>5116</v>
      </c>
    </row>
    <row r="14" spans="1:3">
      <c r="A14">
        <v>12</v>
      </c>
      <c r="B14" s="3">
        <v>1706</v>
      </c>
      <c r="C14" s="3">
        <v>4635</v>
      </c>
    </row>
    <row r="15" spans="1:3">
      <c r="A15" t="s">
        <v>71</v>
      </c>
      <c r="B15" s="3">
        <f>SUM(B3:B14)</f>
        <v>25093</v>
      </c>
      <c r="C15" s="3">
        <f>SUM(C3:C14)</f>
        <v>67247</v>
      </c>
    </row>
    <row r="16" spans="1:3">
      <c r="A16" t="s">
        <v>72</v>
      </c>
      <c r="B16" s="3">
        <f>AVERAGE(B3:B14)</f>
        <v>2091.0833333333335</v>
      </c>
      <c r="C16" s="3">
        <f>AVERAGE(C3:C14)</f>
        <v>5603.916666666667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2"/>
  <sheetViews>
    <sheetView workbookViewId="0">
      <selection activeCell="F23" sqref="F23"/>
    </sheetView>
  </sheetViews>
  <sheetFormatPr defaultRowHeight="14.1"/>
  <sheetData>
    <row r="1" spans="1:2">
      <c r="B1" t="s">
        <v>47</v>
      </c>
    </row>
    <row r="2" spans="1:2">
      <c r="A2" t="s">
        <v>73</v>
      </c>
      <c r="B2" s="18">
        <f>AVERAGE('System Load Factor by Year'!D9:D19)</f>
        <v>0.555408686267999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CF3B2A-3E7C-482A-A0FD-AD80FFD42EB6}"/>
</file>

<file path=customXml/itemProps2.xml><?xml version="1.0" encoding="utf-8"?>
<ds:datastoreItem xmlns:ds="http://schemas.openxmlformats.org/officeDocument/2006/customXml" ds:itemID="{644B8881-797B-4C17-88A6-9398B91D2A16}"/>
</file>

<file path=customXml/itemProps3.xml><?xml version="1.0" encoding="utf-8"?>
<ds:datastoreItem xmlns:ds="http://schemas.openxmlformats.org/officeDocument/2006/customXml" ds:itemID="{DB6D9FD2-B033-4405-8495-A8C94F9274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qqianyu@outlook.com</cp:lastModifiedBy>
  <cp:revision/>
  <dcterms:created xsi:type="dcterms:W3CDTF">2016-03-08T00:27:31Z</dcterms:created>
  <dcterms:modified xsi:type="dcterms:W3CDTF">2019-07-29T08:57:38Z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