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8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.hennig\World Resources Institute\TRAC City - HK 2050 is now\InputData FOR HONG KONG\UPDATE InputData for Hong Kong\InputData\trans\FoVObE\"/>
    </mc:Choice>
  </mc:AlternateContent>
  <xr:revisionPtr revIDLastSave="922" documentId="11_389F38C32F32CB7742C3F04DD4E5C5B808E13527" xr6:coauthVersionLast="43" xr6:coauthVersionMax="43" xr10:uidLastSave="{C361DEA6-06ED-46C4-A40D-F5EE37E53ED8}"/>
  <bookViews>
    <workbookView xWindow="240" yWindow="135" windowWidth="23955" windowHeight="12270" firstSheet="5" xr2:uid="{00000000-000D-0000-FFFF-FFFF00000000}"/>
  </bookViews>
  <sheets>
    <sheet name="About" sheetId="1" r:id="rId1"/>
    <sheet name="Ships" sheetId="15" r:id="rId2"/>
    <sheet name="Vehicle+Vessel Inventory" sheetId="13" r:id="rId3"/>
    <sheet name="Results" sheetId="10" r:id="rId4"/>
    <sheet name="FoVObE-passengers" sheetId="11" r:id="rId5"/>
    <sheet name="FoVObE-freight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3" l="1"/>
  <c r="B2" i="13"/>
  <c r="B17" i="13"/>
  <c r="B24" i="13"/>
  <c r="B10" i="13"/>
  <c r="B21" i="13"/>
  <c r="D2" i="10"/>
  <c r="B29" i="13"/>
  <c r="C3" i="10" s="1"/>
  <c r="C2" i="10" l="1"/>
  <c r="E2" i="10" s="1"/>
  <c r="B24" i="15" l="1"/>
  <c r="B32" i="15"/>
  <c r="B28" i="15"/>
  <c r="C6" i="10"/>
  <c r="B29" i="15"/>
  <c r="B30" i="15"/>
  <c r="E6" i="10"/>
  <c r="B33" i="15"/>
  <c r="B31" i="15"/>
  <c r="D6" i="10"/>
  <c r="D3" i="10"/>
  <c r="E7" i="10"/>
  <c r="C7" i="10"/>
  <c r="B3" i="12"/>
  <c r="D3" i="12"/>
  <c r="B4" i="12"/>
  <c r="C4" i="12"/>
  <c r="D4" i="12"/>
  <c r="B5" i="12"/>
  <c r="C5" i="12"/>
  <c r="D5" i="12"/>
  <c r="B6" i="12"/>
  <c r="C6" i="12"/>
  <c r="D6" i="12"/>
  <c r="B7" i="12"/>
  <c r="C7" i="12"/>
  <c r="D7" i="12"/>
  <c r="D2" i="12"/>
  <c r="B2" i="12"/>
  <c r="B3" i="11"/>
  <c r="D3" i="11"/>
  <c r="B4" i="11"/>
  <c r="C4" i="11"/>
  <c r="D4" i="11"/>
  <c r="B5" i="11"/>
  <c r="C5" i="11"/>
  <c r="D5" i="11"/>
  <c r="B6" i="11"/>
  <c r="C6" i="11"/>
  <c r="D6" i="11"/>
  <c r="B7" i="11"/>
  <c r="C7" i="11"/>
  <c r="C2" i="11"/>
  <c r="B2" i="11"/>
  <c r="D7" i="11"/>
  <c r="C3" i="11"/>
  <c r="D2" i="11"/>
  <c r="C3" i="12"/>
</calcChain>
</file>

<file path=xl/sharedStrings.xml><?xml version="1.0" encoding="utf-8"?>
<sst xmlns="http://schemas.openxmlformats.org/spreadsheetml/2006/main" count="236" uniqueCount="200">
  <si>
    <t>FoVObE Fraction of Vehicles Owned by Entity</t>
  </si>
  <si>
    <t>Source:</t>
  </si>
  <si>
    <t>Government Vehicles</t>
  </si>
  <si>
    <t>Fleet Management</t>
  </si>
  <si>
    <t>Government Logistics Department</t>
  </si>
  <si>
    <t>https://www.gld.gov.hk/text/eng/services_3_d.htm</t>
  </si>
  <si>
    <t>Vehicle Inventory</t>
  </si>
  <si>
    <t>Registration and Licensing of Vehicles by Class of Vehicles</t>
  </si>
  <si>
    <t>Transportation Department: The Government of the Hong Kong Special Administrative Region</t>
  </si>
  <si>
    <t>https://www.td.gov.hk/filemanager/en/content_4883/table41a.pdf</t>
  </si>
  <si>
    <t>Table 4.1(a)</t>
  </si>
  <si>
    <t>Ferry Count</t>
  </si>
  <si>
    <t>Hong Kong Licensed Vessels (New Series)</t>
  </si>
  <si>
    <t>n.d.</t>
  </si>
  <si>
    <t>Hong Kong Marine Department</t>
  </si>
  <si>
    <t>https://www.mardep.gov.hk/en/publication/pdf/portstat_2_y_e3.pdf</t>
  </si>
  <si>
    <t>Marine (Government) Fleet</t>
  </si>
  <si>
    <t>The Fleet</t>
  </si>
  <si>
    <t>Hong Kong Police Force</t>
  </si>
  <si>
    <t xml:space="preserve">https://www.police.gov.hk/ppp_en/14_marine/fleet.html </t>
  </si>
  <si>
    <t>Public Sector Operator</t>
  </si>
  <si>
    <t>Operating Statistics by Public Sector Operators</t>
  </si>
  <si>
    <t>https://www.td.gov.hk/filemanager/en/content_4893/table22.pdf</t>
  </si>
  <si>
    <t>Table 2.2</t>
  </si>
  <si>
    <t>Note:</t>
  </si>
  <si>
    <t>Government fleet excludes non-motorized crafts</t>
  </si>
  <si>
    <t>Passenger ships includes all passenger ferries and recreational boats.</t>
  </si>
  <si>
    <t>Vessel</t>
  </si>
  <si>
    <t>Number</t>
  </si>
  <si>
    <t>Type (G, I, C)</t>
  </si>
  <si>
    <t>Ferry Vessel</t>
  </si>
  <si>
    <t>IP</t>
  </si>
  <si>
    <t>Operating Status by Public Transportation Sector</t>
  </si>
  <si>
    <t>Launch</t>
  </si>
  <si>
    <t>Multi-purpose Vessel</t>
  </si>
  <si>
    <t>IF</t>
  </si>
  <si>
    <t>Tug</t>
  </si>
  <si>
    <t>Dangerous Goods Carrier</t>
  </si>
  <si>
    <t>Dredger</t>
  </si>
  <si>
    <t>Dry Cargo Vessel</t>
  </si>
  <si>
    <t>Edible Oil Carrier</t>
  </si>
  <si>
    <t>Noxious Liquid Substance Carrier</t>
  </si>
  <si>
    <t>Oil Carrier</t>
  </si>
  <si>
    <t>Pilot Boat</t>
  </si>
  <si>
    <t>Special Purpose Vessel</t>
  </si>
  <si>
    <t>Transportation Boat</t>
  </si>
  <si>
    <t>Transportation Sampan</t>
  </si>
  <si>
    <t>Water Boat</t>
  </si>
  <si>
    <t>Work Boat</t>
  </si>
  <si>
    <t>Fish Carrier</t>
  </si>
  <si>
    <t>Fishing Vessel</t>
  </si>
  <si>
    <t>Auxiliary Powered Yacht</t>
  </si>
  <si>
    <t>CP</t>
  </si>
  <si>
    <t>Cruiser</t>
  </si>
  <si>
    <t>Open Cruiser</t>
  </si>
  <si>
    <t>Governmnet Launch</t>
  </si>
  <si>
    <t>GP</t>
  </si>
  <si>
    <t>Total</t>
  </si>
  <si>
    <t>**113 government marine</t>
  </si>
  <si>
    <t>Passenger Ships</t>
  </si>
  <si>
    <t>Freight Ships</t>
  </si>
  <si>
    <t>Consumer Passenger</t>
  </si>
  <si>
    <t>Industry Passenger</t>
  </si>
  <si>
    <t>Government Passenger</t>
  </si>
  <si>
    <t>Industry Ferry</t>
  </si>
  <si>
    <t>Vehicle Type</t>
  </si>
  <si>
    <t>2017 Numbers</t>
  </si>
  <si>
    <t>Government LDVs</t>
  </si>
  <si>
    <t>Car</t>
  </si>
  <si>
    <t>Cross Country Vehicle</t>
  </si>
  <si>
    <t>Government Van</t>
  </si>
  <si>
    <t>Government HDVs</t>
  </si>
  <si>
    <t>Bus</t>
  </si>
  <si>
    <t>Truck</t>
  </si>
  <si>
    <t>Specialized Vehicle</t>
  </si>
  <si>
    <t>Motorcycles</t>
  </si>
  <si>
    <t>Passenger Motorcycles</t>
  </si>
  <si>
    <t>Govt Motorcycles</t>
  </si>
  <si>
    <t>Freight HDV</t>
  </si>
  <si>
    <t>Special Purpose Vehicles</t>
  </si>
  <si>
    <t>Goods Vehicles</t>
  </si>
  <si>
    <t>Freight LDV-light goods vehicles</t>
  </si>
  <si>
    <t>Ferries</t>
  </si>
  <si>
    <t>Water Vessels</t>
  </si>
  <si>
    <t>Marine vessels (Govt)</t>
  </si>
  <si>
    <t>Passenger Ferries</t>
  </si>
  <si>
    <t>PLDVs</t>
  </si>
  <si>
    <t>Passenger Vehicles</t>
  </si>
  <si>
    <t>Taxis</t>
  </si>
  <si>
    <t>Passenger HDV</t>
  </si>
  <si>
    <t>Public Buses</t>
  </si>
  <si>
    <t>Private Buses</t>
  </si>
  <si>
    <t>Public Light Buses</t>
  </si>
  <si>
    <t>Private Light Buses</t>
  </si>
  <si>
    <t>SumPHDVs</t>
  </si>
  <si>
    <t>NOTES</t>
  </si>
  <si>
    <t>Passenger ferries excludes recreational boats and kaitos</t>
  </si>
  <si>
    <t>Sources:</t>
  </si>
  <si>
    <t xml:space="preserve">Taxis, Buses, Goods Vehicles, </t>
  </si>
  <si>
    <t xml:space="preserve">Ships: https://en.wikipedia.org/wiki/List_of_freight_ship_companies#Hong_Kong </t>
  </si>
  <si>
    <t>Buses: https://en.wikipedia.org/wiki/Bus_services_in_Hong_Kong</t>
  </si>
  <si>
    <t>SOURCES</t>
  </si>
  <si>
    <t>Air:</t>
  </si>
  <si>
    <t>Air carrier:</t>
  </si>
  <si>
    <t>1960-65: U.S. Department of Transportation, Federal Aviation Administration, FAA Statistical Handbook of Aviation, 1970 (Washington, DC: 1970), table 5.3.</t>
  </si>
  <si>
    <t>1970-75: Ibid., 1979 edition (Washington, DC: 1979), table 5.1.</t>
  </si>
  <si>
    <t>1980-85: Ibid., Calendar Year 1986 (Washington, DC: 1986), table 5.1.</t>
  </si>
  <si>
    <t>1990-94: Ibid., Calendar Year 1997 (Washington, DC: unpublished), table 5.1, personal communication, Mar. 19, 1999.</t>
  </si>
  <si>
    <t xml:space="preserve">1995-2008: Aerospace Industries Association, Aerospace Facts and Figures(Washington, DC), p. 94 and similar tables in earlier editions.  </t>
  </si>
  <si>
    <t>2009-13: U.S. Department of Transportation, Federal Aviation Administration, Quality Assurance Division, personal communications, Nov. 2, 2011, Mar. 08, 2012, and Aug. 26, 2014.</t>
  </si>
  <si>
    <t>General aviation:</t>
  </si>
  <si>
    <t>1960-65: U.S. Department of Transportation, Federal Aviation Administration, FAA Statistical Handbook of Aviation, 1969 (Washington, DC: 1969), table 9.10.</t>
  </si>
  <si>
    <t>1970-75: Ibid., Calendar Year 1976 (Washington, DC: 1976), table 8-6.</t>
  </si>
  <si>
    <t>1980: Ibid., General Aviation Activity Survey, Calendar Year 1980 (Washington, DC: 1981), table 1-3.</t>
  </si>
  <si>
    <t>1985: Ibid., Calendar Year 1985 (Washington, DC: 1987), table 2-9.</t>
  </si>
  <si>
    <t>1990-2013: Ibid., General Aviation and Air Taxi Activity Survey (Annual Issues), table 1.2, available at http://www.faa.gov/data_research/aviation_data_statistics/general_aviation/ as of Aug. 18, 2015.</t>
  </si>
  <si>
    <t>Highway:</t>
  </si>
  <si>
    <t>Passenger car:</t>
  </si>
  <si>
    <t xml:space="preserve">1960-94: U.S. Department of Transportation, Federal Highway Administration, Highway Statistics Summary to 1995, FHWA-PL-97-009 (Washington, DC: July 1997), table MV-201. </t>
  </si>
  <si>
    <t>1995-2006: Ibid., Highway Statistics (Washington, DC: Annual Issues), table VM-1, available at http://www.fhwa.dot.gov/policyinformation/statistics.cfm as of Nov. 14, 2011.</t>
  </si>
  <si>
    <t>Light duty vehicle, short wheel base:</t>
  </si>
  <si>
    <t>2007-13: U.S. Department of Transportation, Federal Highway Administration, Highway Statistics (Washington, DC: Annual Issues), table VM-1, available at http://www.fhwa.dot.gov/policyinformation/statistics.cfm as of Aug. 18, 2015.</t>
  </si>
  <si>
    <t>Motorcycle:</t>
  </si>
  <si>
    <t>1960-94: U.S. Department of Transportation, Federal Highway Administration, Highway Statistics Summary to 1995, FHWA-PL-97-009 (Washington, DC: July 1997), table MV-201.</t>
  </si>
  <si>
    <t>1995-2013: Ibid., Highway Statistics (Washington, DC: Annual Issues), table VM-1, available at http://www.fhwa.dot.gov/policyinformation/statistics.cfm as of Aug. 18, 2015.</t>
  </si>
  <si>
    <t>Other 2-axle 4-tire vehicles:</t>
  </si>
  <si>
    <t>1970-94: U.S. Department of Transportation, Federal Highway Administration, Highway Statistics Summary to 1995, FHWA-PL-97-009 (Washington, DC: July 1997), table VM-201A.</t>
  </si>
  <si>
    <t>Light duty vehicle, long wheel base:</t>
  </si>
  <si>
    <t>Single-unit and combination trucks, and buses:</t>
  </si>
  <si>
    <t>1960-94: U.S. Department of Transportation, Federal Highway Administration, Highway Statistics Summary to 1995, FHWA-PL-97-009 (Washington, DC: July 1997), table VM-201A.</t>
  </si>
  <si>
    <t>Transit:</t>
  </si>
  <si>
    <t>1960-1995: American Public Transit Association, Public Transportation Fact Book, Appendix A: Historical Tables (Washington, DC), table 17 available at: http://www.apta.com/RESOURCES/STATISTICS/Pages/transitstats.aspx as of May 3, 2010.</t>
  </si>
  <si>
    <t>1996-2013: U.S. Department of Transportation, Federal Transit Administration, National Transit Database, Annual Data Tables, table 19 (Washington, DC: Annual Issues), available at http://www.ntdprogram.gov/ntdprogram/data.htm as of Aug. 18, 2015.</t>
  </si>
  <si>
    <t>Rail (all categories, except Amtrak):</t>
  </si>
  <si>
    <t>1960-2013: Association of American Railroads, Railroad Facts (Washington, DC: Annual Issues), pp. 51 and 54 and similar pages in earlier editions.</t>
  </si>
  <si>
    <t>Amtrak:</t>
  </si>
  <si>
    <t>Passenger train-cars and locomotives:</t>
  </si>
  <si>
    <t>1975-80: Amtrak, State and Local Affairs Department, personal communication.</t>
  </si>
  <si>
    <t>1985-2000: Ibid., Amtrak Annual Report, Statistical Appendix (Washington, DC: Annual Issues), p. 47.</t>
  </si>
  <si>
    <t>2001-13: Association of American Railroads, Railroad Facts (Washington, DC: Annual Issues), p. 77 and similar pages in earlier editions.</t>
  </si>
  <si>
    <t>Water transportation:</t>
  </si>
  <si>
    <t>Nonself-propelled vessels and self-propelled vessels:</t>
  </si>
  <si>
    <t>1960-2013: U.S. Army, Corps of Engineers, Waterborne Transportation Lines of The United States, Volume 1, National Summaries (New Orleans, LA : Annual Issues), tables 1, available at http://www.navigationdatacenter.us/veslchar/veslchar.htm as of Aug. 18, 2015.</t>
  </si>
  <si>
    <t>Oceangoing self-propelled vessels:</t>
  </si>
  <si>
    <t>1960-2000: U.S. Department of Transportation, Maritime Administration, Merchant Fleets of the World (Washington, DC: Annual issues), and unpublished revisions.</t>
  </si>
  <si>
    <t>2001-13: U.S. Department of Transportation, Maritime Administration, United States Flag Privately-Owned Merchant Fleet Summary, available at http://www.marad.dot.gov/resources/data-statistics/#fleet-stats as of Aug. 19, 2015.</t>
  </si>
  <si>
    <t>Recreational boats:</t>
  </si>
  <si>
    <t>1960-2013: U.S. Department of Transportation, U.S. Coast Guard, Boating Statistics (Washington, DC: Annual Issues), table 36 and table 35 in earlier editions, available at http://uscgboating.org/library/accident-statistics/2013ReportRevised.pdf as of Aug. 19, 2015.</t>
  </si>
  <si>
    <t>Subscripts</t>
  </si>
  <si>
    <t>Meaning in Model</t>
  </si>
  <si>
    <t>Fraction Owned by Govt</t>
  </si>
  <si>
    <t>Fraction Owned by Industry</t>
  </si>
  <si>
    <t>Fraction Owned by Consumers</t>
  </si>
  <si>
    <t>Explanation</t>
  </si>
  <si>
    <t>LDVs, passenger</t>
  </si>
  <si>
    <t>most LDVs</t>
  </si>
  <si>
    <t>Government-owned passenger LDVs include all 4-wheeled police vehicles and vans. Industry-owned LDVs are estimated taxi numbers.</t>
  </si>
  <si>
    <t>HDVs, passenger</t>
  </si>
  <si>
    <t>buses (govt. HDVs, public, private, and public light buses)</t>
  </si>
  <si>
    <t>No data on consumer owned buses and other passenger HDVs</t>
  </si>
  <si>
    <t>aircraft, passenger</t>
  </si>
  <si>
    <t>domestic carrier commercial air travel for people (not general aviation)</t>
  </si>
  <si>
    <t>We assume industry owns all commercial passenger aircraft.</t>
  </si>
  <si>
    <t>rail, passenger</t>
  </si>
  <si>
    <t>Intercity, HK Tramways, MTR Lines, Airport Express Lines, Light Rail</t>
  </si>
  <si>
    <t>MTR shareholdings</t>
  </si>
  <si>
    <t>ships, passenger</t>
  </si>
  <si>
    <t>ferries</t>
  </si>
  <si>
    <t>We exclude all recreational boats and ferries. No data on consumer owned ships.</t>
  </si>
  <si>
    <t>motorbikes, passenger</t>
  </si>
  <si>
    <t>registered motorcycles</t>
  </si>
  <si>
    <t>Government-owned motorcyles include all police motorcycles.  We assume consumers own the rest. No data on industry owned motorcycles.</t>
  </si>
  <si>
    <t>LDVs, freight</t>
  </si>
  <si>
    <t>commercial light trucks</t>
  </si>
  <si>
    <t>We assume industry owns all freight.</t>
  </si>
  <si>
    <t>HDVs, freight</t>
  </si>
  <si>
    <t>all other HDVs</t>
  </si>
  <si>
    <t>aircraft, freight</t>
  </si>
  <si>
    <t>other commercial flights (not general aviation)</t>
  </si>
  <si>
    <t>We assume industry owns all commercial freight aircraft.</t>
  </si>
  <si>
    <t>rail, freight</t>
  </si>
  <si>
    <t>all other rail</t>
  </si>
  <si>
    <t>No rail is used for freight.</t>
  </si>
  <si>
    <t>ships, freight</t>
  </si>
  <si>
    <t>all other ships</t>
  </si>
  <si>
    <t>We assume industry owns all freight ships.</t>
  </si>
  <si>
    <t>motorbikes, freight</t>
  </si>
  <si>
    <t>not used in model</t>
  </si>
  <si>
    <t>Orange = assumption</t>
  </si>
  <si>
    <t>Green = data</t>
  </si>
  <si>
    <t>Vehicle type</t>
  </si>
  <si>
    <t>government</t>
  </si>
  <si>
    <t>industry</t>
  </si>
  <si>
    <t>consumers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</si>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</sst>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\R\)\ #,##0"/>
    <numFmt numFmtId="165" formatCode="&quot;(R)&quot;\ #,##0;&quot;(R) -&quot;#,##0;&quot;(R) &quot;\ 0"/>
    <numFmt numFmtId="166" formatCode="0.00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4"/>
      <name val="Helv"/>
    </font>
    <font>
      <b/>
      <sz val="12"/>
      <name val="Arial"/>
      <family val="2"/>
    </font>
    <font>
      <sz val="11"/>
      <name val="Arial Narrow"/>
      <family val="2"/>
    </font>
    <font>
      <b/>
      <sz val="10"/>
      <name val="Helv"/>
    </font>
    <font>
      <b/>
      <sz val="11"/>
      <name val="Arial Narrow"/>
      <family val="2"/>
    </font>
    <font>
      <sz val="8"/>
      <name val="Helv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 Narrow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sz val="8"/>
      <name val="Arial Narrow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0" fontId="3" fillId="0" borderId="0" applyNumberFormat="0" applyFill="0" applyBorder="0" applyProtection="0"/>
    <xf numFmtId="0" fontId="5" fillId="0" borderId="0">
      <alignment horizontal="left" vertical="top"/>
    </xf>
    <xf numFmtId="0" fontId="8" fillId="0" borderId="5">
      <alignment horizontal="left"/>
    </xf>
    <xf numFmtId="0" fontId="8" fillId="0" borderId="5">
      <alignment horizontal="left" vertical="center"/>
    </xf>
    <xf numFmtId="3" fontId="10" fillId="0" borderId="5">
      <alignment horizontal="right" vertical="center"/>
    </xf>
    <xf numFmtId="0" fontId="14" fillId="0" borderId="0" applyNumberFormat="0" applyFill="0" applyBorder="0" applyAlignment="0" applyProtection="0"/>
    <xf numFmtId="0" fontId="10" fillId="0" borderId="0">
      <alignment horizontal="left"/>
    </xf>
  </cellStyleXfs>
  <cellXfs count="14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9" fillId="0" borderId="0" xfId="4" quotePrefix="1" applyFont="1" applyFill="1" applyBorder="1" applyAlignment="1">
      <alignment horizontal="left"/>
    </xf>
    <xf numFmtId="3" fontId="7" fillId="0" borderId="0" xfId="5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/>
    <xf numFmtId="0" fontId="7" fillId="0" borderId="0" xfId="4" applyFont="1" applyFill="1" applyBorder="1" applyAlignment="1">
      <alignment horizontal="left"/>
    </xf>
    <xf numFmtId="3" fontId="7" fillId="0" borderId="0" xfId="0" applyNumberFormat="1" applyFont="1" applyFill="1" applyBorder="1" applyAlignment="1">
      <alignment horizontal="right"/>
    </xf>
    <xf numFmtId="3" fontId="9" fillId="0" borderId="0" xfId="5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9" fillId="0" borderId="0" xfId="4" applyFont="1" applyFill="1" applyBorder="1" applyAlignment="1">
      <alignment horizontal="left"/>
    </xf>
    <xf numFmtId="165" fontId="7" fillId="0" borderId="0" xfId="4" applyNumberFormat="1" applyFont="1" applyFill="1" applyBorder="1" applyAlignment="1">
      <alignment horizontal="left"/>
    </xf>
    <xf numFmtId="0" fontId="7" fillId="0" borderId="0" xfId="4" applyFont="1" applyFill="1" applyBorder="1" applyAlignment="1">
      <alignment horizontal="left" wrapText="1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1" fontId="0" fillId="0" borderId="0" xfId="0" applyNumberFormat="1"/>
    <xf numFmtId="0" fontId="14" fillId="0" borderId="0" xfId="6"/>
    <xf numFmtId="0" fontId="0" fillId="0" borderId="4" xfId="0" applyBorder="1"/>
    <xf numFmtId="0" fontId="0" fillId="3" borderId="4" xfId="0" applyFill="1" applyBorder="1"/>
    <xf numFmtId="166" fontId="0" fillId="4" borderId="4" xfId="0" applyNumberFormat="1" applyFill="1" applyBorder="1"/>
    <xf numFmtId="0" fontId="0" fillId="0" borderId="1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3" xfId="0" applyBorder="1"/>
    <xf numFmtId="0" fontId="0" fillId="0" borderId="11" xfId="0" applyBorder="1" applyAlignment="1">
      <alignment wrapText="1"/>
    </xf>
    <xf numFmtId="166" fontId="0" fillId="4" borderId="7" xfId="0" applyNumberFormat="1" applyFill="1" applyBorder="1"/>
    <xf numFmtId="0" fontId="0" fillId="3" borderId="7" xfId="0" applyFill="1" applyBorder="1"/>
    <xf numFmtId="0" fontId="0" fillId="0" borderId="12" xfId="0" applyBorder="1"/>
    <xf numFmtId="0" fontId="0" fillId="3" borderId="12" xfId="0" applyFill="1" applyBorder="1"/>
    <xf numFmtId="0" fontId="0" fillId="0" borderId="1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166" fontId="0" fillId="4" borderId="10" xfId="0" applyNumberFormat="1" applyFill="1" applyBorder="1"/>
    <xf numFmtId="0" fontId="1" fillId="0" borderId="0" xfId="0" applyFont="1" applyAlignment="1">
      <alignment horizontal="right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2" fillId="0" borderId="0" xfId="0" applyFont="1" applyFill="1" applyAlignment="1"/>
    <xf numFmtId="164" fontId="7" fillId="0" borderId="0" xfId="5" applyNumberFormat="1" applyFont="1" applyFill="1" applyBorder="1" applyAlignment="1">
      <alignment horizontal="right"/>
    </xf>
    <xf numFmtId="3" fontId="9" fillId="0" borderId="0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/>
    <xf numFmtId="3" fontId="7" fillId="0" borderId="0" xfId="0" applyNumberFormat="1" applyFont="1" applyFill="1" applyBorder="1" applyAlignment="1">
      <alignment horizontal="right" wrapText="1"/>
    </xf>
    <xf numFmtId="3" fontId="7" fillId="0" borderId="0" xfId="0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5" fillId="0" borderId="0" xfId="0" applyFont="1" applyFill="1" applyAlignment="1"/>
    <xf numFmtId="0" fontId="4" fillId="0" borderId="0" xfId="0" applyFont="1" applyFill="1" applyAlignment="1">
      <alignment horizontal="right"/>
    </xf>
    <xf numFmtId="0" fontId="1" fillId="2" borderId="15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166" fontId="0" fillId="4" borderId="18" xfId="0" applyNumberFormat="1" applyFill="1" applyBorder="1"/>
    <xf numFmtId="166" fontId="0" fillId="4" borderId="19" xfId="0" applyNumberFormat="1" applyFill="1" applyBorder="1"/>
    <xf numFmtId="166" fontId="0" fillId="4" borderId="20" xfId="0" applyNumberFormat="1" applyFill="1" applyBorder="1"/>
    <xf numFmtId="0" fontId="0" fillId="3" borderId="21" xfId="0" applyFill="1" applyBorder="1"/>
    <xf numFmtId="0" fontId="0" fillId="3" borderId="20" xfId="0" applyFill="1" applyBorder="1"/>
    <xf numFmtId="166" fontId="0" fillId="4" borderId="22" xfId="0" applyNumberFormat="1" applyFill="1" applyBorder="1"/>
    <xf numFmtId="166" fontId="0" fillId="4" borderId="23" xfId="0" applyNumberFormat="1" applyFill="1" applyBorder="1"/>
    <xf numFmtId="0" fontId="0" fillId="3" borderId="24" xfId="0" applyFill="1" applyBorder="1"/>
    <xf numFmtId="166" fontId="0" fillId="4" borderId="25" xfId="0" applyNumberFormat="1" applyFill="1" applyBorder="1"/>
    <xf numFmtId="0" fontId="0" fillId="3" borderId="18" xfId="0" applyNumberFormat="1" applyFill="1" applyBorder="1"/>
    <xf numFmtId="0" fontId="0" fillId="3" borderId="19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1" fontId="0" fillId="4" borderId="20" xfId="0" applyNumberFormat="1" applyFill="1" applyBorder="1"/>
    <xf numFmtId="1" fontId="0" fillId="4" borderId="1" xfId="0" applyNumberFormat="1" applyFill="1" applyBorder="1"/>
    <xf numFmtId="1" fontId="0" fillId="4" borderId="26" xfId="0" applyNumberFormat="1" applyFill="1" applyBorder="1"/>
    <xf numFmtId="0" fontId="4" fillId="0" borderId="0" xfId="0" applyNumberFormat="1" applyFont="1" applyFill="1" applyAlignment="1"/>
    <xf numFmtId="0" fontId="14" fillId="0" borderId="0" xfId="6" applyFill="1" applyAlignment="1">
      <alignment vertical="center"/>
    </xf>
    <xf numFmtId="0" fontId="19" fillId="0" borderId="2" xfId="0" applyFont="1" applyBorder="1"/>
    <xf numFmtId="0" fontId="19" fillId="0" borderId="1" xfId="0" applyFont="1" applyFill="1" applyBorder="1"/>
    <xf numFmtId="0" fontId="19" fillId="0" borderId="2" xfId="0" applyFont="1" applyFill="1" applyBorder="1"/>
    <xf numFmtId="0" fontId="19" fillId="0" borderId="10" xfId="0" applyFont="1" applyFill="1" applyBorder="1"/>
    <xf numFmtId="0" fontId="7" fillId="0" borderId="0" xfId="0" applyFont="1" applyFill="1" applyBorder="1" applyAlignment="1">
      <alignment horizontal="center"/>
    </xf>
    <xf numFmtId="0" fontId="9" fillId="0" borderId="0" xfId="3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3" fontId="9" fillId="0" borderId="0" xfId="0" applyNumberFormat="1" applyFont="1" applyFill="1" applyBorder="1" applyAlignment="1"/>
    <xf numFmtId="37" fontId="7" fillId="0" borderId="0" xfId="0" applyNumberFormat="1" applyFont="1" applyFill="1" applyBorder="1" applyAlignment="1"/>
    <xf numFmtId="3" fontId="1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30" xfId="0" applyFont="1" applyFill="1" applyBorder="1" applyAlignment="1"/>
    <xf numFmtId="0" fontId="2" fillId="0" borderId="14" xfId="0" applyFont="1" applyFill="1" applyBorder="1" applyAlignment="1"/>
    <xf numFmtId="0" fontId="2" fillId="0" borderId="31" xfId="0" applyNumberFormat="1" applyFont="1" applyFill="1" applyBorder="1" applyAlignment="1"/>
    <xf numFmtId="0" fontId="2" fillId="0" borderId="31" xfId="0" applyNumberFormat="1" applyFont="1" applyFill="1" applyBorder="1" applyAlignment="1">
      <alignment horizontal="right"/>
    </xf>
    <xf numFmtId="0" fontId="2" fillId="0" borderId="14" xfId="0" applyFont="1" applyFill="1" applyBorder="1" applyAlignment="1">
      <alignment horizontal="left"/>
    </xf>
    <xf numFmtId="1" fontId="2" fillId="0" borderId="31" xfId="0" applyNumberFormat="1" applyFont="1" applyFill="1" applyBorder="1" applyAlignment="1">
      <alignment horizontal="right"/>
    </xf>
    <xf numFmtId="0" fontId="1" fillId="5" borderId="0" xfId="0" applyFont="1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center"/>
    </xf>
    <xf numFmtId="166" fontId="0" fillId="4" borderId="32" xfId="0" applyNumberFormat="1" applyFill="1" applyBorder="1"/>
    <xf numFmtId="3" fontId="2" fillId="0" borderId="31" xfId="0" applyNumberFormat="1" applyFont="1" applyFill="1" applyBorder="1" applyAlignment="1">
      <alignment horizontal="right"/>
    </xf>
    <xf numFmtId="0" fontId="20" fillId="6" borderId="30" xfId="0" applyFont="1" applyFill="1" applyBorder="1" applyAlignment="1"/>
    <xf numFmtId="0" fontId="20" fillId="6" borderId="0" xfId="0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1" fontId="2" fillId="0" borderId="31" xfId="0" applyNumberFormat="1" applyFont="1" applyFill="1" applyBorder="1" applyAlignment="1"/>
    <xf numFmtId="0" fontId="2" fillId="0" borderId="33" xfId="0" applyFont="1" applyFill="1" applyBorder="1" applyAlignment="1"/>
    <xf numFmtId="0" fontId="4" fillId="0" borderId="0" xfId="0" applyNumberFormat="1" applyFont="1" applyFill="1" applyBorder="1" applyAlignment="1"/>
    <xf numFmtId="0" fontId="2" fillId="0" borderId="35" xfId="0" applyFont="1" applyFill="1" applyBorder="1" applyAlignment="1"/>
    <xf numFmtId="3" fontId="2" fillId="0" borderId="36" xfId="0" applyNumberFormat="1" applyFont="1" applyFill="1" applyBorder="1" applyAlignment="1">
      <alignment horizontal="right"/>
    </xf>
    <xf numFmtId="0" fontId="4" fillId="0" borderId="37" xfId="0" applyNumberFormat="1" applyFont="1" applyFill="1" applyBorder="1" applyAlignment="1"/>
    <xf numFmtId="0" fontId="4" fillId="0" borderId="37" xfId="0" applyNumberFormat="1" applyFont="1" applyFill="1" applyBorder="1" applyAlignment="1">
      <alignment horizontal="right"/>
    </xf>
    <xf numFmtId="0" fontId="4" fillId="0" borderId="36" xfId="0" applyFont="1" applyFill="1" applyBorder="1" applyAlignment="1"/>
    <xf numFmtId="1" fontId="4" fillId="0" borderId="0" xfId="0" applyNumberFormat="1" applyFont="1" applyFill="1" applyAlignment="1">
      <alignment horizontal="right"/>
    </xf>
    <xf numFmtId="0" fontId="4" fillId="0" borderId="0" xfId="0" applyNumberFormat="1" applyFont="1" applyFill="1" applyAlignment="1">
      <alignment horizontal="right"/>
    </xf>
    <xf numFmtId="0" fontId="2" fillId="0" borderId="34" xfId="0" applyNumberFormat="1" applyFont="1" applyFill="1" applyBorder="1" applyAlignment="1">
      <alignment horizontal="right"/>
    </xf>
    <xf numFmtId="0" fontId="2" fillId="0" borderId="36" xfId="0" applyNumberFormat="1" applyFont="1" applyFill="1" applyBorder="1" applyAlignment="1"/>
    <xf numFmtId="166" fontId="0" fillId="0" borderId="0" xfId="0" applyNumberFormat="1"/>
    <xf numFmtId="0" fontId="14" fillId="7" borderId="0" xfId="6" applyFill="1" applyBorder="1" applyAlignment="1">
      <alignment horizontal="left"/>
    </xf>
    <xf numFmtId="0" fontId="16" fillId="0" borderId="0" xfId="7" applyNumberFormat="1" applyFont="1" applyFill="1" applyAlignment="1">
      <alignment horizontal="left" vertical="center" wrapText="1"/>
    </xf>
    <xf numFmtId="0" fontId="6" fillId="0" borderId="0" xfId="2" applyFont="1" applyFill="1" applyBorder="1" applyAlignment="1">
      <alignment horizontal="left" wrapText="1"/>
    </xf>
    <xf numFmtId="0" fontId="11" fillId="0" borderId="0" xfId="0" applyFont="1" applyFill="1" applyBorder="1" applyAlignment="1">
      <alignment vertical="center" wrapText="1"/>
    </xf>
    <xf numFmtId="0" fontId="16" fillId="0" borderId="0" xfId="4" applyNumberFormat="1" applyFont="1" applyFill="1" applyBorder="1" applyAlignment="1">
      <alignment vertical="center" wrapText="1"/>
    </xf>
    <xf numFmtId="0" fontId="16" fillId="0" borderId="0" xfId="7" applyNumberFormat="1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16" fillId="0" borderId="0" xfId="7" applyFont="1" applyFill="1" applyAlignment="1">
      <alignment vertical="center" wrapText="1"/>
    </xf>
    <xf numFmtId="0" fontId="12" fillId="0" borderId="0" xfId="7" applyFont="1" applyFill="1" applyAlignment="1">
      <alignment vertical="center" wrapText="1"/>
    </xf>
    <xf numFmtId="49" fontId="12" fillId="0" borderId="0" xfId="0" applyNumberFormat="1" applyFont="1" applyFill="1" applyAlignment="1">
      <alignment vertical="center" wrapText="1"/>
    </xf>
    <xf numFmtId="0" fontId="11" fillId="0" borderId="0" xfId="7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2" fontId="12" fillId="0" borderId="0" xfId="0" applyNumberFormat="1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49" fontId="17" fillId="0" borderId="0" xfId="0" applyNumberFormat="1" applyFont="1" applyFill="1" applyAlignment="1">
      <alignment vertical="center" wrapText="1"/>
    </xf>
    <xf numFmtId="49" fontId="12" fillId="0" borderId="0" xfId="0" applyNumberFormat="1" applyFont="1" applyFill="1" applyAlignment="1">
      <alignment horizontal="left" vertical="center" wrapText="1"/>
    </xf>
    <xf numFmtId="49" fontId="11" fillId="0" borderId="0" xfId="0" applyNumberFormat="1" applyFont="1" applyFill="1" applyAlignment="1">
      <alignment vertical="center" wrapText="1"/>
    </xf>
    <xf numFmtId="49" fontId="12" fillId="0" borderId="0" xfId="0" applyNumberFormat="1" applyFont="1" applyFill="1" applyAlignment="1">
      <alignment wrapText="1"/>
    </xf>
    <xf numFmtId="0" fontId="12" fillId="0" borderId="0" xfId="0" applyNumberFormat="1" applyFont="1" applyFill="1" applyAlignment="1">
      <alignment vertical="center" wrapText="1"/>
    </xf>
    <xf numFmtId="49" fontId="17" fillId="0" borderId="0" xfId="0" applyNumberFormat="1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49" fontId="12" fillId="0" borderId="0" xfId="0" applyNumberFormat="1" applyFont="1" applyFill="1" applyAlignment="1">
      <alignment horizontal="left" wrapText="1"/>
    </xf>
  </cellXfs>
  <cellStyles count="8">
    <cellStyle name="Data_Sheet1 (2)_1" xfId="5" xr:uid="{00000000-0005-0000-0000-000000000000}"/>
    <cellStyle name="Hed Side" xfId="3" xr:uid="{00000000-0005-0000-0000-000001000000}"/>
    <cellStyle name="Hed Side_Sheet1 (2)_1" xfId="4" xr:uid="{00000000-0005-0000-0000-000002000000}"/>
    <cellStyle name="Hyperlink" xfId="6" builtinId="8"/>
    <cellStyle name="Normal" xfId="0" builtinId="0"/>
    <cellStyle name="Source Text" xfId="7" xr:uid="{00000000-0005-0000-0000-000005000000}"/>
    <cellStyle name="Table Title" xfId="1" xr:uid="{00000000-0005-0000-0000-000006000000}"/>
    <cellStyle name="Title-1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d.gov.hk/filemanager/en/content_4883/table41a.pdf" TargetMode="External"/><Relationship Id="rId2" Type="http://schemas.openxmlformats.org/officeDocument/2006/relationships/hyperlink" Target="https://www.gld.gov.hk/text/eng/services_3_d.htm" TargetMode="External"/><Relationship Id="rId1" Type="http://schemas.openxmlformats.org/officeDocument/2006/relationships/hyperlink" Target="https://www.police.gov.hk/ppp_en/14_marine/flee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tatistics.gov.hk/pub/B1120015072017XXXXB0100.pdf" TargetMode="External"/><Relationship Id="rId4" Type="http://schemas.openxmlformats.org/officeDocument/2006/relationships/hyperlink" Target="https://www.mardep.gov.hk/en/publication/pdf/portstat_2_y_e3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d.gov.hk/filemanager/en/content_4893/table22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d.gov.hk/filemanager/en/content_4893/table22.pdf" TargetMode="External"/><Relationship Id="rId1" Type="http://schemas.openxmlformats.org/officeDocument/2006/relationships/hyperlink" Target="https://www.td.gov.hk/filemanager/en/content_4883/table41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7" workbookViewId="0">
      <selection activeCell="A33" sqref="A33"/>
    </sheetView>
  </sheetViews>
  <sheetFormatPr defaultRowHeight="15"/>
  <cols>
    <col min="1" max="1" width="10.140625" customWidth="1"/>
    <col min="2" max="2" width="100.7109375" customWidth="1"/>
  </cols>
  <sheetData>
    <row r="1" spans="1:6">
      <c r="A1" s="1" t="s">
        <v>0</v>
      </c>
    </row>
    <row r="2" spans="1:6">
      <c r="A2" s="1"/>
    </row>
    <row r="3" spans="1:6">
      <c r="A3" s="1" t="s">
        <v>1</v>
      </c>
      <c r="B3" s="2" t="s">
        <v>2</v>
      </c>
    </row>
    <row r="4" spans="1:6">
      <c r="A4" s="1"/>
      <c r="B4" t="s">
        <v>3</v>
      </c>
    </row>
    <row r="5" spans="1:6">
      <c r="A5" s="1"/>
      <c r="B5" s="17">
        <v>2019</v>
      </c>
    </row>
    <row r="6" spans="1:6">
      <c r="A6" s="1"/>
      <c r="B6" t="s">
        <v>4</v>
      </c>
    </row>
    <row r="7" spans="1:6">
      <c r="A7" s="1"/>
      <c r="B7" s="19" t="s">
        <v>5</v>
      </c>
    </row>
    <row r="9" spans="1:6">
      <c r="B9" s="2" t="s">
        <v>6</v>
      </c>
    </row>
    <row r="10" spans="1:6">
      <c r="B10" t="s">
        <v>7</v>
      </c>
    </row>
    <row r="11" spans="1:6">
      <c r="B11" s="17">
        <v>2019</v>
      </c>
    </row>
    <row r="12" spans="1:6">
      <c r="B12" t="s">
        <v>8</v>
      </c>
      <c r="F12" s="19"/>
    </row>
    <row r="13" spans="1:6">
      <c r="B13" s="80" t="s">
        <v>9</v>
      </c>
    </row>
    <row r="14" spans="1:6">
      <c r="B14" t="s">
        <v>10</v>
      </c>
    </row>
    <row r="16" spans="1:6">
      <c r="B16" s="2" t="s">
        <v>11</v>
      </c>
    </row>
    <row r="17" spans="2:6">
      <c r="B17" t="s">
        <v>12</v>
      </c>
    </row>
    <row r="18" spans="2:6">
      <c r="B18" t="s">
        <v>13</v>
      </c>
    </row>
    <row r="19" spans="2:6">
      <c r="B19" t="s">
        <v>14</v>
      </c>
    </row>
    <row r="20" spans="2:6">
      <c r="B20" s="19" t="s">
        <v>15</v>
      </c>
    </row>
    <row r="22" spans="2:6">
      <c r="B22" s="2" t="s">
        <v>16</v>
      </c>
    </row>
    <row r="23" spans="2:6">
      <c r="B23" t="s">
        <v>17</v>
      </c>
    </row>
    <row r="24" spans="2:6">
      <c r="B24" s="17">
        <v>2019</v>
      </c>
    </row>
    <row r="25" spans="2:6">
      <c r="B25" t="s">
        <v>18</v>
      </c>
    </row>
    <row r="26" spans="2:6">
      <c r="B26" s="19" t="s">
        <v>19</v>
      </c>
    </row>
    <row r="28" spans="2:6">
      <c r="B28" s="2" t="s">
        <v>20</v>
      </c>
    </row>
    <row r="29" spans="2:6">
      <c r="B29" t="s">
        <v>21</v>
      </c>
    </row>
    <row r="30" spans="2:6">
      <c r="B30" s="17">
        <v>2018</v>
      </c>
    </row>
    <row r="31" spans="2:6">
      <c r="B31" t="s">
        <v>8</v>
      </c>
      <c r="F31" s="19"/>
    </row>
    <row r="32" spans="2:6">
      <c r="B32" s="19" t="s">
        <v>22</v>
      </c>
    </row>
    <row r="33" spans="1:2">
      <c r="B33" t="s">
        <v>23</v>
      </c>
    </row>
    <row r="34" spans="1:2">
      <c r="A34" s="1" t="s">
        <v>24</v>
      </c>
    </row>
    <row r="35" spans="1:2">
      <c r="A35" t="s">
        <v>25</v>
      </c>
    </row>
    <row r="36" spans="1:2">
      <c r="A36" t="s">
        <v>26</v>
      </c>
    </row>
  </sheetData>
  <hyperlinks>
    <hyperlink ref="B26" r:id="rId1" xr:uid="{00000000-0004-0000-0000-000000000000}"/>
    <hyperlink ref="B7" r:id="rId2" xr:uid="{CFE0C9EE-C59F-48E6-BC50-BE08548A02CD}"/>
    <hyperlink ref="B13" r:id="rId3" xr:uid="{0F722E09-DAA5-47EB-BC33-6720E7192E35}"/>
    <hyperlink ref="B20" r:id="rId4" xr:uid="{5B5644E5-6F58-48F6-BF73-58D07FE8CF24}"/>
    <hyperlink ref="B35" r:id="rId5" display="https://www.statistics.gov.hk/pub/B1120015072017XXXXB0100.pdf" xr:uid="{98E734D2-AEB4-4F8C-89F6-26D11133F194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4349-8BC6-4C08-806C-610EA620B6E1}">
  <dimension ref="A1:I33"/>
  <sheetViews>
    <sheetView workbookViewId="0">
      <selection activeCell="B28" sqref="B28"/>
    </sheetView>
  </sheetViews>
  <sheetFormatPr defaultRowHeight="15"/>
  <cols>
    <col min="1" max="1" width="36.140625" customWidth="1"/>
    <col min="2" max="2" width="16" style="17" customWidth="1"/>
    <col min="3" max="3" width="14.42578125" style="103" customWidth="1"/>
  </cols>
  <sheetData>
    <row r="1" spans="1:9">
      <c r="A1" s="100" t="s">
        <v>27</v>
      </c>
      <c r="B1" s="104" t="s">
        <v>28</v>
      </c>
      <c r="C1" s="102" t="s">
        <v>29</v>
      </c>
    </row>
    <row r="2" spans="1:9">
      <c r="A2" t="s">
        <v>30</v>
      </c>
      <c r="B2" s="17">
        <v>75</v>
      </c>
      <c r="C2" s="103" t="s">
        <v>31</v>
      </c>
      <c r="D2" t="s">
        <v>32</v>
      </c>
      <c r="I2" s="19" t="s">
        <v>22</v>
      </c>
    </row>
    <row r="3" spans="1:9">
      <c r="A3" t="s">
        <v>33</v>
      </c>
      <c r="B3" s="17">
        <v>132</v>
      </c>
      <c r="C3" s="106" t="s">
        <v>31</v>
      </c>
    </row>
    <row r="4" spans="1:9">
      <c r="A4" t="s">
        <v>34</v>
      </c>
      <c r="B4" s="17">
        <v>16</v>
      </c>
      <c r="C4" s="103" t="s">
        <v>35</v>
      </c>
    </row>
    <row r="5" spans="1:9">
      <c r="A5" t="s">
        <v>36</v>
      </c>
      <c r="B5" s="17">
        <v>190</v>
      </c>
      <c r="C5" s="103" t="s">
        <v>35</v>
      </c>
    </row>
    <row r="6" spans="1:9">
      <c r="A6" t="s">
        <v>37</v>
      </c>
      <c r="B6" s="17">
        <v>28</v>
      </c>
      <c r="C6" s="103" t="s">
        <v>35</v>
      </c>
    </row>
    <row r="7" spans="1:9">
      <c r="A7" t="s">
        <v>38</v>
      </c>
      <c r="B7" s="17">
        <v>3</v>
      </c>
      <c r="C7" s="103" t="s">
        <v>35</v>
      </c>
    </row>
    <row r="8" spans="1:9">
      <c r="A8" t="s">
        <v>39</v>
      </c>
      <c r="B8" s="17">
        <v>98</v>
      </c>
      <c r="C8" s="103" t="s">
        <v>35</v>
      </c>
    </row>
    <row r="9" spans="1:9">
      <c r="A9" t="s">
        <v>40</v>
      </c>
      <c r="B9" s="17">
        <v>13</v>
      </c>
      <c r="C9" s="103" t="s">
        <v>35</v>
      </c>
    </row>
    <row r="10" spans="1:9">
      <c r="A10" t="s">
        <v>41</v>
      </c>
      <c r="B10" s="17">
        <v>1</v>
      </c>
      <c r="C10" s="103" t="s">
        <v>35</v>
      </c>
    </row>
    <row r="11" spans="1:9">
      <c r="A11" t="s">
        <v>42</v>
      </c>
      <c r="B11" s="17">
        <v>161</v>
      </c>
      <c r="C11" s="103" t="s">
        <v>35</v>
      </c>
    </row>
    <row r="12" spans="1:9">
      <c r="A12" t="s">
        <v>43</v>
      </c>
      <c r="B12" s="17">
        <v>23</v>
      </c>
      <c r="C12" s="103" t="s">
        <v>35</v>
      </c>
    </row>
    <row r="13" spans="1:9">
      <c r="A13" t="s">
        <v>44</v>
      </c>
      <c r="B13" s="17">
        <v>80</v>
      </c>
      <c r="C13" s="103" t="s">
        <v>35</v>
      </c>
    </row>
    <row r="14" spans="1:9">
      <c r="A14" t="s">
        <v>45</v>
      </c>
      <c r="B14" s="17">
        <v>29</v>
      </c>
      <c r="C14" s="103" t="s">
        <v>31</v>
      </c>
    </row>
    <row r="15" spans="1:9">
      <c r="A15" t="s">
        <v>46</v>
      </c>
      <c r="B15" s="17">
        <v>73</v>
      </c>
      <c r="C15" s="103" t="s">
        <v>31</v>
      </c>
    </row>
    <row r="16" spans="1:9">
      <c r="A16" t="s">
        <v>47</v>
      </c>
      <c r="B16" s="17">
        <v>19</v>
      </c>
      <c r="C16" s="103" t="s">
        <v>31</v>
      </c>
    </row>
    <row r="17" spans="1:3">
      <c r="A17" t="s">
        <v>48</v>
      </c>
      <c r="B17" s="17">
        <v>299</v>
      </c>
      <c r="C17" s="103" t="s">
        <v>31</v>
      </c>
    </row>
    <row r="18" spans="1:3">
      <c r="A18" t="s">
        <v>49</v>
      </c>
      <c r="B18" s="17">
        <v>30</v>
      </c>
      <c r="C18" s="103" t="s">
        <v>35</v>
      </c>
    </row>
    <row r="19" spans="1:3">
      <c r="A19" t="s">
        <v>50</v>
      </c>
      <c r="B19" s="17">
        <v>1949</v>
      </c>
      <c r="C19" s="103" t="s">
        <v>35</v>
      </c>
    </row>
    <row r="20" spans="1:3">
      <c r="A20" t="s">
        <v>51</v>
      </c>
      <c r="B20" s="17">
        <v>780</v>
      </c>
      <c r="C20" s="103" t="s">
        <v>52</v>
      </c>
    </row>
    <row r="21" spans="1:3">
      <c r="A21" t="s">
        <v>53</v>
      </c>
      <c r="B21" s="17">
        <v>2709</v>
      </c>
      <c r="C21" s="103" t="s">
        <v>52</v>
      </c>
    </row>
    <row r="22" spans="1:3">
      <c r="A22" t="s">
        <v>54</v>
      </c>
      <c r="B22" s="17">
        <v>6459</v>
      </c>
      <c r="C22" s="103" t="s">
        <v>52</v>
      </c>
    </row>
    <row r="23" spans="1:3">
      <c r="A23" t="s">
        <v>55</v>
      </c>
      <c r="B23" s="17">
        <v>109</v>
      </c>
      <c r="C23" s="103" t="s">
        <v>56</v>
      </c>
    </row>
    <row r="24" spans="1:3">
      <c r="A24" s="101" t="s">
        <v>57</v>
      </c>
      <c r="B24" s="105">
        <f>SUM(B2:B23)</f>
        <v>13276</v>
      </c>
    </row>
    <row r="26" spans="1:3">
      <c r="A26" t="s">
        <v>58</v>
      </c>
    </row>
    <row r="28" spans="1:3">
      <c r="A28" t="s">
        <v>59</v>
      </c>
      <c r="B28" s="17">
        <f>SUM(B20:B22,B14:B17,B2:B3,B23)</f>
        <v>10684</v>
      </c>
    </row>
    <row r="29" spans="1:3">
      <c r="A29" t="s">
        <v>60</v>
      </c>
      <c r="B29" s="17">
        <f>SUM(B18:B19,B4:B13)</f>
        <v>2592</v>
      </c>
    </row>
    <row r="30" spans="1:3">
      <c r="A30" t="s">
        <v>61</v>
      </c>
      <c r="B30" s="17">
        <f>SUM(B20:B22)</f>
        <v>9948</v>
      </c>
    </row>
    <row r="31" spans="1:3">
      <c r="A31" t="s">
        <v>62</v>
      </c>
      <c r="B31" s="17">
        <f>SUM(B14:B17,B2:B3)</f>
        <v>627</v>
      </c>
    </row>
    <row r="32" spans="1:3">
      <c r="A32" t="s">
        <v>63</v>
      </c>
      <c r="B32" s="17">
        <f>B23</f>
        <v>109</v>
      </c>
    </row>
    <row r="33" spans="1:2">
      <c r="A33" t="s">
        <v>64</v>
      </c>
      <c r="B33" s="17">
        <f>SUM(B18:B19,B4:B13)</f>
        <v>2592</v>
      </c>
    </row>
  </sheetData>
  <hyperlinks>
    <hyperlink ref="I2" r:id="rId1" xr:uid="{B92B12A4-F012-4AF3-8700-30147AF3D4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13"/>
  <sheetViews>
    <sheetView workbookViewId="0">
      <selection activeCell="B22" sqref="B22"/>
    </sheetView>
  </sheetViews>
  <sheetFormatPr defaultRowHeight="12.75"/>
  <cols>
    <col min="1" max="1" width="50.28515625" style="42" customWidth="1"/>
    <col min="2" max="2" width="24" style="42" customWidth="1"/>
    <col min="3" max="3" width="50.5703125" style="42" customWidth="1"/>
    <col min="4" max="5" width="9.7109375" style="42" customWidth="1"/>
    <col min="6" max="21" width="10.7109375" style="42" customWidth="1"/>
    <col min="22" max="22" width="10.7109375" style="57" customWidth="1"/>
    <col min="23" max="33" width="10.7109375" style="42" customWidth="1"/>
    <col min="34" max="16384" width="9.140625" style="42"/>
  </cols>
  <sheetData>
    <row r="1" spans="1:33" ht="16.5" customHeight="1">
      <c r="A1" s="109" t="s">
        <v>65</v>
      </c>
      <c r="B1" s="110" t="s">
        <v>66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33" s="43" customFormat="1" ht="16.5" customHeight="1">
      <c r="A2" s="98" t="s">
        <v>67</v>
      </c>
      <c r="B2" s="97">
        <f>SUM(B3:B5)</f>
        <v>3015</v>
      </c>
      <c r="C2" s="85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</row>
    <row r="3" spans="1:33" s="44" customFormat="1" ht="16.5" customHeight="1">
      <c r="A3" s="94" t="s">
        <v>68</v>
      </c>
      <c r="B3" s="79">
        <v>1556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  <c r="AD3" s="7"/>
      <c r="AE3" s="7"/>
      <c r="AF3" s="7"/>
      <c r="AG3" s="88"/>
    </row>
    <row r="4" spans="1:33" ht="16.5" customHeight="1">
      <c r="A4" s="94" t="s">
        <v>69</v>
      </c>
      <c r="B4" s="79">
        <v>99</v>
      </c>
      <c r="C4" s="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11"/>
      <c r="AE4" s="11"/>
      <c r="AF4" s="11"/>
      <c r="AG4" s="47"/>
    </row>
    <row r="5" spans="1:33" ht="16.5" customHeight="1">
      <c r="A5" s="94" t="s">
        <v>70</v>
      </c>
      <c r="B5" s="79">
        <v>1360</v>
      </c>
      <c r="C5" s="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s="7"/>
      <c r="AF5" s="9"/>
      <c r="AG5" s="9"/>
    </row>
    <row r="6" spans="1:33" s="44" customFormat="1" ht="16.5" customHeight="1">
      <c r="A6" s="95" t="s">
        <v>71</v>
      </c>
      <c r="B6" s="96">
        <v>3242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46"/>
      <c r="AF6" s="10"/>
      <c r="AG6" s="89"/>
    </row>
    <row r="7" spans="1:33" ht="16.5" customHeight="1">
      <c r="A7" s="94" t="s">
        <v>72</v>
      </c>
      <c r="B7" s="79">
        <v>691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6"/>
      <c r="AB7" s="6"/>
      <c r="AC7" s="6"/>
      <c r="AD7" s="9"/>
      <c r="AE7" s="9"/>
      <c r="AF7" s="9"/>
      <c r="AG7" s="7"/>
    </row>
    <row r="8" spans="1:33" ht="16.5" customHeight="1">
      <c r="A8" s="94" t="s">
        <v>73</v>
      </c>
      <c r="B8" s="79">
        <v>318</v>
      </c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6.5" customHeight="1">
      <c r="A9" s="94" t="s">
        <v>74</v>
      </c>
      <c r="B9" s="79">
        <v>2233</v>
      </c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9"/>
      <c r="AF9" s="9"/>
      <c r="AG9" s="7"/>
    </row>
    <row r="10" spans="1:33" ht="16.5" customHeight="1">
      <c r="A10" s="95" t="s">
        <v>75</v>
      </c>
      <c r="B10" s="112">
        <f>B11+B12</f>
        <v>54032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7"/>
    </row>
    <row r="11" spans="1:33" ht="16.5" customHeight="1">
      <c r="A11" s="94" t="s">
        <v>76</v>
      </c>
      <c r="B11" s="120">
        <v>53317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ht="16.5" customHeight="1">
      <c r="A12" s="94" t="s">
        <v>77</v>
      </c>
      <c r="B12" s="79">
        <v>715</v>
      </c>
      <c r="C12" s="1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7"/>
    </row>
    <row r="13" spans="1:33" ht="16.5" customHeight="1">
      <c r="A13" s="95" t="s">
        <v>78</v>
      </c>
      <c r="B13" s="99">
        <f>SUM(B14:B15)</f>
        <v>43881</v>
      </c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9"/>
      <c r="AE13" s="9"/>
      <c r="AF13" s="9"/>
      <c r="AG13" s="7"/>
    </row>
    <row r="14" spans="1:33" ht="16.5" customHeight="1">
      <c r="A14" s="94" t="s">
        <v>79</v>
      </c>
      <c r="B14" s="42">
        <v>1683</v>
      </c>
      <c r="C14" s="8"/>
      <c r="D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9"/>
      <c r="AE14" s="9"/>
      <c r="AF14" s="9"/>
      <c r="AG14" s="7"/>
    </row>
    <row r="15" spans="1:33" s="44" customFormat="1" ht="16.5" customHeight="1">
      <c r="A15" s="94" t="s">
        <v>80</v>
      </c>
      <c r="B15" s="121">
        <v>42198</v>
      </c>
      <c r="C15" s="13"/>
      <c r="D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E15" s="7"/>
      <c r="AF15" s="7"/>
      <c r="AG15" s="89"/>
    </row>
    <row r="16" spans="1:33" ht="16.5" customHeight="1">
      <c r="A16" s="113" t="s">
        <v>81</v>
      </c>
      <c r="B16" s="122">
        <v>70782</v>
      </c>
      <c r="C16" s="8"/>
      <c r="D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</row>
    <row r="17" spans="1:33" ht="16.5" customHeight="1">
      <c r="A17" s="95" t="s">
        <v>82</v>
      </c>
      <c r="B17" s="97">
        <f>SUM(B18:B20)</f>
        <v>13432</v>
      </c>
      <c r="C17" s="8"/>
      <c r="D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E17" s="7"/>
      <c r="AF17" s="7"/>
      <c r="AG17" s="7"/>
    </row>
    <row r="18" spans="1:33" ht="16.5" customHeight="1">
      <c r="A18" s="94" t="s">
        <v>83</v>
      </c>
      <c r="B18" s="79">
        <v>13248</v>
      </c>
      <c r="C18" s="8"/>
      <c r="D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E18" s="7"/>
      <c r="AF18" s="47"/>
      <c r="AG18" s="47"/>
    </row>
    <row r="19" spans="1:33" ht="16.5" customHeight="1">
      <c r="A19" s="94" t="s">
        <v>84</v>
      </c>
      <c r="B19" s="114">
        <v>109</v>
      </c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E19" s="7"/>
      <c r="AF19" s="7"/>
      <c r="AG19" s="7"/>
    </row>
    <row r="20" spans="1:33" ht="16.5" customHeight="1">
      <c r="A20" s="119" t="s">
        <v>85</v>
      </c>
      <c r="B20" s="118">
        <v>75</v>
      </c>
      <c r="C20" s="125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  <c r="AE20" s="7"/>
      <c r="AF20" s="7"/>
      <c r="AG20" s="7"/>
    </row>
    <row r="21" spans="1:33" ht="16.5" customHeight="1">
      <c r="A21" s="115" t="s">
        <v>86</v>
      </c>
      <c r="B21" s="123">
        <f>B22+B23+B2</f>
        <v>573873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7"/>
      <c r="AE21" s="7"/>
      <c r="AF21" s="7"/>
      <c r="AG21" s="7"/>
    </row>
    <row r="22" spans="1:33" ht="16.5" customHeight="1">
      <c r="A22" s="94" t="s">
        <v>87</v>
      </c>
      <c r="B22" s="79">
        <v>552710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7"/>
      <c r="AE22" s="7"/>
      <c r="AF22" s="47"/>
      <c r="AG22" s="47"/>
    </row>
    <row r="23" spans="1:33" ht="16.5" customHeight="1">
      <c r="A23" s="119" t="s">
        <v>88</v>
      </c>
      <c r="B23" s="117">
        <v>18148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7"/>
      <c r="AE23" s="7"/>
      <c r="AF23" s="47"/>
      <c r="AG23" s="47"/>
    </row>
    <row r="24" spans="1:33" s="44" customFormat="1" ht="16.5" customHeight="1">
      <c r="A24" s="115" t="s">
        <v>89</v>
      </c>
      <c r="B24" s="116">
        <f>SUM(B25:B28)</f>
        <v>21051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  <c r="AE24" s="7"/>
      <c r="AF24" s="7"/>
      <c r="AG24" s="89"/>
    </row>
    <row r="25" spans="1:33" ht="16.5" customHeight="1">
      <c r="A25" s="94" t="s">
        <v>90</v>
      </c>
      <c r="B25" s="6">
        <v>12967</v>
      </c>
      <c r="C25" s="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9"/>
      <c r="AE25" s="9"/>
      <c r="AF25" s="9"/>
      <c r="AG25" s="7"/>
    </row>
    <row r="26" spans="1:33" ht="16.5" customHeight="1">
      <c r="A26" s="94" t="s">
        <v>91</v>
      </c>
      <c r="B26" s="6">
        <v>676</v>
      </c>
      <c r="C26" s="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9"/>
      <c r="AE26" s="9"/>
      <c r="AF26" s="9"/>
      <c r="AG26" s="7"/>
    </row>
    <row r="27" spans="1:33" ht="16.5" customHeight="1">
      <c r="A27" s="94" t="s">
        <v>92</v>
      </c>
      <c r="B27" s="6">
        <v>4338</v>
      </c>
      <c r="C27" s="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9"/>
      <c r="AE27" s="9"/>
      <c r="AF27" s="9"/>
      <c r="AG27" s="7"/>
    </row>
    <row r="28" spans="1:33" ht="16.5" customHeight="1">
      <c r="A28" s="94" t="s">
        <v>93</v>
      </c>
      <c r="B28" s="111">
        <v>3070</v>
      </c>
      <c r="C28" s="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9"/>
      <c r="AE28" s="9"/>
      <c r="AF28" s="9"/>
      <c r="AG28" s="7"/>
    </row>
    <row r="29" spans="1:33" ht="16.5" customHeight="1">
      <c r="A29" s="95" t="s">
        <v>94</v>
      </c>
      <c r="B29" s="108">
        <f>B24+B6</f>
        <v>24293</v>
      </c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ht="16.5" customHeight="1">
      <c r="B30" s="58"/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s="44" customFormat="1" ht="16.5" customHeight="1">
      <c r="A31" s="42"/>
      <c r="B31" s="58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89"/>
    </row>
    <row r="32" spans="1:33" ht="16.5" customHeight="1">
      <c r="B32" s="58"/>
      <c r="C32" s="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9"/>
      <c r="AE32" s="9"/>
      <c r="AF32" s="48"/>
      <c r="AG32" s="7"/>
    </row>
    <row r="33" spans="1:33" ht="16.5" customHeight="1">
      <c r="B33" s="58"/>
      <c r="C33" s="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9"/>
      <c r="AE33" s="9"/>
      <c r="AF33" s="9"/>
      <c r="AG33" s="7"/>
    </row>
    <row r="34" spans="1:33" ht="16.5" customHeight="1">
      <c r="A34" s="44"/>
      <c r="B34" s="58"/>
      <c r="C34" s="1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9"/>
      <c r="AE34" s="9"/>
      <c r="AF34" s="9"/>
      <c r="AG34" s="90"/>
    </row>
    <row r="35" spans="1:33" ht="16.5" customHeight="1">
      <c r="A35" s="42" t="s">
        <v>95</v>
      </c>
      <c r="B35" s="58"/>
      <c r="C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  <c r="AE35" s="7"/>
      <c r="AF35" s="7"/>
      <c r="AG35" s="9"/>
    </row>
    <row r="36" spans="1:33" s="16" customFormat="1" ht="12.75" customHeight="1">
      <c r="A36" s="42" t="s">
        <v>96</v>
      </c>
      <c r="B36" s="5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2"/>
      <c r="AG36" s="93"/>
    </row>
    <row r="37" spans="1:33" s="16" customFormat="1" ht="12.75" customHeight="1">
      <c r="A37" s="42"/>
      <c r="B37" s="42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49"/>
      <c r="T37" s="50"/>
      <c r="U37" s="50"/>
      <c r="V37" s="51"/>
    </row>
    <row r="38" spans="1:33" s="54" customFormat="1" ht="25.5" customHeight="1">
      <c r="A38" s="44"/>
      <c r="B38" s="42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52"/>
      <c r="T38" s="52"/>
      <c r="U38" s="52"/>
      <c r="V38" s="53"/>
    </row>
    <row r="39" spans="1:33" s="54" customFormat="1" ht="28.5" customHeight="1">
      <c r="A39" s="42" t="s">
        <v>97</v>
      </c>
      <c r="B39" s="42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52"/>
      <c r="T39" s="52"/>
      <c r="U39" s="52"/>
      <c r="V39" s="53"/>
    </row>
    <row r="40" spans="1:33" s="54" customFormat="1" ht="12.75" customHeight="1">
      <c r="A40" s="80" t="s">
        <v>98</v>
      </c>
      <c r="B40" s="1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52"/>
      <c r="T40" s="52"/>
      <c r="U40" s="52"/>
      <c r="V40" s="53"/>
    </row>
    <row r="41" spans="1:33" s="54" customFormat="1" ht="12.75" customHeight="1">
      <c r="A41" s="16" t="s">
        <v>9</v>
      </c>
      <c r="B41" s="16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52"/>
      <c r="T41" s="52"/>
      <c r="U41" s="52"/>
      <c r="V41" s="53"/>
    </row>
    <row r="42" spans="1:33" s="54" customFormat="1" ht="12.75" customHeight="1">
      <c r="A42" s="54" t="s">
        <v>99</v>
      </c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52"/>
      <c r="T42" s="52"/>
      <c r="U42" s="52"/>
      <c r="V42" s="53"/>
    </row>
    <row r="43" spans="1:33" s="54" customFormat="1" ht="15.75" customHeight="1">
      <c r="A43" s="54" t="s">
        <v>100</v>
      </c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V43" s="53"/>
    </row>
    <row r="44" spans="1:33" s="54" customFormat="1" ht="12.75" customHeight="1"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V44" s="53"/>
    </row>
    <row r="45" spans="1:33" s="54" customFormat="1" ht="12.75" customHeight="1"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V45" s="53"/>
    </row>
    <row r="46" spans="1:33" s="54" customFormat="1" ht="12.75" customHeight="1"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V46" s="53"/>
    </row>
    <row r="47" spans="1:33" s="54" customFormat="1" ht="12.75" customHeight="1"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V47" s="53"/>
    </row>
    <row r="48" spans="1:33" s="54" customFormat="1" ht="12.75" customHeight="1"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V48" s="53"/>
    </row>
    <row r="49" spans="1:22" s="54" customFormat="1" ht="12.75" customHeight="1"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V49" s="53"/>
    </row>
    <row r="50" spans="1:22" s="54" customFormat="1" ht="25.5" customHeight="1"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V50" s="53"/>
    </row>
    <row r="51" spans="1:22" s="54" customFormat="1" ht="12.75" customHeight="1"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V51" s="53"/>
    </row>
    <row r="52" spans="1:22" s="55" customFormat="1" ht="12.75" customHeight="1">
      <c r="A52" s="54"/>
      <c r="B52" s="54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V52" s="56"/>
    </row>
    <row r="53" spans="1:22" s="54" customFormat="1" ht="12.75" customHeight="1"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V53" s="53"/>
    </row>
    <row r="54" spans="1:22" s="54" customFormat="1" ht="42" customHeight="1"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V54" s="53"/>
    </row>
    <row r="55" spans="1:22" s="54" customFormat="1" ht="12.75" customHeight="1"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V55" s="53"/>
    </row>
    <row r="56" spans="1:22" s="54" customFormat="1" ht="39.75" customHeight="1">
      <c r="A56" s="55"/>
      <c r="B56" s="55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V56" s="53"/>
    </row>
    <row r="57" spans="1:22" s="55" customFormat="1" ht="12.75" customHeight="1">
      <c r="A57" s="54"/>
      <c r="B57" s="54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V57" s="56"/>
    </row>
    <row r="58" spans="1:22" s="55" customFormat="1" ht="12.75" customHeight="1">
      <c r="A58" s="54"/>
      <c r="B58" s="54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V58" s="56"/>
    </row>
    <row r="59" spans="1:22" s="55" customFormat="1" ht="12.75" customHeight="1">
      <c r="A59" s="54"/>
      <c r="B59" s="54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V59" s="56"/>
    </row>
    <row r="60" spans="1:22" s="55" customFormat="1" ht="12.75" customHeight="1">
      <c r="A60" s="54"/>
      <c r="B60" s="54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V60" s="56"/>
    </row>
    <row r="61" spans="1:22" s="54" customFormat="1" ht="12.75" customHeight="1">
      <c r="A61" s="55"/>
      <c r="B61" s="55"/>
      <c r="C61" s="139" t="s">
        <v>101</v>
      </c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V61" s="53"/>
    </row>
    <row r="62" spans="1:22" s="55" customFormat="1" ht="12.75" customHeight="1">
      <c r="C62" s="140" t="s">
        <v>102</v>
      </c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V62" s="56"/>
    </row>
    <row r="63" spans="1:22" s="55" customFormat="1" ht="12.75" customHeight="1">
      <c r="C63" s="141" t="s">
        <v>103</v>
      </c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V63" s="56"/>
    </row>
    <row r="64" spans="1:22" s="55" customFormat="1" ht="12.75" customHeight="1">
      <c r="C64" s="134" t="s">
        <v>104</v>
      </c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V64" s="56"/>
    </row>
    <row r="65" spans="1:22" s="55" customFormat="1" ht="12.75" customHeight="1">
      <c r="A65" s="54"/>
      <c r="B65" s="54"/>
      <c r="C65" s="134" t="s">
        <v>105</v>
      </c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V65" s="56"/>
    </row>
    <row r="66" spans="1:22" s="55" customFormat="1" ht="12.75" customHeight="1">
      <c r="C66" s="134" t="s">
        <v>106</v>
      </c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V66" s="56"/>
    </row>
    <row r="67" spans="1:22" s="55" customFormat="1" ht="12.75" customHeight="1">
      <c r="C67" s="134" t="s">
        <v>107</v>
      </c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V67" s="56"/>
    </row>
    <row r="68" spans="1:22" s="55" customFormat="1" ht="12.75" customHeight="1">
      <c r="C68" s="134" t="s">
        <v>108</v>
      </c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V68" s="56"/>
    </row>
    <row r="69" spans="1:22" s="55" customFormat="1" ht="12.75" customHeight="1">
      <c r="C69" s="140" t="s">
        <v>109</v>
      </c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V69" s="56"/>
    </row>
    <row r="70" spans="1:22" s="55" customFormat="1" ht="12.75" customHeight="1">
      <c r="C70" s="134" t="s">
        <v>110</v>
      </c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V70" s="56"/>
    </row>
    <row r="71" spans="1:22" s="55" customFormat="1" ht="12.75" customHeight="1">
      <c r="C71" s="134" t="s">
        <v>111</v>
      </c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V71" s="56"/>
    </row>
    <row r="72" spans="1:22" s="55" customFormat="1" ht="12.75" customHeight="1">
      <c r="C72" s="134" t="s">
        <v>112</v>
      </c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V72" s="56"/>
    </row>
    <row r="73" spans="1:22" s="55" customFormat="1" ht="12.75" customHeight="1">
      <c r="C73" s="134" t="s">
        <v>113</v>
      </c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V73" s="56"/>
    </row>
    <row r="74" spans="1:22" s="55" customFormat="1" ht="15" customHeight="1">
      <c r="C74" s="134" t="s">
        <v>114</v>
      </c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V74" s="56"/>
    </row>
    <row r="75" spans="1:22" s="55" customFormat="1" ht="12.75" customHeight="1">
      <c r="C75" s="142" t="s">
        <v>115</v>
      </c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V75" s="56"/>
    </row>
    <row r="76" spans="1:22" s="54" customFormat="1" ht="12.75" customHeight="1">
      <c r="A76" s="55"/>
      <c r="B76" s="55"/>
      <c r="C76" s="140" t="s">
        <v>116</v>
      </c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V76" s="53"/>
    </row>
    <row r="77" spans="1:22" s="55" customFormat="1" ht="12.75" customHeight="1">
      <c r="C77" s="144" t="s">
        <v>117</v>
      </c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V77" s="56"/>
    </row>
    <row r="78" spans="1:22" s="55" customFormat="1" ht="12.75" customHeight="1">
      <c r="C78" s="143" t="s">
        <v>118</v>
      </c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V78" s="56"/>
    </row>
    <row r="79" spans="1:22" s="55" customFormat="1" ht="12.75" customHeight="1">
      <c r="C79" s="145" t="s">
        <v>119</v>
      </c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V79" s="56"/>
    </row>
    <row r="80" spans="1:22" s="55" customFormat="1" ht="13.5" customHeight="1">
      <c r="A80" s="54"/>
      <c r="B80" s="54"/>
      <c r="C80" s="143" t="s">
        <v>120</v>
      </c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V80" s="56"/>
    </row>
    <row r="81" spans="3:22" s="55" customFormat="1" ht="12.75" customHeight="1">
      <c r="C81" s="140" t="s">
        <v>121</v>
      </c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V81" s="56"/>
    </row>
    <row r="82" spans="3:22" s="55" customFormat="1" ht="12.75" customHeight="1">
      <c r="C82" s="144" t="s">
        <v>122</v>
      </c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V82" s="56"/>
    </row>
    <row r="83" spans="3:22" s="55" customFormat="1" ht="12.75" customHeight="1">
      <c r="C83" s="143" t="s">
        <v>123</v>
      </c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V83" s="56"/>
    </row>
    <row r="84" spans="3:22" s="55" customFormat="1" ht="12.75" customHeight="1">
      <c r="C84" s="140" t="s">
        <v>124</v>
      </c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V84" s="56"/>
    </row>
    <row r="85" spans="3:22" s="55" customFormat="1" ht="12.75" customHeight="1">
      <c r="C85" s="144" t="s">
        <v>125</v>
      </c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V85" s="56"/>
    </row>
    <row r="86" spans="3:22" s="55" customFormat="1" ht="12.75" customHeight="1">
      <c r="C86" s="143" t="s">
        <v>126</v>
      </c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V86" s="56"/>
    </row>
    <row r="87" spans="3:22" s="55" customFormat="1" ht="12.75" customHeight="1">
      <c r="C87" s="145" t="s">
        <v>119</v>
      </c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V87" s="56"/>
    </row>
    <row r="88" spans="3:22" s="55" customFormat="1" ht="13.5" customHeight="1">
      <c r="C88" s="143" t="s">
        <v>127</v>
      </c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V88" s="56"/>
    </row>
    <row r="89" spans="3:22" s="55" customFormat="1" ht="12.75" customHeight="1">
      <c r="C89" s="140" t="s">
        <v>121</v>
      </c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V89" s="56"/>
    </row>
    <row r="90" spans="3:22" s="55" customFormat="1" ht="12.75" customHeight="1">
      <c r="C90" s="144" t="s">
        <v>128</v>
      </c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V90" s="56"/>
    </row>
    <row r="91" spans="3:22" s="55" customFormat="1" ht="12.75" customHeight="1">
      <c r="C91" s="143" t="s">
        <v>129</v>
      </c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V91" s="56"/>
    </row>
    <row r="92" spans="3:22" s="55" customFormat="1" ht="12.75" customHeight="1">
      <c r="C92" s="142" t="s">
        <v>124</v>
      </c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V92" s="56"/>
    </row>
    <row r="93" spans="3:22" s="55" customFormat="1" ht="15.75" customHeight="1">
      <c r="C93" s="134" t="s">
        <v>130</v>
      </c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V93" s="56"/>
    </row>
    <row r="94" spans="3:22" s="55" customFormat="1" ht="15.75" customHeight="1">
      <c r="C94" s="134" t="s">
        <v>131</v>
      </c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V94" s="56"/>
    </row>
    <row r="95" spans="3:22" s="55" customFormat="1" ht="12.75" customHeight="1">
      <c r="C95" s="142" t="s">
        <v>132</v>
      </c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V95" s="56"/>
    </row>
    <row r="96" spans="3:22" s="55" customFormat="1" ht="12.75" customHeight="1">
      <c r="C96" s="134" t="s">
        <v>133</v>
      </c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V96" s="56"/>
    </row>
    <row r="97" spans="1:22" s="55" customFormat="1" ht="12.75" customHeight="1">
      <c r="C97" s="142" t="s">
        <v>134</v>
      </c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V97" s="56"/>
    </row>
    <row r="98" spans="1:22" s="55" customFormat="1" ht="12.75" customHeight="1">
      <c r="C98" s="140" t="s">
        <v>135</v>
      </c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V98" s="56"/>
    </row>
    <row r="99" spans="1:22" s="55" customFormat="1" ht="12.75" customHeight="1">
      <c r="C99" s="134" t="s">
        <v>136</v>
      </c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V99" s="56"/>
    </row>
    <row r="100" spans="1:22" s="55" customFormat="1" ht="12.75" customHeight="1">
      <c r="C100" s="134" t="s">
        <v>137</v>
      </c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V100" s="56"/>
    </row>
    <row r="101" spans="1:22" s="55" customFormat="1" ht="12.75" customHeight="1">
      <c r="C101" s="134" t="s">
        <v>138</v>
      </c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V101" s="56"/>
    </row>
    <row r="102" spans="1:22" s="55" customFormat="1" ht="12.75" customHeight="1">
      <c r="C102" s="142" t="s">
        <v>139</v>
      </c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V102" s="56"/>
    </row>
    <row r="103" spans="1:22" s="55" customFormat="1" ht="12.75" customHeight="1">
      <c r="C103" s="140" t="s">
        <v>140</v>
      </c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V103" s="56"/>
    </row>
    <row r="104" spans="1:22" s="55" customFormat="1" ht="15" customHeight="1">
      <c r="C104" s="144" t="s">
        <v>141</v>
      </c>
      <c r="D104" s="144"/>
      <c r="E104" s="144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V104" s="56"/>
    </row>
    <row r="105" spans="1:22" s="55" customFormat="1" ht="12.75" customHeight="1">
      <c r="C105" s="140" t="s">
        <v>142</v>
      </c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V105" s="56"/>
    </row>
    <row r="106" spans="1:22" s="55" customFormat="1" ht="12.75" customHeight="1">
      <c r="C106" s="147" t="s">
        <v>143</v>
      </c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V106" s="56"/>
    </row>
    <row r="107" spans="1:22" s="55" customFormat="1" ht="13.5" customHeight="1">
      <c r="C107" s="146" t="s">
        <v>144</v>
      </c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V107" s="56"/>
    </row>
    <row r="108" spans="1:22" s="55" customFormat="1" ht="12.75" customHeight="1">
      <c r="C108" s="140" t="s">
        <v>145</v>
      </c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V108" s="56"/>
    </row>
    <row r="109" spans="1:22" s="55" customFormat="1" ht="15.75" customHeight="1">
      <c r="C109" s="134" t="s">
        <v>146</v>
      </c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V109" s="56"/>
    </row>
    <row r="110" spans="1:22">
      <c r="A110" s="55"/>
      <c r="B110" s="55"/>
      <c r="C110" s="42" t="s">
        <v>147</v>
      </c>
    </row>
    <row r="111" spans="1:22">
      <c r="A111" s="55"/>
      <c r="B111" s="55"/>
    </row>
    <row r="112" spans="1:22">
      <c r="A112" s="55"/>
      <c r="B112" s="55"/>
    </row>
    <row r="113" spans="1:2">
      <c r="A113" s="55"/>
      <c r="B113" s="55"/>
    </row>
  </sheetData>
  <mergeCells count="75">
    <mergeCell ref="C107:R107"/>
    <mergeCell ref="C108:R108"/>
    <mergeCell ref="C109:R109"/>
    <mergeCell ref="C101:R101"/>
    <mergeCell ref="C102:R102"/>
    <mergeCell ref="C103:R103"/>
    <mergeCell ref="C104:R104"/>
    <mergeCell ref="C105:R105"/>
    <mergeCell ref="C106:R106"/>
    <mergeCell ref="C100:R100"/>
    <mergeCell ref="C89:R89"/>
    <mergeCell ref="C90:R90"/>
    <mergeCell ref="C91:R91"/>
    <mergeCell ref="C92:R92"/>
    <mergeCell ref="C93:R93"/>
    <mergeCell ref="C94:R94"/>
    <mergeCell ref="C95:R95"/>
    <mergeCell ref="C96:R96"/>
    <mergeCell ref="C97:R97"/>
    <mergeCell ref="C98:R98"/>
    <mergeCell ref="C99:R99"/>
    <mergeCell ref="C88:R88"/>
    <mergeCell ref="C77:R77"/>
    <mergeCell ref="C78:R78"/>
    <mergeCell ref="C79:R79"/>
    <mergeCell ref="C80:R80"/>
    <mergeCell ref="C81:R81"/>
    <mergeCell ref="C82:R82"/>
    <mergeCell ref="C83:R83"/>
    <mergeCell ref="C84:R84"/>
    <mergeCell ref="C85:R85"/>
    <mergeCell ref="C86:R86"/>
    <mergeCell ref="C87:R87"/>
    <mergeCell ref="C76:R76"/>
    <mergeCell ref="C65:R65"/>
    <mergeCell ref="C66:R66"/>
    <mergeCell ref="C67:R67"/>
    <mergeCell ref="C68:R68"/>
    <mergeCell ref="C69:R69"/>
    <mergeCell ref="C70:R70"/>
    <mergeCell ref="C71:R71"/>
    <mergeCell ref="C72:R72"/>
    <mergeCell ref="C73:R73"/>
    <mergeCell ref="C74:R74"/>
    <mergeCell ref="C75:R75"/>
    <mergeCell ref="C64:R64"/>
    <mergeCell ref="C53:R53"/>
    <mergeCell ref="C54:R54"/>
    <mergeCell ref="C55:R55"/>
    <mergeCell ref="C56:R56"/>
    <mergeCell ref="C57:R57"/>
    <mergeCell ref="C58:R58"/>
    <mergeCell ref="C59:R59"/>
    <mergeCell ref="C60:R60"/>
    <mergeCell ref="C61:R61"/>
    <mergeCell ref="C62:R62"/>
    <mergeCell ref="C63:R63"/>
    <mergeCell ref="C52:R52"/>
    <mergeCell ref="C41:R41"/>
    <mergeCell ref="C42:R42"/>
    <mergeCell ref="C43:R43"/>
    <mergeCell ref="C44:R44"/>
    <mergeCell ref="C45:R45"/>
    <mergeCell ref="C46:R46"/>
    <mergeCell ref="C47:R47"/>
    <mergeCell ref="C48:R48"/>
    <mergeCell ref="C49:R49"/>
    <mergeCell ref="C50:R50"/>
    <mergeCell ref="C51:R51"/>
    <mergeCell ref="C40:R40"/>
    <mergeCell ref="C1:AG1"/>
    <mergeCell ref="C36:R36"/>
    <mergeCell ref="C37:R37"/>
    <mergeCell ref="C38:R38"/>
    <mergeCell ref="C39:R39"/>
  </mergeCells>
  <hyperlinks>
    <hyperlink ref="A40" r:id="rId1" xr:uid="{89983B83-F53E-400E-B5E9-92A9935AF5EF}"/>
    <hyperlink ref="C20" r:id="rId2" xr:uid="{E7B0A8D4-27EB-4E89-9DEA-7F718E855A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opLeftCell="A2" workbookViewId="0">
      <selection activeCell="C6" sqref="C6"/>
    </sheetView>
  </sheetViews>
  <sheetFormatPr defaultRowHeight="15"/>
  <cols>
    <col min="1" max="1" width="24" customWidth="1"/>
    <col min="2" max="2" width="51.42578125" customWidth="1"/>
    <col min="3" max="4" width="16.42578125" customWidth="1"/>
    <col min="5" max="5" width="16.85546875" customWidth="1"/>
    <col min="6" max="6" width="65.7109375" customWidth="1"/>
  </cols>
  <sheetData>
    <row r="1" spans="1:6" s="41" customFormat="1" ht="30.75" thickBot="1">
      <c r="A1" s="38" t="s">
        <v>148</v>
      </c>
      <c r="B1" s="39" t="s">
        <v>149</v>
      </c>
      <c r="C1" s="59" t="s">
        <v>150</v>
      </c>
      <c r="D1" s="60" t="s">
        <v>151</v>
      </c>
      <c r="E1" s="61" t="s">
        <v>152</v>
      </c>
      <c r="F1" s="40" t="s">
        <v>153</v>
      </c>
    </row>
    <row r="2" spans="1:6" ht="30">
      <c r="A2" s="23" t="s">
        <v>154</v>
      </c>
      <c r="B2" s="20" t="s">
        <v>155</v>
      </c>
      <c r="C2" s="62">
        <f>'Vehicle+Vessel Inventory'!B2/'Vehicle+Vessel Inventory'!B21</f>
        <v>5.2537756611654492E-3</v>
      </c>
      <c r="D2" s="28">
        <f>'Vehicle+Vessel Inventory'!B23/'Vehicle+Vessel Inventory'!B21</f>
        <v>3.1623721624819426E-2</v>
      </c>
      <c r="E2" s="63">
        <f>1-(D2+C2)</f>
        <v>0.96312250271401512</v>
      </c>
      <c r="F2" s="24" t="s">
        <v>156</v>
      </c>
    </row>
    <row r="3" spans="1:6">
      <c r="A3" s="23" t="s">
        <v>157</v>
      </c>
      <c r="B3" s="20" t="s">
        <v>158</v>
      </c>
      <c r="C3" s="64">
        <f>'Vehicle+Vessel Inventory'!B6/'Vehicle+Vessel Inventory'!B29</f>
        <v>0.13345408142263204</v>
      </c>
      <c r="D3" s="22">
        <f>1-C3</f>
        <v>0.86654591857736796</v>
      </c>
      <c r="E3" s="22">
        <v>0</v>
      </c>
      <c r="F3" s="24" t="s">
        <v>159</v>
      </c>
    </row>
    <row r="4" spans="1:6">
      <c r="A4" s="82" t="s">
        <v>160</v>
      </c>
      <c r="B4" s="20" t="s">
        <v>161</v>
      </c>
      <c r="C4" s="66">
        <v>0</v>
      </c>
      <c r="D4" s="66">
        <v>1</v>
      </c>
      <c r="E4" s="66">
        <v>0</v>
      </c>
      <c r="F4" s="24" t="s">
        <v>162</v>
      </c>
    </row>
    <row r="5" spans="1:6">
      <c r="A5" s="82" t="s">
        <v>163</v>
      </c>
      <c r="B5" s="20" t="s">
        <v>164</v>
      </c>
      <c r="C5" s="68">
        <v>0.75</v>
      </c>
      <c r="D5" s="36">
        <v>0.25</v>
      </c>
      <c r="E5" s="67">
        <v>0</v>
      </c>
      <c r="F5" s="24" t="s">
        <v>165</v>
      </c>
    </row>
    <row r="6" spans="1:6" ht="30">
      <c r="A6" s="81" t="s">
        <v>166</v>
      </c>
      <c r="B6" s="30" t="s">
        <v>167</v>
      </c>
      <c r="C6" s="68">
        <f>Ships!B32/Ships!B28</f>
        <v>1.0202171471359042E-2</v>
      </c>
      <c r="D6" s="68">
        <f>1-(C6+E6)</f>
        <v>5.8685885436166263E-2</v>
      </c>
      <c r="E6" s="68">
        <f>Ships!B30/Ships!B28</f>
        <v>0.93111194309247469</v>
      </c>
      <c r="F6" s="32" t="s">
        <v>168</v>
      </c>
    </row>
    <row r="7" spans="1:6" ht="45">
      <c r="A7" s="25" t="s">
        <v>169</v>
      </c>
      <c r="B7" s="26" t="s">
        <v>170</v>
      </c>
      <c r="C7" s="68">
        <f>1-E7</f>
        <v>1.3232899022801337E-2</v>
      </c>
      <c r="D7" s="107">
        <v>0</v>
      </c>
      <c r="E7" s="70">
        <f>'Vehicle+Vessel Inventory'!B11/'Vehicle+Vessel Inventory'!B10</f>
        <v>0.98676710097719866</v>
      </c>
      <c r="F7" s="27" t="s">
        <v>171</v>
      </c>
    </row>
    <row r="8" spans="1:6">
      <c r="A8" s="33" t="s">
        <v>172</v>
      </c>
      <c r="B8" s="34" t="s">
        <v>173</v>
      </c>
      <c r="C8" s="71">
        <v>0</v>
      </c>
      <c r="D8" s="29">
        <v>1</v>
      </c>
      <c r="E8" s="72">
        <v>0</v>
      </c>
      <c r="F8" s="24" t="s">
        <v>174</v>
      </c>
    </row>
    <row r="9" spans="1:6">
      <c r="A9" s="23" t="s">
        <v>175</v>
      </c>
      <c r="B9" s="20" t="s">
        <v>176</v>
      </c>
      <c r="C9" s="66">
        <v>0</v>
      </c>
      <c r="D9" s="65">
        <v>1</v>
      </c>
      <c r="E9" s="65">
        <v>0</v>
      </c>
      <c r="F9" s="24" t="s">
        <v>174</v>
      </c>
    </row>
    <row r="10" spans="1:6">
      <c r="A10" s="82" t="s">
        <v>177</v>
      </c>
      <c r="B10" s="20" t="s">
        <v>178</v>
      </c>
      <c r="C10" s="66">
        <v>0</v>
      </c>
      <c r="D10" s="21">
        <v>1</v>
      </c>
      <c r="E10" s="65">
        <v>0</v>
      </c>
      <c r="F10" s="24" t="s">
        <v>179</v>
      </c>
    </row>
    <row r="11" spans="1:6">
      <c r="A11" s="82" t="s">
        <v>180</v>
      </c>
      <c r="B11" s="20" t="s">
        <v>181</v>
      </c>
      <c r="C11" s="76">
        <v>0</v>
      </c>
      <c r="D11" s="77">
        <v>0</v>
      </c>
      <c r="E11" s="78">
        <v>0</v>
      </c>
      <c r="F11" s="24" t="s">
        <v>182</v>
      </c>
    </row>
    <row r="12" spans="1:6">
      <c r="A12" s="83" t="s">
        <v>183</v>
      </c>
      <c r="B12" s="30" t="s">
        <v>184</v>
      </c>
      <c r="C12" s="69">
        <v>0</v>
      </c>
      <c r="D12" s="31">
        <v>1</v>
      </c>
      <c r="E12" s="65">
        <v>0</v>
      </c>
      <c r="F12" s="32" t="s">
        <v>185</v>
      </c>
    </row>
    <row r="13" spans="1:6">
      <c r="A13" s="84" t="s">
        <v>186</v>
      </c>
      <c r="B13" s="35" t="s">
        <v>187</v>
      </c>
      <c r="C13" s="73"/>
      <c r="D13" s="74"/>
      <c r="E13" s="75"/>
      <c r="F13" s="27"/>
    </row>
    <row r="15" spans="1:6">
      <c r="A15" s="3" t="s">
        <v>188</v>
      </c>
    </row>
    <row r="16" spans="1:6">
      <c r="A16" s="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D7"/>
  <sheetViews>
    <sheetView workbookViewId="0">
      <selection activeCell="G3" sqref="G3"/>
    </sheetView>
  </sheetViews>
  <sheetFormatPr defaultRowHeight="15"/>
  <cols>
    <col min="1" max="1" width="15.28515625" customWidth="1"/>
    <col min="2" max="4" width="15.7109375" customWidth="1"/>
  </cols>
  <sheetData>
    <row r="1" spans="1:4">
      <c r="A1" s="1" t="s">
        <v>190</v>
      </c>
      <c r="B1" s="37" t="s">
        <v>191</v>
      </c>
      <c r="C1" s="37" t="s">
        <v>192</v>
      </c>
      <c r="D1" s="37" t="s">
        <v>193</v>
      </c>
    </row>
    <row r="2" spans="1:4">
      <c r="A2" t="s">
        <v>194</v>
      </c>
      <c r="B2" s="124">
        <f>Results!C2</f>
        <v>5.2537756611654492E-3</v>
      </c>
      <c r="C2" s="124">
        <f>Results!D2</f>
        <v>3.1623721624819426E-2</v>
      </c>
      <c r="D2" s="124">
        <f>Results!E2</f>
        <v>0.96312250271401512</v>
      </c>
    </row>
    <row r="3" spans="1:4">
      <c r="A3" t="s">
        <v>195</v>
      </c>
      <c r="B3" s="124">
        <f>Results!C3</f>
        <v>0.13345408142263204</v>
      </c>
      <c r="C3" s="124">
        <f>Results!D3</f>
        <v>0.86654591857736796</v>
      </c>
      <c r="D3" s="124">
        <f>Results!E3</f>
        <v>0</v>
      </c>
    </row>
    <row r="4" spans="1:4">
      <c r="A4" t="s">
        <v>196</v>
      </c>
      <c r="B4" s="124">
        <f>Results!C4</f>
        <v>0</v>
      </c>
      <c r="C4" s="124">
        <f>Results!D4</f>
        <v>1</v>
      </c>
      <c r="D4" s="124">
        <f>Results!E4</f>
        <v>0</v>
      </c>
    </row>
    <row r="5" spans="1:4">
      <c r="A5" t="s">
        <v>197</v>
      </c>
      <c r="B5" s="124">
        <f>Results!C5</f>
        <v>0.75</v>
      </c>
      <c r="C5" s="124">
        <f>Results!D5</f>
        <v>0.25</v>
      </c>
      <c r="D5" s="124">
        <f>Results!E5</f>
        <v>0</v>
      </c>
    </row>
    <row r="6" spans="1:4">
      <c r="A6" t="s">
        <v>198</v>
      </c>
      <c r="B6" s="124">
        <f>Results!C6</f>
        <v>1.0202171471359042E-2</v>
      </c>
      <c r="C6" s="124">
        <f>Results!D6</f>
        <v>5.8685885436166263E-2</v>
      </c>
      <c r="D6" s="124">
        <f>Results!E6</f>
        <v>0.93111194309247469</v>
      </c>
    </row>
    <row r="7" spans="1:4">
      <c r="A7" t="s">
        <v>199</v>
      </c>
      <c r="B7" s="124">
        <f>Results!C7</f>
        <v>1.3232899022801337E-2</v>
      </c>
      <c r="C7" s="124">
        <f>Results!D7</f>
        <v>0</v>
      </c>
      <c r="D7" s="124">
        <f>Results!E7</f>
        <v>0.98676710097719866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D7"/>
  <sheetViews>
    <sheetView workbookViewId="0">
      <selection activeCell="D7" sqref="B2:D7"/>
    </sheetView>
  </sheetViews>
  <sheetFormatPr defaultRowHeight="15"/>
  <cols>
    <col min="1" max="1" width="15.28515625" customWidth="1"/>
    <col min="2" max="4" width="15.7109375" customWidth="1"/>
  </cols>
  <sheetData>
    <row r="1" spans="1:4">
      <c r="A1" s="1" t="s">
        <v>190</v>
      </c>
      <c r="B1" s="37" t="s">
        <v>191</v>
      </c>
      <c r="C1" s="37" t="s">
        <v>192</v>
      </c>
      <c r="D1" s="37" t="s">
        <v>193</v>
      </c>
    </row>
    <row r="2" spans="1:4">
      <c r="A2" t="s">
        <v>194</v>
      </c>
      <c r="B2" s="18">
        <f>Results!C8</f>
        <v>0</v>
      </c>
      <c r="C2" s="18">
        <v>1</v>
      </c>
      <c r="D2" s="18">
        <f>Results!E8</f>
        <v>0</v>
      </c>
    </row>
    <row r="3" spans="1:4">
      <c r="A3" t="s">
        <v>195</v>
      </c>
      <c r="B3" s="18">
        <f>Results!C9</f>
        <v>0</v>
      </c>
      <c r="C3" s="18">
        <f>Results!D9</f>
        <v>1</v>
      </c>
      <c r="D3" s="18">
        <f>Results!E9</f>
        <v>0</v>
      </c>
    </row>
    <row r="4" spans="1:4">
      <c r="A4" t="s">
        <v>196</v>
      </c>
      <c r="B4" s="18">
        <f>Results!C10</f>
        <v>0</v>
      </c>
      <c r="C4" s="18">
        <f>Results!D10</f>
        <v>1</v>
      </c>
      <c r="D4" s="18">
        <f>Results!E10</f>
        <v>0</v>
      </c>
    </row>
    <row r="5" spans="1:4">
      <c r="A5" t="s">
        <v>197</v>
      </c>
      <c r="B5" s="18">
        <f>Results!C11</f>
        <v>0</v>
      </c>
      <c r="C5" s="18">
        <f>Results!D11</f>
        <v>0</v>
      </c>
      <c r="D5" s="18">
        <f>Results!E11</f>
        <v>0</v>
      </c>
    </row>
    <row r="6" spans="1:4">
      <c r="A6" t="s">
        <v>198</v>
      </c>
      <c r="B6" s="18">
        <f>Results!C12</f>
        <v>0</v>
      </c>
      <c r="C6" s="18">
        <f>Results!D12</f>
        <v>1</v>
      </c>
      <c r="D6" s="18">
        <f>Results!E12</f>
        <v>0</v>
      </c>
    </row>
    <row r="7" spans="1:4">
      <c r="A7" t="s">
        <v>199</v>
      </c>
      <c r="B7" s="18">
        <f>Results!C13</f>
        <v>0</v>
      </c>
      <c r="C7" s="18">
        <f>Results!D13</f>
        <v>0</v>
      </c>
      <c r="D7" s="18">
        <f>Results!E13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47B9E4-7A3D-4287-8CF1-A35BDF58DE38}"/>
</file>

<file path=customXml/itemProps2.xml><?xml version="1.0" encoding="utf-8"?>
<ds:datastoreItem xmlns:ds="http://schemas.openxmlformats.org/officeDocument/2006/customXml" ds:itemID="{FBF1630D-72E3-41E9-93C4-73AB01E410E5}"/>
</file>

<file path=customXml/itemProps3.xml><?xml version="1.0" encoding="utf-8"?>
<ds:datastoreItem xmlns:ds="http://schemas.openxmlformats.org/officeDocument/2006/customXml" ds:itemID="{DFEFE770-04B6-48ED-A60B-0700BBCD8C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Hiromi Hashimoto</cp:lastModifiedBy>
  <cp:revision/>
  <dcterms:created xsi:type="dcterms:W3CDTF">2014-04-12T22:49:27Z</dcterms:created>
  <dcterms:modified xsi:type="dcterms:W3CDTF">2019-06-27T13:21:08Z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313</vt:lpwstr>
  </property>
</Properties>
</file>