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ghan\Dropbox (Energy Innovation)\EPS Versions\eps-1.5.0-us-wipI\InputData\ccs\CPbE\"/>
    </mc:Choice>
  </mc:AlternateContent>
  <bookViews>
    <workbookView xWindow="240" yWindow="60" windowWidth="18960" windowHeight="5550"/>
  </bookViews>
  <sheets>
    <sheet name="About" sheetId="1" r:id="rId1"/>
    <sheet name="Data OECD" sheetId="2" r:id="rId2"/>
    <sheet name="Data NonOECD" sheetId="7" r:id="rId3"/>
    <sheet name="CPbE-FoCSbS" sheetId="4" r:id="rId4"/>
    <sheet name="CPbE-FoESCbES" sheetId="5" r:id="rId5"/>
    <sheet name="CPbE-PoICbI" sheetId="3" r:id="rId6"/>
  </sheets>
  <definedNames>
    <definedName name="Region">About!$B$16</definedName>
  </definedNames>
  <calcPr calcId="162913"/>
</workbook>
</file>

<file path=xl/calcChain.xml><?xml version="1.0" encoding="utf-8"?>
<calcChain xmlns="http://schemas.openxmlformats.org/spreadsheetml/2006/main">
  <c r="M4" i="3" l="1"/>
  <c r="L4" i="3" s="1"/>
  <c r="K4" i="3" s="1"/>
  <c r="J4" i="3" s="1"/>
  <c r="I4" i="3" s="1"/>
  <c r="H4" i="3" s="1"/>
  <c r="G4" i="3" s="1"/>
  <c r="F4" i="3" s="1"/>
  <c r="E4" i="3" s="1"/>
  <c r="D4" i="3" s="1"/>
  <c r="C4" i="3" s="1"/>
  <c r="B4" i="3" s="1"/>
  <c r="M5" i="3"/>
  <c r="L5" i="3" s="1"/>
  <c r="K5" i="3" s="1"/>
  <c r="J5" i="3" s="1"/>
  <c r="I5" i="3" s="1"/>
  <c r="H5" i="3" s="1"/>
  <c r="G5" i="3" s="1"/>
  <c r="F5" i="3" s="1"/>
  <c r="E5" i="3" s="1"/>
  <c r="D5" i="3" s="1"/>
  <c r="C5" i="3" s="1"/>
  <c r="B5" i="3" s="1"/>
  <c r="M2" i="3"/>
  <c r="L2" i="3" s="1"/>
  <c r="K2" i="3" s="1"/>
  <c r="J2" i="3" s="1"/>
  <c r="I2" i="3" s="1"/>
  <c r="H2" i="3" s="1"/>
  <c r="G2" i="3" s="1"/>
  <c r="F2" i="3" s="1"/>
  <c r="E2" i="3" s="1"/>
  <c r="D2" i="3" s="1"/>
  <c r="C2" i="3" s="1"/>
  <c r="B2" i="3" s="1"/>
  <c r="R3" i="3"/>
  <c r="P4" i="3"/>
  <c r="W3" i="3"/>
  <c r="U4" i="3"/>
  <c r="AB3" i="3"/>
  <c r="Z4" i="3"/>
  <c r="AG3" i="3"/>
  <c r="AE4" i="3"/>
  <c r="AD4" i="3"/>
  <c r="AL3" i="3"/>
  <c r="AJ4" i="3"/>
  <c r="AM3" i="3"/>
  <c r="AM4" i="3"/>
  <c r="AM5" i="3"/>
  <c r="AM2" i="3"/>
  <c r="AH3" i="3"/>
  <c r="AJ3" i="3" s="1"/>
  <c r="AH4" i="3"/>
  <c r="AF4" i="3" s="1"/>
  <c r="AH5" i="3"/>
  <c r="AD5" i="3" s="1"/>
  <c r="AH2" i="3"/>
  <c r="AD2" i="3" s="1"/>
  <c r="AC3" i="3"/>
  <c r="AE3" i="3" s="1"/>
  <c r="AC4" i="3"/>
  <c r="AG4" i="3" s="1"/>
  <c r="AC5" i="3"/>
  <c r="AE5" i="3" s="1"/>
  <c r="AC2" i="3"/>
  <c r="AE2" i="3" s="1"/>
  <c r="X3" i="3"/>
  <c r="Z3" i="3" s="1"/>
  <c r="X4" i="3"/>
  <c r="AA4" i="3" s="1"/>
  <c r="X5" i="3"/>
  <c r="Y5" i="3" s="1"/>
  <c r="X2" i="3"/>
  <c r="Y2" i="3" s="1"/>
  <c r="N3" i="3"/>
  <c r="P3" i="3" s="1"/>
  <c r="N4" i="3"/>
  <c r="R4" i="3" s="1"/>
  <c r="N5" i="3"/>
  <c r="P5" i="3" s="1"/>
  <c r="N2" i="3"/>
  <c r="P2" i="3" s="1"/>
  <c r="S3" i="3"/>
  <c r="U3" i="3" s="1"/>
  <c r="S4" i="3"/>
  <c r="Q4" i="3" s="1"/>
  <c r="S5" i="3"/>
  <c r="O5" i="3" s="1"/>
  <c r="S2" i="3"/>
  <c r="O2" i="3" s="1"/>
  <c r="U3" i="5"/>
  <c r="V3" i="5"/>
  <c r="U4" i="5"/>
  <c r="V4" i="5"/>
  <c r="W4" i="5"/>
  <c r="X4" i="5"/>
  <c r="Y4" i="5"/>
  <c r="Z4" i="5"/>
  <c r="AA4" i="5"/>
  <c r="AB4" i="5"/>
  <c r="U5" i="5"/>
  <c r="V5" i="5"/>
  <c r="W5" i="5"/>
  <c r="X5" i="5"/>
  <c r="Y5" i="5"/>
  <c r="Z5" i="5"/>
  <c r="AA5" i="5"/>
  <c r="AB5" i="5"/>
  <c r="U6" i="5"/>
  <c r="V6" i="5"/>
  <c r="W6" i="5"/>
  <c r="X6" i="5"/>
  <c r="Y6" i="5"/>
  <c r="Z6" i="5"/>
  <c r="AA6" i="5"/>
  <c r="AB6" i="5"/>
  <c r="U7" i="5"/>
  <c r="V7" i="5"/>
  <c r="W7" i="5"/>
  <c r="X7" i="5"/>
  <c r="Y7" i="5"/>
  <c r="Z7" i="5"/>
  <c r="AA7" i="5"/>
  <c r="AB7" i="5"/>
  <c r="U8" i="5"/>
  <c r="V8" i="5"/>
  <c r="W8" i="5"/>
  <c r="X8" i="5"/>
  <c r="Y8" i="5"/>
  <c r="Z8" i="5"/>
  <c r="AA8" i="5"/>
  <c r="AB8" i="5"/>
  <c r="U9" i="5"/>
  <c r="V9" i="5"/>
  <c r="T3" i="5"/>
  <c r="T4" i="5"/>
  <c r="T5" i="5"/>
  <c r="T6" i="5"/>
  <c r="T7" i="5"/>
  <c r="T8" i="5"/>
  <c r="AE4" i="5"/>
  <c r="AF4" i="5"/>
  <c r="AG4" i="5"/>
  <c r="AH4" i="5"/>
  <c r="AI4" i="5"/>
  <c r="AJ4" i="5"/>
  <c r="AK4" i="5"/>
  <c r="AL4" i="5"/>
  <c r="AE5" i="5"/>
  <c r="AF5" i="5"/>
  <c r="AG5" i="5"/>
  <c r="AH5" i="5"/>
  <c r="AI5" i="5"/>
  <c r="AJ5" i="5"/>
  <c r="AK5" i="5"/>
  <c r="AL5" i="5"/>
  <c r="AE6" i="5"/>
  <c r="AF6" i="5"/>
  <c r="AG6" i="5"/>
  <c r="AH6" i="5"/>
  <c r="AI6" i="5"/>
  <c r="AJ6" i="5"/>
  <c r="AK6" i="5"/>
  <c r="AL6" i="5"/>
  <c r="AE7" i="5"/>
  <c r="AF7" i="5"/>
  <c r="AG7" i="5"/>
  <c r="AH7" i="5"/>
  <c r="AI7" i="5"/>
  <c r="AJ7" i="5"/>
  <c r="AK7" i="5"/>
  <c r="AL7" i="5"/>
  <c r="AE8" i="5"/>
  <c r="AF8" i="5"/>
  <c r="AG8" i="5"/>
  <c r="AH8" i="5"/>
  <c r="AI8" i="5"/>
  <c r="AJ8" i="5"/>
  <c r="AK8" i="5"/>
  <c r="AL8" i="5"/>
  <c r="AF9" i="5"/>
  <c r="AD4" i="5"/>
  <c r="AD5" i="5"/>
  <c r="AD6" i="5"/>
  <c r="AD7" i="5"/>
  <c r="AD8" i="5"/>
  <c r="AM9" i="5"/>
  <c r="AG9" i="5" s="1"/>
  <c r="AM3" i="5"/>
  <c r="AE3" i="5" s="1"/>
  <c r="AC9" i="5"/>
  <c r="W9" i="5" s="1"/>
  <c r="AC3" i="5"/>
  <c r="S9" i="5"/>
  <c r="X9" i="5" s="1"/>
  <c r="S3" i="5"/>
  <c r="W3" i="5" s="1"/>
  <c r="I9" i="5"/>
  <c r="I3" i="5"/>
  <c r="AM2" i="5"/>
  <c r="AG2" i="5" s="1"/>
  <c r="AC2" i="5"/>
  <c r="W2" i="5" s="1"/>
  <c r="I2" i="5"/>
  <c r="J2" i="5" s="1"/>
  <c r="S2" i="5"/>
  <c r="X2" i="5" s="1"/>
  <c r="AK3" i="4"/>
  <c r="AL3" i="4"/>
  <c r="AF2" i="4"/>
  <c r="AF3" i="4"/>
  <c r="AG3" i="4"/>
  <c r="AD3" i="4"/>
  <c r="AA3" i="4"/>
  <c r="AB3" i="4"/>
  <c r="Y3" i="4"/>
  <c r="W3" i="4"/>
  <c r="Q2" i="4"/>
  <c r="AM3" i="4"/>
  <c r="AH3" i="4"/>
  <c r="AI3" i="4" s="1"/>
  <c r="AC3" i="4"/>
  <c r="AE3" i="4" s="1"/>
  <c r="X3" i="4"/>
  <c r="Z3" i="4" s="1"/>
  <c r="S3" i="4"/>
  <c r="T3" i="4" s="1"/>
  <c r="N3" i="4"/>
  <c r="O3" i="4" s="1"/>
  <c r="AM2" i="4"/>
  <c r="AK2" i="4" s="1"/>
  <c r="AH2" i="4"/>
  <c r="AI2" i="4" s="1"/>
  <c r="AC2" i="4"/>
  <c r="AD2" i="4" s="1"/>
  <c r="X2" i="4"/>
  <c r="Y2" i="4" s="1"/>
  <c r="S2" i="4"/>
  <c r="T2" i="4" s="1"/>
  <c r="N2" i="4"/>
  <c r="O2" i="4" s="1"/>
  <c r="C15" i="7"/>
  <c r="D15" i="7"/>
  <c r="E15" i="7"/>
  <c r="C16" i="7"/>
  <c r="D16" i="7"/>
  <c r="E16" i="7"/>
  <c r="C17" i="7"/>
  <c r="D17" i="7"/>
  <c r="E17" i="7"/>
  <c r="B16" i="7"/>
  <c r="B17" i="7"/>
  <c r="B15" i="7"/>
  <c r="G11" i="7"/>
  <c r="F11" i="7"/>
  <c r="E11" i="7"/>
  <c r="D11" i="7"/>
  <c r="C11" i="7"/>
  <c r="B11" i="7"/>
  <c r="G10" i="7"/>
  <c r="F10" i="7"/>
  <c r="E10" i="7"/>
  <c r="D10" i="7"/>
  <c r="C10" i="7"/>
  <c r="B10" i="7"/>
  <c r="G9" i="7"/>
  <c r="F9" i="7"/>
  <c r="E9" i="7"/>
  <c r="D9" i="7"/>
  <c r="C9" i="7"/>
  <c r="B9" i="7"/>
  <c r="G8" i="7"/>
  <c r="F8" i="7"/>
  <c r="E8" i="7"/>
  <c r="D8" i="7"/>
  <c r="C8" i="7"/>
  <c r="B8" i="7"/>
  <c r="G4" i="7"/>
  <c r="F4" i="7"/>
  <c r="E4" i="7"/>
  <c r="D4" i="7"/>
  <c r="C4" i="7"/>
  <c r="B4" i="7"/>
  <c r="G3" i="7"/>
  <c r="F3" i="7"/>
  <c r="E3" i="7"/>
  <c r="D3" i="7"/>
  <c r="C3" i="7"/>
  <c r="B3" i="7"/>
  <c r="C3" i="2"/>
  <c r="B3" i="2"/>
  <c r="F8" i="2"/>
  <c r="G8" i="2"/>
  <c r="F9" i="2"/>
  <c r="G9" i="2"/>
  <c r="F10" i="2"/>
  <c r="G10" i="2"/>
  <c r="F11" i="2"/>
  <c r="G11" i="2"/>
  <c r="C8" i="2"/>
  <c r="D8" i="2"/>
  <c r="E8" i="2"/>
  <c r="C9" i="2"/>
  <c r="D9" i="2"/>
  <c r="E9" i="2"/>
  <c r="C10" i="2"/>
  <c r="D10" i="2"/>
  <c r="E10" i="2"/>
  <c r="C11" i="2"/>
  <c r="D11" i="2"/>
  <c r="E11" i="2"/>
  <c r="B10" i="2"/>
  <c r="B11" i="2"/>
  <c r="B9" i="2"/>
  <c r="B8" i="2"/>
  <c r="C15" i="2"/>
  <c r="D15" i="2"/>
  <c r="E15" i="2"/>
  <c r="C16" i="2"/>
  <c r="D16" i="2"/>
  <c r="E16" i="2"/>
  <c r="C17" i="2"/>
  <c r="D17" i="2"/>
  <c r="E17" i="2"/>
  <c r="B17" i="2"/>
  <c r="B16" i="2"/>
  <c r="B15" i="2"/>
  <c r="D3" i="2"/>
  <c r="E3" i="2"/>
  <c r="F3" i="2"/>
  <c r="G3" i="2"/>
  <c r="C4" i="2"/>
  <c r="D4" i="2"/>
  <c r="E4" i="2"/>
  <c r="F4" i="2"/>
  <c r="G4" i="2"/>
  <c r="B4" i="2"/>
  <c r="Q3" i="4" l="1"/>
  <c r="U2" i="5"/>
  <c r="AI4" i="3"/>
  <c r="T4" i="3"/>
  <c r="O4" i="3"/>
  <c r="P3" i="4"/>
  <c r="U3" i="4"/>
  <c r="AJ3" i="4"/>
  <c r="AD2" i="5"/>
  <c r="AL9" i="5"/>
  <c r="AL3" i="5"/>
  <c r="AL2" i="5"/>
  <c r="T2" i="5"/>
  <c r="AB9" i="5"/>
  <c r="AB3" i="5"/>
  <c r="AB2" i="5"/>
  <c r="AI3" i="3"/>
  <c r="AK3" i="3"/>
  <c r="AD3" i="3"/>
  <c r="AF3" i="3"/>
  <c r="Y3" i="3"/>
  <c r="AA3" i="3"/>
  <c r="T3" i="3"/>
  <c r="V3" i="3"/>
  <c r="O3" i="3"/>
  <c r="Q3" i="3"/>
  <c r="M3" i="3"/>
  <c r="L3" i="3" s="1"/>
  <c r="K3" i="3" s="1"/>
  <c r="J3" i="3" s="1"/>
  <c r="I3" i="3" s="1"/>
  <c r="H3" i="3" s="1"/>
  <c r="G3" i="3" s="1"/>
  <c r="F3" i="3" s="1"/>
  <c r="E3" i="3" s="1"/>
  <c r="D3" i="3" s="1"/>
  <c r="C3" i="3" s="1"/>
  <c r="B3" i="3" s="1"/>
  <c r="AF2" i="5"/>
  <c r="R2" i="4"/>
  <c r="W2" i="4"/>
  <c r="AB2" i="4"/>
  <c r="AG2" i="4"/>
  <c r="AL2" i="4"/>
  <c r="AD9" i="5"/>
  <c r="AK9" i="5"/>
  <c r="AK3" i="5"/>
  <c r="AK2" i="5"/>
  <c r="T9" i="5"/>
  <c r="AA9" i="5"/>
  <c r="AA3" i="5"/>
  <c r="AA2" i="5"/>
  <c r="M2" i="4"/>
  <c r="L2" i="4" s="1"/>
  <c r="K2" i="4" s="1"/>
  <c r="J2" i="4" s="1"/>
  <c r="I2" i="4" s="1"/>
  <c r="H2" i="4" s="1"/>
  <c r="G2" i="4" s="1"/>
  <c r="F2" i="4" s="1"/>
  <c r="E2" i="4" s="1"/>
  <c r="D2" i="4" s="1"/>
  <c r="C2" i="4" s="1"/>
  <c r="B2" i="4" s="1"/>
  <c r="AL5" i="3"/>
  <c r="AG5" i="3"/>
  <c r="AB5" i="3"/>
  <c r="W5" i="3"/>
  <c r="R5" i="3"/>
  <c r="R3" i="4"/>
  <c r="AF3" i="5"/>
  <c r="AI5" i="3"/>
  <c r="V3" i="4"/>
  <c r="AA2" i="4"/>
  <c r="AJ9" i="5"/>
  <c r="AJ3" i="5"/>
  <c r="AJ2" i="5"/>
  <c r="Z9" i="5"/>
  <c r="Z3" i="5"/>
  <c r="Z2" i="5"/>
  <c r="M3" i="4"/>
  <c r="L3" i="4" s="1"/>
  <c r="K3" i="4" s="1"/>
  <c r="J3" i="4" s="1"/>
  <c r="I3" i="4" s="1"/>
  <c r="H3" i="4" s="1"/>
  <c r="G3" i="4" s="1"/>
  <c r="F3" i="4" s="1"/>
  <c r="E3" i="4" s="1"/>
  <c r="D3" i="4" s="1"/>
  <c r="C3" i="4" s="1"/>
  <c r="B3" i="4" s="1"/>
  <c r="AK5" i="3"/>
  <c r="AL2" i="3"/>
  <c r="AF5" i="3"/>
  <c r="AG2" i="3"/>
  <c r="AA5" i="3"/>
  <c r="AB2" i="3"/>
  <c r="V5" i="3"/>
  <c r="W2" i="3"/>
  <c r="Q5" i="3"/>
  <c r="R2" i="3"/>
  <c r="T5" i="3"/>
  <c r="AD3" i="5"/>
  <c r="P2" i="4"/>
  <c r="U2" i="4"/>
  <c r="Z2" i="4"/>
  <c r="AE2" i="4"/>
  <c r="AJ2" i="4"/>
  <c r="AI9" i="5"/>
  <c r="AI3" i="5"/>
  <c r="AI2" i="5"/>
  <c r="Y9" i="5"/>
  <c r="Y3" i="5"/>
  <c r="Y2" i="5"/>
  <c r="AJ5" i="3"/>
  <c r="AK2" i="3"/>
  <c r="AF2" i="3"/>
  <c r="Z5" i="3"/>
  <c r="AA2" i="3"/>
  <c r="U5" i="3"/>
  <c r="V2" i="3"/>
  <c r="Q2" i="3"/>
  <c r="Y4" i="3"/>
  <c r="V2" i="4"/>
  <c r="AH9" i="5"/>
  <c r="AH3" i="5"/>
  <c r="AH2" i="5"/>
  <c r="X3" i="5"/>
  <c r="AL4" i="3"/>
  <c r="AJ2" i="3"/>
  <c r="AB4" i="3"/>
  <c r="Z2" i="3"/>
  <c r="W4" i="3"/>
  <c r="U2" i="3"/>
  <c r="V2" i="5"/>
  <c r="AE9" i="5"/>
  <c r="AE2" i="5"/>
  <c r="AG3" i="5"/>
  <c r="AI2" i="3"/>
  <c r="AK4" i="3"/>
  <c r="T2" i="3"/>
  <c r="V4" i="3"/>
  <c r="N2" i="5"/>
  <c r="G9" i="5" l="1"/>
  <c r="O9" i="5" l="1"/>
  <c r="M9" i="5"/>
  <c r="J9" i="5"/>
  <c r="K9" i="5"/>
  <c r="E9" i="5"/>
  <c r="Q9" i="5"/>
  <c r="L9" i="5"/>
  <c r="F9" i="5"/>
  <c r="D9" i="5"/>
  <c r="H2" i="5"/>
  <c r="R2" i="5"/>
  <c r="D2" i="5"/>
  <c r="B2" i="5"/>
  <c r="F2" i="5"/>
  <c r="K2" i="5"/>
  <c r="M2" i="5"/>
  <c r="O2" i="5"/>
  <c r="G2" i="5"/>
  <c r="E2" i="5"/>
  <c r="L2" i="5"/>
  <c r="P2" i="5"/>
  <c r="Q2" i="5"/>
  <c r="C2" i="5"/>
  <c r="P9" i="5"/>
  <c r="N9" i="5"/>
  <c r="H9" i="5"/>
  <c r="C9" i="5"/>
  <c r="B9" i="5"/>
  <c r="R3" i="5"/>
  <c r="D3" i="5"/>
  <c r="P3" i="5"/>
  <c r="H3" i="5"/>
  <c r="M3" i="5"/>
  <c r="N3" i="5"/>
  <c r="O3" i="5"/>
  <c r="J3" i="5"/>
  <c r="C3" i="5"/>
  <c r="B3" i="5"/>
  <c r="K3" i="5"/>
  <c r="G3" i="5"/>
  <c r="L3" i="5"/>
  <c r="Q3" i="5"/>
  <c r="F3" i="5"/>
  <c r="R9" i="5"/>
  <c r="E3" i="5"/>
</calcChain>
</file>

<file path=xl/sharedStrings.xml><?xml version="1.0" encoding="utf-8"?>
<sst xmlns="http://schemas.openxmlformats.org/spreadsheetml/2006/main" count="123" uniqueCount="82">
  <si>
    <t>Source:</t>
  </si>
  <si>
    <t>International Energy Agency</t>
  </si>
  <si>
    <t>cement and other carbonates</t>
  </si>
  <si>
    <t>natural gas and petroleum systems</t>
  </si>
  <si>
    <t>iron and steel</t>
  </si>
  <si>
    <t>chemicals</t>
  </si>
  <si>
    <t>mining</t>
  </si>
  <si>
    <t>waste management</t>
  </si>
  <si>
    <t>other industries</t>
  </si>
  <si>
    <t>Mapped onto model industry categories</t>
  </si>
  <si>
    <t>By Model Sector</t>
  </si>
  <si>
    <t>electricity sector</t>
  </si>
  <si>
    <t>industry sector</t>
  </si>
  <si>
    <t>Mapped onto model electricity source categories</t>
  </si>
  <si>
    <t>coal</t>
  </si>
  <si>
    <t>natural gas</t>
  </si>
  <si>
    <t>biomass</t>
  </si>
  <si>
    <t>nuclear</t>
  </si>
  <si>
    <t>hydro</t>
  </si>
  <si>
    <t>CPbE Pecentage of Industry CCS by Industry</t>
  </si>
  <si>
    <t>CPbE Fraction of CO2 Sequestration by Sector</t>
  </si>
  <si>
    <t>CPbE Fraction of Electricity Sector CCS by Energy Source</t>
  </si>
  <si>
    <t>We are assuming plants in the electricity sector that engage in CCS use their main fuel type</t>
  </si>
  <si>
    <t>also for providing the energy to conduct that CCS.</t>
  </si>
  <si>
    <t>solar PV</t>
  </si>
  <si>
    <t>solar thermal</t>
  </si>
  <si>
    <t>agriculture</t>
  </si>
  <si>
    <t>natural gas nonpeaker</t>
  </si>
  <si>
    <t>geothermal</t>
  </si>
  <si>
    <t>petroleum</t>
  </si>
  <si>
    <t>natural gas peaker</t>
  </si>
  <si>
    <t>lignite</t>
  </si>
  <si>
    <t>offshore wind</t>
  </si>
  <si>
    <t>hard coal</t>
  </si>
  <si>
    <t>onshore wind</t>
  </si>
  <si>
    <t>Our source does not specify what share of coal CCS is for lignite and for hard coal.</t>
  </si>
  <si>
    <t>As hard coal is the predominant type in the U.S., and the newer and more technologically</t>
  </si>
  <si>
    <t>advanced coal plants (suitable for CCS) in the U.S. are likely to burn hard coal rather</t>
  </si>
  <si>
    <t>than lignite, we assume all coal CCS refers to hard coal rather than lignite.</t>
  </si>
  <si>
    <t>We linearly interpolate to obtain remaining years.</t>
  </si>
  <si>
    <t>This variable includes both OECD and Non-OECD data.  Use the following selector to</t>
  </si>
  <si>
    <t>toggle between these options, to speed the process of adapting this variable to</t>
  </si>
  <si>
    <t>different regions.</t>
  </si>
  <si>
    <t>Region</t>
  </si>
  <si>
    <t>Non-OECD</t>
  </si>
  <si>
    <t>Notes</t>
  </si>
  <si>
    <t>OECD</t>
  </si>
  <si>
    <t>crude oil</t>
  </si>
  <si>
    <t>heavy or residual fuel oil</t>
  </si>
  <si>
    <t>municipal solid waste</t>
  </si>
  <si>
    <t>IEA provides the necessary data for three different scenarios: Reference, 2 degree, and Beyond 2 degrees.</t>
  </si>
  <si>
    <t>CO2 captured (Mt CO2)</t>
  </si>
  <si>
    <t>Industry</t>
  </si>
  <si>
    <t>Power</t>
  </si>
  <si>
    <t>Other transformation</t>
  </si>
  <si>
    <t>Total</t>
  </si>
  <si>
    <t>Coal with CCS</t>
  </si>
  <si>
    <t>Natural gas with CCS</t>
  </si>
  <si>
    <t>Biomass with CCS</t>
  </si>
  <si>
    <t>DATA</t>
  </si>
  <si>
    <t>LEFT graph</t>
  </si>
  <si>
    <t>Cement</t>
  </si>
  <si>
    <t>Iron and steel</t>
  </si>
  <si>
    <t>Chemicals</t>
  </si>
  <si>
    <t>Pulp and paper</t>
  </si>
  <si>
    <t>ETP 2017 data sheet, OECD tab</t>
  </si>
  <si>
    <t>ETP 2017 figure 8_04 data</t>
  </si>
  <si>
    <t>ETP 2017 figure 8_07 data</t>
  </si>
  <si>
    <t>Energy Technology Perspectives 2017 - Catalysing Energy Technology Transformations</t>
  </si>
  <si>
    <t>https://www.iea.org/etp2017/</t>
  </si>
  <si>
    <t>ETP 2017 scenario summary (OECD and NonOECD tabs), Figure 8-4 downloadable data, Figure 8-6 downloadable data</t>
  </si>
  <si>
    <t>This gives us results for 2025 through 2050 in 5 year increments for power/industry split and industry category,</t>
  </si>
  <si>
    <t>Since we have no data for prior to 2025 or 2020 (depending on the variable), we assume those values apply prior to 2025 or 2020.</t>
  </si>
  <si>
    <t>We take the fraction of CCS data from the 2 degree scenario in an attempt to represent a mid-point.</t>
  </si>
  <si>
    <t>Based on the ETP 2017 report "CCS on fuel production and transformation" section starting on page 372, we assume</t>
  </si>
  <si>
    <t>the "Other Transformation" category refers primarily to natural gas production, which we assign to the natural gas</t>
  </si>
  <si>
    <t>and petroleum systems industry category.</t>
  </si>
  <si>
    <t>We determine the fraction of CCS by industry and by electricity source by IEA data from multiple tables in the ETP 2017.</t>
  </si>
  <si>
    <t>and from 2020 to 2050 in 10 year increments for power category.</t>
  </si>
  <si>
    <t>CCS Fraction by Sector (dimensionless)</t>
  </si>
  <si>
    <t>CCS Fraction by Industry (dimensionless)</t>
  </si>
  <si>
    <t>CCS Fraction by Energy Source (dimensionless)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</si>
</sst>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%"/>
    <numFmt numFmtId="165" formatCode="0.000"/>
    <numFmt numFmtId="166" formatCode="#\ ##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36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3" fillId="0" borderId="0" xfId="2"/>
    <xf numFmtId="165" fontId="0" fillId="0" borderId="0" xfId="0" applyNumberFormat="1"/>
    <xf numFmtId="164" fontId="0" fillId="0" borderId="0" xfId="1" applyNumberFormat="1" applyFont="1"/>
    <xf numFmtId="164" fontId="0" fillId="0" borderId="0" xfId="1" applyNumberFormat="1" applyFont="1" applyFill="1"/>
    <xf numFmtId="0" fontId="0" fillId="2" borderId="0" xfId="0" applyFill="1"/>
    <xf numFmtId="0" fontId="4" fillId="0" borderId="0" xfId="0" applyFont="1"/>
    <xf numFmtId="0" fontId="0" fillId="2" borderId="1" xfId="0" applyFill="1" applyBorder="1"/>
    <xf numFmtId="0" fontId="1" fillId="3" borderId="0" xfId="0" applyFont="1" applyFill="1"/>
    <xf numFmtId="0" fontId="0" fillId="3" borderId="0" xfId="0" applyFill="1"/>
    <xf numFmtId="166" fontId="0" fillId="4" borderId="0" xfId="0" applyNumberFormat="1" applyFill="1"/>
    <xf numFmtId="166" fontId="0" fillId="4" borderId="0" xfId="0" applyNumberFormat="1" applyFill="1" applyAlignment="1">
      <alignment wrapText="1"/>
    </xf>
    <xf numFmtId="166" fontId="1" fillId="4" borderId="0" xfId="0" applyNumberFormat="1" applyFont="1" applyFill="1" applyAlignment="1">
      <alignment wrapText="1"/>
    </xf>
    <xf numFmtId="166" fontId="1" fillId="4" borderId="0" xfId="0" applyNumberFormat="1" applyFont="1" applyFill="1"/>
    <xf numFmtId="166" fontId="5" fillId="5" borderId="0" xfId="0" applyNumberFormat="1" applyFont="1" applyFill="1"/>
    <xf numFmtId="166" fontId="6" fillId="5" borderId="0" xfId="0" applyNumberFormat="1" applyFont="1" applyFill="1"/>
    <xf numFmtId="9" fontId="0" fillId="0" borderId="0" xfId="1" applyFont="1"/>
    <xf numFmtId="0" fontId="1" fillId="0" borderId="0" xfId="0" applyFont="1" applyFill="1"/>
    <xf numFmtId="0" fontId="0" fillId="0" borderId="0" xfId="0" applyFill="1"/>
    <xf numFmtId="0" fontId="0" fillId="0" borderId="0" xfId="0"/>
    <xf numFmtId="0" fontId="8" fillId="4" borderId="0" xfId="0" applyFont="1" applyFill="1"/>
    <xf numFmtId="0" fontId="9" fillId="4" borderId="0" xfId="0" applyFont="1" applyFill="1"/>
    <xf numFmtId="0" fontId="8" fillId="4" borderId="0" xfId="0" applyFont="1" applyFill="1" applyAlignment="1">
      <alignment horizontal="center"/>
    </xf>
    <xf numFmtId="1" fontId="9" fillId="4" borderId="0" xfId="0" applyNumberFormat="1" applyFont="1" applyFill="1" applyAlignment="1">
      <alignment horizontal="center"/>
    </xf>
    <xf numFmtId="0" fontId="9" fillId="4" borderId="0" xfId="0" applyFont="1" applyFill="1" applyAlignment="1">
      <alignment horizontal="center"/>
    </xf>
    <xf numFmtId="0" fontId="7" fillId="4" borderId="0" xfId="0" applyFont="1" applyFill="1"/>
    <xf numFmtId="0" fontId="0" fillId="4" borderId="0" xfId="0" applyFill="1" applyAlignment="1">
      <alignment horizontal="right"/>
    </xf>
    <xf numFmtId="0" fontId="8" fillId="4" borderId="0" xfId="0" applyFont="1" applyFill="1"/>
    <xf numFmtId="0" fontId="9" fillId="4" borderId="0" xfId="0" applyFont="1" applyFill="1"/>
    <xf numFmtId="2" fontId="9" fillId="4" borderId="0" xfId="0" applyNumberFormat="1" applyFont="1" applyFill="1"/>
    <xf numFmtId="0" fontId="10" fillId="0" borderId="0" xfId="0" applyFont="1"/>
    <xf numFmtId="0" fontId="11" fillId="4" borderId="0" xfId="0" applyFont="1" applyFill="1"/>
    <xf numFmtId="0" fontId="0" fillId="0" borderId="0" xfId="0" applyFont="1" applyFill="1" applyBorder="1"/>
    <xf numFmtId="0" fontId="1" fillId="0" borderId="0" xfId="0" applyFont="1" applyAlignment="1">
      <alignment wrapText="1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iea.org/etp2017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"/>
  <sheetViews>
    <sheetView tabSelected="1" workbookViewId="0">
      <selection activeCell="A22" sqref="A22"/>
    </sheetView>
  </sheetViews>
  <sheetFormatPr defaultRowHeight="15" x14ac:dyDescent="0.25"/>
  <cols>
    <col min="2" max="2" width="15.28515625" customWidth="1"/>
    <col min="3" max="3" width="10.42578125" customWidth="1"/>
  </cols>
  <sheetData>
    <row r="1" spans="1:3" x14ac:dyDescent="0.25">
      <c r="A1" s="1" t="s">
        <v>20</v>
      </c>
    </row>
    <row r="2" spans="1:3" x14ac:dyDescent="0.25">
      <c r="A2" s="1" t="s">
        <v>19</v>
      </c>
    </row>
    <row r="3" spans="1:3" x14ac:dyDescent="0.25">
      <c r="A3" s="1" t="s">
        <v>21</v>
      </c>
    </row>
    <row r="5" spans="1:3" x14ac:dyDescent="0.25">
      <c r="A5" s="1" t="s">
        <v>0</v>
      </c>
      <c r="B5" t="s">
        <v>1</v>
      </c>
    </row>
    <row r="6" spans="1:3" x14ac:dyDescent="0.25">
      <c r="B6" s="2">
        <v>2017</v>
      </c>
    </row>
    <row r="7" spans="1:3" x14ac:dyDescent="0.25">
      <c r="B7" t="s">
        <v>68</v>
      </c>
    </row>
    <row r="8" spans="1:3" x14ac:dyDescent="0.25">
      <c r="B8" s="3" t="s">
        <v>69</v>
      </c>
    </row>
    <row r="9" spans="1:3" x14ac:dyDescent="0.25">
      <c r="B9" t="s">
        <v>70</v>
      </c>
    </row>
    <row r="11" spans="1:3" x14ac:dyDescent="0.25">
      <c r="A11" s="1" t="s">
        <v>45</v>
      </c>
    </row>
    <row r="12" spans="1:3" x14ac:dyDescent="0.25">
      <c r="A12" s="1"/>
    </row>
    <row r="13" spans="1:3" x14ac:dyDescent="0.25">
      <c r="A13" s="1" t="s">
        <v>40</v>
      </c>
    </row>
    <row r="14" spans="1:3" x14ac:dyDescent="0.25">
      <c r="A14" s="1" t="s">
        <v>41</v>
      </c>
    </row>
    <row r="15" spans="1:3" ht="15.75" thickBot="1" x14ac:dyDescent="0.3">
      <c r="A15" s="1" t="s">
        <v>42</v>
      </c>
    </row>
    <row r="16" spans="1:3" ht="15.75" thickBot="1" x14ac:dyDescent="0.3">
      <c r="A16" s="1" t="s">
        <v>43</v>
      </c>
      <c r="B16" s="9" t="s">
        <v>46</v>
      </c>
      <c r="C16" s="8" t="s">
        <v>46</v>
      </c>
    </row>
    <row r="17" spans="1:3" x14ac:dyDescent="0.25">
      <c r="A17" s="1"/>
      <c r="C17" s="8" t="s">
        <v>44</v>
      </c>
    </row>
    <row r="18" spans="1:3" x14ac:dyDescent="0.25">
      <c r="A18" s="1"/>
    </row>
    <row r="19" spans="1:3" x14ac:dyDescent="0.25">
      <c r="A19" t="s">
        <v>77</v>
      </c>
    </row>
    <row r="20" spans="1:3" x14ac:dyDescent="0.25">
      <c r="A20" t="s">
        <v>71</v>
      </c>
    </row>
    <row r="21" spans="1:3" s="21" customFormat="1" x14ac:dyDescent="0.25">
      <c r="A21" s="34" t="s">
        <v>78</v>
      </c>
    </row>
    <row r="22" spans="1:3" x14ac:dyDescent="0.25">
      <c r="A22" t="s">
        <v>39</v>
      </c>
    </row>
    <row r="23" spans="1:3" x14ac:dyDescent="0.25">
      <c r="A23" t="s">
        <v>72</v>
      </c>
    </row>
    <row r="25" spans="1:3" x14ac:dyDescent="0.25">
      <c r="A25" t="s">
        <v>22</v>
      </c>
    </row>
    <row r="26" spans="1:3" x14ac:dyDescent="0.25">
      <c r="A26" t="s">
        <v>23</v>
      </c>
    </row>
    <row r="28" spans="1:3" x14ac:dyDescent="0.25">
      <c r="A28" t="s">
        <v>35</v>
      </c>
    </row>
    <row r="29" spans="1:3" x14ac:dyDescent="0.25">
      <c r="A29" t="s">
        <v>36</v>
      </c>
    </row>
    <row r="30" spans="1:3" x14ac:dyDescent="0.25">
      <c r="A30" t="s">
        <v>37</v>
      </c>
    </row>
    <row r="31" spans="1:3" x14ac:dyDescent="0.25">
      <c r="A31" t="s">
        <v>38</v>
      </c>
    </row>
    <row r="33" spans="1:1" x14ac:dyDescent="0.25">
      <c r="A33" t="s">
        <v>50</v>
      </c>
    </row>
    <row r="34" spans="1:1" x14ac:dyDescent="0.25">
      <c r="A34" t="s">
        <v>73</v>
      </c>
    </row>
    <row r="36" spans="1:1" x14ac:dyDescent="0.25">
      <c r="A36" t="s">
        <v>74</v>
      </c>
    </row>
    <row r="37" spans="1:1" x14ac:dyDescent="0.25">
      <c r="A37" t="s">
        <v>75</v>
      </c>
    </row>
    <row r="38" spans="1:1" x14ac:dyDescent="0.25">
      <c r="A38" t="s">
        <v>76</v>
      </c>
    </row>
  </sheetData>
  <dataValidations count="1">
    <dataValidation type="list" allowBlank="1" showInputMessage="1" showErrorMessage="1" sqref="B16">
      <formula1>$C$16:$C$17</formula1>
    </dataValidation>
  </dataValidations>
  <hyperlinks>
    <hyperlink ref="B8" r:id="rId1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7"/>
  <sheetViews>
    <sheetView workbookViewId="0">
      <selection activeCell="B21" sqref="B21:K21"/>
    </sheetView>
  </sheetViews>
  <sheetFormatPr defaultRowHeight="15" x14ac:dyDescent="0.25"/>
  <cols>
    <col min="1" max="1" width="26.28515625" customWidth="1"/>
    <col min="2" max="2" width="11" customWidth="1"/>
    <col min="3" max="4" width="12.140625" customWidth="1"/>
    <col min="5" max="5" width="11.42578125" customWidth="1"/>
    <col min="6" max="6" width="12.140625" customWidth="1"/>
    <col min="15" max="16" width="9.140625" customWidth="1"/>
  </cols>
  <sheetData>
    <row r="1" spans="1:10" x14ac:dyDescent="0.25">
      <c r="A1" s="10" t="s">
        <v>10</v>
      </c>
      <c r="B1" s="11"/>
      <c r="C1" s="11"/>
      <c r="D1" s="11"/>
      <c r="E1" s="11"/>
      <c r="F1" s="11"/>
      <c r="G1" s="11"/>
      <c r="H1" s="20"/>
      <c r="I1" s="20"/>
      <c r="J1" s="20"/>
    </row>
    <row r="2" spans="1:10" x14ac:dyDescent="0.25">
      <c r="B2" s="1">
        <v>2025</v>
      </c>
      <c r="C2" s="1">
        <v>2030</v>
      </c>
      <c r="D2" s="19">
        <v>2035</v>
      </c>
      <c r="E2" s="19">
        <v>2040</v>
      </c>
      <c r="F2" s="19">
        <v>2045</v>
      </c>
      <c r="G2" s="19">
        <v>2050</v>
      </c>
    </row>
    <row r="3" spans="1:10" x14ac:dyDescent="0.25">
      <c r="A3" t="s">
        <v>11</v>
      </c>
      <c r="B3" s="18">
        <f t="shared" ref="B3:G3" si="0">D23/D25</f>
        <v>0.21803644250297027</v>
      </c>
      <c r="C3" s="18">
        <f t="shared" si="0"/>
        <v>0.45387106293645746</v>
      </c>
      <c r="D3" s="18">
        <f t="shared" si="0"/>
        <v>0.57375467270212188</v>
      </c>
      <c r="E3" s="18">
        <f t="shared" si="0"/>
        <v>0.59382245522742239</v>
      </c>
      <c r="F3" s="18">
        <f t="shared" si="0"/>
        <v>0.60434543955945319</v>
      </c>
      <c r="G3" s="18">
        <f t="shared" si="0"/>
        <v>0.56028199067132201</v>
      </c>
      <c r="H3" s="18"/>
    </row>
    <row r="4" spans="1:10" x14ac:dyDescent="0.25">
      <c r="A4" t="s">
        <v>12</v>
      </c>
      <c r="B4" s="18">
        <f>SUM(D22,D24)/D25</f>
        <v>0.78196355749702962</v>
      </c>
      <c r="C4" s="18">
        <f t="shared" ref="C4" si="1">SUM(E22,E24)/E25</f>
        <v>0.54612893706354271</v>
      </c>
      <c r="D4" s="18">
        <f>SUM(F22,F24)/F25</f>
        <v>0.42624532729787801</v>
      </c>
      <c r="E4" s="18">
        <f>SUM(G22,G24)/G25</f>
        <v>0.40617754477257761</v>
      </c>
      <c r="F4" s="18">
        <f>SUM(H22,H24)/H25</f>
        <v>0.39565456044054664</v>
      </c>
      <c r="G4" s="18">
        <f>SUM(I22,I24)/I25</f>
        <v>0.43971800932867816</v>
      </c>
      <c r="H4" s="18"/>
    </row>
    <row r="6" spans="1:10" x14ac:dyDescent="0.25">
      <c r="A6" s="10" t="s">
        <v>9</v>
      </c>
      <c r="B6" s="11"/>
      <c r="C6" s="11"/>
      <c r="D6" s="11"/>
      <c r="E6" s="11"/>
      <c r="F6" s="11"/>
      <c r="G6" s="11"/>
    </row>
    <row r="7" spans="1:10" x14ac:dyDescent="0.25">
      <c r="B7" s="1">
        <v>2025</v>
      </c>
      <c r="C7" s="1">
        <v>2030</v>
      </c>
      <c r="D7" s="1">
        <v>2035</v>
      </c>
      <c r="E7" s="19">
        <v>2040</v>
      </c>
      <c r="F7" s="19">
        <v>2045</v>
      </c>
      <c r="G7" s="19">
        <v>2050</v>
      </c>
      <c r="H7" s="19"/>
      <c r="I7" s="20"/>
    </row>
    <row r="8" spans="1:10" x14ac:dyDescent="0.25">
      <c r="A8" t="s">
        <v>2</v>
      </c>
      <c r="B8" s="5">
        <f>E39/SUM(E39:E42,D24/1000)</f>
        <v>0.29305349924260793</v>
      </c>
      <c r="C8" s="5">
        <f t="shared" ref="C8:E8" si="2">F39/SUM(F39:F42,E24/1000)</f>
        <v>0.33275814655315439</v>
      </c>
      <c r="D8" s="5">
        <f t="shared" si="2"/>
        <v>0.27778376598364735</v>
      </c>
      <c r="E8" s="5">
        <f t="shared" si="2"/>
        <v>0.32736698959883581</v>
      </c>
      <c r="F8" s="5">
        <f t="shared" ref="F8" si="3">I39/SUM(I39:I42,H24/1000)</f>
        <v>0.35934243065340959</v>
      </c>
      <c r="G8" s="5">
        <f t="shared" ref="G8" si="4">J39/SUM(J39:J42,I24/1000)</f>
        <v>0.38367083769308907</v>
      </c>
      <c r="I8" s="20"/>
    </row>
    <row r="9" spans="1:10" x14ac:dyDescent="0.25">
      <c r="A9" t="s">
        <v>3</v>
      </c>
      <c r="B9" s="18">
        <f>(D24/1000)/SUM(E39:E42,D24/1000)</f>
        <v>8.8852453196402434E-2</v>
      </c>
      <c r="C9" s="18">
        <f t="shared" ref="C9:E9" si="5">(E24/1000)/SUM(F39:F42,E24/1000)</f>
        <v>0.11760289017955526</v>
      </c>
      <c r="D9" s="18">
        <f t="shared" si="5"/>
        <v>0.16029232107960878</v>
      </c>
      <c r="E9" s="18">
        <f t="shared" si="5"/>
        <v>0.17273948243196502</v>
      </c>
      <c r="F9" s="18">
        <f t="shared" ref="F9" si="6">(H24/1000)/SUM(I39:I42,H24/1000)</f>
        <v>0.19873531530551919</v>
      </c>
      <c r="G9" s="18">
        <f t="shared" ref="G9" si="7">(I24/1000)/SUM(J39:J42,I24/1000)</f>
        <v>0.21792159249022533</v>
      </c>
    </row>
    <row r="10" spans="1:10" x14ac:dyDescent="0.25">
      <c r="A10" t="s">
        <v>4</v>
      </c>
      <c r="B10" s="5">
        <f>E40/SUM(E39:E42,D24/1000)</f>
        <v>2.4929787372755252E-3</v>
      </c>
      <c r="C10" s="5">
        <f t="shared" ref="C10:E10" si="8">F40/SUM(F39:F42,E24/1000)</f>
        <v>0.16235589840065001</v>
      </c>
      <c r="D10" s="5">
        <f t="shared" si="8"/>
        <v>0.28012369548232957</v>
      </c>
      <c r="E10" s="5">
        <f t="shared" si="8"/>
        <v>0.29779009961409042</v>
      </c>
      <c r="F10" s="5">
        <f t="shared" ref="F10" si="9">I40/SUM(I39:I42,H24/1000)</f>
        <v>0.28793480415473521</v>
      </c>
      <c r="G10" s="5">
        <f t="shared" ref="G10" si="10">J40/SUM(J39:J42,I24/1000)</f>
        <v>0.25804018454667765</v>
      </c>
    </row>
    <row r="11" spans="1:10" x14ac:dyDescent="0.25">
      <c r="A11" t="s">
        <v>5</v>
      </c>
      <c r="B11" s="18">
        <f>E41/SUM(E39:E42,D24/1000)</f>
        <v>0.60906693840985171</v>
      </c>
      <c r="C11" s="18">
        <f t="shared" ref="C11:E11" si="11">F41/SUM(F39:F42,E24/1000)</f>
        <v>0.38103420834619267</v>
      </c>
      <c r="D11" s="18">
        <f t="shared" si="11"/>
        <v>0.27591691183820882</v>
      </c>
      <c r="E11" s="18">
        <f t="shared" si="11"/>
        <v>0.1994127226137235</v>
      </c>
      <c r="F11" s="18">
        <f t="shared" ref="F11" si="12">I41/SUM(I39:I42,H24/1000)</f>
        <v>0.15396517468671694</v>
      </c>
      <c r="G11" s="18">
        <f t="shared" ref="G11" si="13">J41/SUM(J39:J42,I24/1000)</f>
        <v>0.14036492570317538</v>
      </c>
    </row>
    <row r="12" spans="1:10" x14ac:dyDescent="0.25">
      <c r="F12" s="20"/>
      <c r="G12" s="20"/>
    </row>
    <row r="13" spans="1:10" x14ac:dyDescent="0.25">
      <c r="A13" s="10" t="s">
        <v>13</v>
      </c>
      <c r="B13" s="11"/>
      <c r="C13" s="11"/>
      <c r="D13" s="11"/>
      <c r="E13" s="11"/>
      <c r="F13" s="20"/>
      <c r="G13" s="20"/>
    </row>
    <row r="14" spans="1:10" x14ac:dyDescent="0.25">
      <c r="B14" s="1">
        <v>2020</v>
      </c>
      <c r="C14" s="1">
        <v>2030</v>
      </c>
      <c r="D14" s="1">
        <v>2040</v>
      </c>
      <c r="E14" s="19">
        <v>2050</v>
      </c>
      <c r="F14" s="19"/>
      <c r="G14" s="19"/>
      <c r="H14" s="20"/>
    </row>
    <row r="15" spans="1:10" x14ac:dyDescent="0.25">
      <c r="A15" t="s">
        <v>14</v>
      </c>
      <c r="B15" s="18">
        <f>B31/SUM(B31:B33)</f>
        <v>0.99031037400420396</v>
      </c>
      <c r="C15" s="18">
        <f>C31/SUM(C31:C33)</f>
        <v>0.38683189211801422</v>
      </c>
      <c r="D15" s="18">
        <f>D31/SUM(D31:D33)</f>
        <v>0.35477104291503592</v>
      </c>
      <c r="E15" s="18">
        <f>E31/SUM(E31:E33)</f>
        <v>0.28108145583275146</v>
      </c>
      <c r="F15" s="6"/>
      <c r="G15" s="6"/>
      <c r="H15" s="19"/>
      <c r="I15" s="20"/>
    </row>
    <row r="16" spans="1:10" x14ac:dyDescent="0.25">
      <c r="A16" t="s">
        <v>15</v>
      </c>
      <c r="B16" s="18">
        <f>B32/SUM(B31:B33)</f>
        <v>9.6896259957961056E-3</v>
      </c>
      <c r="C16" s="18">
        <f>C32/SUM(C31:C33)</f>
        <v>0.59862093333506916</v>
      </c>
      <c r="D16" s="18">
        <f>D32/SUM(D31:D33)</f>
        <v>0.57372188670355717</v>
      </c>
      <c r="E16" s="18">
        <f>E32/SUM(E31:E33)</f>
        <v>0.43585744423879202</v>
      </c>
      <c r="F16" s="5"/>
      <c r="G16" s="5"/>
      <c r="H16" s="20"/>
      <c r="I16" s="20"/>
    </row>
    <row r="17" spans="1:12" x14ac:dyDescent="0.25">
      <c r="A17" t="s">
        <v>16</v>
      </c>
      <c r="B17" s="18">
        <f>B33/SUM(B31:B33)</f>
        <v>0</v>
      </c>
      <c r="C17" s="18">
        <f>C33/SUM(C31:C33)</f>
        <v>1.4547174546916692E-2</v>
      </c>
      <c r="D17" s="18">
        <f>D33/SUM(D31:D33)</f>
        <v>7.1507070381406954E-2</v>
      </c>
      <c r="E17" s="18">
        <f>E33/SUM(E31:E33)</f>
        <v>0.28306109992845646</v>
      </c>
      <c r="F17" s="5"/>
      <c r="G17" s="5"/>
      <c r="I17" s="20"/>
    </row>
    <row r="20" spans="1:12" s="21" customFormat="1" x14ac:dyDescent="0.25">
      <c r="A20" s="32" t="s">
        <v>65</v>
      </c>
    </row>
    <row r="21" spans="1:12" x14ac:dyDescent="0.25">
      <c r="A21" s="16" t="s">
        <v>51</v>
      </c>
      <c r="B21" s="17"/>
      <c r="C21" s="17">
        <v>2014</v>
      </c>
      <c r="D21" s="17">
        <v>2025</v>
      </c>
      <c r="E21" s="17">
        <v>2030</v>
      </c>
      <c r="F21" s="17">
        <v>2035</v>
      </c>
      <c r="G21" s="17">
        <v>2040</v>
      </c>
      <c r="H21" s="17">
        <v>2045</v>
      </c>
      <c r="I21" s="17">
        <v>2050</v>
      </c>
      <c r="J21" s="17">
        <v>2055</v>
      </c>
      <c r="K21" s="17">
        <v>2060</v>
      </c>
      <c r="L21" s="21"/>
    </row>
    <row r="22" spans="1:12" x14ac:dyDescent="0.25">
      <c r="A22" s="12"/>
      <c r="B22" s="13" t="s">
        <v>52</v>
      </c>
      <c r="C22" s="12">
        <v>0</v>
      </c>
      <c r="D22" s="12">
        <v>32.40429913151911</v>
      </c>
      <c r="E22" s="12">
        <v>93.876808800194539</v>
      </c>
      <c r="F22" s="12">
        <v>151.71633290315154</v>
      </c>
      <c r="G22" s="12">
        <v>187.21216357345642</v>
      </c>
      <c r="H22" s="12">
        <v>237.97861280972978</v>
      </c>
      <c r="I22" s="12">
        <v>268.62433402842748</v>
      </c>
      <c r="J22" s="12">
        <v>301.62694877193803</v>
      </c>
      <c r="K22" s="12">
        <v>338.82942754525209</v>
      </c>
      <c r="L22" s="21"/>
    </row>
    <row r="23" spans="1:12" x14ac:dyDescent="0.25">
      <c r="A23" s="12"/>
      <c r="B23" s="13" t="s">
        <v>53</v>
      </c>
      <c r="C23" s="12">
        <v>0</v>
      </c>
      <c r="D23" s="12">
        <v>16.985652732884223</v>
      </c>
      <c r="E23" s="12">
        <v>136.39566547228313</v>
      </c>
      <c r="F23" s="12">
        <v>386.88874151414149</v>
      </c>
      <c r="G23" s="12">
        <v>571.47749466737059</v>
      </c>
      <c r="H23" s="12">
        <v>803.61468594996381</v>
      </c>
      <c r="I23" s="12">
        <v>817.9399604957988</v>
      </c>
      <c r="J23" s="12">
        <v>895.52328791931473</v>
      </c>
      <c r="K23" s="12">
        <v>858.4271853516816</v>
      </c>
      <c r="L23" s="21"/>
    </row>
    <row r="24" spans="1:12" ht="45" x14ac:dyDescent="0.25">
      <c r="A24" s="12"/>
      <c r="B24" s="13" t="s">
        <v>54</v>
      </c>
      <c r="C24" s="12">
        <v>0</v>
      </c>
      <c r="D24" s="12">
        <v>28.512863545240073</v>
      </c>
      <c r="E24" s="12">
        <v>70.243854285306412</v>
      </c>
      <c r="F24" s="12">
        <v>135.70532325157922</v>
      </c>
      <c r="G24" s="12">
        <v>203.68131583846389</v>
      </c>
      <c r="H24" s="12">
        <v>288.13409446059916</v>
      </c>
      <c r="I24" s="12">
        <v>373.30765230696636</v>
      </c>
      <c r="J24" s="12">
        <v>469.46789166999571</v>
      </c>
      <c r="K24" s="12">
        <v>556.22745588473765</v>
      </c>
      <c r="L24" s="21"/>
    </row>
    <row r="25" spans="1:12" x14ac:dyDescent="0.25">
      <c r="A25" s="12"/>
      <c r="B25" s="14" t="s">
        <v>55</v>
      </c>
      <c r="C25" s="15">
        <v>0</v>
      </c>
      <c r="D25" s="15">
        <v>77.902815409643409</v>
      </c>
      <c r="E25" s="15">
        <v>300.51632855778405</v>
      </c>
      <c r="F25" s="15">
        <v>674.31039766887227</v>
      </c>
      <c r="G25" s="15">
        <v>962.37097407929093</v>
      </c>
      <c r="H25" s="15">
        <v>1329.7273932202929</v>
      </c>
      <c r="I25" s="15">
        <v>1459.8719468311924</v>
      </c>
      <c r="J25" s="15">
        <v>1666.6181283612484</v>
      </c>
      <c r="K25" s="15">
        <v>1753.4840687816713</v>
      </c>
      <c r="L25" s="21"/>
    </row>
    <row r="27" spans="1:12" s="21" customFormat="1" x14ac:dyDescent="0.25"/>
    <row r="28" spans="1:12" x14ac:dyDescent="0.25">
      <c r="A28" s="32" t="s">
        <v>66</v>
      </c>
    </row>
    <row r="29" spans="1:12" x14ac:dyDescent="0.25">
      <c r="A29" s="23"/>
      <c r="B29" s="24" t="s">
        <v>46</v>
      </c>
      <c r="C29" s="24"/>
      <c r="D29" s="24"/>
      <c r="E29" s="26"/>
      <c r="F29" s="26"/>
      <c r="G29" s="24" t="s">
        <v>44</v>
      </c>
      <c r="H29" s="24"/>
      <c r="I29" s="24"/>
      <c r="J29" s="24"/>
      <c r="K29" s="24"/>
    </row>
    <row r="30" spans="1:12" x14ac:dyDescent="0.25">
      <c r="A30" s="22"/>
      <c r="B30" s="24">
        <v>2020</v>
      </c>
      <c r="C30" s="24">
        <v>2030</v>
      </c>
      <c r="D30" s="24">
        <v>2040</v>
      </c>
      <c r="E30" s="24">
        <v>2050</v>
      </c>
      <c r="F30" s="24">
        <v>2060</v>
      </c>
      <c r="G30" s="24">
        <v>2020</v>
      </c>
      <c r="H30" s="24">
        <v>2030</v>
      </c>
      <c r="I30" s="24">
        <v>2040</v>
      </c>
      <c r="J30" s="24">
        <v>2050</v>
      </c>
      <c r="K30" s="24">
        <v>2060</v>
      </c>
    </row>
    <row r="31" spans="1:12" x14ac:dyDescent="0.25">
      <c r="A31" s="23" t="s">
        <v>56</v>
      </c>
      <c r="B31" s="25">
        <v>9.0692000334624094E-3</v>
      </c>
      <c r="C31" s="25">
        <v>5.1350318772354832E-2</v>
      </c>
      <c r="D31" s="25">
        <v>0.31707111991587944</v>
      </c>
      <c r="E31" s="25">
        <v>0.43250423067250798</v>
      </c>
      <c r="F31" s="25">
        <v>0.30164318885759717</v>
      </c>
      <c r="G31" s="25">
        <v>0</v>
      </c>
      <c r="H31" s="25">
        <v>0.25314566757024587</v>
      </c>
      <c r="I31" s="25">
        <v>1.6159505949355208</v>
      </c>
      <c r="J31" s="25">
        <v>1.3631258357215936</v>
      </c>
      <c r="K31" s="25">
        <v>1.1836798147928469</v>
      </c>
    </row>
    <row r="32" spans="1:12" x14ac:dyDescent="0.25">
      <c r="A32" s="23" t="s">
        <v>57</v>
      </c>
      <c r="B32" s="25">
        <v>8.8736984598062219E-5</v>
      </c>
      <c r="C32" s="25">
        <v>7.9464429838640188E-2</v>
      </c>
      <c r="D32" s="25">
        <v>0.51275504235816094</v>
      </c>
      <c r="E32" s="25">
        <v>0.67066035375720856</v>
      </c>
      <c r="F32" s="25">
        <v>0.29118624343037608</v>
      </c>
      <c r="G32" s="25">
        <v>0</v>
      </c>
      <c r="H32" s="25">
        <v>7.2967083539768385E-2</v>
      </c>
      <c r="I32" s="25">
        <v>0.51828833623970194</v>
      </c>
      <c r="J32" s="25">
        <v>1.0630754575373591</v>
      </c>
      <c r="K32" s="25">
        <v>1.7581577119173859</v>
      </c>
    </row>
    <row r="33" spans="1:25" x14ac:dyDescent="0.25">
      <c r="A33" s="23" t="s">
        <v>58</v>
      </c>
      <c r="B33" s="25">
        <v>0</v>
      </c>
      <c r="C33" s="25">
        <v>1.9310766910432609E-3</v>
      </c>
      <c r="D33" s="25">
        <v>6.3908335644987324E-2</v>
      </c>
      <c r="E33" s="25">
        <v>0.43555033858482695</v>
      </c>
      <c r="F33" s="25">
        <v>0.83998846288335016</v>
      </c>
      <c r="G33" s="25">
        <v>0</v>
      </c>
      <c r="H33" s="25">
        <v>1.0989011883988391E-2</v>
      </c>
      <c r="I33" s="25">
        <v>0.18918889400984115</v>
      </c>
      <c r="J33" s="25">
        <v>0.73816487009111909</v>
      </c>
      <c r="K33" s="25">
        <v>1.3736678542573124</v>
      </c>
    </row>
    <row r="35" spans="1:25" x14ac:dyDescent="0.25">
      <c r="A35" s="33" t="s">
        <v>67</v>
      </c>
    </row>
    <row r="36" spans="1:25" ht="23.25" x14ac:dyDescent="0.35">
      <c r="A36" s="27" t="s">
        <v>59</v>
      </c>
      <c r="B36" s="28"/>
      <c r="C36" s="21"/>
      <c r="D36" s="21"/>
      <c r="E36" s="21"/>
      <c r="F36" s="21"/>
      <c r="G36" s="21"/>
      <c r="H36" s="21"/>
      <c r="I36" s="21"/>
      <c r="J36" s="21"/>
      <c r="K36" s="21"/>
      <c r="L36" s="21"/>
    </row>
    <row r="37" spans="1:25" x14ac:dyDescent="0.25">
      <c r="A37" s="30" t="s">
        <v>60</v>
      </c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</row>
    <row r="38" spans="1:25" x14ac:dyDescent="0.25">
      <c r="A38" s="29"/>
      <c r="B38" s="29">
        <v>2014</v>
      </c>
      <c r="C38" s="29">
        <v>2015</v>
      </c>
      <c r="D38" s="29">
        <v>2020</v>
      </c>
      <c r="E38" s="29">
        <v>2025</v>
      </c>
      <c r="F38" s="29">
        <v>2030</v>
      </c>
      <c r="G38" s="29">
        <v>2035</v>
      </c>
      <c r="H38" s="29">
        <v>2040</v>
      </c>
      <c r="I38" s="29">
        <v>2045</v>
      </c>
      <c r="J38" s="29">
        <v>2050</v>
      </c>
      <c r="K38" s="29">
        <v>2055</v>
      </c>
      <c r="L38" s="29">
        <v>2060</v>
      </c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</row>
    <row r="39" spans="1:25" x14ac:dyDescent="0.25">
      <c r="A39" s="30" t="s">
        <v>61</v>
      </c>
      <c r="B39" s="31">
        <v>0</v>
      </c>
      <c r="C39" s="31">
        <v>0</v>
      </c>
      <c r="D39" s="31">
        <v>0</v>
      </c>
      <c r="E39" s="31">
        <v>9.4041235044908286E-2</v>
      </c>
      <c r="F39" s="31">
        <v>0.19875544489630168</v>
      </c>
      <c r="G39" s="31">
        <v>0.23517493229217079</v>
      </c>
      <c r="H39" s="31">
        <v>0.38600636209402522</v>
      </c>
      <c r="I39" s="31">
        <v>0.52098845994441834</v>
      </c>
      <c r="J39" s="31">
        <v>0.65724216697011595</v>
      </c>
      <c r="K39" s="31">
        <v>0.65648081566706651</v>
      </c>
      <c r="L39" s="31">
        <v>0.74110405537417889</v>
      </c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</row>
    <row r="40" spans="1:25" x14ac:dyDescent="0.25">
      <c r="A40" s="30" t="s">
        <v>62</v>
      </c>
      <c r="B40" s="31">
        <v>0</v>
      </c>
      <c r="C40" s="31">
        <v>0</v>
      </c>
      <c r="D40" s="31">
        <v>8.0000000000000004E-4</v>
      </c>
      <c r="E40" s="31">
        <v>8.0000000000000004E-4</v>
      </c>
      <c r="F40" s="31">
        <v>9.6974692137267671E-2</v>
      </c>
      <c r="G40" s="31">
        <v>0.23715594352755537</v>
      </c>
      <c r="H40" s="31">
        <v>0.3511315333305714</v>
      </c>
      <c r="I40" s="31">
        <v>0.41745893995374145</v>
      </c>
      <c r="J40" s="31">
        <v>0.44203226671215384</v>
      </c>
      <c r="K40" s="31">
        <v>0.46148047621402866</v>
      </c>
      <c r="L40" s="31">
        <v>0.50590832725411927</v>
      </c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</row>
    <row r="41" spans="1:25" x14ac:dyDescent="0.25">
      <c r="A41" s="30" t="s">
        <v>63</v>
      </c>
      <c r="B41" s="31">
        <v>0</v>
      </c>
      <c r="C41" s="31">
        <v>0</v>
      </c>
      <c r="D41" s="31">
        <v>4.2000000000000006E-3</v>
      </c>
      <c r="E41" s="31">
        <v>0.19545034357588661</v>
      </c>
      <c r="F41" s="31">
        <v>0.22759059210128213</v>
      </c>
      <c r="G41" s="31">
        <v>0.23359443209375855</v>
      </c>
      <c r="H41" s="31">
        <v>0.23513238065241418</v>
      </c>
      <c r="I41" s="31">
        <v>0.22322462476598964</v>
      </c>
      <c r="J41" s="31">
        <v>0.24045024764053377</v>
      </c>
      <c r="K41" s="31">
        <v>0.27864135643363158</v>
      </c>
      <c r="L41" s="31">
        <v>0.28914007666781549</v>
      </c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</row>
    <row r="42" spans="1:25" x14ac:dyDescent="0.25">
      <c r="A42" s="30" t="s">
        <v>64</v>
      </c>
      <c r="B42" s="31">
        <v>0</v>
      </c>
      <c r="C42" s="31">
        <v>0</v>
      </c>
      <c r="D42" s="31">
        <v>1.5376939060841825E-4</v>
      </c>
      <c r="E42" s="31">
        <v>2.0968106357788581E-3</v>
      </c>
      <c r="F42" s="31">
        <v>3.7324232950562601E-3</v>
      </c>
      <c r="G42" s="31">
        <v>4.980874224401988E-3</v>
      </c>
      <c r="H42" s="31">
        <v>3.1726764386671349E-3</v>
      </c>
      <c r="I42" s="31">
        <v>3.2295440099746402E-5</v>
      </c>
      <c r="J42" s="31">
        <v>4.2133278740787309E-6</v>
      </c>
      <c r="K42" s="31">
        <v>2.8577172778101513E-5</v>
      </c>
      <c r="L42" s="31">
        <v>7.283691725614275E-5</v>
      </c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</row>
    <row r="43" spans="1:25" x14ac:dyDescent="0.25"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</row>
    <row r="44" spans="1:25" x14ac:dyDescent="0.25"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</row>
    <row r="45" spans="1:25" x14ac:dyDescent="0.25"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</row>
    <row r="46" spans="1:25" x14ac:dyDescent="0.25"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</row>
    <row r="47" spans="1:25" x14ac:dyDescent="0.25"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topLeftCell="A6" workbookViewId="0">
      <selection activeCell="G14" sqref="G14"/>
    </sheetView>
  </sheetViews>
  <sheetFormatPr defaultRowHeight="15" x14ac:dyDescent="0.25"/>
  <cols>
    <col min="1" max="1" width="26.28515625" style="21" customWidth="1"/>
    <col min="2" max="2" width="11" style="21" customWidth="1"/>
    <col min="3" max="4" width="12.140625" style="21" customWidth="1"/>
    <col min="5" max="5" width="11.42578125" style="21" customWidth="1"/>
    <col min="6" max="6" width="12.140625" style="21" customWidth="1"/>
    <col min="7" max="14" width="9.140625" style="21"/>
    <col min="15" max="16" width="9.140625" style="21" customWidth="1"/>
    <col min="17" max="16384" width="9.140625" style="21"/>
  </cols>
  <sheetData>
    <row r="1" spans="1:10" x14ac:dyDescent="0.25">
      <c r="A1" s="10" t="s">
        <v>10</v>
      </c>
      <c r="B1" s="11"/>
      <c r="C1" s="11"/>
      <c r="D1" s="11"/>
      <c r="E1" s="11"/>
      <c r="F1" s="11"/>
      <c r="G1" s="11"/>
      <c r="H1" s="20"/>
      <c r="I1" s="20"/>
      <c r="J1" s="20"/>
    </row>
    <row r="2" spans="1:10" x14ac:dyDescent="0.25">
      <c r="B2" s="1">
        <v>2025</v>
      </c>
      <c r="C2" s="1">
        <v>2030</v>
      </c>
      <c r="D2" s="19">
        <v>2035</v>
      </c>
      <c r="E2" s="19">
        <v>2040</v>
      </c>
      <c r="F2" s="19">
        <v>2045</v>
      </c>
      <c r="G2" s="19">
        <v>2050</v>
      </c>
    </row>
    <row r="3" spans="1:10" x14ac:dyDescent="0.25">
      <c r="A3" s="21" t="s">
        <v>11</v>
      </c>
      <c r="B3" s="18">
        <f t="shared" ref="B3:G3" si="0">D23/D25</f>
        <v>4.4936433006002231E-2</v>
      </c>
      <c r="C3" s="18">
        <f t="shared" si="0"/>
        <v>0.18309937593197775</v>
      </c>
      <c r="D3" s="18">
        <f t="shared" si="0"/>
        <v>0.33562779707770829</v>
      </c>
      <c r="E3" s="18">
        <f t="shared" si="0"/>
        <v>0.41029460344152446</v>
      </c>
      <c r="F3" s="18">
        <f t="shared" si="0"/>
        <v>0.43562759311159638</v>
      </c>
      <c r="G3" s="18">
        <f t="shared" si="0"/>
        <v>0.37730512812328371</v>
      </c>
      <c r="H3" s="18"/>
    </row>
    <row r="4" spans="1:10" x14ac:dyDescent="0.25">
      <c r="A4" s="21" t="s">
        <v>12</v>
      </c>
      <c r="B4" s="18">
        <f>SUM(D22,D24)/D25</f>
        <v>0.95506356699399775</v>
      </c>
      <c r="C4" s="18">
        <f t="shared" ref="C4" si="1">SUM(E22,E24)/E25</f>
        <v>0.81690062406802222</v>
      </c>
      <c r="D4" s="18">
        <f>SUM(F22,F24)/F25</f>
        <v>0.66437220292229171</v>
      </c>
      <c r="E4" s="18">
        <f>SUM(G22,G24)/G25</f>
        <v>0.58970539655847543</v>
      </c>
      <c r="F4" s="18">
        <f>SUM(H22,H24)/H25</f>
        <v>0.56437240688840373</v>
      </c>
      <c r="G4" s="18">
        <f>SUM(I22,I24)/I25</f>
        <v>0.62269487187671635</v>
      </c>
      <c r="H4" s="18"/>
    </row>
    <row r="6" spans="1:10" x14ac:dyDescent="0.25">
      <c r="A6" s="10" t="s">
        <v>9</v>
      </c>
      <c r="B6" s="11"/>
      <c r="C6" s="11"/>
      <c r="D6" s="11"/>
      <c r="E6" s="11"/>
      <c r="F6" s="11"/>
      <c r="G6" s="11"/>
    </row>
    <row r="7" spans="1:10" x14ac:dyDescent="0.25">
      <c r="B7" s="1">
        <v>2025</v>
      </c>
      <c r="C7" s="1">
        <v>2030</v>
      </c>
      <c r="D7" s="1">
        <v>2035</v>
      </c>
      <c r="E7" s="19">
        <v>2040</v>
      </c>
      <c r="F7" s="19">
        <v>2045</v>
      </c>
      <c r="G7" s="19">
        <v>2050</v>
      </c>
      <c r="H7" s="19"/>
      <c r="I7" s="20"/>
    </row>
    <row r="8" spans="1:10" x14ac:dyDescent="0.25">
      <c r="A8" s="21" t="s">
        <v>2</v>
      </c>
      <c r="B8" s="5">
        <f>E39/SUM(E39:E42,D24/1000)</f>
        <v>0.29900648346859349</v>
      </c>
      <c r="C8" s="5">
        <f t="shared" ref="C8:G8" si="2">F39/SUM(F39:F42,E24/1000)</f>
        <v>0.30366522968423609</v>
      </c>
      <c r="D8" s="5">
        <f t="shared" si="2"/>
        <v>0.2325252012134289</v>
      </c>
      <c r="E8" s="5">
        <f t="shared" si="2"/>
        <v>0.23905776935811326</v>
      </c>
      <c r="F8" s="5">
        <f t="shared" si="2"/>
        <v>0.2459021549943784</v>
      </c>
      <c r="G8" s="5">
        <f t="shared" si="2"/>
        <v>0.2585937965046165</v>
      </c>
      <c r="I8" s="20"/>
    </row>
    <row r="9" spans="1:10" x14ac:dyDescent="0.25">
      <c r="A9" s="21" t="s">
        <v>3</v>
      </c>
      <c r="B9" s="18">
        <f>(D24/1000)/SUM(E39:E42,D24/1000)</f>
        <v>7.0343727016078286E-2</v>
      </c>
      <c r="C9" s="18">
        <f t="shared" ref="C9:G9" si="3">(E24/1000)/SUM(F39:F42,E24/1000)</f>
        <v>0.19475053037197726</v>
      </c>
      <c r="D9" s="18">
        <f t="shared" si="3"/>
        <v>0.29710364351198437</v>
      </c>
      <c r="E9" s="18">
        <f t="shared" si="3"/>
        <v>0.39589799738148052</v>
      </c>
      <c r="F9" s="18">
        <f t="shared" si="3"/>
        <v>0.45168536782870344</v>
      </c>
      <c r="G9" s="18">
        <f t="shared" si="3"/>
        <v>0.47287986290994544</v>
      </c>
    </row>
    <row r="10" spans="1:10" x14ac:dyDescent="0.25">
      <c r="A10" s="21" t="s">
        <v>4</v>
      </c>
      <c r="B10" s="5">
        <f>E40/SUM(E39:E42,D24/1000)</f>
        <v>2.5436202178825617E-3</v>
      </c>
      <c r="C10" s="5">
        <f t="shared" ref="C10:G10" si="4">F40/SUM(F39:F42,E24/1000)</f>
        <v>0.14816118459942337</v>
      </c>
      <c r="D10" s="5">
        <f t="shared" si="4"/>
        <v>0.23448389226788868</v>
      </c>
      <c r="E10" s="5">
        <f t="shared" si="4"/>
        <v>0.21745942386528264</v>
      </c>
      <c r="F10" s="5">
        <f t="shared" si="4"/>
        <v>0.19703709553805757</v>
      </c>
      <c r="G10" s="5">
        <f t="shared" si="4"/>
        <v>0.17391885026730866</v>
      </c>
    </row>
    <row r="11" spans="1:10" x14ac:dyDescent="0.25">
      <c r="A11" s="21" t="s">
        <v>5</v>
      </c>
      <c r="B11" s="18">
        <f>E41/SUM(E39:E42,D24/1000)</f>
        <v>0.62143930688964777</v>
      </c>
      <c r="C11" s="18">
        <f t="shared" ref="C11:G11" si="5">F41/SUM(F39:F42,E24/1000)</f>
        <v>0.34772053394796387</v>
      </c>
      <c r="D11" s="18">
        <f t="shared" si="5"/>
        <v>0.23096250861234377</v>
      </c>
      <c r="E11" s="18">
        <f t="shared" si="5"/>
        <v>0.14561993775879004</v>
      </c>
      <c r="F11" s="18">
        <f t="shared" si="5"/>
        <v>0.10536013846376642</v>
      </c>
      <c r="G11" s="18">
        <f t="shared" si="5"/>
        <v>9.4605832572315834E-2</v>
      </c>
    </row>
    <row r="12" spans="1:10" x14ac:dyDescent="0.25">
      <c r="F12" s="20"/>
      <c r="G12" s="20"/>
    </row>
    <row r="13" spans="1:10" x14ac:dyDescent="0.25">
      <c r="A13" s="10" t="s">
        <v>13</v>
      </c>
      <c r="B13" s="11"/>
      <c r="C13" s="11"/>
      <c r="D13" s="11"/>
      <c r="E13" s="11"/>
      <c r="F13" s="20"/>
      <c r="G13" s="20"/>
    </row>
    <row r="14" spans="1:10" x14ac:dyDescent="0.25">
      <c r="B14" s="1">
        <v>2020</v>
      </c>
      <c r="C14" s="1">
        <v>2030</v>
      </c>
      <c r="D14" s="1">
        <v>2040</v>
      </c>
      <c r="E14" s="19">
        <v>2050</v>
      </c>
      <c r="F14" s="19"/>
      <c r="G14" s="19"/>
      <c r="H14" s="20"/>
    </row>
    <row r="15" spans="1:10" x14ac:dyDescent="0.25">
      <c r="A15" s="21" t="s">
        <v>14</v>
      </c>
      <c r="B15" s="18" t="e">
        <f>G31/SUM(G31:G33)</f>
        <v>#DIV/0!</v>
      </c>
      <c r="C15" s="18">
        <f t="shared" ref="C15:E17" si="6">H31/SUM(H31:H33)</f>
        <v>0.75094732617802884</v>
      </c>
      <c r="D15" s="18">
        <f t="shared" si="6"/>
        <v>0.69550281589091678</v>
      </c>
      <c r="E15" s="18">
        <f t="shared" si="6"/>
        <v>0.43077373646242967</v>
      </c>
      <c r="F15" s="6"/>
      <c r="G15" s="6"/>
      <c r="H15" s="19"/>
      <c r="I15" s="20"/>
    </row>
    <row r="16" spans="1:10" x14ac:dyDescent="0.25">
      <c r="A16" s="21" t="s">
        <v>15</v>
      </c>
      <c r="B16" s="18" t="e">
        <f t="shared" ref="B16:B17" si="7">G32/SUM(G32:G34)</f>
        <v>#DIV/0!</v>
      </c>
      <c r="C16" s="18">
        <f t="shared" si="6"/>
        <v>0.86911001722361103</v>
      </c>
      <c r="D16" s="18">
        <f t="shared" si="6"/>
        <v>0.73258659654232261</v>
      </c>
      <c r="E16" s="18">
        <f t="shared" si="6"/>
        <v>0.59019079310588696</v>
      </c>
      <c r="F16" s="5"/>
      <c r="G16" s="5"/>
      <c r="H16" s="20"/>
      <c r="I16" s="20"/>
    </row>
    <row r="17" spans="1:11" x14ac:dyDescent="0.25">
      <c r="A17" s="21" t="s">
        <v>16</v>
      </c>
      <c r="B17" s="18" t="e">
        <f t="shared" si="7"/>
        <v>#DIV/0!</v>
      </c>
      <c r="C17" s="18">
        <f t="shared" si="6"/>
        <v>1</v>
      </c>
      <c r="D17" s="18">
        <f t="shared" si="6"/>
        <v>1</v>
      </c>
      <c r="E17" s="18">
        <f t="shared" si="6"/>
        <v>1</v>
      </c>
      <c r="F17" s="5"/>
      <c r="G17" s="5"/>
      <c r="I17" s="20"/>
    </row>
    <row r="20" spans="1:11" x14ac:dyDescent="0.25">
      <c r="A20" s="32" t="s">
        <v>65</v>
      </c>
    </row>
    <row r="21" spans="1:11" x14ac:dyDescent="0.25">
      <c r="A21" s="16" t="s">
        <v>51</v>
      </c>
      <c r="B21" s="17"/>
      <c r="C21" s="17">
        <v>2014</v>
      </c>
      <c r="D21" s="17">
        <v>2025</v>
      </c>
      <c r="E21" s="17">
        <v>2030</v>
      </c>
      <c r="F21" s="17">
        <v>2035</v>
      </c>
      <c r="G21" s="17">
        <v>2040</v>
      </c>
      <c r="H21" s="17">
        <v>2045</v>
      </c>
      <c r="I21" s="17">
        <v>2050</v>
      </c>
      <c r="J21" s="17">
        <v>2055</v>
      </c>
      <c r="K21" s="17">
        <v>2060</v>
      </c>
    </row>
    <row r="22" spans="1:11" x14ac:dyDescent="0.25">
      <c r="A22" s="12"/>
      <c r="B22" s="13" t="s">
        <v>52</v>
      </c>
      <c r="C22" s="12">
        <v>0</v>
      </c>
      <c r="D22" s="12">
        <v>617.46579618378519</v>
      </c>
      <c r="E22" s="12">
        <v>1081.7934339086667</v>
      </c>
      <c r="F22" s="12">
        <v>1514.8251281587777</v>
      </c>
      <c r="G22" s="12">
        <v>1927.6720378022803</v>
      </c>
      <c r="H22" s="12">
        <v>2198.1141550802454</v>
      </c>
      <c r="I22" s="12">
        <v>2676.6122372335317</v>
      </c>
      <c r="J22" s="12">
        <v>2950.0831196290765</v>
      </c>
      <c r="K22" s="12">
        <v>3224.4254691476872</v>
      </c>
    </row>
    <row r="23" spans="1:11" x14ac:dyDescent="0.25">
      <c r="A23" s="12"/>
      <c r="B23" s="13" t="s">
        <v>53</v>
      </c>
      <c r="C23" s="12">
        <v>0</v>
      </c>
      <c r="D23" s="12">
        <v>30.093162117441675</v>
      </c>
      <c r="E23" s="12">
        <v>271.04287232984956</v>
      </c>
      <c r="F23" s="12">
        <v>917.06120698826567</v>
      </c>
      <c r="G23" s="12">
        <v>1785.9710678442866</v>
      </c>
      <c r="H23" s="12">
        <v>2435.3512473822343</v>
      </c>
      <c r="I23" s="12">
        <v>2350.0625653690722</v>
      </c>
      <c r="J23" s="12">
        <v>2648.502745099659</v>
      </c>
      <c r="K23" s="12">
        <v>3279.952284652592</v>
      </c>
    </row>
    <row r="24" spans="1:11" ht="45" x14ac:dyDescent="0.25">
      <c r="A24" s="12"/>
      <c r="B24" s="13" t="s">
        <v>54</v>
      </c>
      <c r="C24" s="12">
        <v>0</v>
      </c>
      <c r="D24" s="12">
        <v>22.123971659459748</v>
      </c>
      <c r="E24" s="12">
        <v>127.4684241858147</v>
      </c>
      <c r="F24" s="12">
        <v>300.48927549386389</v>
      </c>
      <c r="G24" s="12">
        <v>639.25613520056368</v>
      </c>
      <c r="H24" s="12">
        <v>956.97764084208234</v>
      </c>
      <c r="I24" s="12">
        <v>1201.8717773452677</v>
      </c>
      <c r="J24" s="12">
        <v>1637.288722767227</v>
      </c>
      <c r="K24" s="12">
        <v>1812.7160215516324</v>
      </c>
    </row>
    <row r="25" spans="1:11" x14ac:dyDescent="0.25">
      <c r="A25" s="12"/>
      <c r="B25" s="14" t="s">
        <v>55</v>
      </c>
      <c r="C25" s="15">
        <v>0</v>
      </c>
      <c r="D25" s="15">
        <v>669.68292996068658</v>
      </c>
      <c r="E25" s="15">
        <v>1480.304730424331</v>
      </c>
      <c r="F25" s="15">
        <v>2732.3756106409073</v>
      </c>
      <c r="G25" s="15">
        <v>4352.8992408471313</v>
      </c>
      <c r="H25" s="15">
        <v>5590.4430433045618</v>
      </c>
      <c r="I25" s="15">
        <v>6228.5465799478716</v>
      </c>
      <c r="J25" s="15">
        <v>7235.8745874959623</v>
      </c>
      <c r="K25" s="15">
        <v>8317.093775351912</v>
      </c>
    </row>
    <row r="28" spans="1:11" x14ac:dyDescent="0.25">
      <c r="A28" s="32" t="s">
        <v>66</v>
      </c>
    </row>
    <row r="29" spans="1:11" x14ac:dyDescent="0.25">
      <c r="A29" s="30"/>
      <c r="B29" s="24" t="s">
        <v>46</v>
      </c>
      <c r="C29" s="24"/>
      <c r="D29" s="24"/>
      <c r="E29" s="26"/>
      <c r="F29" s="26"/>
      <c r="G29" s="24" t="s">
        <v>44</v>
      </c>
      <c r="H29" s="24"/>
      <c r="I29" s="24"/>
      <c r="J29" s="24"/>
      <c r="K29" s="24"/>
    </row>
    <row r="30" spans="1:11" x14ac:dyDescent="0.25">
      <c r="A30" s="29"/>
      <c r="B30" s="24">
        <v>2020</v>
      </c>
      <c r="C30" s="24">
        <v>2030</v>
      </c>
      <c r="D30" s="24">
        <v>2040</v>
      </c>
      <c r="E30" s="24">
        <v>2050</v>
      </c>
      <c r="F30" s="24">
        <v>2060</v>
      </c>
      <c r="G30" s="24">
        <v>2020</v>
      </c>
      <c r="H30" s="24">
        <v>2030</v>
      </c>
      <c r="I30" s="24">
        <v>2040</v>
      </c>
      <c r="J30" s="24">
        <v>2050</v>
      </c>
      <c r="K30" s="24">
        <v>2060</v>
      </c>
    </row>
    <row r="31" spans="1:11" x14ac:dyDescent="0.25">
      <c r="A31" s="30" t="s">
        <v>56</v>
      </c>
      <c r="B31" s="25">
        <v>9.0692000334624094E-3</v>
      </c>
      <c r="C31" s="25">
        <v>5.1350318772354832E-2</v>
      </c>
      <c r="D31" s="25">
        <v>0.31707111991587944</v>
      </c>
      <c r="E31" s="25">
        <v>0.43250423067250798</v>
      </c>
      <c r="F31" s="25">
        <v>0.30164318885759717</v>
      </c>
      <c r="G31" s="25">
        <v>0</v>
      </c>
      <c r="H31" s="25">
        <v>0.25314566757024587</v>
      </c>
      <c r="I31" s="25">
        <v>1.6159505949355208</v>
      </c>
      <c r="J31" s="25">
        <v>1.3631258357215936</v>
      </c>
      <c r="K31" s="25">
        <v>1.1836798147928469</v>
      </c>
    </row>
    <row r="32" spans="1:11" x14ac:dyDescent="0.25">
      <c r="A32" s="30" t="s">
        <v>57</v>
      </c>
      <c r="B32" s="25">
        <v>8.8736984598062219E-5</v>
      </c>
      <c r="C32" s="25">
        <v>7.9464429838640188E-2</v>
      </c>
      <c r="D32" s="25">
        <v>0.51275504235816094</v>
      </c>
      <c r="E32" s="25">
        <v>0.67066035375720856</v>
      </c>
      <c r="F32" s="25">
        <v>0.29118624343037608</v>
      </c>
      <c r="G32" s="25">
        <v>0</v>
      </c>
      <c r="H32" s="25">
        <v>7.2967083539768385E-2</v>
      </c>
      <c r="I32" s="25">
        <v>0.51828833623970194</v>
      </c>
      <c r="J32" s="25">
        <v>1.0630754575373591</v>
      </c>
      <c r="K32" s="25">
        <v>1.7581577119173859</v>
      </c>
    </row>
    <row r="33" spans="1:12" x14ac:dyDescent="0.25">
      <c r="A33" s="30" t="s">
        <v>58</v>
      </c>
      <c r="B33" s="25">
        <v>0</v>
      </c>
      <c r="C33" s="25">
        <v>1.9310766910432609E-3</v>
      </c>
      <c r="D33" s="25">
        <v>6.3908335644987324E-2</v>
      </c>
      <c r="E33" s="25">
        <v>0.43555033858482695</v>
      </c>
      <c r="F33" s="25">
        <v>0.83998846288335016</v>
      </c>
      <c r="G33" s="25">
        <v>0</v>
      </c>
      <c r="H33" s="25">
        <v>1.0989011883988391E-2</v>
      </c>
      <c r="I33" s="25">
        <v>0.18918889400984115</v>
      </c>
      <c r="J33" s="25">
        <v>0.73816487009111909</v>
      </c>
      <c r="K33" s="25">
        <v>1.3736678542573124</v>
      </c>
    </row>
    <row r="35" spans="1:12" x14ac:dyDescent="0.25">
      <c r="A35" s="33" t="s">
        <v>67</v>
      </c>
    </row>
    <row r="36" spans="1:12" ht="23.25" x14ac:dyDescent="0.35">
      <c r="A36" s="27" t="s">
        <v>59</v>
      </c>
      <c r="B36" s="28"/>
    </row>
    <row r="37" spans="1:12" x14ac:dyDescent="0.25">
      <c r="A37" s="30" t="s">
        <v>60</v>
      </c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</row>
    <row r="38" spans="1:12" x14ac:dyDescent="0.25">
      <c r="A38" s="29"/>
      <c r="B38" s="29">
        <v>2014</v>
      </c>
      <c r="C38" s="29">
        <v>2015</v>
      </c>
      <c r="D38" s="29">
        <v>2020</v>
      </c>
      <c r="E38" s="29">
        <v>2025</v>
      </c>
      <c r="F38" s="29">
        <v>2030</v>
      </c>
      <c r="G38" s="29">
        <v>2035</v>
      </c>
      <c r="H38" s="29">
        <v>2040</v>
      </c>
      <c r="I38" s="29">
        <v>2045</v>
      </c>
      <c r="J38" s="29">
        <v>2050</v>
      </c>
      <c r="K38" s="29">
        <v>2055</v>
      </c>
      <c r="L38" s="29">
        <v>2060</v>
      </c>
    </row>
    <row r="39" spans="1:12" x14ac:dyDescent="0.25">
      <c r="A39" s="30" t="s">
        <v>61</v>
      </c>
      <c r="B39" s="31">
        <v>0</v>
      </c>
      <c r="C39" s="31">
        <v>0</v>
      </c>
      <c r="D39" s="31">
        <v>0</v>
      </c>
      <c r="E39" s="31">
        <v>9.4041235044908286E-2</v>
      </c>
      <c r="F39" s="31">
        <v>0.19875544489630168</v>
      </c>
      <c r="G39" s="31">
        <v>0.23517493229217079</v>
      </c>
      <c r="H39" s="31">
        <v>0.38600636209402522</v>
      </c>
      <c r="I39" s="31">
        <v>0.52098845994441834</v>
      </c>
      <c r="J39" s="31">
        <v>0.65724216697011595</v>
      </c>
      <c r="K39" s="31">
        <v>0.65648081566706651</v>
      </c>
      <c r="L39" s="31">
        <v>0.74110405537417889</v>
      </c>
    </row>
    <row r="40" spans="1:12" x14ac:dyDescent="0.25">
      <c r="A40" s="30" t="s">
        <v>62</v>
      </c>
      <c r="B40" s="31">
        <v>0</v>
      </c>
      <c r="C40" s="31">
        <v>0</v>
      </c>
      <c r="D40" s="31">
        <v>8.0000000000000004E-4</v>
      </c>
      <c r="E40" s="31">
        <v>8.0000000000000004E-4</v>
      </c>
      <c r="F40" s="31">
        <v>9.6974692137267671E-2</v>
      </c>
      <c r="G40" s="31">
        <v>0.23715594352755537</v>
      </c>
      <c r="H40" s="31">
        <v>0.3511315333305714</v>
      </c>
      <c r="I40" s="31">
        <v>0.41745893995374145</v>
      </c>
      <c r="J40" s="31">
        <v>0.44203226671215384</v>
      </c>
      <c r="K40" s="31">
        <v>0.46148047621402866</v>
      </c>
      <c r="L40" s="31">
        <v>0.50590832725411927</v>
      </c>
    </row>
    <row r="41" spans="1:12" x14ac:dyDescent="0.25">
      <c r="A41" s="30" t="s">
        <v>63</v>
      </c>
      <c r="B41" s="31">
        <v>0</v>
      </c>
      <c r="C41" s="31">
        <v>0</v>
      </c>
      <c r="D41" s="31">
        <v>4.2000000000000006E-3</v>
      </c>
      <c r="E41" s="31">
        <v>0.19545034357588661</v>
      </c>
      <c r="F41" s="31">
        <v>0.22759059210128213</v>
      </c>
      <c r="G41" s="31">
        <v>0.23359443209375855</v>
      </c>
      <c r="H41" s="31">
        <v>0.23513238065241418</v>
      </c>
      <c r="I41" s="31">
        <v>0.22322462476598964</v>
      </c>
      <c r="J41" s="31">
        <v>0.24045024764053377</v>
      </c>
      <c r="K41" s="31">
        <v>0.27864135643363158</v>
      </c>
      <c r="L41" s="31">
        <v>0.28914007666781549</v>
      </c>
    </row>
    <row r="42" spans="1:12" x14ac:dyDescent="0.25">
      <c r="A42" s="30" t="s">
        <v>64</v>
      </c>
      <c r="B42" s="31">
        <v>0</v>
      </c>
      <c r="C42" s="31">
        <v>0</v>
      </c>
      <c r="D42" s="31">
        <v>1.5376939060841825E-4</v>
      </c>
      <c r="E42" s="31">
        <v>2.0968106357788581E-3</v>
      </c>
      <c r="F42" s="31">
        <v>3.7324232950562601E-3</v>
      </c>
      <c r="G42" s="31">
        <v>4.980874224401988E-3</v>
      </c>
      <c r="H42" s="31">
        <v>3.1726764386671349E-3</v>
      </c>
      <c r="I42" s="31">
        <v>3.2295440099746402E-5</v>
      </c>
      <c r="J42" s="31">
        <v>4.2133278740787309E-6</v>
      </c>
      <c r="K42" s="31">
        <v>2.8577172778101513E-5</v>
      </c>
      <c r="L42" s="31">
        <v>7.283691725614275E-5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M3"/>
  <sheetViews>
    <sheetView workbookViewId="0"/>
  </sheetViews>
  <sheetFormatPr defaultRowHeight="15" x14ac:dyDescent="0.25"/>
  <cols>
    <col min="1" max="1" width="18.85546875" customWidth="1"/>
  </cols>
  <sheetData>
    <row r="1" spans="1:39" ht="45" x14ac:dyDescent="0.25">
      <c r="A1" s="35" t="s">
        <v>79</v>
      </c>
      <c r="B1">
        <v>2013</v>
      </c>
      <c r="C1">
        <v>2014</v>
      </c>
      <c r="D1">
        <v>2015</v>
      </c>
      <c r="E1">
        <v>2016</v>
      </c>
      <c r="F1">
        <v>2017</v>
      </c>
      <c r="G1">
        <v>2018</v>
      </c>
      <c r="H1">
        <v>2019</v>
      </c>
      <c r="I1">
        <v>2020</v>
      </c>
      <c r="J1">
        <v>2021</v>
      </c>
      <c r="K1">
        <v>2022</v>
      </c>
      <c r="L1">
        <v>2023</v>
      </c>
      <c r="M1">
        <v>2024</v>
      </c>
      <c r="N1">
        <v>2025</v>
      </c>
      <c r="O1">
        <v>2026</v>
      </c>
      <c r="P1">
        <v>2027</v>
      </c>
      <c r="Q1">
        <v>2028</v>
      </c>
      <c r="R1">
        <v>2029</v>
      </c>
      <c r="S1">
        <v>2030</v>
      </c>
      <c r="T1">
        <v>2031</v>
      </c>
      <c r="U1">
        <v>2032</v>
      </c>
      <c r="V1">
        <v>2033</v>
      </c>
      <c r="W1">
        <v>2034</v>
      </c>
      <c r="X1">
        <v>2035</v>
      </c>
      <c r="Y1">
        <v>2036</v>
      </c>
      <c r="Z1">
        <v>2037</v>
      </c>
      <c r="AA1">
        <v>2038</v>
      </c>
      <c r="AB1">
        <v>2039</v>
      </c>
      <c r="AC1">
        <v>2040</v>
      </c>
      <c r="AD1">
        <v>2041</v>
      </c>
      <c r="AE1">
        <v>2042</v>
      </c>
      <c r="AF1">
        <v>2043</v>
      </c>
      <c r="AG1">
        <v>2044</v>
      </c>
      <c r="AH1">
        <v>2045</v>
      </c>
      <c r="AI1">
        <v>2046</v>
      </c>
      <c r="AJ1">
        <v>2047</v>
      </c>
      <c r="AK1">
        <v>2048</v>
      </c>
      <c r="AL1">
        <v>2049</v>
      </c>
      <c r="AM1">
        <v>2050</v>
      </c>
    </row>
    <row r="2" spans="1:39" x14ac:dyDescent="0.25">
      <c r="A2" t="s">
        <v>11</v>
      </c>
      <c r="B2" s="21">
        <f t="shared" ref="B2:L2" si="0">C2</f>
        <v>0.21803644250297027</v>
      </c>
      <c r="C2" s="21">
        <f t="shared" si="0"/>
        <v>0.21803644250297027</v>
      </c>
      <c r="D2" s="21">
        <f t="shared" si="0"/>
        <v>0.21803644250297027</v>
      </c>
      <c r="E2" s="21">
        <f t="shared" si="0"/>
        <v>0.21803644250297027</v>
      </c>
      <c r="F2" s="21">
        <f t="shared" si="0"/>
        <v>0.21803644250297027</v>
      </c>
      <c r="G2" s="21">
        <f t="shared" si="0"/>
        <v>0.21803644250297027</v>
      </c>
      <c r="H2" s="21">
        <f t="shared" si="0"/>
        <v>0.21803644250297027</v>
      </c>
      <c r="I2" s="21">
        <f t="shared" si="0"/>
        <v>0.21803644250297027</v>
      </c>
      <c r="J2" s="21">
        <f t="shared" si="0"/>
        <v>0.21803644250297027</v>
      </c>
      <c r="K2" s="21">
        <f t="shared" si="0"/>
        <v>0.21803644250297027</v>
      </c>
      <c r="L2" s="21">
        <f t="shared" si="0"/>
        <v>0.21803644250297027</v>
      </c>
      <c r="M2">
        <f>N2</f>
        <v>0.21803644250297027</v>
      </c>
      <c r="N2" s="7">
        <f>IF(Region="OECD",'Data OECD'!B3,'Data NonOECD'!B3)</f>
        <v>0.21803644250297027</v>
      </c>
      <c r="O2">
        <f>$N2+($S2-$N2)/(COLUMN($S$1)-COLUMN($N$1))*(COLUMN(O$1)-COLUMN($N$1))</f>
        <v>0.2652033665896677</v>
      </c>
      <c r="P2" s="21">
        <f t="shared" ref="P2:R3" si="1">$N2+($S2-$N2)/(COLUMN($S$1)-COLUMN($N$1))*(COLUMN(P$1)-COLUMN($N$1))</f>
        <v>0.31237029067636513</v>
      </c>
      <c r="Q2" s="21">
        <f t="shared" si="1"/>
        <v>0.35953721476306261</v>
      </c>
      <c r="R2" s="21">
        <f t="shared" si="1"/>
        <v>0.40670413884976003</v>
      </c>
      <c r="S2" s="7">
        <f>IF(Region="OECD",'Data OECD'!C3,'Data NonOECD'!C3)</f>
        <v>0.45387106293645746</v>
      </c>
      <c r="T2">
        <f>$S2+($X2-$S2)/(COLUMN($X$1)-COLUMN($S$1))*(COLUMN(T$1)-COLUMN($S$1))</f>
        <v>0.47784778488959034</v>
      </c>
      <c r="U2" s="21">
        <f t="shared" ref="U2:W3" si="2">$S2+($X2-$S2)/(COLUMN($X$1)-COLUMN($S$1))*(COLUMN(U$1)-COLUMN($S$1))</f>
        <v>0.50182450684272317</v>
      </c>
      <c r="V2" s="21">
        <f t="shared" si="2"/>
        <v>0.52580122879585611</v>
      </c>
      <c r="W2" s="21">
        <f t="shared" si="2"/>
        <v>0.54977795074898905</v>
      </c>
      <c r="X2" s="7">
        <f>IF(Region="OECD",'Data OECD'!D3,'Data NonOECD'!D3)</f>
        <v>0.57375467270212188</v>
      </c>
      <c r="Y2">
        <f>$X2+($AC2-$X2)/(COLUMN($AC$1)-COLUMN($X$1))*(COLUMN(Y$1)-COLUMN($X$1))</f>
        <v>0.57776822920718196</v>
      </c>
      <c r="Z2" s="21">
        <f t="shared" ref="Z2:AB3" si="3">$X2+($AC2-$X2)/(COLUMN($AC$1)-COLUMN($X$1))*(COLUMN(Z$1)-COLUMN($X$1))</f>
        <v>0.58178178571224204</v>
      </c>
      <c r="AA2" s="21">
        <f t="shared" si="3"/>
        <v>0.58579534221730223</v>
      </c>
      <c r="AB2" s="21">
        <f t="shared" si="3"/>
        <v>0.58980889872236231</v>
      </c>
      <c r="AC2" s="7">
        <f>IF(Region="OECD",'Data OECD'!E3,'Data NonOECD'!E3)</f>
        <v>0.59382245522742239</v>
      </c>
      <c r="AD2">
        <f>$AC2+($AH2-$AC2)/(COLUMN($AH$1)-COLUMN($AC$1))*(COLUMN(AD$1)-COLUMN($AC$1))</f>
        <v>0.59592705209382857</v>
      </c>
      <c r="AE2" s="21">
        <f t="shared" ref="AE2:AG3" si="4">$AC2+($AH2-$AC2)/(COLUMN($AH$1)-COLUMN($AC$1))*(COLUMN(AE$1)-COLUMN($AC$1))</f>
        <v>0.59803164896023475</v>
      </c>
      <c r="AF2" s="21">
        <f t="shared" si="4"/>
        <v>0.60013624582664082</v>
      </c>
      <c r="AG2" s="21">
        <f t="shared" si="4"/>
        <v>0.60224084269304701</v>
      </c>
      <c r="AH2" s="7">
        <f>IF(Region="OECD",'Data OECD'!F3,'Data NonOECD'!F3)</f>
        <v>0.60434543955945319</v>
      </c>
      <c r="AI2">
        <f>$AH2+($AM2-$AH2)/(COLUMN($AM$1)-COLUMN($AH$1))*(COLUMN(AI$1)-COLUMN($AH$1))</f>
        <v>0.59553274978182691</v>
      </c>
      <c r="AJ2" s="21">
        <f t="shared" ref="AJ2:AL3" si="5">$AH2+($AM2-$AH2)/(COLUMN($AM$1)-COLUMN($AH$1))*(COLUMN(AJ$1)-COLUMN($AH$1))</f>
        <v>0.58672006000420074</v>
      </c>
      <c r="AK2" s="21">
        <f t="shared" si="5"/>
        <v>0.57790737022657446</v>
      </c>
      <c r="AL2" s="21">
        <f t="shared" si="5"/>
        <v>0.56909468044894829</v>
      </c>
      <c r="AM2" s="7">
        <f>IF(Region="OECD",'Data OECD'!G3,'Data NonOECD'!G3)</f>
        <v>0.56028199067132201</v>
      </c>
    </row>
    <row r="3" spans="1:39" x14ac:dyDescent="0.25">
      <c r="A3" t="s">
        <v>12</v>
      </c>
      <c r="B3" s="21">
        <f t="shared" ref="B3:L3" si="6">C3</f>
        <v>0.78196355749702962</v>
      </c>
      <c r="C3" s="21">
        <f t="shared" si="6"/>
        <v>0.78196355749702962</v>
      </c>
      <c r="D3" s="21">
        <f t="shared" si="6"/>
        <v>0.78196355749702962</v>
      </c>
      <c r="E3" s="21">
        <f t="shared" si="6"/>
        <v>0.78196355749702962</v>
      </c>
      <c r="F3" s="21">
        <f t="shared" si="6"/>
        <v>0.78196355749702962</v>
      </c>
      <c r="G3" s="21">
        <f t="shared" si="6"/>
        <v>0.78196355749702962</v>
      </c>
      <c r="H3" s="21">
        <f t="shared" si="6"/>
        <v>0.78196355749702962</v>
      </c>
      <c r="I3" s="21">
        <f t="shared" si="6"/>
        <v>0.78196355749702962</v>
      </c>
      <c r="J3" s="21">
        <f t="shared" si="6"/>
        <v>0.78196355749702962</v>
      </c>
      <c r="K3" s="21">
        <f t="shared" si="6"/>
        <v>0.78196355749702962</v>
      </c>
      <c r="L3" s="21">
        <f t="shared" si="6"/>
        <v>0.78196355749702962</v>
      </c>
      <c r="M3" s="21">
        <f>N3</f>
        <v>0.78196355749702962</v>
      </c>
      <c r="N3" s="7">
        <f>IF(Region="OECD",'Data OECD'!B4,'Data NonOECD'!B4)</f>
        <v>0.78196355749702962</v>
      </c>
      <c r="O3" s="21">
        <f>$N3+($S3-$N3)/(COLUMN($S$1)-COLUMN($N$1))*(COLUMN(O$1)-COLUMN($N$1))</f>
        <v>0.73479663341033219</v>
      </c>
      <c r="P3" s="21">
        <f t="shared" si="1"/>
        <v>0.68762970932363487</v>
      </c>
      <c r="Q3" s="21">
        <f t="shared" si="1"/>
        <v>0.64046278523693745</v>
      </c>
      <c r="R3" s="21">
        <f t="shared" si="1"/>
        <v>0.59329586115024013</v>
      </c>
      <c r="S3" s="7">
        <f>IF(Region="OECD",'Data OECD'!C4,'Data NonOECD'!C4)</f>
        <v>0.54612893706354271</v>
      </c>
      <c r="T3" s="21">
        <f>$S3+($X3-$S3)/(COLUMN($X$1)-COLUMN($S$1))*(COLUMN(T$1)-COLUMN($S$1))</f>
        <v>0.52215221511040977</v>
      </c>
      <c r="U3" s="21">
        <f t="shared" si="2"/>
        <v>0.49817549315727683</v>
      </c>
      <c r="V3" s="21">
        <f t="shared" si="2"/>
        <v>0.47419877120414389</v>
      </c>
      <c r="W3" s="21">
        <f t="shared" si="2"/>
        <v>0.45022204925101095</v>
      </c>
      <c r="X3" s="7">
        <f>IF(Region="OECD",'Data OECD'!D4,'Data NonOECD'!D4)</f>
        <v>0.42624532729787801</v>
      </c>
      <c r="Y3" s="21">
        <f>$X3+($AC3-$X3)/(COLUMN($AC$1)-COLUMN($X$1))*(COLUMN(Y$1)-COLUMN($X$1))</f>
        <v>0.42223177079281793</v>
      </c>
      <c r="Z3" s="21">
        <f t="shared" si="3"/>
        <v>0.41821821428775785</v>
      </c>
      <c r="AA3" s="21">
        <f t="shared" si="3"/>
        <v>0.41420465778269777</v>
      </c>
      <c r="AB3" s="21">
        <f t="shared" si="3"/>
        <v>0.41019110127763769</v>
      </c>
      <c r="AC3" s="7">
        <f>IF(Region="OECD",'Data OECD'!E4,'Data NonOECD'!E4)</f>
        <v>0.40617754477257761</v>
      </c>
      <c r="AD3" s="21">
        <f>$AC3+($AH3-$AC3)/(COLUMN($AH$1)-COLUMN($AC$1))*(COLUMN(AD$1)-COLUMN($AC$1))</f>
        <v>0.40407294790617143</v>
      </c>
      <c r="AE3" s="21">
        <f t="shared" si="4"/>
        <v>0.40196835103976525</v>
      </c>
      <c r="AF3" s="21">
        <f t="shared" si="4"/>
        <v>0.39986375417335901</v>
      </c>
      <c r="AG3" s="21">
        <f t="shared" si="4"/>
        <v>0.39775915730695283</v>
      </c>
      <c r="AH3" s="7">
        <f>IF(Region="OECD",'Data OECD'!F4,'Data NonOECD'!F4)</f>
        <v>0.39565456044054664</v>
      </c>
      <c r="AI3" s="21">
        <f>$AH3+($AM3-$AH3)/(COLUMN($AM$1)-COLUMN($AH$1))*(COLUMN(AI$1)-COLUMN($AH$1))</f>
        <v>0.40446725021817292</v>
      </c>
      <c r="AJ3" s="21">
        <f t="shared" si="5"/>
        <v>0.41327993999579926</v>
      </c>
      <c r="AK3" s="21">
        <f t="shared" si="5"/>
        <v>0.42209262977342554</v>
      </c>
      <c r="AL3" s="21">
        <f t="shared" si="5"/>
        <v>0.43090531955105188</v>
      </c>
      <c r="AM3" s="7">
        <f>IF(Region="OECD",'Data OECD'!G4,'Data NonOECD'!G4)</f>
        <v>0.43971800932867816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M17"/>
  <sheetViews>
    <sheetView workbookViewId="0">
      <selection activeCell="A2" sqref="A2"/>
    </sheetView>
  </sheetViews>
  <sheetFormatPr defaultRowHeight="15" x14ac:dyDescent="0.25"/>
  <cols>
    <col min="1" max="1" width="24" customWidth="1"/>
  </cols>
  <sheetData>
    <row r="1" spans="1:39" ht="30" x14ac:dyDescent="0.25">
      <c r="A1" s="35" t="s">
        <v>80</v>
      </c>
      <c r="B1">
        <v>2013</v>
      </c>
      <c r="C1">
        <v>2014</v>
      </c>
      <c r="D1">
        <v>2015</v>
      </c>
      <c r="E1">
        <v>2016</v>
      </c>
      <c r="F1">
        <v>2017</v>
      </c>
      <c r="G1">
        <v>2018</v>
      </c>
      <c r="H1">
        <v>2019</v>
      </c>
      <c r="I1">
        <v>2020</v>
      </c>
      <c r="J1">
        <v>2021</v>
      </c>
      <c r="K1">
        <v>2022</v>
      </c>
      <c r="L1">
        <v>2023</v>
      </c>
      <c r="M1">
        <v>2024</v>
      </c>
      <c r="N1">
        <v>2025</v>
      </c>
      <c r="O1">
        <v>2026</v>
      </c>
      <c r="P1">
        <v>2027</v>
      </c>
      <c r="Q1">
        <v>2028</v>
      </c>
      <c r="R1">
        <v>2029</v>
      </c>
      <c r="S1">
        <v>2030</v>
      </c>
      <c r="T1">
        <v>2031</v>
      </c>
      <c r="U1">
        <v>2032</v>
      </c>
      <c r="V1">
        <v>2033</v>
      </c>
      <c r="W1">
        <v>2034</v>
      </c>
      <c r="X1">
        <v>2035</v>
      </c>
      <c r="Y1">
        <v>2036</v>
      </c>
      <c r="Z1">
        <v>2037</v>
      </c>
      <c r="AA1">
        <v>2038</v>
      </c>
      <c r="AB1">
        <v>2039</v>
      </c>
      <c r="AC1">
        <v>2040</v>
      </c>
      <c r="AD1">
        <v>2041</v>
      </c>
      <c r="AE1">
        <v>2042</v>
      </c>
      <c r="AF1">
        <v>2043</v>
      </c>
      <c r="AG1">
        <v>2044</v>
      </c>
      <c r="AH1">
        <v>2045</v>
      </c>
      <c r="AI1">
        <v>2046</v>
      </c>
      <c r="AJ1">
        <v>2047</v>
      </c>
      <c r="AK1">
        <v>2048</v>
      </c>
      <c r="AL1">
        <v>2049</v>
      </c>
      <c r="AM1">
        <v>2050</v>
      </c>
    </row>
    <row r="2" spans="1:39" x14ac:dyDescent="0.25">
      <c r="A2" t="s">
        <v>33</v>
      </c>
      <c r="B2">
        <f t="shared" ref="B2:G3" si="0">$I2</f>
        <v>0.99031037400420396</v>
      </c>
      <c r="C2">
        <f t="shared" si="0"/>
        <v>0.99031037400420396</v>
      </c>
      <c r="D2">
        <f t="shared" si="0"/>
        <v>0.99031037400420396</v>
      </c>
      <c r="E2">
        <f t="shared" si="0"/>
        <v>0.99031037400420396</v>
      </c>
      <c r="F2">
        <f t="shared" si="0"/>
        <v>0.99031037400420396</v>
      </c>
      <c r="G2">
        <f t="shared" si="0"/>
        <v>0.99031037400420396</v>
      </c>
      <c r="H2">
        <f>$I2</f>
        <v>0.99031037400420396</v>
      </c>
      <c r="I2" s="7">
        <f>IF(Region="OECD",'Data OECD'!B15,'Data NonOECD'!B15)</f>
        <v>0.99031037400420396</v>
      </c>
      <c r="J2">
        <f>$I2+($S2-$I2)/(COLUMN($S$1)-COLUMN($I$1))*(COLUMN(J$1)-COLUMN($I$1))</f>
        <v>0.92996252581558503</v>
      </c>
      <c r="K2">
        <f t="shared" ref="K2:R3" si="1">$I2+($S2-$I2)/(COLUMN($S$1)-COLUMN($I$1))*(COLUMN(K$1)-COLUMN($I$1))</f>
        <v>0.86961467762696598</v>
      </c>
      <c r="L2">
        <f t="shared" si="1"/>
        <v>0.80926682943834705</v>
      </c>
      <c r="M2">
        <f t="shared" si="1"/>
        <v>0.74891898124972811</v>
      </c>
      <c r="N2">
        <f t="shared" si="1"/>
        <v>0.68857113306110906</v>
      </c>
      <c r="O2">
        <f t="shared" si="1"/>
        <v>0.62822328487249013</v>
      </c>
      <c r="P2">
        <f t="shared" si="1"/>
        <v>0.56787543668387119</v>
      </c>
      <c r="Q2">
        <f t="shared" si="1"/>
        <v>0.50752758849525215</v>
      </c>
      <c r="R2">
        <f t="shared" si="1"/>
        <v>0.44717974030663321</v>
      </c>
      <c r="S2" s="7">
        <f>IF(Region="OECD",'Data OECD'!C15,'Data NonOECD'!C15)</f>
        <v>0.38683189211801422</v>
      </c>
      <c r="T2">
        <f>$S2+($AC2-$S2)/(COLUMN($AC$1)-COLUMN($S$1))*(COLUMN(T$1)-COLUMN($S$1))</f>
        <v>0.38362580719771638</v>
      </c>
      <c r="U2" s="21">
        <f t="shared" ref="U2:AB2" si="2">$S2+($AC2-$S2)/(COLUMN($AC$1)-COLUMN($S$1))*(COLUMN(U$1)-COLUMN($S$1))</f>
        <v>0.38041972227741855</v>
      </c>
      <c r="V2" s="21">
        <f t="shared" si="2"/>
        <v>0.37721363735712071</v>
      </c>
      <c r="W2" s="21">
        <f t="shared" si="2"/>
        <v>0.37400755243682288</v>
      </c>
      <c r="X2" s="21">
        <f t="shared" si="2"/>
        <v>0.3708014675165251</v>
      </c>
      <c r="Y2" s="21">
        <f t="shared" si="2"/>
        <v>0.36759538259622726</v>
      </c>
      <c r="Z2" s="21">
        <f t="shared" si="2"/>
        <v>0.36438929767592942</v>
      </c>
      <c r="AA2" s="21">
        <f t="shared" si="2"/>
        <v>0.36118321275563159</v>
      </c>
      <c r="AB2" s="21">
        <f t="shared" si="2"/>
        <v>0.35797712783533375</v>
      </c>
      <c r="AC2" s="7">
        <f>IF(Region="OECD",'Data OECD'!D15,'Data NonOECD'!D15)</f>
        <v>0.35477104291503592</v>
      </c>
      <c r="AD2">
        <f>$S2+($AM2-$AC2)/(COLUMN($AM$1)-COLUMN($AC$1))*(COLUMN(AD$1)-COLUMN($AC$1))</f>
        <v>0.37946293340978576</v>
      </c>
      <c r="AE2" s="21">
        <f t="shared" ref="AE2:AL2" si="3">$S2+($AM2-$AC2)/(COLUMN($AM$1)-COLUMN($AC$1))*(COLUMN(AE$1)-COLUMN($AC$1))</f>
        <v>0.37209397470155731</v>
      </c>
      <c r="AF2" s="21">
        <f t="shared" si="3"/>
        <v>0.3647250159933289</v>
      </c>
      <c r="AG2" s="21">
        <f t="shared" si="3"/>
        <v>0.35735605728510045</v>
      </c>
      <c r="AH2" s="21">
        <f t="shared" si="3"/>
        <v>0.34998709857687199</v>
      </c>
      <c r="AI2" s="21">
        <f t="shared" si="3"/>
        <v>0.34261813986864353</v>
      </c>
      <c r="AJ2" s="21">
        <f t="shared" si="3"/>
        <v>0.33524918116041508</v>
      </c>
      <c r="AK2" s="21">
        <f t="shared" si="3"/>
        <v>0.32788022245218668</v>
      </c>
      <c r="AL2" s="21">
        <f t="shared" si="3"/>
        <v>0.32051126374395822</v>
      </c>
      <c r="AM2" s="7">
        <f>IF(Region="OECD",'Data OECD'!E15,'Data NonOECD'!E15)</f>
        <v>0.28108145583275146</v>
      </c>
    </row>
    <row r="3" spans="1:39" x14ac:dyDescent="0.25">
      <c r="A3" t="s">
        <v>27</v>
      </c>
      <c r="B3">
        <f t="shared" si="0"/>
        <v>9.6896259957961056E-3</v>
      </c>
      <c r="C3">
        <f t="shared" si="0"/>
        <v>9.6896259957961056E-3</v>
      </c>
      <c r="D3">
        <f t="shared" si="0"/>
        <v>9.6896259957961056E-3</v>
      </c>
      <c r="E3">
        <f t="shared" si="0"/>
        <v>9.6896259957961056E-3</v>
      </c>
      <c r="F3">
        <f t="shared" si="0"/>
        <v>9.6896259957961056E-3</v>
      </c>
      <c r="G3">
        <f t="shared" si="0"/>
        <v>9.6896259957961056E-3</v>
      </c>
      <c r="H3">
        <f t="shared" ref="H3" si="4">$I3</f>
        <v>9.6896259957961056E-3</v>
      </c>
      <c r="I3" s="7">
        <f>IF(Region="OECD",'Data OECD'!B16,'Data NonOECD'!B16)</f>
        <v>9.6896259957961056E-3</v>
      </c>
      <c r="J3">
        <f t="shared" ref="J3" si="5">$I3+($S3-$I3)/(COLUMN($S$1)-COLUMN($I$1))*(COLUMN(J$1)-COLUMN($I$1))</f>
        <v>6.8582756729723415E-2</v>
      </c>
      <c r="K3">
        <f t="shared" si="1"/>
        <v>0.12747588746365071</v>
      </c>
      <c r="L3">
        <f t="shared" si="1"/>
        <v>0.18636901819757801</v>
      </c>
      <c r="M3">
        <f t="shared" si="1"/>
        <v>0.24526214893150533</v>
      </c>
      <c r="N3">
        <f t="shared" si="1"/>
        <v>0.3041552796654326</v>
      </c>
      <c r="O3">
        <f t="shared" si="1"/>
        <v>0.36304841039935992</v>
      </c>
      <c r="P3">
        <f t="shared" si="1"/>
        <v>0.42194154113328719</v>
      </c>
      <c r="Q3">
        <f t="shared" si="1"/>
        <v>0.48083467186721451</v>
      </c>
      <c r="R3">
        <f t="shared" si="1"/>
        <v>0.53972780260114184</v>
      </c>
      <c r="S3" s="7">
        <f>IF(Region="OECD",'Data OECD'!C16,'Data NonOECD'!C16)</f>
        <v>0.59862093333506916</v>
      </c>
      <c r="T3" s="21">
        <f t="shared" ref="T3:AB9" si="6">$S3+($AC3-$S3)/(COLUMN($AC$1)-COLUMN($S$1))*(COLUMN(T$1)-COLUMN($S$1))</f>
        <v>0.59613102867191792</v>
      </c>
      <c r="U3" s="21">
        <f t="shared" si="6"/>
        <v>0.59364112400876679</v>
      </c>
      <c r="V3" s="21">
        <f t="shared" si="6"/>
        <v>0.59115121934561554</v>
      </c>
      <c r="W3" s="21">
        <f t="shared" si="6"/>
        <v>0.58866131468246441</v>
      </c>
      <c r="X3" s="21">
        <f t="shared" si="6"/>
        <v>0.58617141001931317</v>
      </c>
      <c r="Y3" s="21">
        <f t="shared" si="6"/>
        <v>0.58368150535616192</v>
      </c>
      <c r="Z3" s="21">
        <f t="shared" si="6"/>
        <v>0.58119160069301079</v>
      </c>
      <c r="AA3" s="21">
        <f t="shared" si="6"/>
        <v>0.57870169602985955</v>
      </c>
      <c r="AB3" s="21">
        <f t="shared" si="6"/>
        <v>0.57621179136670841</v>
      </c>
      <c r="AC3" s="7">
        <f>IF(Region="OECD",'Data OECD'!D16,'Data NonOECD'!D16)</f>
        <v>0.57372188670355717</v>
      </c>
      <c r="AD3" s="21">
        <f t="shared" ref="AD3:AL9" si="7">$S3+($AM3-$AC3)/(COLUMN($AM$1)-COLUMN($AC$1))*(COLUMN(AD$1)-COLUMN($AC$1))</f>
        <v>0.58483448908859259</v>
      </c>
      <c r="AE3" s="21">
        <f t="shared" si="7"/>
        <v>0.57104804484211613</v>
      </c>
      <c r="AF3" s="21">
        <f t="shared" si="7"/>
        <v>0.55726160059563967</v>
      </c>
      <c r="AG3" s="21">
        <f t="shared" si="7"/>
        <v>0.5434751563491631</v>
      </c>
      <c r="AH3" s="21">
        <f t="shared" si="7"/>
        <v>0.52968871210268653</v>
      </c>
      <c r="AI3" s="21">
        <f t="shared" si="7"/>
        <v>0.51590226785621007</v>
      </c>
      <c r="AJ3" s="21">
        <f t="shared" si="7"/>
        <v>0.50211582360973361</v>
      </c>
      <c r="AK3" s="21">
        <f t="shared" si="7"/>
        <v>0.48832937936325704</v>
      </c>
      <c r="AL3" s="21">
        <f t="shared" si="7"/>
        <v>0.47454293511678053</v>
      </c>
      <c r="AM3" s="7">
        <f>IF(Region="OECD",'Data OECD'!E16,'Data NonOECD'!E16)</f>
        <v>0.43585744423879202</v>
      </c>
    </row>
    <row r="4" spans="1:39" x14ac:dyDescent="0.2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 s="20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 s="21">
        <f t="shared" si="6"/>
        <v>0</v>
      </c>
      <c r="U4" s="21">
        <f t="shared" si="6"/>
        <v>0</v>
      </c>
      <c r="V4" s="21">
        <f t="shared" si="6"/>
        <v>0</v>
      </c>
      <c r="W4" s="21">
        <f t="shared" si="6"/>
        <v>0</v>
      </c>
      <c r="X4" s="21">
        <f t="shared" si="6"/>
        <v>0</v>
      </c>
      <c r="Y4" s="21">
        <f t="shared" si="6"/>
        <v>0</v>
      </c>
      <c r="Z4" s="21">
        <f t="shared" si="6"/>
        <v>0</v>
      </c>
      <c r="AA4" s="21">
        <f t="shared" si="6"/>
        <v>0</v>
      </c>
      <c r="AB4" s="21">
        <f t="shared" si="6"/>
        <v>0</v>
      </c>
      <c r="AC4">
        <v>0</v>
      </c>
      <c r="AD4" s="21">
        <f t="shared" si="7"/>
        <v>0</v>
      </c>
      <c r="AE4" s="21">
        <f t="shared" si="7"/>
        <v>0</v>
      </c>
      <c r="AF4" s="21">
        <f t="shared" si="7"/>
        <v>0</v>
      </c>
      <c r="AG4" s="21">
        <f t="shared" si="7"/>
        <v>0</v>
      </c>
      <c r="AH4" s="21">
        <f t="shared" si="7"/>
        <v>0</v>
      </c>
      <c r="AI4" s="21">
        <f t="shared" si="7"/>
        <v>0</v>
      </c>
      <c r="AJ4" s="21">
        <f t="shared" si="7"/>
        <v>0</v>
      </c>
      <c r="AK4" s="21">
        <f t="shared" si="7"/>
        <v>0</v>
      </c>
      <c r="AL4" s="21">
        <f t="shared" si="7"/>
        <v>0</v>
      </c>
      <c r="AM4">
        <v>0</v>
      </c>
    </row>
    <row r="5" spans="1:39" x14ac:dyDescent="0.2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 s="20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 s="21">
        <f t="shared" si="6"/>
        <v>0</v>
      </c>
      <c r="U5" s="21">
        <f t="shared" si="6"/>
        <v>0</v>
      </c>
      <c r="V5" s="21">
        <f t="shared" si="6"/>
        <v>0</v>
      </c>
      <c r="W5" s="21">
        <f t="shared" si="6"/>
        <v>0</v>
      </c>
      <c r="X5" s="21">
        <f t="shared" si="6"/>
        <v>0</v>
      </c>
      <c r="Y5" s="21">
        <f t="shared" si="6"/>
        <v>0</v>
      </c>
      <c r="Z5" s="21">
        <f t="shared" si="6"/>
        <v>0</v>
      </c>
      <c r="AA5" s="21">
        <f t="shared" si="6"/>
        <v>0</v>
      </c>
      <c r="AB5" s="21">
        <f t="shared" si="6"/>
        <v>0</v>
      </c>
      <c r="AC5">
        <v>0</v>
      </c>
      <c r="AD5" s="21">
        <f t="shared" si="7"/>
        <v>0</v>
      </c>
      <c r="AE5" s="21">
        <f t="shared" si="7"/>
        <v>0</v>
      </c>
      <c r="AF5" s="21">
        <f t="shared" si="7"/>
        <v>0</v>
      </c>
      <c r="AG5" s="21">
        <f t="shared" si="7"/>
        <v>0</v>
      </c>
      <c r="AH5" s="21">
        <f t="shared" si="7"/>
        <v>0</v>
      </c>
      <c r="AI5" s="21">
        <f t="shared" si="7"/>
        <v>0</v>
      </c>
      <c r="AJ5" s="21">
        <f t="shared" si="7"/>
        <v>0</v>
      </c>
      <c r="AK5" s="21">
        <f t="shared" si="7"/>
        <v>0</v>
      </c>
      <c r="AL5" s="21">
        <f t="shared" si="7"/>
        <v>0</v>
      </c>
      <c r="AM5">
        <v>0</v>
      </c>
    </row>
    <row r="6" spans="1:39" x14ac:dyDescent="0.25">
      <c r="A6" t="s">
        <v>34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 s="20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 s="21">
        <f t="shared" si="6"/>
        <v>0</v>
      </c>
      <c r="U6" s="21">
        <f t="shared" si="6"/>
        <v>0</v>
      </c>
      <c r="V6" s="21">
        <f t="shared" si="6"/>
        <v>0</v>
      </c>
      <c r="W6" s="21">
        <f t="shared" si="6"/>
        <v>0</v>
      </c>
      <c r="X6" s="21">
        <f t="shared" si="6"/>
        <v>0</v>
      </c>
      <c r="Y6" s="21">
        <f t="shared" si="6"/>
        <v>0</v>
      </c>
      <c r="Z6" s="21">
        <f t="shared" si="6"/>
        <v>0</v>
      </c>
      <c r="AA6" s="21">
        <f t="shared" si="6"/>
        <v>0</v>
      </c>
      <c r="AB6" s="21">
        <f t="shared" si="6"/>
        <v>0</v>
      </c>
      <c r="AC6">
        <v>0</v>
      </c>
      <c r="AD6" s="21">
        <f t="shared" si="7"/>
        <v>0</v>
      </c>
      <c r="AE6" s="21">
        <f t="shared" si="7"/>
        <v>0</v>
      </c>
      <c r="AF6" s="21">
        <f t="shared" si="7"/>
        <v>0</v>
      </c>
      <c r="AG6" s="21">
        <f t="shared" si="7"/>
        <v>0</v>
      </c>
      <c r="AH6" s="21">
        <f t="shared" si="7"/>
        <v>0</v>
      </c>
      <c r="AI6" s="21">
        <f t="shared" si="7"/>
        <v>0</v>
      </c>
      <c r="AJ6" s="21">
        <f t="shared" si="7"/>
        <v>0</v>
      </c>
      <c r="AK6" s="21">
        <f t="shared" si="7"/>
        <v>0</v>
      </c>
      <c r="AL6" s="21">
        <f t="shared" si="7"/>
        <v>0</v>
      </c>
      <c r="AM6">
        <v>0</v>
      </c>
    </row>
    <row r="7" spans="1:39" x14ac:dyDescent="0.25">
      <c r="A7" t="s">
        <v>24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 s="20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 s="21">
        <f t="shared" si="6"/>
        <v>0</v>
      </c>
      <c r="U7" s="21">
        <f t="shared" si="6"/>
        <v>0</v>
      </c>
      <c r="V7" s="21">
        <f t="shared" si="6"/>
        <v>0</v>
      </c>
      <c r="W7" s="21">
        <f t="shared" si="6"/>
        <v>0</v>
      </c>
      <c r="X7" s="21">
        <f t="shared" si="6"/>
        <v>0</v>
      </c>
      <c r="Y7" s="21">
        <f t="shared" si="6"/>
        <v>0</v>
      </c>
      <c r="Z7" s="21">
        <f t="shared" si="6"/>
        <v>0</v>
      </c>
      <c r="AA7" s="21">
        <f t="shared" si="6"/>
        <v>0</v>
      </c>
      <c r="AB7" s="21">
        <f t="shared" si="6"/>
        <v>0</v>
      </c>
      <c r="AC7">
        <v>0</v>
      </c>
      <c r="AD7" s="21">
        <f t="shared" si="7"/>
        <v>0</v>
      </c>
      <c r="AE7" s="21">
        <f t="shared" si="7"/>
        <v>0</v>
      </c>
      <c r="AF7" s="21">
        <f t="shared" si="7"/>
        <v>0</v>
      </c>
      <c r="AG7" s="21">
        <f t="shared" si="7"/>
        <v>0</v>
      </c>
      <c r="AH7" s="21">
        <f t="shared" si="7"/>
        <v>0</v>
      </c>
      <c r="AI7" s="21">
        <f t="shared" si="7"/>
        <v>0</v>
      </c>
      <c r="AJ7" s="21">
        <f t="shared" si="7"/>
        <v>0</v>
      </c>
      <c r="AK7" s="21">
        <f t="shared" si="7"/>
        <v>0</v>
      </c>
      <c r="AL7" s="21">
        <f t="shared" si="7"/>
        <v>0</v>
      </c>
      <c r="AM7">
        <v>0</v>
      </c>
    </row>
    <row r="8" spans="1:39" x14ac:dyDescent="0.25">
      <c r="A8" t="s">
        <v>25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 s="20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 s="21">
        <f t="shared" si="6"/>
        <v>0</v>
      </c>
      <c r="U8" s="21">
        <f t="shared" si="6"/>
        <v>0</v>
      </c>
      <c r="V8" s="21">
        <f t="shared" si="6"/>
        <v>0</v>
      </c>
      <c r="W8" s="21">
        <f t="shared" si="6"/>
        <v>0</v>
      </c>
      <c r="X8" s="21">
        <f t="shared" si="6"/>
        <v>0</v>
      </c>
      <c r="Y8" s="21">
        <f t="shared" si="6"/>
        <v>0</v>
      </c>
      <c r="Z8" s="21">
        <f t="shared" si="6"/>
        <v>0</v>
      </c>
      <c r="AA8" s="21">
        <f t="shared" si="6"/>
        <v>0</v>
      </c>
      <c r="AB8" s="21">
        <f t="shared" si="6"/>
        <v>0</v>
      </c>
      <c r="AC8">
        <v>0</v>
      </c>
      <c r="AD8" s="21">
        <f t="shared" si="7"/>
        <v>0</v>
      </c>
      <c r="AE8" s="21">
        <f t="shared" si="7"/>
        <v>0</v>
      </c>
      <c r="AF8" s="21">
        <f t="shared" si="7"/>
        <v>0</v>
      </c>
      <c r="AG8" s="21">
        <f t="shared" si="7"/>
        <v>0</v>
      </c>
      <c r="AH8" s="21">
        <f t="shared" si="7"/>
        <v>0</v>
      </c>
      <c r="AI8" s="21">
        <f t="shared" si="7"/>
        <v>0</v>
      </c>
      <c r="AJ8" s="21">
        <f t="shared" si="7"/>
        <v>0</v>
      </c>
      <c r="AK8" s="21">
        <f t="shared" si="7"/>
        <v>0</v>
      </c>
      <c r="AL8" s="21">
        <f t="shared" si="7"/>
        <v>0</v>
      </c>
      <c r="AM8">
        <v>0</v>
      </c>
    </row>
    <row r="9" spans="1:39" x14ac:dyDescent="0.25">
      <c r="A9" t="s">
        <v>16</v>
      </c>
      <c r="B9">
        <f t="shared" ref="B9:H9" si="8">$I9</f>
        <v>1.4547174546916692E-2</v>
      </c>
      <c r="C9">
        <f t="shared" si="8"/>
        <v>1.4547174546916692E-2</v>
      </c>
      <c r="D9">
        <f t="shared" si="8"/>
        <v>1.4547174546916692E-2</v>
      </c>
      <c r="E9">
        <f t="shared" si="8"/>
        <v>1.4547174546916692E-2</v>
      </c>
      <c r="F9">
        <f t="shared" si="8"/>
        <v>1.4547174546916692E-2</v>
      </c>
      <c r="G9">
        <f t="shared" si="8"/>
        <v>1.4547174546916692E-2</v>
      </c>
      <c r="H9">
        <f t="shared" si="8"/>
        <v>1.4547174546916692E-2</v>
      </c>
      <c r="I9" s="7">
        <f>IF(Region="OECD",'Data OECD'!C17,'Data NonOECD'!C17)</f>
        <v>1.4547174546916692E-2</v>
      </c>
      <c r="J9">
        <f t="shared" ref="J9:R9" si="9">$I9+($S9-$I9)/(COLUMN($S$1)-COLUMN($I$1))*(COLUMN(J$1)-COLUMN($I$1))</f>
        <v>1.4547174546916692E-2</v>
      </c>
      <c r="K9">
        <f t="shared" si="9"/>
        <v>1.4547174546916692E-2</v>
      </c>
      <c r="L9">
        <f t="shared" si="9"/>
        <v>1.4547174546916692E-2</v>
      </c>
      <c r="M9">
        <f t="shared" si="9"/>
        <v>1.4547174546916692E-2</v>
      </c>
      <c r="N9">
        <f t="shared" si="9"/>
        <v>1.4547174546916692E-2</v>
      </c>
      <c r="O9">
        <f t="shared" si="9"/>
        <v>1.4547174546916692E-2</v>
      </c>
      <c r="P9">
        <f t="shared" si="9"/>
        <v>1.4547174546916692E-2</v>
      </c>
      <c r="Q9">
        <f t="shared" si="9"/>
        <v>1.4547174546916692E-2</v>
      </c>
      <c r="R9">
        <f t="shared" si="9"/>
        <v>1.4547174546916692E-2</v>
      </c>
      <c r="S9" s="7">
        <f>IF(Region="OECD",'Data OECD'!C17,'Data NonOECD'!C17)</f>
        <v>1.4547174546916692E-2</v>
      </c>
      <c r="T9" s="21">
        <f t="shared" si="6"/>
        <v>2.0243164130365719E-2</v>
      </c>
      <c r="U9" s="21">
        <f t="shared" si="6"/>
        <v>2.5939153713814743E-2</v>
      </c>
      <c r="V9" s="21">
        <f t="shared" si="6"/>
        <v>3.1635143297263774E-2</v>
      </c>
      <c r="W9" s="21">
        <f t="shared" si="6"/>
        <v>3.7331132880712797E-2</v>
      </c>
      <c r="X9" s="21">
        <f t="shared" si="6"/>
        <v>4.3027122464161821E-2</v>
      </c>
      <c r="Y9" s="21">
        <f t="shared" si="6"/>
        <v>4.8723112047610845E-2</v>
      </c>
      <c r="Z9" s="21">
        <f t="shared" si="6"/>
        <v>5.4419101631059882E-2</v>
      </c>
      <c r="AA9" s="21">
        <f t="shared" si="6"/>
        <v>6.0115091214508906E-2</v>
      </c>
      <c r="AB9" s="21">
        <f t="shared" si="6"/>
        <v>6.581108079795793E-2</v>
      </c>
      <c r="AC9" s="7">
        <f>IF(Region="OECD",'Data OECD'!D17,'Data NonOECD'!D17)</f>
        <v>7.1507070381406954E-2</v>
      </c>
      <c r="AD9" s="21">
        <f t="shared" si="7"/>
        <v>5.0982211932655203E-2</v>
      </c>
      <c r="AE9" s="21">
        <f t="shared" si="7"/>
        <v>8.7417249318393703E-2</v>
      </c>
      <c r="AF9" s="21">
        <f t="shared" si="7"/>
        <v>0.12385228670413222</v>
      </c>
      <c r="AG9" s="21">
        <f t="shared" si="7"/>
        <v>0.16028732408987073</v>
      </c>
      <c r="AH9" s="21">
        <f t="shared" si="7"/>
        <v>0.19672236147560923</v>
      </c>
      <c r="AI9" s="21">
        <f t="shared" si="7"/>
        <v>0.23315739886134776</v>
      </c>
      <c r="AJ9" s="21">
        <f t="shared" si="7"/>
        <v>0.26959243624708623</v>
      </c>
      <c r="AK9" s="21">
        <f t="shared" si="7"/>
        <v>0.30602747363282473</v>
      </c>
      <c r="AL9" s="21">
        <f t="shared" si="7"/>
        <v>0.34246251101856323</v>
      </c>
      <c r="AM9" s="7">
        <f>IF(Region="OECD",'Data OECD'!E16,'Data NonOECD'!E16)</f>
        <v>0.43585744423879202</v>
      </c>
    </row>
    <row r="10" spans="1:39" x14ac:dyDescent="0.25">
      <c r="A10" t="s">
        <v>28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 s="2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</row>
    <row r="11" spans="1:39" x14ac:dyDescent="0.25">
      <c r="A11" t="s">
        <v>29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</row>
    <row r="12" spans="1:39" x14ac:dyDescent="0.25">
      <c r="A12" t="s">
        <v>30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</row>
    <row r="13" spans="1:39" x14ac:dyDescent="0.25">
      <c r="A13" t="s">
        <v>31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</row>
    <row r="14" spans="1:39" x14ac:dyDescent="0.25">
      <c r="A14" t="s">
        <v>32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</row>
    <row r="15" spans="1:39" x14ac:dyDescent="0.25">
      <c r="A15" t="s">
        <v>47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</row>
    <row r="16" spans="1:39" x14ac:dyDescent="0.25">
      <c r="A16" t="s">
        <v>48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</row>
    <row r="17" spans="1:39" x14ac:dyDescent="0.25">
      <c r="A17" t="s">
        <v>49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M10"/>
  <sheetViews>
    <sheetView workbookViewId="0">
      <selection activeCell="A2" sqref="A2"/>
    </sheetView>
  </sheetViews>
  <sheetFormatPr defaultRowHeight="15" x14ac:dyDescent="0.25"/>
  <cols>
    <col min="1" max="1" width="33.140625" customWidth="1"/>
  </cols>
  <sheetData>
    <row r="1" spans="1:39" ht="30" x14ac:dyDescent="0.25">
      <c r="A1" s="35" t="s">
        <v>81</v>
      </c>
      <c r="B1">
        <v>2013</v>
      </c>
      <c r="C1">
        <v>2014</v>
      </c>
      <c r="D1">
        <v>2015</v>
      </c>
      <c r="E1">
        <v>2016</v>
      </c>
      <c r="F1">
        <v>2017</v>
      </c>
      <c r="G1">
        <v>2018</v>
      </c>
      <c r="H1">
        <v>2019</v>
      </c>
      <c r="I1">
        <v>2020</v>
      </c>
      <c r="J1">
        <v>2021</v>
      </c>
      <c r="K1">
        <v>2022</v>
      </c>
      <c r="L1">
        <v>2023</v>
      </c>
      <c r="M1">
        <v>2024</v>
      </c>
      <c r="N1">
        <v>2025</v>
      </c>
      <c r="O1">
        <v>2026</v>
      </c>
      <c r="P1">
        <v>2027</v>
      </c>
      <c r="Q1">
        <v>2028</v>
      </c>
      <c r="R1">
        <v>2029</v>
      </c>
      <c r="S1">
        <v>2030</v>
      </c>
      <c r="T1">
        <v>2031</v>
      </c>
      <c r="U1">
        <v>2032</v>
      </c>
      <c r="V1">
        <v>2033</v>
      </c>
      <c r="W1">
        <v>2034</v>
      </c>
      <c r="X1">
        <v>2035</v>
      </c>
      <c r="Y1">
        <v>2036</v>
      </c>
      <c r="Z1">
        <v>2037</v>
      </c>
      <c r="AA1">
        <v>2038</v>
      </c>
      <c r="AB1">
        <v>2039</v>
      </c>
      <c r="AC1">
        <v>2040</v>
      </c>
      <c r="AD1">
        <v>2041</v>
      </c>
      <c r="AE1">
        <v>2042</v>
      </c>
      <c r="AF1">
        <v>2043</v>
      </c>
      <c r="AG1">
        <v>2044</v>
      </c>
      <c r="AH1">
        <v>2045</v>
      </c>
      <c r="AI1">
        <v>2046</v>
      </c>
      <c r="AJ1">
        <v>2047</v>
      </c>
      <c r="AK1">
        <v>2048</v>
      </c>
      <c r="AL1">
        <v>2049</v>
      </c>
      <c r="AM1">
        <v>2050</v>
      </c>
    </row>
    <row r="2" spans="1:39" x14ac:dyDescent="0.25">
      <c r="A2" t="s">
        <v>2</v>
      </c>
      <c r="B2" s="21">
        <f t="shared" ref="B2:L5" si="0">C2</f>
        <v>0.29305349924260793</v>
      </c>
      <c r="C2" s="21">
        <f t="shared" si="0"/>
        <v>0.29305349924260793</v>
      </c>
      <c r="D2" s="21">
        <f t="shared" si="0"/>
        <v>0.29305349924260793</v>
      </c>
      <c r="E2" s="21">
        <f t="shared" si="0"/>
        <v>0.29305349924260793</v>
      </c>
      <c r="F2" s="21">
        <f t="shared" si="0"/>
        <v>0.29305349924260793</v>
      </c>
      <c r="G2" s="21">
        <f t="shared" si="0"/>
        <v>0.29305349924260793</v>
      </c>
      <c r="H2" s="21">
        <f t="shared" si="0"/>
        <v>0.29305349924260793</v>
      </c>
      <c r="I2" s="21">
        <f t="shared" si="0"/>
        <v>0.29305349924260793</v>
      </c>
      <c r="J2" s="21">
        <f t="shared" si="0"/>
        <v>0.29305349924260793</v>
      </c>
      <c r="K2" s="21">
        <f t="shared" si="0"/>
        <v>0.29305349924260793</v>
      </c>
      <c r="L2" s="21">
        <f t="shared" si="0"/>
        <v>0.29305349924260793</v>
      </c>
      <c r="M2">
        <f>N2</f>
        <v>0.29305349924260793</v>
      </c>
      <c r="N2" s="7">
        <f>IF(Region="OECD",'Data OECD'!B8,'Data NonOECD'!B8)</f>
        <v>0.29305349924260793</v>
      </c>
      <c r="O2">
        <f>$N2+($S2-$N2)/(COLUMN($S$1)-COLUMN($N$1))*(COLUMN(O$1)-COLUMN($N$1))</f>
        <v>0.30099442870471721</v>
      </c>
      <c r="P2" s="21">
        <f t="shared" ref="P2:R2" si="1">$N2+($S2-$N2)/(COLUMN($S$1)-COLUMN($N$1))*(COLUMN(P$1)-COLUMN($N$1))</f>
        <v>0.30893535816682649</v>
      </c>
      <c r="Q2" s="21">
        <f t="shared" si="1"/>
        <v>0.31687628762893583</v>
      </c>
      <c r="R2" s="21">
        <f t="shared" si="1"/>
        <v>0.32481721709104511</v>
      </c>
      <c r="S2" s="7">
        <f>IF(Region="OECD",'Data OECD'!C8,'Data NonOECD'!C8)</f>
        <v>0.33275814655315439</v>
      </c>
      <c r="T2">
        <f>$S2+($X2-$S2)/(COLUMN($X$1)-COLUMN($S$1))*(COLUMN(T$1)-COLUMN($S$1))</f>
        <v>0.32176327043925296</v>
      </c>
      <c r="U2" s="21">
        <f t="shared" ref="U2:W2" si="2">$S2+($X2-$S2)/(COLUMN($X$1)-COLUMN($S$1))*(COLUMN(U$1)-COLUMN($S$1))</f>
        <v>0.31076839432535158</v>
      </c>
      <c r="V2" s="21">
        <f t="shared" si="2"/>
        <v>0.29977351821145015</v>
      </c>
      <c r="W2" s="21">
        <f t="shared" si="2"/>
        <v>0.28877864209754878</v>
      </c>
      <c r="X2" s="7">
        <f>IF(Region="OECD",'Data OECD'!D8,'Data NonOECD'!D8)</f>
        <v>0.27778376598364735</v>
      </c>
      <c r="Y2">
        <f>$X2+($AC2-$X2)/(COLUMN($AC$1)-COLUMN($X$1))*(COLUMN(Y$1)-COLUMN($X$1))</f>
        <v>0.28770041070668506</v>
      </c>
      <c r="Z2" s="21">
        <f t="shared" ref="Z2:AB2" si="3">$X2+($AC2-$X2)/(COLUMN($AC$1)-COLUMN($X$1))*(COLUMN(Z$1)-COLUMN($X$1))</f>
        <v>0.29761705542972272</v>
      </c>
      <c r="AA2" s="21">
        <f t="shared" si="3"/>
        <v>0.30753370015276044</v>
      </c>
      <c r="AB2" s="21">
        <f t="shared" si="3"/>
        <v>0.3174503448757981</v>
      </c>
      <c r="AC2" s="7">
        <f>IF(Region="OECD",'Data OECD'!E8,'Data NonOECD'!E8)</f>
        <v>0.32736698959883581</v>
      </c>
      <c r="AD2">
        <f>$AC2+($AH2-$AC2)/(COLUMN($AH$1)-COLUMN($AC$1))*(COLUMN(AD$1)-COLUMN($AC$1))</f>
        <v>0.33376207780975059</v>
      </c>
      <c r="AE2" s="21">
        <f t="shared" ref="AE2:AG2" si="4">$AC2+($AH2-$AC2)/(COLUMN($AH$1)-COLUMN($AC$1))*(COLUMN(AE$1)-COLUMN($AC$1))</f>
        <v>0.34015716602066531</v>
      </c>
      <c r="AF2" s="21">
        <f t="shared" si="4"/>
        <v>0.34655225423158009</v>
      </c>
      <c r="AG2" s="21">
        <f t="shared" si="4"/>
        <v>0.35294734244249482</v>
      </c>
      <c r="AH2" s="7">
        <f>IF(Region="OECD",'Data OECD'!F8,'Data NonOECD'!F8)</f>
        <v>0.35934243065340959</v>
      </c>
      <c r="AI2">
        <f>$AH2+($AM2-$AH2)/(COLUMN($AM$1)-COLUMN($AH$1))*(COLUMN(AI$1)-COLUMN($AH$1))</f>
        <v>0.36420811206134551</v>
      </c>
      <c r="AJ2" s="21">
        <f t="shared" ref="AJ2:AL2" si="5">$AH2+($AM2-$AH2)/(COLUMN($AM$1)-COLUMN($AH$1))*(COLUMN(AJ$1)-COLUMN($AH$1))</f>
        <v>0.36907379346928137</v>
      </c>
      <c r="AK2" s="21">
        <f t="shared" si="5"/>
        <v>0.37393947487721729</v>
      </c>
      <c r="AL2" s="21">
        <f t="shared" si="5"/>
        <v>0.37880515628515316</v>
      </c>
      <c r="AM2" s="7">
        <f>IF(Region="OECD",'Data OECD'!G8,'Data NonOECD'!G8)</f>
        <v>0.38367083769308907</v>
      </c>
    </row>
    <row r="3" spans="1:39" x14ac:dyDescent="0.25">
      <c r="A3" t="s">
        <v>3</v>
      </c>
      <c r="B3" s="21">
        <f t="shared" si="0"/>
        <v>8.8852453196402434E-2</v>
      </c>
      <c r="C3" s="21">
        <f t="shared" si="0"/>
        <v>8.8852453196402434E-2</v>
      </c>
      <c r="D3" s="21">
        <f t="shared" si="0"/>
        <v>8.8852453196402434E-2</v>
      </c>
      <c r="E3" s="21">
        <f t="shared" si="0"/>
        <v>8.8852453196402434E-2</v>
      </c>
      <c r="F3" s="21">
        <f t="shared" si="0"/>
        <v>8.8852453196402434E-2</v>
      </c>
      <c r="G3" s="21">
        <f t="shared" si="0"/>
        <v>8.8852453196402434E-2</v>
      </c>
      <c r="H3" s="21">
        <f t="shared" si="0"/>
        <v>8.8852453196402434E-2</v>
      </c>
      <c r="I3" s="21">
        <f t="shared" si="0"/>
        <v>8.8852453196402434E-2</v>
      </c>
      <c r="J3" s="21">
        <f t="shared" si="0"/>
        <v>8.8852453196402434E-2</v>
      </c>
      <c r="K3" s="21">
        <f t="shared" si="0"/>
        <v>8.8852453196402434E-2</v>
      </c>
      <c r="L3" s="21">
        <f t="shared" si="0"/>
        <v>8.8852453196402434E-2</v>
      </c>
      <c r="M3" s="21">
        <f t="shared" ref="M3:M5" si="6">N3</f>
        <v>8.8852453196402434E-2</v>
      </c>
      <c r="N3" s="7">
        <f>IF(Region="OECD",'Data OECD'!B9,'Data NonOECD'!B9)</f>
        <v>8.8852453196402434E-2</v>
      </c>
      <c r="O3" s="21">
        <f t="shared" ref="O3:R5" si="7">$N3+($S3-$N3)/(COLUMN($S$1)-COLUMN($N$1))*(COLUMN(O$1)-COLUMN($N$1))</f>
        <v>9.4602540593032997E-2</v>
      </c>
      <c r="P3" s="21">
        <f t="shared" si="7"/>
        <v>0.10035262798966356</v>
      </c>
      <c r="Q3" s="21">
        <f t="shared" si="7"/>
        <v>0.10610271538629412</v>
      </c>
      <c r="R3" s="21">
        <f t="shared" si="7"/>
        <v>0.1118528027829247</v>
      </c>
      <c r="S3" s="7">
        <f>IF(Region="OECD",'Data OECD'!C9,'Data NonOECD'!C9)</f>
        <v>0.11760289017955526</v>
      </c>
      <c r="T3" s="21">
        <f t="shared" ref="T3:W5" si="8">$S3+($X3-$S3)/(COLUMN($X$1)-COLUMN($S$1))*(COLUMN(T$1)-COLUMN($S$1))</f>
        <v>0.12614077635956597</v>
      </c>
      <c r="U3" s="21">
        <f t="shared" si="8"/>
        <v>0.13467866253957667</v>
      </c>
      <c r="V3" s="21">
        <f t="shared" si="8"/>
        <v>0.14321654871958739</v>
      </c>
      <c r="W3" s="21">
        <f t="shared" si="8"/>
        <v>0.15175443489959808</v>
      </c>
      <c r="X3" s="7">
        <f>IF(Region="OECD",'Data OECD'!D9,'Data NonOECD'!D9)</f>
        <v>0.16029232107960878</v>
      </c>
      <c r="Y3" s="21">
        <f t="shared" ref="Y3:AB5" si="9">$X3+($AC3-$X3)/(COLUMN($AC$1)-COLUMN($X$1))*(COLUMN(Y$1)-COLUMN($X$1))</f>
        <v>0.16278175335008002</v>
      </c>
      <c r="Z3" s="21">
        <f t="shared" si="9"/>
        <v>0.16527118562055126</v>
      </c>
      <c r="AA3" s="21">
        <f t="shared" si="9"/>
        <v>0.16776061789102253</v>
      </c>
      <c r="AB3" s="21">
        <f t="shared" si="9"/>
        <v>0.17025005016149378</v>
      </c>
      <c r="AC3" s="7">
        <f>IF(Region="OECD",'Data OECD'!E9,'Data NonOECD'!E9)</f>
        <v>0.17273948243196502</v>
      </c>
      <c r="AD3" s="21">
        <f t="shared" ref="AD3:AG5" si="10">$AC3+($AH3-$AC3)/(COLUMN($AH$1)-COLUMN($AC$1))*(COLUMN(AD$1)-COLUMN($AC$1))</f>
        <v>0.17793864900667586</v>
      </c>
      <c r="AE3" s="21">
        <f t="shared" si="10"/>
        <v>0.1831378155813867</v>
      </c>
      <c r="AF3" s="21">
        <f t="shared" si="10"/>
        <v>0.18833698215609751</v>
      </c>
      <c r="AG3" s="21">
        <f t="shared" si="10"/>
        <v>0.19353614873080835</v>
      </c>
      <c r="AH3" s="7">
        <f>IF(Region="OECD",'Data OECD'!F9,'Data NonOECD'!F9)</f>
        <v>0.19873531530551919</v>
      </c>
      <c r="AI3" s="21">
        <f t="shared" ref="AI3:AL5" si="11">$AH3+($AM3-$AH3)/(COLUMN($AM$1)-COLUMN($AH$1))*(COLUMN(AI$1)-COLUMN($AH$1))</f>
        <v>0.20257257074246041</v>
      </c>
      <c r="AJ3" s="21">
        <f t="shared" si="11"/>
        <v>0.20640982617940165</v>
      </c>
      <c r="AK3" s="21">
        <f t="shared" si="11"/>
        <v>0.21024708161634287</v>
      </c>
      <c r="AL3" s="21">
        <f t="shared" si="11"/>
        <v>0.21408433705328411</v>
      </c>
      <c r="AM3" s="7">
        <f>IF(Region="OECD",'Data OECD'!G9,'Data NonOECD'!G9)</f>
        <v>0.21792159249022533</v>
      </c>
    </row>
    <row r="4" spans="1:39" x14ac:dyDescent="0.25">
      <c r="A4" t="s">
        <v>4</v>
      </c>
      <c r="B4" s="21">
        <f t="shared" si="0"/>
        <v>2.4929787372755252E-3</v>
      </c>
      <c r="C4" s="21">
        <f t="shared" si="0"/>
        <v>2.4929787372755252E-3</v>
      </c>
      <c r="D4" s="21">
        <f t="shared" si="0"/>
        <v>2.4929787372755252E-3</v>
      </c>
      <c r="E4" s="21">
        <f t="shared" si="0"/>
        <v>2.4929787372755252E-3</v>
      </c>
      <c r="F4" s="21">
        <f t="shared" si="0"/>
        <v>2.4929787372755252E-3</v>
      </c>
      <c r="G4" s="21">
        <f t="shared" si="0"/>
        <v>2.4929787372755252E-3</v>
      </c>
      <c r="H4" s="21">
        <f t="shared" si="0"/>
        <v>2.4929787372755252E-3</v>
      </c>
      <c r="I4" s="21">
        <f t="shared" si="0"/>
        <v>2.4929787372755252E-3</v>
      </c>
      <c r="J4" s="21">
        <f t="shared" si="0"/>
        <v>2.4929787372755252E-3</v>
      </c>
      <c r="K4" s="21">
        <f t="shared" si="0"/>
        <v>2.4929787372755252E-3</v>
      </c>
      <c r="L4" s="21">
        <f t="shared" si="0"/>
        <v>2.4929787372755252E-3</v>
      </c>
      <c r="M4" s="21">
        <f t="shared" si="6"/>
        <v>2.4929787372755252E-3</v>
      </c>
      <c r="N4" s="7">
        <f>IF(Region="OECD",'Data OECD'!B10,'Data NonOECD'!B10)</f>
        <v>2.4929787372755252E-3</v>
      </c>
      <c r="O4" s="21">
        <f t="shared" si="7"/>
        <v>3.446556266995042E-2</v>
      </c>
      <c r="P4" s="21">
        <f t="shared" si="7"/>
        <v>6.6438146602625314E-2</v>
      </c>
      <c r="Q4" s="21">
        <f t="shared" si="7"/>
        <v>9.8410730535300209E-2</v>
      </c>
      <c r="R4" s="21">
        <f t="shared" si="7"/>
        <v>0.1303833144679751</v>
      </c>
      <c r="S4" s="7">
        <f>IF(Region="OECD",'Data OECD'!C10,'Data NonOECD'!C10)</f>
        <v>0.16235589840065001</v>
      </c>
      <c r="T4" s="21">
        <f t="shared" si="8"/>
        <v>0.18590945781698592</v>
      </c>
      <c r="U4" s="21">
        <f t="shared" si="8"/>
        <v>0.20946301723332184</v>
      </c>
      <c r="V4" s="21">
        <f t="shared" si="8"/>
        <v>0.23301657664965775</v>
      </c>
      <c r="W4" s="21">
        <f t="shared" si="8"/>
        <v>0.25657013606599366</v>
      </c>
      <c r="X4" s="7">
        <f>IF(Region="OECD",'Data OECD'!D10,'Data NonOECD'!D10)</f>
        <v>0.28012369548232957</v>
      </c>
      <c r="Y4" s="21">
        <f t="shared" si="9"/>
        <v>0.28365697630868175</v>
      </c>
      <c r="Z4" s="21">
        <f t="shared" si="9"/>
        <v>0.28719025713503393</v>
      </c>
      <c r="AA4" s="21">
        <f t="shared" si="9"/>
        <v>0.29072353796138606</v>
      </c>
      <c r="AB4" s="21">
        <f t="shared" si="9"/>
        <v>0.29425681878773824</v>
      </c>
      <c r="AC4" s="7">
        <f>IF(Region="OECD",'Data OECD'!E10,'Data NonOECD'!E10)</f>
        <v>0.29779009961409042</v>
      </c>
      <c r="AD4" s="21">
        <f t="shared" si="10"/>
        <v>0.29581904052221936</v>
      </c>
      <c r="AE4" s="21">
        <f t="shared" si="10"/>
        <v>0.29384798143034835</v>
      </c>
      <c r="AF4" s="21">
        <f t="shared" si="10"/>
        <v>0.29187692233847728</v>
      </c>
      <c r="AG4" s="21">
        <f t="shared" si="10"/>
        <v>0.28990586324660628</v>
      </c>
      <c r="AH4" s="7">
        <f>IF(Region="OECD",'Data OECD'!F10,'Data NonOECD'!F10)</f>
        <v>0.28793480415473521</v>
      </c>
      <c r="AI4" s="21">
        <f t="shared" si="11"/>
        <v>0.28195588023312368</v>
      </c>
      <c r="AJ4" s="21">
        <f t="shared" si="11"/>
        <v>0.2759769563115122</v>
      </c>
      <c r="AK4" s="21">
        <f t="shared" si="11"/>
        <v>0.26999803238990067</v>
      </c>
      <c r="AL4" s="21">
        <f t="shared" si="11"/>
        <v>0.26401910846828919</v>
      </c>
      <c r="AM4" s="7">
        <f>IF(Region="OECD",'Data OECD'!G10,'Data NonOECD'!G10)</f>
        <v>0.25804018454667765</v>
      </c>
    </row>
    <row r="5" spans="1:39" x14ac:dyDescent="0.25">
      <c r="A5" t="s">
        <v>5</v>
      </c>
      <c r="B5" s="21">
        <f t="shared" si="0"/>
        <v>0.60906693840985171</v>
      </c>
      <c r="C5" s="21">
        <f t="shared" si="0"/>
        <v>0.60906693840985171</v>
      </c>
      <c r="D5" s="21">
        <f t="shared" si="0"/>
        <v>0.60906693840985171</v>
      </c>
      <c r="E5" s="21">
        <f t="shared" si="0"/>
        <v>0.60906693840985171</v>
      </c>
      <c r="F5" s="21">
        <f t="shared" si="0"/>
        <v>0.60906693840985171</v>
      </c>
      <c r="G5" s="21">
        <f t="shared" si="0"/>
        <v>0.60906693840985171</v>
      </c>
      <c r="H5" s="21">
        <f t="shared" si="0"/>
        <v>0.60906693840985171</v>
      </c>
      <c r="I5" s="21">
        <f t="shared" si="0"/>
        <v>0.60906693840985171</v>
      </c>
      <c r="J5" s="21">
        <f t="shared" si="0"/>
        <v>0.60906693840985171</v>
      </c>
      <c r="K5" s="21">
        <f t="shared" si="0"/>
        <v>0.60906693840985171</v>
      </c>
      <c r="L5" s="21">
        <f t="shared" si="0"/>
        <v>0.60906693840985171</v>
      </c>
      <c r="M5" s="21">
        <f t="shared" si="6"/>
        <v>0.60906693840985171</v>
      </c>
      <c r="N5" s="7">
        <f>IF(Region="OECD",'Data OECD'!B11,'Data NonOECD'!B11)</f>
        <v>0.60906693840985171</v>
      </c>
      <c r="O5" s="21">
        <f t="shared" si="7"/>
        <v>0.56346039239711987</v>
      </c>
      <c r="P5" s="21">
        <f t="shared" si="7"/>
        <v>0.51785384638438814</v>
      </c>
      <c r="Q5" s="21">
        <f t="shared" si="7"/>
        <v>0.4722473003716563</v>
      </c>
      <c r="R5" s="21">
        <f t="shared" si="7"/>
        <v>0.42664075435892446</v>
      </c>
      <c r="S5" s="7">
        <f>IF(Region="OECD",'Data OECD'!C11,'Data NonOECD'!C11)</f>
        <v>0.38103420834619267</v>
      </c>
      <c r="T5" s="21">
        <f t="shared" si="8"/>
        <v>0.3600107490445959</v>
      </c>
      <c r="U5" s="21">
        <f t="shared" si="8"/>
        <v>0.33898728974299913</v>
      </c>
      <c r="V5" s="21">
        <f t="shared" si="8"/>
        <v>0.31796383044140236</v>
      </c>
      <c r="W5" s="21">
        <f t="shared" si="8"/>
        <v>0.29694037113980559</v>
      </c>
      <c r="X5" s="7">
        <f>IF(Region="OECD",'Data OECD'!D11,'Data NonOECD'!D11)</f>
        <v>0.27591691183820882</v>
      </c>
      <c r="Y5" s="21">
        <f t="shared" si="9"/>
        <v>0.26061607399331177</v>
      </c>
      <c r="Z5" s="21">
        <f t="shared" si="9"/>
        <v>0.24531523614841469</v>
      </c>
      <c r="AA5" s="21">
        <f t="shared" si="9"/>
        <v>0.23001439830351764</v>
      </c>
      <c r="AB5" s="21">
        <f t="shared" si="9"/>
        <v>0.21471356045862056</v>
      </c>
      <c r="AC5" s="7">
        <f>IF(Region="OECD",'Data OECD'!E11,'Data NonOECD'!E11)</f>
        <v>0.1994127226137235</v>
      </c>
      <c r="AD5" s="21">
        <f t="shared" si="10"/>
        <v>0.1903232130283222</v>
      </c>
      <c r="AE5" s="21">
        <f t="shared" si="10"/>
        <v>0.18123370344292089</v>
      </c>
      <c r="AF5" s="21">
        <f t="shared" si="10"/>
        <v>0.17214419385751956</v>
      </c>
      <c r="AG5" s="21">
        <f t="shared" si="10"/>
        <v>0.16305468427211825</v>
      </c>
      <c r="AH5" s="7">
        <f>IF(Region="OECD",'Data OECD'!F11,'Data NonOECD'!F11)</f>
        <v>0.15396517468671694</v>
      </c>
      <c r="AI5" s="21">
        <f t="shared" si="11"/>
        <v>0.15124512489000863</v>
      </c>
      <c r="AJ5" s="21">
        <f t="shared" si="11"/>
        <v>0.14852507509330032</v>
      </c>
      <c r="AK5" s="21">
        <f t="shared" si="11"/>
        <v>0.14580502529659201</v>
      </c>
      <c r="AL5" s="21">
        <f t="shared" si="11"/>
        <v>0.14308497549988369</v>
      </c>
      <c r="AM5" s="7">
        <f>IF(Region="OECD",'Data OECD'!G11,'Data NonOECD'!G11)</f>
        <v>0.14036492570317538</v>
      </c>
    </row>
    <row r="6" spans="1:39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</row>
    <row r="7" spans="1:39" x14ac:dyDescent="0.25">
      <c r="A7" t="s">
        <v>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</row>
    <row r="8" spans="1:39" x14ac:dyDescent="0.25">
      <c r="A8" t="s">
        <v>26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</row>
    <row r="9" spans="1:39" x14ac:dyDescent="0.25">
      <c r="A9" t="s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</row>
    <row r="10" spans="1:39" x14ac:dyDescent="0.25"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990DC6317597479C114DD4E6AB1F33" ma:contentTypeVersion="14" ma:contentTypeDescription="Create a new document." ma:contentTypeScope="" ma:versionID="00c0eb7d4c43453177323eb1ac58d7e7">
  <xsd:schema xmlns:xsd="http://www.w3.org/2001/XMLSchema" xmlns:xs="http://www.w3.org/2001/XMLSchema" xmlns:p="http://schemas.microsoft.com/office/2006/metadata/properties" xmlns:ns1="http://schemas.microsoft.com/sharepoint/v3" xmlns:ns2="7889d872-e2a2-4afb-87bc-97561eced75f" xmlns:ns3="c9df191c-55f2-496b-9838-9a5abe4742ad" targetNamespace="http://schemas.microsoft.com/office/2006/metadata/properties" ma:root="true" ma:fieldsID="b5fe72540fcc493259a136614ad94e00" ns1:_="" ns2:_="" ns3:_="">
    <xsd:import namespace="http://schemas.microsoft.com/sharepoint/v3"/>
    <xsd:import namespace="7889d872-e2a2-4afb-87bc-97561eced75f"/>
    <xsd:import namespace="c9df191c-55f2-496b-9838-9a5abe4742a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1:_ip_UnifiedCompliancePolicyProperties" minOccurs="0"/>
                <xsd:element ref="ns1:_ip_UnifiedCompliancePolicyUIAc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89d872-e2a2-4afb-87bc-97561eced75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df191c-55f2-496b-9838-9a5abe4742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4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1A857E78-506D-4794-99F0-55EC71059A66}"/>
</file>

<file path=customXml/itemProps2.xml><?xml version="1.0" encoding="utf-8"?>
<ds:datastoreItem xmlns:ds="http://schemas.openxmlformats.org/officeDocument/2006/customXml" ds:itemID="{DECC3EDB-A9C2-4640-B000-4FE3608AF11B}"/>
</file>

<file path=customXml/itemProps3.xml><?xml version="1.0" encoding="utf-8"?>
<ds:datastoreItem xmlns:ds="http://schemas.openxmlformats.org/officeDocument/2006/customXml" ds:itemID="{DB382837-FB09-418A-8C91-B184458CF9C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About</vt:lpstr>
      <vt:lpstr>Data OECD</vt:lpstr>
      <vt:lpstr>Data NonOECD</vt:lpstr>
      <vt:lpstr>CPbE-FoCSbS</vt:lpstr>
      <vt:lpstr>CPbE-FoESCbES</vt:lpstr>
      <vt:lpstr>CPbE-PoICbI</vt:lpstr>
      <vt:lpstr>Region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2014-08-19T02:30:29Z</dcterms:created>
  <dcterms:modified xsi:type="dcterms:W3CDTF">2019-08-20T17:22:19Z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0x01010095990DC6317597479C114DD4E6AB1F33</vt:lpwstr>
  </property>
</Properties>
</file>