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hidePivotFieldList="1" defaultThemeVersion="124226"/>
  <mc:AlternateContent xmlns:mc="http://schemas.openxmlformats.org/markup-compatibility/2006">
    <mc:Choice Requires="x15">
      <x15ac:absPath xmlns:x15ac="http://schemas.microsoft.com/office/spreadsheetml/2010/11/ac" url="D:\World Resources Institute\TRAC City - HK 2050 is now\EPS HK 2.0\eps-2.0.0-us-wipF\InputData\elec\MCGLT\"/>
    </mc:Choice>
  </mc:AlternateContent>
  <xr:revisionPtr revIDLastSave="2" documentId="6_{617A6DDE-FC99-460F-ABFF-77BB342F627F}" xr6:coauthVersionLast="45" xr6:coauthVersionMax="45" xr10:uidLastSave="{D3476241-1042-4651-97F2-9D770305BE0E}"/>
  <bookViews>
    <workbookView xWindow="-120" yWindow="-120" windowWidth="20730" windowHeight="11160" activeTab="3" xr2:uid="{00000000-000D-0000-FFFF-FFFF00000000}"/>
  </bookViews>
  <sheets>
    <sheet name="About" sheetId="46" r:id="rId1"/>
    <sheet name="HKEC Assets" sheetId="51" r:id="rId2"/>
    <sheet name="CLP Assets" sheetId="50" r:id="rId3"/>
    <sheet name="MCGLT" sheetId="34" r:id="rId4"/>
  </sheets>
  <definedNames>
    <definedName name="percentile" localSheetId="0">About!$A$38</definedName>
    <definedName name="percentil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0" i="34" l="1"/>
  <c r="C6" i="34" l="1"/>
  <c r="C22" i="34"/>
  <c r="D20" i="51" l="1"/>
  <c r="D14" i="51"/>
  <c r="D11" i="51"/>
  <c r="D23" i="51" s="1"/>
  <c r="D9" i="51"/>
  <c r="D8" i="51"/>
  <c r="D7" i="51"/>
  <c r="C2" i="34" s="1"/>
  <c r="D6" i="51"/>
  <c r="D5" i="51" s="1"/>
  <c r="C12" i="50"/>
  <c r="C9" i="50"/>
  <c r="D24" i="34" l="1"/>
  <c r="D18" i="34"/>
  <c r="D16" i="34"/>
  <c r="D14" i="34"/>
  <c r="D8" i="34"/>
  <c r="D6" i="34"/>
  <c r="D2" i="34" l="1"/>
  <c r="D20" i="34"/>
  <c r="D12" i="34"/>
  <c r="D10" i="34" l="1"/>
  <c r="D26" i="34"/>
  <c r="D22" i="34"/>
  <c r="D4" i="3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微软用户</author>
  </authors>
  <commentList>
    <comment ref="C10" authorId="0" shapeId="0" xr:uid="{7481B361-956F-4717-8F97-66403EC2ACA5}">
      <text>
        <r>
          <rPr>
            <b/>
            <sz val="9"/>
            <color indexed="81"/>
            <rFont val="宋体"/>
            <family val="3"/>
            <charset val="134"/>
          </rPr>
          <t>微软用户:</t>
        </r>
        <r>
          <rPr>
            <sz val="9"/>
            <color indexed="81"/>
            <rFont val="宋体"/>
            <family val="3"/>
            <charset val="134"/>
          </rPr>
          <t xml:space="preserve">
Stated as "Oil-fired gas turbine units" in 2017SR, but "Gas unit" in 2017-2018 HKECI.</t>
        </r>
      </text>
    </comment>
    <comment ref="E13" authorId="0" shapeId="0" xr:uid="{15485103-F499-4D80-B96E-A9FFAF0F01F0}">
      <text>
        <r>
          <rPr>
            <b/>
            <sz val="9"/>
            <color indexed="81"/>
            <rFont val="宋体"/>
            <family val="3"/>
            <charset val="134"/>
          </rPr>
          <t>微软用户:</t>
        </r>
        <r>
          <rPr>
            <sz val="9"/>
            <color indexed="81"/>
            <rFont val="宋体"/>
            <family val="3"/>
            <charset val="134"/>
          </rPr>
          <t xml:space="preserve">
In 2002, two of the 125MW gas turbines were converted into a combined-cycle block with the addition of two heat recovery steam generators and a steam turbine, and further converted to gas-firing with a total power generation capacity of 345MW in 2008.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微软用户</author>
  </authors>
  <commentList>
    <comment ref="E8" authorId="0" shapeId="0" xr:uid="{04B4427E-B9D5-4A78-A8DC-8411D47D4787}">
      <text>
        <r>
          <rPr>
            <b/>
            <sz val="9"/>
            <color indexed="81"/>
            <rFont val="宋体"/>
            <family val="3"/>
            <charset val="134"/>
          </rPr>
          <t>微软用户:</t>
        </r>
        <r>
          <rPr>
            <sz val="9"/>
            <color indexed="81"/>
            <rFont val="宋体"/>
            <family val="3"/>
            <charset val="134"/>
          </rPr>
          <t xml:space="preserve">
CLP Kit Information 2017-2018</t>
        </r>
      </text>
    </comment>
    <comment ref="C14" authorId="0" shapeId="0" xr:uid="{64D5A9B7-8B25-4059-9F17-92A2B02DB6FC}">
      <text>
        <r>
          <rPr>
            <b/>
            <sz val="9"/>
            <color indexed="81"/>
            <rFont val="宋体"/>
            <family val="3"/>
            <charset val="134"/>
          </rPr>
          <t>微软用户:</t>
        </r>
        <r>
          <rPr>
            <sz val="9"/>
            <color indexed="81"/>
            <rFont val="宋体"/>
            <family val="3"/>
            <charset val="134"/>
          </rPr>
          <t xml:space="preserve">
"around 550MW"</t>
        </r>
      </text>
    </comment>
    <comment ref="C15" authorId="0" shapeId="0" xr:uid="{2E8AE8F3-7337-46B7-AABD-EDC0E5324A37}">
      <text>
        <r>
          <rPr>
            <b/>
            <sz val="9"/>
            <color indexed="81"/>
            <rFont val="宋体"/>
            <family val="3"/>
            <charset val="134"/>
          </rPr>
          <t>微软用户:</t>
        </r>
        <r>
          <rPr>
            <sz val="9"/>
            <color indexed="81"/>
            <rFont val="宋体"/>
            <family val="3"/>
            <charset val="134"/>
          </rPr>
          <t xml:space="preserve">
Data in 2018/12/1</t>
        </r>
      </text>
    </comment>
    <comment ref="G31" authorId="0" shapeId="0" xr:uid="{3CAC5F28-B48B-4E5B-986B-4354290548C9}">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56" authorId="0" shapeId="0" xr:uid="{1EB07F3F-A89E-4C16-A1C3-06B28EC30C16}">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82" authorId="0" shapeId="0" xr:uid="{C71A4788-7714-44D0-B73E-2D441951DE59}">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107" authorId="0" shapeId="0" xr:uid="{0360E33A-9D40-4C14-9C3F-CCB836AC311B}">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List>
</comments>
</file>

<file path=xl/sharedStrings.xml><?xml version="1.0" encoding="utf-8"?>
<sst xmlns="http://schemas.openxmlformats.org/spreadsheetml/2006/main" count="484" uniqueCount="248">
  <si>
    <t>nuclear</t>
  </si>
  <si>
    <t>hydro</t>
  </si>
  <si>
    <t>wind</t>
  </si>
  <si>
    <t>solar PV</t>
  </si>
  <si>
    <t>solar thermal</t>
  </si>
  <si>
    <t>biomass</t>
  </si>
  <si>
    <t>natural gas nonpeaker</t>
  </si>
  <si>
    <t>geothermal</t>
  </si>
  <si>
    <t>natural gas peaker</t>
  </si>
  <si>
    <t>Installed Capacity</t>
  </si>
  <si>
    <t>Max Growth Amount</t>
  </si>
  <si>
    <t>Utility Name</t>
  </si>
  <si>
    <t>hard coal</t>
  </si>
  <si>
    <t>lignite</t>
  </si>
  <si>
    <t>offshore wind</t>
  </si>
  <si>
    <t>3.I have found that the installed capacity of CLP and SCA power plants in Hong Kong has hardly changed in the past seven years, and it is difficult to calculate their mac capacity growth for the next few decades. Therefore, I calculated the ratio of annual GDP, GDP growth, total power generation of power plants, and power generation of power plants between Hong Kong and China from 2010 to 2016. I hope to estimate Hong Kong through China's mac capacity growth. By comparing the four ratios, I chose the ratio of the power generation growth of Hong Kong and China's power plants. And then I adjusted it with the future construction intentions blueprint in the sustainable development plan or other plans released by SCA and CLP from 2007 to 2018 to make the results more realistic.</t>
    <phoneticPr fontId="4" type="noConversion"/>
  </si>
  <si>
    <t>2.For  SCA's install capacity changes throughout the years, I use the datas of  Lama Power Station's 1982 installed capacity when it started supplyed power , as well as SCA 2014 annual company reports and official website's introduction of Lamma Power Station mentioned  its major construction and reform experience. Then I calculate or estimate of its installed capacity of differrent fuel type year by yearI used orange to mark the place where I think I can't specify the specific change value (sheet "Annual Installed Capacity").</t>
    <phoneticPr fontId="4" type="noConversion"/>
  </si>
  <si>
    <t>1.Since the installed capacity of Fuel type calculated by the Hong Kong government is not found, the installed capacity of Fuel type each year can only be found from the asset data or sustainable development report of the two utilities official websites. However, the statistical calibalities of CLP and SCA are both rough, and it is not known whether they can meet the requirements of using the model to predict.</t>
    <phoneticPr fontId="4" type="noConversion"/>
  </si>
  <si>
    <t>Notes</t>
    <phoneticPr fontId="4" type="noConversion"/>
  </si>
  <si>
    <t>https://sustainability.clpgroup.com/</t>
  </si>
  <si>
    <t>CLP</t>
    <phoneticPr fontId="4" type="noConversion"/>
  </si>
  <si>
    <t>http://203.187.160.134:9011/www3.hkexnews.hk/c3pr90ntc0td/listedco/listconews/sehk/2014/0116/02638_1822009/CWF118.pdf</t>
  </si>
  <si>
    <t>https://www.hkelectric.com/en/MediaResources/Documents/LPS_2014.pdf</t>
  </si>
  <si>
    <t>SCA</t>
    <phoneticPr fontId="4" type="noConversion"/>
  </si>
  <si>
    <t>https://www.epd.gov.hk/eia/register/report/eiareport/eia_2562018/HTML/0359722_HKOLNG%20EIA_00_Exec%20Summ%20(CHI)_Rev%203.htm</t>
  </si>
  <si>
    <t>all power plants in Hong Kong</t>
    <phoneticPr fontId="4" type="noConversion"/>
  </si>
  <si>
    <t>main sources</t>
    <phoneticPr fontId="4" type="noConversion"/>
  </si>
  <si>
    <t>about</t>
    <phoneticPr fontId="4" type="noConversion"/>
  </si>
  <si>
    <t>Ultra Low Sulphur Diesel</t>
  </si>
  <si>
    <r>
      <rPr>
        <sz val="11"/>
        <color indexed="8"/>
        <rFont val="宋体"/>
        <family val="3"/>
        <charset val="134"/>
      </rPr>
      <t>竹篙湾发电厂</t>
    </r>
    <r>
      <rPr>
        <sz val="11"/>
        <color indexed="8"/>
        <rFont val="Times New Roman"/>
        <family val="1"/>
      </rPr>
      <t xml:space="preserve"> Penny's Bay Power Station</t>
    </r>
    <phoneticPr fontId="4" type="noConversion"/>
  </si>
  <si>
    <t>Natural Gas</t>
    <phoneticPr fontId="4" type="noConversion"/>
  </si>
  <si>
    <r>
      <rPr>
        <sz val="11"/>
        <color rgb="FF000000"/>
        <rFont val="宋体"/>
        <family val="3"/>
        <charset val="134"/>
      </rPr>
      <t>龙鼓滩发电厂</t>
    </r>
    <r>
      <rPr>
        <sz val="11"/>
        <color rgb="FF000000"/>
        <rFont val="Times New Roman"/>
        <family val="1"/>
      </rPr>
      <t xml:space="preserve"> Black Point Power Station</t>
    </r>
    <phoneticPr fontId="4" type="noConversion"/>
  </si>
  <si>
    <t>Coal</t>
    <phoneticPr fontId="4" type="noConversion"/>
  </si>
  <si>
    <r>
      <rPr>
        <sz val="12"/>
        <rFont val="宋体"/>
        <family val="3"/>
        <charset val="134"/>
      </rPr>
      <t>青山发电厂</t>
    </r>
    <r>
      <rPr>
        <sz val="12"/>
        <rFont val="Times New Roman"/>
        <family val="1"/>
      </rPr>
      <t xml:space="preserve">  Castle Peak Power Station</t>
    </r>
    <phoneticPr fontId="4" type="noConversion"/>
  </si>
  <si>
    <r>
      <rPr>
        <sz val="12"/>
        <rFont val="宋体"/>
        <family val="3"/>
        <charset val="134"/>
      </rPr>
      <t>中华电力有限公司（中电）</t>
    </r>
    <r>
      <rPr>
        <sz val="12"/>
        <rFont val="Times New Roman"/>
        <family val="1"/>
      </rPr>
      <t>CLP</t>
    </r>
    <phoneticPr fontId="4" type="noConversion"/>
  </si>
  <si>
    <t>Wind</t>
    <phoneticPr fontId="4" type="noConversion"/>
  </si>
  <si>
    <r>
      <rPr>
        <sz val="11"/>
        <color indexed="8"/>
        <rFont val="宋体"/>
        <family val="3"/>
        <charset val="134"/>
      </rPr>
      <t>南丫风电站</t>
    </r>
    <r>
      <rPr>
        <sz val="11"/>
        <color indexed="8"/>
        <rFont val="Times New Roman"/>
        <family val="1"/>
      </rPr>
      <t xml:space="preserve"> Lamma Wind</t>
    </r>
    <phoneticPr fontId="4" type="noConversion"/>
  </si>
  <si>
    <r>
      <t>Coal</t>
    </r>
    <r>
      <rPr>
        <sz val="12"/>
        <rFont val="宋体"/>
        <family val="3"/>
        <charset val="134"/>
      </rPr>
      <t>、</t>
    </r>
    <r>
      <rPr>
        <sz val="12"/>
        <rFont val="Times New Roman"/>
        <family val="1"/>
      </rPr>
      <t>Natural Gas</t>
    </r>
    <r>
      <rPr>
        <sz val="12"/>
        <rFont val="宋体"/>
        <family val="3"/>
        <charset val="134"/>
      </rPr>
      <t>、</t>
    </r>
    <r>
      <rPr>
        <sz val="12"/>
        <rFont val="Times New Roman"/>
        <family val="1"/>
      </rPr>
      <t>Ultra Low Sulphur Diesel</t>
    </r>
    <r>
      <rPr>
        <sz val="12"/>
        <rFont val="宋体"/>
        <family val="3"/>
        <charset val="134"/>
      </rPr>
      <t>、</t>
    </r>
    <r>
      <rPr>
        <sz val="12"/>
        <rFont val="Times New Roman"/>
        <family val="1"/>
      </rPr>
      <t>Solar PV</t>
    </r>
    <phoneticPr fontId="4" type="noConversion"/>
  </si>
  <si>
    <r>
      <rPr>
        <sz val="11"/>
        <color indexed="8"/>
        <rFont val="宋体"/>
        <family val="3"/>
        <charset val="134"/>
      </rPr>
      <t>南丫发电厂</t>
    </r>
    <r>
      <rPr>
        <sz val="11"/>
        <color indexed="8"/>
        <rFont val="Times New Roman"/>
        <family val="1"/>
      </rPr>
      <t xml:space="preserve"> Lamma Power Station</t>
    </r>
    <phoneticPr fontId="4" type="noConversion"/>
  </si>
  <si>
    <r>
      <rPr>
        <sz val="12"/>
        <rFont val="宋体"/>
        <family val="3"/>
        <charset val="134"/>
      </rPr>
      <t>香港电灯有限公司（港灯）</t>
    </r>
    <r>
      <rPr>
        <sz val="12"/>
        <rFont val="Times New Roman"/>
        <family val="1"/>
      </rPr>
      <t>SCA</t>
    </r>
    <phoneticPr fontId="4" type="noConversion"/>
  </si>
  <si>
    <t>Fuel Type</t>
    <phoneticPr fontId="4" type="noConversion"/>
  </si>
  <si>
    <t>Plant Name</t>
    <phoneticPr fontId="4" type="noConversion"/>
  </si>
  <si>
    <t xml:space="preserve"> Max Capacity Growth Lookup Table</t>
  </si>
  <si>
    <t>MCGLT</t>
    <phoneticPr fontId="4" type="noConversion"/>
  </si>
  <si>
    <t>petroleum</t>
    <phoneticPr fontId="1" type="noConversion"/>
  </si>
  <si>
    <t>Notes: The government emphasizes in the latest regulatory documents that it does not specify the supply area of the power company, nor does it prohibit other power companies from entering the market.</t>
    <phoneticPr fontId="4" type="noConversion"/>
  </si>
  <si>
    <t>Notes: The three members of the CLP are owned by Qingshan Power Generation Co., Ltd., a joint venture between CLP and China Southern Power Grid International Co., Ltd. CLP owns 70% of Qingdian.</t>
    <phoneticPr fontId="4" type="noConversion"/>
  </si>
  <si>
    <t>Hong Kong Island and Lamma Island</t>
    <phoneticPr fontId="4" type="noConversion"/>
  </si>
  <si>
    <t>Kowloon, the New Territories and most of the Islands District</t>
    <phoneticPr fontId="4" type="noConversion"/>
  </si>
  <si>
    <t>Supply Area</t>
    <phoneticPr fontId="1" type="noConversion"/>
  </si>
  <si>
    <t>Performance Statistics of CLP’s Asset</t>
    <phoneticPr fontId="2" type="noConversion"/>
  </si>
  <si>
    <t>https://www.clpgroup.com/en/sustainability/our-approach/reports-on-sustainability?year=2018</t>
  </si>
  <si>
    <t>CLP in Hong Kong 亚太业务-香港</t>
    <phoneticPr fontId="2" type="noConversion"/>
  </si>
  <si>
    <t>Summary of HK Power Genaration Stations</t>
    <phoneticPr fontId="2" type="noConversion"/>
  </si>
  <si>
    <t>Power Stations</t>
    <phoneticPr fontId="2" type="noConversion"/>
  </si>
  <si>
    <t>Capacity(MW)</t>
    <phoneticPr fontId="2" type="noConversion"/>
  </si>
  <si>
    <t>Fuel</t>
    <phoneticPr fontId="2" type="noConversion"/>
  </si>
  <si>
    <t>In-production Year 投产年份</t>
    <phoneticPr fontId="2" type="noConversion"/>
  </si>
  <si>
    <t>备注</t>
    <phoneticPr fontId="2" type="noConversion"/>
  </si>
  <si>
    <r>
      <rPr>
        <b/>
        <sz val="11"/>
        <color theme="1"/>
        <rFont val="Calibri"/>
        <family val="3"/>
        <charset val="134"/>
        <scheme val="minor"/>
      </rPr>
      <t xml:space="preserve">Source: </t>
    </r>
    <r>
      <rPr>
        <sz val="11"/>
        <color theme="1"/>
        <rFont val="Calibri"/>
        <family val="3"/>
        <charset val="134"/>
        <scheme val="minor"/>
      </rPr>
      <t>https://www.clp.com.hk/zh/about-clp/power-generation/infrastructure-and-fuel-mix</t>
    </r>
  </si>
  <si>
    <t>Castal Peak Power Station青山发电厂</t>
    <phoneticPr fontId="2" type="noConversion"/>
  </si>
  <si>
    <t>Coal</t>
    <phoneticPr fontId="2" type="noConversion"/>
  </si>
  <si>
    <t>(=4*350MW+4*677MW). CLP owns 2875.6 MW. Accounts for more than 40% of CLP's generating capacity. A joint venture jointly owned by CLP power (70%) and China southern power international (Hong Kong) limited (30%).</t>
    <phoneticPr fontId="2" type="noConversion"/>
  </si>
  <si>
    <t xml:space="preserve">Black Point Power Station 龙鼓滩发电厂 </t>
    <phoneticPr fontId="2" type="noConversion"/>
  </si>
  <si>
    <t>Gas</t>
    <phoneticPr fontId="2" type="noConversion"/>
  </si>
  <si>
    <t>1996-2006, by stages</t>
    <phoneticPr fontId="2" type="noConversion"/>
  </si>
  <si>
    <t>(=8*312.5MW). CLP owns 1750 MW. One of the largest gas-fired combined cycle power plants in the world. A joint venture between CLP power (70 per cent) and China southern power international (Hong Kong) limited (30 per cent), with CLP power operating the plant.</t>
    <phoneticPr fontId="2" type="noConversion"/>
  </si>
  <si>
    <t>Penny's Bay Power Station 竹篙湾发电厂</t>
    <phoneticPr fontId="2" type="noConversion"/>
  </si>
  <si>
    <t>Oil-powered Gas (turbine)</t>
  </si>
  <si>
    <t>CLP owns 210 MW. Important backup power generation facilities, can quickly respond to emergencies and peak power demand.It can be put into operation quickly.Linking to the 132KV transmission network, power generation is supplied to the New Territories via submarine cables</t>
    <phoneticPr fontId="2" type="noConversion"/>
  </si>
  <si>
    <t>NT West Biomass Project 新界西堆填区沼气发电项目</t>
    <phoneticPr fontId="2" type="noConversion"/>
  </si>
  <si>
    <t>Biomass</t>
    <phoneticPr fontId="2" type="noConversion"/>
  </si>
  <si>
    <t>(=5*2MW). In construction. The largest landfill gas power generation project in Hong Kong.</t>
    <phoneticPr fontId="2" type="noConversion"/>
  </si>
  <si>
    <t>（中电资料册）</t>
    <phoneticPr fontId="2" type="noConversion"/>
  </si>
  <si>
    <t>Daya Bay Nuclear Power Station in Guangdong 广东大亚湾核电站</t>
    <phoneticPr fontId="2" type="noConversion"/>
  </si>
  <si>
    <t>Nuclear</t>
    <phoneticPr fontId="2" type="noConversion"/>
  </si>
  <si>
    <t>(=2*984MW). 70% of the generated electricity is sold to CLP to transmit to HK. Supply 25% of HK's elec demand. The contract is renewed until 2034 in 2009. From the end of 2014 to 2018, the propotion of electricity export from the port in total power generation increased to 80%.</t>
    <phoneticPr fontId="2" type="noConversion"/>
  </si>
  <si>
    <t xml:space="preserve">    Purchased by CLP (70%)</t>
    <phoneticPr fontId="2" type="noConversion"/>
  </si>
  <si>
    <t>Guangzhou Pumped Storage Power Station 广州蓄能水电厂</t>
    <phoneticPr fontId="2" type="noConversion"/>
  </si>
  <si>
    <t>Hydro</t>
    <phoneticPr fontId="2" type="noConversion"/>
  </si>
  <si>
    <t>1994 and 2000 (finished by 2 stages, 1200MW respectively)</t>
    <phoneticPr fontId="2" type="noConversion"/>
  </si>
  <si>
    <t>To support the grid system to cope with peak generating capacity as a backup energy source in case of emergency.CLP's rights expire in 2034.</t>
    <phoneticPr fontId="2" type="noConversion"/>
  </si>
  <si>
    <t>Total Capacity</t>
    <phoneticPr fontId="2" type="noConversion"/>
  </si>
  <si>
    <t>New Capacity in built, one that would be the fastest in operation</t>
    <phoneticPr fontId="2" type="noConversion"/>
  </si>
  <si>
    <t>One of the two advanced combined cycle gas turbine units.</t>
    <phoneticPr fontId="2" type="noConversion"/>
  </si>
  <si>
    <r>
      <rPr>
        <b/>
        <sz val="11"/>
        <color theme="1"/>
        <rFont val="Calibri"/>
        <family val="3"/>
        <charset val="134"/>
        <scheme val="minor"/>
      </rPr>
      <t xml:space="preserve">Source: </t>
    </r>
    <r>
      <rPr>
        <sz val="11"/>
        <color theme="1"/>
        <rFont val="Calibri"/>
        <family val="3"/>
        <charset val="134"/>
        <scheme val="minor"/>
      </rPr>
      <t>Annual Report 2016, and also: https://www.clpgroup.com/tc/our-business/regional-presence/hong-kong</t>
    </r>
    <r>
      <rPr>
        <sz val="11"/>
        <color theme="1"/>
        <rFont val="Calibri"/>
        <family val="2"/>
        <charset val="134"/>
        <scheme val="minor"/>
      </rPr>
      <t/>
    </r>
  </si>
  <si>
    <t>New Capacity in built, another one</t>
    <phoneticPr fontId="2" type="noConversion"/>
  </si>
  <si>
    <t>2023(or 2022)</t>
    <phoneticPr fontId="2" type="noConversion"/>
  </si>
  <si>
    <t>Another one of the two advanced combined cycle gas turbine units.</t>
    <phoneticPr fontId="2" type="noConversion"/>
  </si>
  <si>
    <r>
      <rPr>
        <b/>
        <sz val="11"/>
        <color theme="1"/>
        <rFont val="Calibri"/>
        <family val="3"/>
        <charset val="134"/>
        <scheme val="minor"/>
      </rPr>
      <t xml:space="preserve">Source: </t>
    </r>
    <r>
      <rPr>
        <sz val="11"/>
        <color theme="1"/>
        <rFont val="Calibri"/>
        <family val="3"/>
        <charset val="134"/>
        <scheme val="minor"/>
      </rPr>
      <t>Annual Report 2017, and also: https://www.clpgroup.com/tc/our-business/regional-presence/hong-kong</t>
    </r>
    <r>
      <rPr>
        <sz val="11"/>
        <color theme="1"/>
        <rFont val="Calibri"/>
        <family val="2"/>
        <charset val="134"/>
        <scheme val="minor"/>
      </rPr>
      <t/>
    </r>
  </si>
  <si>
    <t>Total Capacity (including those under construction) 香港总装机容量（含在建）</t>
    <phoneticPr fontId="2" type="noConversion"/>
  </si>
  <si>
    <r>
      <rPr>
        <b/>
        <sz val="11"/>
        <color theme="1"/>
        <rFont val="Calibri"/>
        <family val="3"/>
        <charset val="134"/>
        <scheme val="minor"/>
      </rPr>
      <t xml:space="preserve">Source: </t>
    </r>
    <r>
      <rPr>
        <sz val="11"/>
        <color theme="1"/>
        <rFont val="Calibri"/>
        <family val="3"/>
        <charset val="134"/>
        <scheme val="minor"/>
      </rPr>
      <t>Annual Report 2018, and also: https://www.clpgroup.com/tc/our-business/regional-presence/hong-kong</t>
    </r>
  </si>
  <si>
    <t>Scheme of Control (SoC) Business in Hong Kong 香港管制计划业务部分</t>
    <phoneticPr fontId="2" type="noConversion"/>
  </si>
  <si>
    <t>Indicator</t>
    <phoneticPr fontId="2" type="noConversion"/>
  </si>
  <si>
    <t>Unit</t>
    <phoneticPr fontId="2" type="noConversion"/>
  </si>
  <si>
    <t>Electricity Sales 电力销售</t>
    <phoneticPr fontId="2" type="noConversion"/>
  </si>
  <si>
    <t>GWh</t>
    <phoneticPr fontId="2" type="noConversion"/>
  </si>
  <si>
    <t>Generation capacity and capacity purchase 发电容量+购入的发电容量</t>
    <phoneticPr fontId="2" type="noConversion"/>
  </si>
  <si>
    <t>MW</t>
    <phoneticPr fontId="2" type="noConversion"/>
  </si>
  <si>
    <t>CLP owns 区内投资</t>
    <phoneticPr fontId="2" type="noConversion"/>
  </si>
  <si>
    <t>HK Elec transmission, distribution and customer service</t>
    <phoneticPr fontId="2" type="noConversion"/>
  </si>
  <si>
    <t>CLP Power HK Limited</t>
    <phoneticPr fontId="2" type="noConversion"/>
  </si>
  <si>
    <t>Source: Investor information - business data 投资者信息-业务资料</t>
    <phoneticPr fontId="2" type="noConversion"/>
  </si>
  <si>
    <t>HK Elec generation</t>
    <phoneticPr fontId="2" type="noConversion"/>
  </si>
  <si>
    <t>Castle Peak Power Company Limited</t>
    <phoneticPr fontId="2" type="noConversion"/>
  </si>
  <si>
    <t>另外30%是南方電網國際（香港）有限公司The other 30 percent is China southern power grid international (Hong Kong) LTD</t>
    <phoneticPr fontId="2" type="noConversion"/>
  </si>
  <si>
    <t>https://www.clpgroup.com/tc/investors-information/quick-facts/operating-information</t>
    <phoneticPr fontId="2" type="noConversion"/>
  </si>
  <si>
    <t>HK Gas pipeline</t>
    <phoneticPr fontId="2" type="noConversion"/>
  </si>
  <si>
    <t xml:space="preserve">PetroChina Company Limited </t>
    <phoneticPr fontId="2" type="noConversion"/>
  </si>
  <si>
    <t>另外60%是中國石油天然氣股份有限公司The other 60% is petrochina</t>
    <phoneticPr fontId="2" type="noConversion"/>
  </si>
  <si>
    <t>Business Model 商业模式</t>
    <phoneticPr fontId="2" type="noConversion"/>
  </si>
  <si>
    <t>Power generation, transmission and retail 發電、輸供電及零售業務</t>
    <phoneticPr fontId="2" type="noConversion"/>
  </si>
  <si>
    <t>Purchase electricity to supplement local needs 購買電力以補充本地所需的供應</t>
    <phoneticPr fontId="2" type="noConversion"/>
  </si>
  <si>
    <t>The cost of imported fuel and related fuel borne by the customer 進口燃料、相關燃料成本由客戶承擔</t>
    <phoneticPr fontId="2" type="noConversion"/>
  </si>
  <si>
    <t>龙鼓滩 Black Point Power Station</t>
    <phoneticPr fontId="2" type="noConversion"/>
  </si>
  <si>
    <t>2018资产表现数据 2018 Asset Performance Statistics</t>
    <phoneticPr fontId="2" type="noConversion"/>
  </si>
  <si>
    <t>2017资产表现数据 2017 Asset Performance Statistics</t>
    <phoneticPr fontId="2" type="noConversion"/>
  </si>
  <si>
    <t>Infomation</t>
    <phoneticPr fontId="2" type="noConversion"/>
  </si>
  <si>
    <t>营运Operation</t>
    <phoneticPr fontId="2" type="noConversion"/>
  </si>
  <si>
    <t>Gas-fired power station 燃氣電廠                             </t>
    <phoneticPr fontId="2" type="noConversion"/>
  </si>
  <si>
    <t>Energy Source:</t>
    <phoneticPr fontId="2" type="noConversion"/>
  </si>
  <si>
    <t>输出电量 Electricity sent out</t>
    <phoneticPr fontId="2" type="noConversion"/>
  </si>
  <si>
    <t>GWh百万度</t>
    <phoneticPr fontId="2" type="noConversion"/>
  </si>
  <si>
    <t>2,525MW (3 x 337.5MW &amp; 5 x 312.5MW) 2,525兆瓦 (3 x 337.5兆瓦 和 5 x 312.5兆瓦)</t>
  </si>
  <si>
    <t>天然气消耗 Gas consumed</t>
    <phoneticPr fontId="2" type="noConversion"/>
  </si>
  <si>
    <t>TJ</t>
    <phoneticPr fontId="2" type="noConversion"/>
  </si>
  <si>
    <t xml:space="preserve">Plant commissioned between 1996 and 2006 電廠於1996年至2006年間分阶段投產 </t>
    <phoneticPr fontId="2" type="noConversion"/>
  </si>
  <si>
    <t>燃油消耗 Oil consumed</t>
    <phoneticPr fontId="2" type="noConversion"/>
  </si>
  <si>
    <t>Shareholding of 70% with operational control by CLP 中電擁有70%權益及營運控制權(1750MW)</t>
    <phoneticPr fontId="2" type="noConversion"/>
  </si>
  <si>
    <t xml:space="preserve">发电效能 Thermal effiiciency </t>
    <phoneticPr fontId="2" type="noConversion"/>
  </si>
  <si>
    <t>%</t>
    <phoneticPr fontId="2" type="noConversion"/>
  </si>
  <si>
    <t>气体排放Air Emissions</t>
    <phoneticPr fontId="2" type="noConversion"/>
  </si>
  <si>
    <t>CO2 (Scope1)(1)</t>
    <phoneticPr fontId="2" type="noConversion"/>
  </si>
  <si>
    <t>kT</t>
    <phoneticPr fontId="2" type="noConversion"/>
  </si>
  <si>
    <t>CO2 (Scope1)</t>
    <phoneticPr fontId="2" type="noConversion"/>
  </si>
  <si>
    <t>Note:</t>
    <phoneticPr fontId="2" type="noConversion"/>
  </si>
  <si>
    <t>SO2</t>
    <phoneticPr fontId="2" type="noConversion"/>
  </si>
  <si>
    <t>(1) Scope 2 emissions are included in Scope 1 as electricity consumed was generated within CLP Power Hong Kong's own Organisational</t>
  </si>
  <si>
    <t>NOx</t>
    <phoneticPr fontId="2" type="noConversion"/>
  </si>
  <si>
    <t>boundary.</t>
  </si>
  <si>
    <t>总颗粒物 Total Particulate</t>
    <phoneticPr fontId="2" type="noConversion"/>
  </si>
  <si>
    <t>使用的電力在中華電力的設施內生產, 因此範疇二的溫室氣體排放已包括在範疇㇐內。</t>
  </si>
  <si>
    <t>可吸入悬浮颗粒物 Resipirable Particulate</t>
    <phoneticPr fontId="2" type="noConversion"/>
  </si>
  <si>
    <t>(2) Not applicable to Black Point.</t>
  </si>
  <si>
    <t>水Water</t>
    <phoneticPr fontId="2" type="noConversion"/>
  </si>
  <si>
    <t>不適用於龍鼓灘電廠。</t>
  </si>
  <si>
    <t>Water Withdrawal - Total</t>
  </si>
  <si>
    <t>Mm3</t>
  </si>
  <si>
    <t>(3) Wastewater is mainly treated on site and discharged to sea. Data for small amount of wastewater from onsite mobile toilet are not</t>
  </si>
  <si>
    <t>from marine water resources</t>
  </si>
  <si>
    <t>routinely collected.</t>
  </si>
  <si>
    <t>from freshwater resources (2)</t>
  </si>
  <si>
    <t>---</t>
  </si>
  <si>
    <t>廢水於電廠內處理再排放到海洋。電廠內的流動厠所產生少量廢水，但並無定期收集數據。</t>
  </si>
  <si>
    <t>from municipal sources</t>
  </si>
  <si>
    <t>(4) A portion of the treated wastewater is reused on site but measurement data are not routinely collected.</t>
  </si>
  <si>
    <t>Water Discharged - Total</t>
  </si>
  <si>
    <t>部分經處理的廢水在電廠內循環再用，但並無定期收集數據。</t>
  </si>
  <si>
    <t>cooling water discharged to sea</t>
  </si>
  <si>
    <t>treated wastewater discharged to sea</t>
  </si>
  <si>
    <t>treated wastewater discharged to freshwater bodies (2)</t>
  </si>
  <si>
    <t>wastewater discharged to sewerage (3)</t>
  </si>
  <si>
    <t>Water Reused / Recycled (4)</t>
  </si>
  <si>
    <t>青山 Castle Peak Power Station</t>
    <phoneticPr fontId="2" type="noConversion"/>
  </si>
  <si>
    <t>Information</t>
    <phoneticPr fontId="2" type="noConversion"/>
  </si>
  <si>
    <t>Coal-fired power station 燃煤電廠          </t>
    <phoneticPr fontId="2" type="noConversion"/>
  </si>
  <si>
    <t> 4,108MW (4 x 350MW, 4 x 677MW) 4,108兆瓦 (4 x 350兆瓦, 4 x 677兆瓦)</t>
  </si>
  <si>
    <t>煤消耗量</t>
    <phoneticPr fontId="2" type="noConversion"/>
  </si>
  <si>
    <t>Plant commissioned between 1982 and 1990 電廠於1982年至1990年間投產</t>
  </si>
  <si>
    <t>Shareholding of 70% with operational control by CLP 中電擁有70%權益及營運控制</t>
  </si>
  <si>
    <t>-</t>
  </si>
  <si>
    <t>竹篙湾 Penny's Bay Power Station</t>
    <phoneticPr fontId="2" type="noConversion"/>
  </si>
  <si>
    <t>Diesel-fired power station (backup facility providing quick-start support) 柴油電廠 (提供快速啟動支援的後備設施)</t>
  </si>
  <si>
    <t>300MW (3 x 100MW) 300兆瓦 (3 x 100兆瓦)</t>
  </si>
  <si>
    <t>Plant commissioned in 1992 電廠於1992年投產</t>
  </si>
  <si>
    <t>Shareholding of 70% with operational control by CLP 中電擁有70%權益及營運控制權</t>
  </si>
  <si>
    <t>-</t>
    <phoneticPr fontId="2" type="noConversion"/>
  </si>
  <si>
    <t>Transmission &amp; Distribution Network</t>
    <phoneticPr fontId="2" type="noConversion"/>
  </si>
  <si>
    <t>输电配电系统Transmission &amp; Distribution Network</t>
    <phoneticPr fontId="2" type="noConversion"/>
  </si>
  <si>
    <t>Transmission and distribution system 輸電及供電網絡</t>
  </si>
  <si>
    <t>輸電及供電流失Transmission &amp; distribution loss</t>
    <phoneticPr fontId="2" type="noConversion"/>
  </si>
  <si>
    <t>Over 15,862 kilometres of transmission and high voltage distribution lines 輸供電高壓線路總⾧度超過15,682公里</t>
  </si>
  <si>
    <t>%</t>
  </si>
  <si>
    <t>232 primary substations and 14,685 secondary substations 232個總變電站及14,685個副變電站</t>
  </si>
  <si>
    <t>營運地點耗電量Electricity used onsite</t>
    <phoneticPr fontId="2" type="noConversion"/>
  </si>
  <si>
    <t>Wholly owned and operated by CLP 中電全資擁有及營運</t>
  </si>
  <si>
    <t>汽油消耗量Petrol consumed</t>
    <phoneticPr fontId="2" type="noConversion"/>
  </si>
  <si>
    <t>柴油消耗量Diesel consumed</t>
    <phoneticPr fontId="2" type="noConversion"/>
  </si>
  <si>
    <t>中电资料库</t>
    <phoneticPr fontId="2" type="noConversion"/>
  </si>
  <si>
    <t>SF6</t>
    <phoneticPr fontId="2" type="noConversion"/>
  </si>
  <si>
    <t>from freshwater resources</t>
    <phoneticPr fontId="2" type="noConversion"/>
  </si>
  <si>
    <t>Water Reused / Recycled</t>
    <phoneticPr fontId="2" type="noConversion"/>
  </si>
  <si>
    <t>2016 Sustainable development report.pdf</t>
    <phoneticPr fontId="2" type="noConversion"/>
  </si>
  <si>
    <t>​CLP's Response to the Future Fuel Mix for Electricity Generation Public Consultation Paper-2014</t>
    <phoneticPr fontId="2" type="noConversion"/>
  </si>
  <si>
    <t>CLP-Information-Kit</t>
    <phoneticPr fontId="2" type="noConversion"/>
  </si>
  <si>
    <t>CLP's Current Assets .pdf</t>
    <phoneticPr fontId="2" type="noConversion"/>
  </si>
  <si>
    <t>Asset Information of HKE-HKE's Power Stations</t>
    <phoneticPr fontId="2" type="noConversion"/>
  </si>
  <si>
    <t>Source</t>
    <phoneticPr fontId="2" type="noConversion"/>
  </si>
  <si>
    <t>南丫发电厂.pdf</t>
    <phoneticPr fontId="2" type="noConversion"/>
  </si>
  <si>
    <t>港灯企业资讯2017-18.pdf</t>
    <phoneticPr fontId="2" type="noConversion"/>
  </si>
  <si>
    <t>1. Operating</t>
    <phoneticPr fontId="2" type="noConversion"/>
  </si>
  <si>
    <t>Station</t>
    <phoneticPr fontId="2" type="noConversion"/>
  </si>
  <si>
    <t>Generator</t>
    <phoneticPr fontId="2" type="noConversion"/>
  </si>
  <si>
    <t>Capacity (MW)</t>
    <phoneticPr fontId="2" type="noConversion"/>
  </si>
  <si>
    <t>In-produce Year</t>
    <phoneticPr fontId="2" type="noConversion"/>
  </si>
  <si>
    <t>Lifetime</t>
    <phoneticPr fontId="2" type="noConversion"/>
  </si>
  <si>
    <t>Note</t>
    <phoneticPr fontId="2" type="noConversion"/>
  </si>
  <si>
    <t>Lamma Power Station(南丫发电厂)</t>
    <phoneticPr fontId="2" type="noConversion"/>
  </si>
  <si>
    <t>Coal&amp;Oil</t>
    <phoneticPr fontId="2" type="noConversion"/>
  </si>
  <si>
    <t>Coal-First 3 generators</t>
    <phoneticPr fontId="2" type="noConversion"/>
  </si>
  <si>
    <t>(=3*250MW). One has retired between 2014 and 2017.</t>
    <phoneticPr fontId="2" type="noConversion"/>
  </si>
  <si>
    <t>Coal-Following</t>
    <phoneticPr fontId="2" type="noConversion"/>
  </si>
  <si>
    <t>(=3*350MW)</t>
    <phoneticPr fontId="2" type="noConversion"/>
  </si>
  <si>
    <t>Oil-fired gas turbine units(Gas turbines and standby units)</t>
    <phoneticPr fontId="2" type="noConversion"/>
  </si>
  <si>
    <t>(=4*125MW+1*55MW)</t>
    <phoneticPr fontId="2" type="noConversion"/>
  </si>
  <si>
    <t>Gas-fired combined cycle-Unit1</t>
    <phoneticPr fontId="2" type="noConversion"/>
  </si>
  <si>
    <t>The 4th stage allows 6 new-built gas generator. This is the first one, into operation in July 2016.</t>
    <phoneticPr fontId="2" type="noConversion"/>
  </si>
  <si>
    <t>Converted to gas generator from two oil-fired ones in 2008. Became the 2nd main loaded gas combined cycle generator. Increase the gas generation to &gt;30% in the fuel mix.</t>
    <phoneticPr fontId="2" type="noConversion"/>
  </si>
  <si>
    <t>RE</t>
    <phoneticPr fontId="2" type="noConversion"/>
  </si>
  <si>
    <t>Solar PV</t>
    <phoneticPr fontId="2" type="noConversion"/>
  </si>
  <si>
    <t>Generate 1.1 Mil. kWh each year(by prediction) with 915kT CO2 reduced.</t>
    <phoneticPr fontId="2" type="noConversion"/>
  </si>
  <si>
    <t>Solar PV-expansion</t>
    <phoneticPr fontId="2" type="noConversion"/>
  </si>
  <si>
    <t>The same solar PV station has been expanded to 1MW in 2013.</t>
    <phoneticPr fontId="2" type="noConversion"/>
  </si>
  <si>
    <t>Wind Power</t>
    <phoneticPr fontId="2" type="noConversion"/>
  </si>
  <si>
    <t>Generatting 1Mil. kWh each year.</t>
    <phoneticPr fontId="2" type="noConversion"/>
  </si>
  <si>
    <t>Sum</t>
    <phoneticPr fontId="2" type="noConversion"/>
  </si>
  <si>
    <t>Sum-2014</t>
    <phoneticPr fontId="2" type="noConversion"/>
  </si>
  <si>
    <t>Sum-2017</t>
    <phoneticPr fontId="2" type="noConversion"/>
  </si>
  <si>
    <t xml:space="preserve"> The remaining would gradually retire and </t>
    <phoneticPr fontId="2" type="noConversion"/>
  </si>
  <si>
    <t>delta(2017-2014)</t>
    <phoneticPr fontId="2" type="noConversion"/>
  </si>
  <si>
    <t>be replaced by gas generators before 2030 (L2 is scheduled to retire by 2022).</t>
  </si>
  <si>
    <t>Gas Ratio</t>
    <phoneticPr fontId="2" type="noConversion"/>
  </si>
  <si>
    <t>From 2017 Sustainability Report</t>
    <phoneticPr fontId="2" type="noConversion"/>
  </si>
  <si>
    <t>(2017SR: currently the number is ~34%）</t>
    <phoneticPr fontId="2" type="noConversion"/>
  </si>
  <si>
    <t>Calculation</t>
    <phoneticPr fontId="2" type="noConversion"/>
  </si>
  <si>
    <t>The Oil-fired gas turbine units is also considered.</t>
    <phoneticPr fontId="2" type="noConversion"/>
  </si>
  <si>
    <t>2. In Construction</t>
    <phoneticPr fontId="2" type="noConversion"/>
  </si>
  <si>
    <t>L10-Gas</t>
    <phoneticPr fontId="2" type="noConversion"/>
  </si>
  <si>
    <t>？</t>
    <phoneticPr fontId="2" type="noConversion"/>
  </si>
  <si>
    <t>After it begins to operate, the gas-fired generation ratio will be increased to about 50% of HKE's total power generation.</t>
    <phoneticPr fontId="2" type="noConversion"/>
  </si>
  <si>
    <t>L11-Gas</t>
    <phoneticPr fontId="2" type="noConversion"/>
  </si>
  <si>
    <t>After it begins to operate, the gas-fired generation ratio will be increased to about 55%</t>
    <phoneticPr fontId="2" type="noConversion"/>
  </si>
  <si>
    <t>3. Approved</t>
    <phoneticPr fontId="2" type="noConversion"/>
  </si>
  <si>
    <t>L12-Gas</t>
    <phoneticPr fontId="2" type="noConversion"/>
  </si>
  <si>
    <t>After it begins to operate, the gas-fired generation ratio will be increased to about 70%</t>
    <phoneticPr fontId="2" type="noConversion"/>
  </si>
  <si>
    <t>4. Plans</t>
    <phoneticPr fontId="2" type="noConversion"/>
  </si>
  <si>
    <t>HKE thinks it's better to develop gas generation.</t>
    <phoneticPr fontId="2" type="noConversion"/>
  </si>
  <si>
    <t>Solar comes not only from the utilities but also from smaller public or private installations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</si>
</sst>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9"/>
      <name val="Calibri"/>
      <family val="3"/>
      <charset val="134"/>
      <scheme val="minor"/>
    </font>
    <font>
      <sz val="12"/>
      <name val="宋体"/>
      <family val="3"/>
      <charset val="134"/>
    </font>
    <font>
      <sz val="12"/>
      <name val="Times New Roman"/>
      <family val="1"/>
    </font>
    <font>
      <sz val="9"/>
      <name val="宋体"/>
      <family val="3"/>
      <charset val="134"/>
    </font>
    <font>
      <sz val="12"/>
      <color rgb="FF111111"/>
      <name val="Times New Roman"/>
      <family val="1"/>
    </font>
    <font>
      <b/>
      <sz val="12"/>
      <name val="Times New Roman"/>
      <family val="1"/>
    </font>
    <font>
      <b/>
      <sz val="12"/>
      <color rgb="FF111111"/>
      <name val="Times New Roman"/>
      <family val="1"/>
    </font>
    <font>
      <sz val="11"/>
      <color rgb="FF000000"/>
      <name val="Times New Roman"/>
      <family val="1"/>
    </font>
    <font>
      <sz val="11"/>
      <color indexed="8"/>
      <name val="宋体"/>
      <family val="3"/>
      <charset val="134"/>
    </font>
    <font>
      <sz val="11"/>
      <color indexed="8"/>
      <name val="Times New Roman"/>
      <family val="1"/>
    </font>
    <font>
      <sz val="11"/>
      <color rgb="FF000000"/>
      <name val="宋体"/>
      <family val="3"/>
      <charset val="134"/>
    </font>
    <font>
      <b/>
      <sz val="12"/>
      <name val="宋体"/>
      <family val="3"/>
      <charset val="134"/>
    </font>
    <font>
      <b/>
      <sz val="12"/>
      <color indexed="8"/>
      <name val="Times New Roman"/>
      <family val="1"/>
    </font>
    <font>
      <u/>
      <sz val="12"/>
      <color theme="10"/>
      <name val="宋体"/>
      <family val="3"/>
      <charset val="134"/>
    </font>
    <font>
      <sz val="10"/>
      <name val="細明體"/>
      <family val="3"/>
      <charset val="136"/>
    </font>
    <font>
      <u/>
      <sz val="11"/>
      <color theme="10"/>
      <name val="Calibri"/>
      <family val="2"/>
      <scheme val="minor"/>
    </font>
    <font>
      <b/>
      <sz val="16"/>
      <color theme="1"/>
      <name val="Calibri"/>
      <family val="3"/>
      <charset val="134"/>
      <scheme val="minor"/>
    </font>
    <font>
      <sz val="11"/>
      <color theme="1"/>
      <name val="Calibri"/>
      <family val="3"/>
      <charset val="134"/>
      <scheme val="minor"/>
    </font>
    <font>
      <b/>
      <sz val="14"/>
      <color theme="2" tint="-0.249977111117893"/>
      <name val="Calibri"/>
      <family val="3"/>
      <charset val="134"/>
      <scheme val="minor"/>
    </font>
    <font>
      <b/>
      <sz val="11"/>
      <color theme="1"/>
      <name val="Calibri"/>
      <family val="3"/>
      <charset val="134"/>
      <scheme val="minor"/>
    </font>
    <font>
      <sz val="9"/>
      <color rgb="FF000000"/>
      <name val="Calibri"/>
      <family val="3"/>
      <charset val="134"/>
      <scheme val="minor"/>
    </font>
    <font>
      <sz val="11"/>
      <color theme="9"/>
      <name val="Calibri"/>
      <family val="3"/>
      <charset val="134"/>
      <scheme val="minor"/>
    </font>
    <font>
      <sz val="11"/>
      <color theme="1"/>
      <name val="Calibri"/>
      <family val="2"/>
      <charset val="134"/>
      <scheme val="minor"/>
    </font>
    <font>
      <u/>
      <sz val="11"/>
      <color theme="10"/>
      <name val="Calibri"/>
      <family val="3"/>
      <charset val="134"/>
      <scheme val="minor"/>
    </font>
    <font>
      <b/>
      <sz val="16"/>
      <color theme="2" tint="-0.249977111117893"/>
      <name val="Calibri"/>
      <family val="3"/>
      <charset val="134"/>
      <scheme val="minor"/>
    </font>
    <font>
      <b/>
      <sz val="12"/>
      <color theme="1"/>
      <name val="Calibri"/>
      <family val="3"/>
      <charset val="134"/>
      <scheme val="minor"/>
    </font>
    <font>
      <b/>
      <sz val="9"/>
      <color indexed="81"/>
      <name val="宋体"/>
      <family val="3"/>
      <charset val="134"/>
    </font>
    <font>
      <sz val="9"/>
      <color indexed="81"/>
      <name val="宋体"/>
      <family val="3"/>
      <charset val="134"/>
    </font>
    <font>
      <b/>
      <sz val="14"/>
      <color theme="1"/>
      <name val="Calibri"/>
      <family val="3"/>
      <charset val="134"/>
      <scheme val="minor"/>
    </font>
  </fonts>
  <fills count="6">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2"/>
        <bgColor indexed="64"/>
      </patternFill>
    </fill>
    <fill>
      <patternFill patternType="solid">
        <fgColor theme="8"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right/>
      <top style="thin">
        <color indexed="64"/>
      </top>
      <bottom/>
      <diagonal/>
    </border>
  </borders>
  <cellStyleXfs count="6">
    <xf numFmtId="0" fontId="0" fillId="0" borderId="0"/>
    <xf numFmtId="0" fontId="2" fillId="0" borderId="0">
      <alignment vertical="center"/>
    </xf>
    <xf numFmtId="0" fontId="14" fillId="0" borderId="0" applyNumberFormat="0" applyFill="0" applyBorder="0" applyAlignment="0" applyProtection="0">
      <alignment vertical="center"/>
    </xf>
    <xf numFmtId="9" fontId="2" fillId="0" borderId="0" applyFont="0" applyFill="0" applyBorder="0" applyAlignment="0" applyProtection="0">
      <alignment vertical="center"/>
    </xf>
    <xf numFmtId="0" fontId="15" fillId="0" borderId="0"/>
    <xf numFmtId="0" fontId="16" fillId="0" borderId="0" applyNumberFormat="0" applyFill="0" applyBorder="0" applyAlignment="0" applyProtection="0"/>
  </cellStyleXfs>
  <cellXfs count="73">
    <xf numFmtId="0" fontId="0" fillId="0" borderId="0" xfId="0"/>
    <xf numFmtId="0" fontId="0" fillId="0" borderId="2" xfId="0" applyBorder="1"/>
    <xf numFmtId="1" fontId="0" fillId="0" borderId="0" xfId="0" applyNumberFormat="1"/>
    <xf numFmtId="1" fontId="0" fillId="0" borderId="2" xfId="0" applyNumberFormat="1" applyBorder="1"/>
    <xf numFmtId="0" fontId="0" fillId="0" borderId="3" xfId="0" applyBorder="1"/>
    <xf numFmtId="1" fontId="0" fillId="0" borderId="0" xfId="0" applyNumberFormat="1" applyFill="1" applyBorder="1"/>
    <xf numFmtId="0" fontId="0" fillId="0" borderId="0" xfId="0" applyFill="1" applyBorder="1"/>
    <xf numFmtId="1" fontId="0" fillId="0" borderId="0" xfId="0" applyNumberFormat="1" applyBorder="1"/>
    <xf numFmtId="0" fontId="0" fillId="0" borderId="0" xfId="0" applyBorder="1"/>
    <xf numFmtId="0" fontId="0" fillId="0" borderId="3" xfId="0" applyNumberFormat="1" applyBorder="1"/>
    <xf numFmtId="0" fontId="0" fillId="0" borderId="0" xfId="0" applyNumberFormat="1"/>
    <xf numFmtId="0" fontId="3" fillId="0" borderId="0" xfId="1" applyFont="1">
      <alignment vertical="center"/>
    </xf>
    <xf numFmtId="0" fontId="3" fillId="0" borderId="0" xfId="1" applyFont="1" applyAlignment="1">
      <alignment vertical="center" wrapText="1"/>
    </xf>
    <xf numFmtId="0" fontId="3" fillId="0" borderId="1" xfId="1" applyFont="1" applyBorder="1" applyAlignment="1">
      <alignment vertical="center" wrapText="1"/>
    </xf>
    <xf numFmtId="0" fontId="3" fillId="0" borderId="1" xfId="1" applyFont="1" applyBorder="1">
      <alignment vertical="center"/>
    </xf>
    <xf numFmtId="0" fontId="3" fillId="0" borderId="1" xfId="1" applyFont="1" applyBorder="1" applyAlignment="1">
      <alignment vertical="center"/>
    </xf>
    <xf numFmtId="0" fontId="5" fillId="0" borderId="1" xfId="1" applyFont="1" applyBorder="1" applyAlignment="1">
      <alignment vertical="center" wrapText="1"/>
    </xf>
    <xf numFmtId="0" fontId="6" fillId="3" borderId="1" xfId="1" applyFont="1" applyFill="1" applyBorder="1" applyAlignment="1">
      <alignment horizontal="center" vertical="center"/>
    </xf>
    <xf numFmtId="0" fontId="7" fillId="3" borderId="1" xfId="1" applyFont="1" applyFill="1" applyBorder="1" applyAlignment="1">
      <alignment horizontal="center" vertical="center" wrapText="1"/>
    </xf>
    <xf numFmtId="0" fontId="3" fillId="0" borderId="0" xfId="1" applyFont="1" applyBorder="1" applyAlignment="1">
      <alignment vertical="center" wrapText="1"/>
    </xf>
    <xf numFmtId="0" fontId="3" fillId="0" borderId="0" xfId="1" applyFont="1" applyBorder="1" applyAlignment="1">
      <alignment horizontal="center" vertical="center" wrapText="1"/>
    </xf>
    <xf numFmtId="0" fontId="3" fillId="0" borderId="1" xfId="1" applyFont="1" applyBorder="1" applyAlignment="1">
      <alignment horizontal="center" vertical="center" wrapText="1"/>
    </xf>
    <xf numFmtId="0" fontId="3" fillId="0" borderId="0" xfId="1" applyFont="1" applyAlignment="1">
      <alignment horizontal="center" vertical="center"/>
    </xf>
    <xf numFmtId="0" fontId="8" fillId="0" borderId="1" xfId="1" applyFont="1" applyBorder="1" applyAlignment="1">
      <alignment horizontal="center" vertical="center"/>
    </xf>
    <xf numFmtId="0" fontId="3" fillId="0" borderId="1" xfId="1" applyFont="1" applyBorder="1" applyAlignment="1">
      <alignment horizontal="center" vertical="center"/>
    </xf>
    <xf numFmtId="0" fontId="10" fillId="0" borderId="1" xfId="1" applyFont="1" applyBorder="1" applyAlignment="1">
      <alignment horizontal="center" vertical="center"/>
    </xf>
    <xf numFmtId="0" fontId="13" fillId="4" borderId="1" xfId="1" applyFont="1" applyFill="1" applyBorder="1" applyAlignment="1">
      <alignment horizontal="center" vertical="center" wrapText="1"/>
    </xf>
    <xf numFmtId="0" fontId="6" fillId="4" borderId="1" xfId="1" applyFont="1" applyFill="1" applyBorder="1" applyAlignment="1">
      <alignment horizontal="center" vertical="center"/>
    </xf>
    <xf numFmtId="0" fontId="0" fillId="0" borderId="3" xfId="0" applyFill="1" applyBorder="1"/>
    <xf numFmtId="0" fontId="0" fillId="0" borderId="2" xfId="0" applyFill="1" applyBorder="1"/>
    <xf numFmtId="1" fontId="0" fillId="0" borderId="2" xfId="0" applyNumberFormat="1" applyFill="1" applyBorder="1"/>
    <xf numFmtId="0" fontId="2" fillId="0" borderId="1" xfId="1" applyFont="1" applyBorder="1" applyAlignment="1">
      <alignment vertical="center" wrapText="1"/>
    </xf>
    <xf numFmtId="0" fontId="12" fillId="4" borderId="1" xfId="1" applyFont="1" applyFill="1" applyBorder="1" applyAlignment="1">
      <alignment horizontal="center" vertical="center" wrapText="1"/>
    </xf>
    <xf numFmtId="0" fontId="2" fillId="0" borderId="1" xfId="1" applyFont="1" applyBorder="1" applyAlignment="1">
      <alignment horizontal="center" vertical="center" wrapText="1"/>
    </xf>
    <xf numFmtId="0" fontId="17" fillId="0" borderId="0" xfId="0" applyFont="1"/>
    <xf numFmtId="0" fontId="18" fillId="0" borderId="0" xfId="0" applyFont="1"/>
    <xf numFmtId="0" fontId="19" fillId="0" borderId="0" xfId="0" applyFont="1"/>
    <xf numFmtId="0" fontId="20" fillId="0" borderId="0" xfId="0" applyFont="1"/>
    <xf numFmtId="17" fontId="20" fillId="0" borderId="0" xfId="0" applyNumberFormat="1" applyFont="1"/>
    <xf numFmtId="0" fontId="18" fillId="0" borderId="0" xfId="0" applyFont="1" applyAlignment="1">
      <alignment horizontal="left"/>
    </xf>
    <xf numFmtId="0" fontId="21" fillId="0" borderId="0" xfId="0" applyFont="1"/>
    <xf numFmtId="3" fontId="21" fillId="0" borderId="0" xfId="0" applyNumberFormat="1" applyFont="1" applyAlignment="1">
      <alignment horizontal="left"/>
    </xf>
    <xf numFmtId="9" fontId="18" fillId="0" borderId="0" xfId="0" applyNumberFormat="1" applyFont="1"/>
    <xf numFmtId="0" fontId="18" fillId="0" borderId="2" xfId="0" applyFont="1" applyBorder="1"/>
    <xf numFmtId="0" fontId="18" fillId="0" borderId="2" xfId="0" applyFont="1" applyBorder="1" applyAlignment="1">
      <alignment horizontal="left"/>
    </xf>
    <xf numFmtId="0" fontId="21" fillId="0" borderId="2" xfId="0" applyFont="1" applyBorder="1"/>
    <xf numFmtId="0" fontId="18" fillId="0" borderId="0" xfId="0" applyFont="1" applyBorder="1"/>
    <xf numFmtId="0" fontId="18" fillId="0" borderId="0" xfId="0" applyFont="1" applyFill="1" applyBorder="1"/>
    <xf numFmtId="0" fontId="18" fillId="0" borderId="0" xfId="0" applyFont="1" applyBorder="1" applyAlignment="1">
      <alignment horizontal="left"/>
    </xf>
    <xf numFmtId="0" fontId="22" fillId="0" borderId="0" xfId="0" applyFont="1" applyFill="1" applyBorder="1"/>
    <xf numFmtId="0" fontId="22" fillId="0" borderId="0" xfId="0" applyFont="1" applyBorder="1" applyAlignment="1">
      <alignment horizontal="left"/>
    </xf>
    <xf numFmtId="0" fontId="21" fillId="0" borderId="0" xfId="0" applyFont="1" applyBorder="1"/>
    <xf numFmtId="0" fontId="20" fillId="0" borderId="0" xfId="0" applyFont="1" applyAlignment="1">
      <alignment horizontal="left"/>
    </xf>
    <xf numFmtId="0" fontId="21" fillId="0" borderId="0" xfId="0" applyFont="1" applyFill="1" applyBorder="1"/>
    <xf numFmtId="0" fontId="24" fillId="0" borderId="0" xfId="5" applyFont="1"/>
    <xf numFmtId="0" fontId="25" fillId="0" borderId="0" xfId="0" applyFont="1"/>
    <xf numFmtId="0" fontId="26" fillId="0" borderId="0" xfId="0" applyFont="1"/>
    <xf numFmtId="0" fontId="18" fillId="2" borderId="0" xfId="0" applyFont="1" applyFill="1"/>
    <xf numFmtId="0" fontId="18" fillId="5" borderId="0" xfId="0" applyFont="1" applyFill="1"/>
    <xf numFmtId="0" fontId="20" fillId="2" borderId="0" xfId="0" applyFont="1" applyFill="1"/>
    <xf numFmtId="0" fontId="20" fillId="5" borderId="0" xfId="0" applyFont="1" applyFill="1"/>
    <xf numFmtId="0" fontId="18" fillId="0" borderId="0" xfId="0" applyNumberFormat="1" applyFont="1"/>
    <xf numFmtId="3" fontId="18" fillId="0" borderId="0" xfId="0" applyNumberFormat="1" applyFont="1"/>
    <xf numFmtId="4" fontId="18" fillId="0" borderId="0" xfId="0" applyNumberFormat="1" applyFont="1"/>
    <xf numFmtId="10" fontId="18" fillId="0" borderId="0" xfId="0" applyNumberFormat="1" applyFont="1"/>
    <xf numFmtId="0" fontId="29" fillId="0" borderId="0" xfId="0" applyFont="1"/>
    <xf numFmtId="0" fontId="0" fillId="0" borderId="0" xfId="0" applyAlignment="1">
      <alignment wrapText="1"/>
    </xf>
    <xf numFmtId="9" fontId="0" fillId="0" borderId="0" xfId="0" applyNumberFormat="1"/>
    <xf numFmtId="0" fontId="0" fillId="0" borderId="0" xfId="0" applyFill="1"/>
    <xf numFmtId="0" fontId="3" fillId="0" borderId="1" xfId="1" applyFont="1" applyBorder="1" applyAlignment="1">
      <alignment horizontal="center" vertical="center"/>
    </xf>
    <xf numFmtId="0" fontId="2" fillId="0" borderId="1" xfId="1" applyFont="1" applyBorder="1" applyAlignment="1">
      <alignment horizontal="center" vertical="center" wrapText="1"/>
    </xf>
    <xf numFmtId="0" fontId="3" fillId="0" borderId="1" xfId="1" applyFont="1" applyBorder="1" applyAlignment="1">
      <alignment horizontal="center" vertical="center" wrapText="1"/>
    </xf>
    <xf numFmtId="0" fontId="3" fillId="3" borderId="1" xfId="1" applyFont="1" applyFill="1" applyBorder="1" applyAlignment="1">
      <alignment horizontal="center" vertical="center"/>
    </xf>
  </cellXfs>
  <cellStyles count="6">
    <cellStyle name="Hyperlink" xfId="5" builtinId="8"/>
    <cellStyle name="Normal" xfId="0" builtinId="0"/>
    <cellStyle name="一般 3" xfId="4" xr:uid="{00000000-0005-0000-0000-000004000000}"/>
    <cellStyle name="常规 2" xfId="1" xr:uid="{00000000-0005-0000-0000-000002000000}"/>
    <cellStyle name="百分比 2" xfId="3" xr:uid="{00000000-0005-0000-0000-000000000000}"/>
    <cellStyle name="超链接 2"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13</xdr:col>
      <xdr:colOff>62296</xdr:colOff>
      <xdr:row>2</xdr:row>
      <xdr:rowOff>131364</xdr:rowOff>
    </xdr:from>
    <xdr:to>
      <xdr:col>20</xdr:col>
      <xdr:colOff>163319</xdr:colOff>
      <xdr:row>19</xdr:row>
      <xdr:rowOff>36084</xdr:rowOff>
    </xdr:to>
    <xdr:pic>
      <xdr:nvPicPr>
        <xdr:cNvPr id="2" name="图片 1">
          <a:extLst>
            <a:ext uri="{FF2B5EF4-FFF2-40B4-BE49-F238E27FC236}">
              <a16:creationId xmlns:a16="http://schemas.microsoft.com/office/drawing/2014/main" id="{EFF89BF1-213A-4C68-82FC-6820A6B8187D}"/>
            </a:ext>
          </a:extLst>
        </xdr:cNvPr>
        <xdr:cNvPicPr>
          <a:picLocks noChangeAspect="1"/>
        </xdr:cNvPicPr>
      </xdr:nvPicPr>
      <xdr:blipFill>
        <a:blip xmlns:r="http://schemas.openxmlformats.org/officeDocument/2006/relationships" r:embed="rId1"/>
        <a:stretch>
          <a:fillRect/>
        </a:stretch>
      </xdr:blipFill>
      <xdr:spPr>
        <a:xfrm>
          <a:off x="12625771" y="559989"/>
          <a:ext cx="4368223" cy="3829020"/>
        </a:xfrm>
        <a:prstGeom prst="rect">
          <a:avLst/>
        </a:prstGeom>
      </xdr:spPr>
    </xdr:pic>
    <xdr:clientData/>
  </xdr:twoCellAnchor>
  <xdr:twoCellAnchor editAs="oneCell">
    <xdr:from>
      <xdr:col>20</xdr:col>
      <xdr:colOff>355984</xdr:colOff>
      <xdr:row>2</xdr:row>
      <xdr:rowOff>105833</xdr:rowOff>
    </xdr:from>
    <xdr:to>
      <xdr:col>29</xdr:col>
      <xdr:colOff>523077</xdr:colOff>
      <xdr:row>8</xdr:row>
      <xdr:rowOff>60728</xdr:rowOff>
    </xdr:to>
    <xdr:pic>
      <xdr:nvPicPr>
        <xdr:cNvPr id="3" name="图片 2">
          <a:extLst>
            <a:ext uri="{FF2B5EF4-FFF2-40B4-BE49-F238E27FC236}">
              <a16:creationId xmlns:a16="http://schemas.microsoft.com/office/drawing/2014/main" id="{3723D843-D721-487A-BE55-B079DC1C054A}"/>
            </a:ext>
          </a:extLst>
        </xdr:cNvPr>
        <xdr:cNvPicPr>
          <a:picLocks noChangeAspect="1"/>
        </xdr:cNvPicPr>
      </xdr:nvPicPr>
      <xdr:blipFill>
        <a:blip xmlns:r="http://schemas.openxmlformats.org/officeDocument/2006/relationships" r:embed="rId2"/>
        <a:stretch>
          <a:fillRect/>
        </a:stretch>
      </xdr:blipFill>
      <xdr:spPr>
        <a:xfrm>
          <a:off x="17186659" y="534458"/>
          <a:ext cx="5653493" cy="1364595"/>
        </a:xfrm>
        <a:prstGeom prst="rect">
          <a:avLst/>
        </a:prstGeom>
      </xdr:spPr>
    </xdr:pic>
    <xdr:clientData/>
  </xdr:twoCellAnchor>
  <xdr:twoCellAnchor editAs="oneCell">
    <xdr:from>
      <xdr:col>1</xdr:col>
      <xdr:colOff>0</xdr:colOff>
      <xdr:row>32</xdr:row>
      <xdr:rowOff>0</xdr:rowOff>
    </xdr:from>
    <xdr:to>
      <xdr:col>4</xdr:col>
      <xdr:colOff>919427</xdr:colOff>
      <xdr:row>40</xdr:row>
      <xdr:rowOff>36335</xdr:rowOff>
    </xdr:to>
    <xdr:pic>
      <xdr:nvPicPr>
        <xdr:cNvPr id="4" name="图片 3">
          <a:extLst>
            <a:ext uri="{FF2B5EF4-FFF2-40B4-BE49-F238E27FC236}">
              <a16:creationId xmlns:a16="http://schemas.microsoft.com/office/drawing/2014/main" id="{8478FB3F-BEAB-4CC6-BB67-ABAAF99FA12A}"/>
            </a:ext>
          </a:extLst>
        </xdr:cNvPr>
        <xdr:cNvPicPr>
          <a:picLocks noChangeAspect="1"/>
        </xdr:cNvPicPr>
      </xdr:nvPicPr>
      <xdr:blipFill>
        <a:blip xmlns:r="http://schemas.openxmlformats.org/officeDocument/2006/relationships" r:embed="rId3"/>
        <a:stretch>
          <a:fillRect/>
        </a:stretch>
      </xdr:blipFill>
      <xdr:spPr>
        <a:xfrm>
          <a:off x="1076325" y="6829425"/>
          <a:ext cx="4176977" cy="1560335"/>
        </a:xfrm>
        <a:prstGeom prst="rect">
          <a:avLst/>
        </a:prstGeom>
      </xdr:spPr>
    </xdr:pic>
    <xdr:clientData/>
  </xdr:twoCellAnchor>
  <xdr:twoCellAnchor editAs="oneCell">
    <xdr:from>
      <xdr:col>1</xdr:col>
      <xdr:colOff>19841</xdr:colOff>
      <xdr:row>40</xdr:row>
      <xdr:rowOff>135437</xdr:rowOff>
    </xdr:from>
    <xdr:to>
      <xdr:col>5</xdr:col>
      <xdr:colOff>4496</xdr:colOff>
      <xdr:row>57</xdr:row>
      <xdr:rowOff>176489</xdr:rowOff>
    </xdr:to>
    <xdr:pic>
      <xdr:nvPicPr>
        <xdr:cNvPr id="5" name="图片 4">
          <a:extLst>
            <a:ext uri="{FF2B5EF4-FFF2-40B4-BE49-F238E27FC236}">
              <a16:creationId xmlns:a16="http://schemas.microsoft.com/office/drawing/2014/main" id="{E4600F5E-EC5E-4846-9037-0311615B2356}"/>
            </a:ext>
          </a:extLst>
        </xdr:cNvPr>
        <xdr:cNvPicPr>
          <a:picLocks noChangeAspect="1"/>
        </xdr:cNvPicPr>
      </xdr:nvPicPr>
      <xdr:blipFill>
        <a:blip xmlns:r="http://schemas.openxmlformats.org/officeDocument/2006/relationships" r:embed="rId4"/>
        <a:stretch>
          <a:fillRect/>
        </a:stretch>
      </xdr:blipFill>
      <xdr:spPr>
        <a:xfrm>
          <a:off x="1096166" y="8488862"/>
          <a:ext cx="4194705" cy="32795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45357</xdr:colOff>
      <xdr:row>130</xdr:row>
      <xdr:rowOff>43983</xdr:rowOff>
    </xdr:from>
    <xdr:to>
      <xdr:col>11</xdr:col>
      <xdr:colOff>69032</xdr:colOff>
      <xdr:row>143</xdr:row>
      <xdr:rowOff>151188</xdr:rowOff>
    </xdr:to>
    <xdr:pic>
      <xdr:nvPicPr>
        <xdr:cNvPr id="2" name="图片 1">
          <a:extLst>
            <a:ext uri="{FF2B5EF4-FFF2-40B4-BE49-F238E27FC236}">
              <a16:creationId xmlns:a16="http://schemas.microsoft.com/office/drawing/2014/main" id="{1C037C68-1A3A-4E04-B189-3EB0C1675C1E}"/>
            </a:ext>
          </a:extLst>
        </xdr:cNvPr>
        <xdr:cNvPicPr>
          <a:picLocks noChangeAspect="1"/>
        </xdr:cNvPicPr>
      </xdr:nvPicPr>
      <xdr:blipFill>
        <a:blip xmlns:r="http://schemas.openxmlformats.org/officeDocument/2006/relationships" r:embed="rId1"/>
        <a:stretch>
          <a:fillRect/>
        </a:stretch>
      </xdr:blipFill>
      <xdr:spPr>
        <a:xfrm>
          <a:off x="778782" y="25104258"/>
          <a:ext cx="10244000" cy="2583705"/>
        </a:xfrm>
        <a:prstGeom prst="rect">
          <a:avLst/>
        </a:prstGeom>
      </xdr:spPr>
    </xdr:pic>
    <xdr:clientData/>
  </xdr:twoCellAnchor>
  <xdr:twoCellAnchor editAs="oneCell">
    <xdr:from>
      <xdr:col>21</xdr:col>
      <xdr:colOff>643867</xdr:colOff>
      <xdr:row>30</xdr:row>
      <xdr:rowOff>165653</xdr:rowOff>
    </xdr:from>
    <xdr:to>
      <xdr:col>23</xdr:col>
      <xdr:colOff>495614</xdr:colOff>
      <xdr:row>38</xdr:row>
      <xdr:rowOff>27610</xdr:rowOff>
    </xdr:to>
    <xdr:pic>
      <xdr:nvPicPr>
        <xdr:cNvPr id="3" name="图片 2">
          <a:extLst>
            <a:ext uri="{FF2B5EF4-FFF2-40B4-BE49-F238E27FC236}">
              <a16:creationId xmlns:a16="http://schemas.microsoft.com/office/drawing/2014/main" id="{065F1A1D-DECC-4322-BBC6-0E6DC648AD79}"/>
            </a:ext>
          </a:extLst>
        </xdr:cNvPr>
        <xdr:cNvPicPr>
          <a:picLocks noChangeAspect="1"/>
        </xdr:cNvPicPr>
      </xdr:nvPicPr>
      <xdr:blipFill>
        <a:blip xmlns:r="http://schemas.openxmlformats.org/officeDocument/2006/relationships" r:embed="rId2"/>
        <a:stretch>
          <a:fillRect/>
        </a:stretch>
      </xdr:blipFill>
      <xdr:spPr>
        <a:xfrm>
          <a:off x="16883992" y="6061628"/>
          <a:ext cx="1109047" cy="1395482"/>
        </a:xfrm>
        <a:prstGeom prst="rect">
          <a:avLst/>
        </a:prstGeom>
      </xdr:spPr>
    </xdr:pic>
    <xdr:clientData/>
  </xdr:twoCellAnchor>
  <xdr:twoCellAnchor editAs="oneCell">
    <xdr:from>
      <xdr:col>12</xdr:col>
      <xdr:colOff>136645</xdr:colOff>
      <xdr:row>114</xdr:row>
      <xdr:rowOff>32152</xdr:rowOff>
    </xdr:from>
    <xdr:to>
      <xdr:col>21</xdr:col>
      <xdr:colOff>228916</xdr:colOff>
      <xdr:row>124</xdr:row>
      <xdr:rowOff>163987</xdr:rowOff>
    </xdr:to>
    <xdr:pic>
      <xdr:nvPicPr>
        <xdr:cNvPr id="4" name="图片 7">
          <a:extLst>
            <a:ext uri="{FF2B5EF4-FFF2-40B4-BE49-F238E27FC236}">
              <a16:creationId xmlns:a16="http://schemas.microsoft.com/office/drawing/2014/main" id="{76BA6BC1-7100-4BDD-8EF6-66EBA7FFADAA}"/>
            </a:ext>
          </a:extLst>
        </xdr:cNvPr>
        <xdr:cNvPicPr>
          <a:picLocks noChangeAspect="1"/>
        </xdr:cNvPicPr>
      </xdr:nvPicPr>
      <xdr:blipFill>
        <a:blip xmlns:r="http://schemas.openxmlformats.org/officeDocument/2006/relationships" r:embed="rId3"/>
        <a:stretch>
          <a:fillRect/>
        </a:stretch>
      </xdr:blipFill>
      <xdr:spPr>
        <a:xfrm>
          <a:off x="11214220" y="22044427"/>
          <a:ext cx="5578671" cy="2036835"/>
        </a:xfrm>
        <a:prstGeom prst="rect">
          <a:avLst/>
        </a:prstGeom>
      </xdr:spPr>
    </xdr:pic>
    <xdr:clientData/>
  </xdr:twoCellAnchor>
  <xdr:twoCellAnchor editAs="oneCell">
    <xdr:from>
      <xdr:col>1</xdr:col>
      <xdr:colOff>337595</xdr:colOff>
      <xdr:row>177</xdr:row>
      <xdr:rowOff>80380</xdr:rowOff>
    </xdr:from>
    <xdr:to>
      <xdr:col>5</xdr:col>
      <xdr:colOff>252003</xdr:colOff>
      <xdr:row>207</xdr:row>
      <xdr:rowOff>9253</xdr:rowOff>
    </xdr:to>
    <xdr:pic>
      <xdr:nvPicPr>
        <xdr:cNvPr id="5" name="图片 8">
          <a:extLst>
            <a:ext uri="{FF2B5EF4-FFF2-40B4-BE49-F238E27FC236}">
              <a16:creationId xmlns:a16="http://schemas.microsoft.com/office/drawing/2014/main" id="{61AD3B85-4A1E-402C-9236-5D12893C1237}"/>
            </a:ext>
          </a:extLst>
        </xdr:cNvPr>
        <xdr:cNvPicPr>
          <a:picLocks noChangeAspect="1"/>
        </xdr:cNvPicPr>
      </xdr:nvPicPr>
      <xdr:blipFill>
        <a:blip xmlns:r="http://schemas.openxmlformats.org/officeDocument/2006/relationships" r:embed="rId4"/>
        <a:stretch>
          <a:fillRect/>
        </a:stretch>
      </xdr:blipFill>
      <xdr:spPr>
        <a:xfrm>
          <a:off x="1071020" y="34094155"/>
          <a:ext cx="6219958" cy="5643873"/>
        </a:xfrm>
        <a:prstGeom prst="rect">
          <a:avLst/>
        </a:prstGeom>
      </xdr:spPr>
    </xdr:pic>
    <xdr:clientData/>
  </xdr:twoCellAnchor>
  <xdr:twoCellAnchor editAs="oneCell">
    <xdr:from>
      <xdr:col>11</xdr:col>
      <xdr:colOff>278969</xdr:colOff>
      <xdr:row>177</xdr:row>
      <xdr:rowOff>63169</xdr:rowOff>
    </xdr:from>
    <xdr:to>
      <xdr:col>21</xdr:col>
      <xdr:colOff>12248</xdr:colOff>
      <xdr:row>207</xdr:row>
      <xdr:rowOff>193</xdr:rowOff>
    </xdr:to>
    <xdr:pic>
      <xdr:nvPicPr>
        <xdr:cNvPr id="6" name="图片 9">
          <a:extLst>
            <a:ext uri="{FF2B5EF4-FFF2-40B4-BE49-F238E27FC236}">
              <a16:creationId xmlns:a16="http://schemas.microsoft.com/office/drawing/2014/main" id="{7EEF58FD-EFA8-4CDB-BE89-83D457E08F8F}"/>
            </a:ext>
          </a:extLst>
        </xdr:cNvPr>
        <xdr:cNvPicPr>
          <a:picLocks noChangeAspect="1"/>
        </xdr:cNvPicPr>
      </xdr:nvPicPr>
      <xdr:blipFill>
        <a:blip xmlns:r="http://schemas.openxmlformats.org/officeDocument/2006/relationships" r:embed="rId5"/>
        <a:stretch>
          <a:fillRect/>
        </a:stretch>
      </xdr:blipFill>
      <xdr:spPr>
        <a:xfrm>
          <a:off x="10775519" y="34076944"/>
          <a:ext cx="5829279" cy="5652024"/>
        </a:xfrm>
        <a:prstGeom prst="rect">
          <a:avLst/>
        </a:prstGeom>
      </xdr:spPr>
    </xdr:pic>
    <xdr:clientData/>
  </xdr:twoCellAnchor>
  <xdr:twoCellAnchor editAs="oneCell">
    <xdr:from>
      <xdr:col>9</xdr:col>
      <xdr:colOff>621195</xdr:colOff>
      <xdr:row>146</xdr:row>
      <xdr:rowOff>62118</xdr:rowOff>
    </xdr:from>
    <xdr:to>
      <xdr:col>14</xdr:col>
      <xdr:colOff>515006</xdr:colOff>
      <xdr:row>174</xdr:row>
      <xdr:rowOff>138042</xdr:rowOff>
    </xdr:to>
    <xdr:pic>
      <xdr:nvPicPr>
        <xdr:cNvPr id="7" name="图片 3">
          <a:extLst>
            <a:ext uri="{FF2B5EF4-FFF2-40B4-BE49-F238E27FC236}">
              <a16:creationId xmlns:a16="http://schemas.microsoft.com/office/drawing/2014/main" id="{269121BB-753E-4C27-A7D6-AC0961022EE5}"/>
            </a:ext>
          </a:extLst>
        </xdr:cNvPr>
        <xdr:cNvPicPr>
          <a:picLocks noChangeAspect="1"/>
        </xdr:cNvPicPr>
      </xdr:nvPicPr>
      <xdr:blipFill>
        <a:blip xmlns:r="http://schemas.openxmlformats.org/officeDocument/2006/relationships" r:embed="rId6"/>
        <a:stretch>
          <a:fillRect/>
        </a:stretch>
      </xdr:blipFill>
      <xdr:spPr>
        <a:xfrm>
          <a:off x="9917595" y="28170393"/>
          <a:ext cx="2951336" cy="5409924"/>
        </a:xfrm>
        <a:prstGeom prst="rect">
          <a:avLst/>
        </a:prstGeom>
      </xdr:spPr>
    </xdr:pic>
    <xdr:clientData/>
  </xdr:twoCellAnchor>
  <xdr:twoCellAnchor editAs="oneCell">
    <xdr:from>
      <xdr:col>15</xdr:col>
      <xdr:colOff>586685</xdr:colOff>
      <xdr:row>145</xdr:row>
      <xdr:rowOff>96631</xdr:rowOff>
    </xdr:from>
    <xdr:to>
      <xdr:col>21</xdr:col>
      <xdr:colOff>462738</xdr:colOff>
      <xdr:row>163</xdr:row>
      <xdr:rowOff>47366</xdr:rowOff>
    </xdr:to>
    <xdr:pic>
      <xdr:nvPicPr>
        <xdr:cNvPr id="8" name="图片 10">
          <a:extLst>
            <a:ext uri="{FF2B5EF4-FFF2-40B4-BE49-F238E27FC236}">
              <a16:creationId xmlns:a16="http://schemas.microsoft.com/office/drawing/2014/main" id="{737D6740-ACD4-41D4-967D-B676D9A6A6A7}"/>
            </a:ext>
          </a:extLst>
        </xdr:cNvPr>
        <xdr:cNvPicPr>
          <a:picLocks noChangeAspect="1"/>
        </xdr:cNvPicPr>
      </xdr:nvPicPr>
      <xdr:blipFill>
        <a:blip xmlns:r="http://schemas.openxmlformats.org/officeDocument/2006/relationships" r:embed="rId7"/>
        <a:stretch>
          <a:fillRect/>
        </a:stretch>
      </xdr:blipFill>
      <xdr:spPr>
        <a:xfrm>
          <a:off x="13397810" y="28014406"/>
          <a:ext cx="3533653" cy="3379735"/>
        </a:xfrm>
        <a:prstGeom prst="rect">
          <a:avLst/>
        </a:prstGeom>
      </xdr:spPr>
    </xdr:pic>
    <xdr:clientData/>
  </xdr:twoCellAnchor>
  <xdr:twoCellAnchor editAs="oneCell">
    <xdr:from>
      <xdr:col>1</xdr:col>
      <xdr:colOff>118284</xdr:colOff>
      <xdr:row>146</xdr:row>
      <xdr:rowOff>99609</xdr:rowOff>
    </xdr:from>
    <xdr:to>
      <xdr:col>4</xdr:col>
      <xdr:colOff>622179</xdr:colOff>
      <xdr:row>165</xdr:row>
      <xdr:rowOff>136031</xdr:rowOff>
    </xdr:to>
    <xdr:pic>
      <xdr:nvPicPr>
        <xdr:cNvPr id="9" name="图片 5">
          <a:extLst>
            <a:ext uri="{FF2B5EF4-FFF2-40B4-BE49-F238E27FC236}">
              <a16:creationId xmlns:a16="http://schemas.microsoft.com/office/drawing/2014/main" id="{7CBAABF9-CDA9-431A-93EA-41BF75BB184A}"/>
            </a:ext>
          </a:extLst>
        </xdr:cNvPr>
        <xdr:cNvPicPr>
          <a:picLocks noChangeAspect="1"/>
        </xdr:cNvPicPr>
      </xdr:nvPicPr>
      <xdr:blipFill>
        <a:blip xmlns:r="http://schemas.openxmlformats.org/officeDocument/2006/relationships" r:embed="rId8"/>
        <a:stretch>
          <a:fillRect/>
        </a:stretch>
      </xdr:blipFill>
      <xdr:spPr>
        <a:xfrm>
          <a:off x="851709" y="28207884"/>
          <a:ext cx="5418795" cy="36559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s://www.clpgroup.com/tc/investors-information/quick-facts/operating-information"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
  <sheetViews>
    <sheetView topLeftCell="A7" zoomScale="89" zoomScaleNormal="89" zoomScaleSheetLayoutView="100" workbookViewId="0">
      <selection activeCell="E4" sqref="E4"/>
    </sheetView>
  </sheetViews>
  <sheetFormatPr defaultColWidth="9" defaultRowHeight="15.75"/>
  <cols>
    <col min="1" max="1" width="9.42578125" style="11" customWidth="1"/>
    <col min="2" max="2" width="31.42578125" style="11" customWidth="1"/>
    <col min="3" max="3" width="45.7109375" style="11" customWidth="1"/>
    <col min="4" max="4" width="52.28515625" style="11" customWidth="1"/>
    <col min="5" max="5" width="31.5703125" style="11" bestFit="1" customWidth="1"/>
    <col min="6" max="6" width="17.42578125" style="12" bestFit="1" customWidth="1"/>
    <col min="7" max="16384" width="9" style="11"/>
  </cols>
  <sheetData>
    <row r="1" spans="1:6">
      <c r="A1" s="11" t="s">
        <v>43</v>
      </c>
      <c r="B1" s="11" t="s">
        <v>42</v>
      </c>
    </row>
    <row r="3" spans="1:6" s="22" customFormat="1">
      <c r="B3" s="27" t="s">
        <v>11</v>
      </c>
      <c r="C3" s="26" t="s">
        <v>41</v>
      </c>
      <c r="D3" s="26" t="s">
        <v>40</v>
      </c>
      <c r="E3" s="32" t="s">
        <v>49</v>
      </c>
    </row>
    <row r="4" spans="1:6" s="22" customFormat="1" ht="28.5">
      <c r="B4" s="24" t="s">
        <v>39</v>
      </c>
      <c r="C4" s="25" t="s">
        <v>38</v>
      </c>
      <c r="D4" s="24" t="s">
        <v>37</v>
      </c>
      <c r="E4" s="33" t="s">
        <v>47</v>
      </c>
    </row>
    <row r="5" spans="1:6" s="22" customFormat="1">
      <c r="B5" s="24"/>
      <c r="C5" s="25" t="s">
        <v>36</v>
      </c>
      <c r="D5" s="25" t="s">
        <v>35</v>
      </c>
      <c r="E5" s="21"/>
    </row>
    <row r="6" spans="1:6" s="22" customFormat="1">
      <c r="B6" s="69" t="s">
        <v>34</v>
      </c>
      <c r="C6" s="24" t="s">
        <v>33</v>
      </c>
      <c r="D6" s="24" t="s">
        <v>32</v>
      </c>
      <c r="E6" s="70" t="s">
        <v>48</v>
      </c>
    </row>
    <row r="7" spans="1:6" s="22" customFormat="1">
      <c r="B7" s="69"/>
      <c r="C7" s="23" t="s">
        <v>31</v>
      </c>
      <c r="D7" s="23" t="s">
        <v>30</v>
      </c>
      <c r="E7" s="71"/>
    </row>
    <row r="8" spans="1:6" s="22" customFormat="1">
      <c r="B8" s="69"/>
      <c r="C8" s="23" t="s">
        <v>29</v>
      </c>
      <c r="D8" s="23" t="s">
        <v>28</v>
      </c>
      <c r="E8" s="71"/>
    </row>
    <row r="9" spans="1:6" ht="51.75" customHeight="1">
      <c r="B9" s="70" t="s">
        <v>46</v>
      </c>
      <c r="C9" s="71"/>
      <c r="D9" s="21"/>
      <c r="E9" s="31" t="s">
        <v>45</v>
      </c>
      <c r="F9" s="11"/>
    </row>
    <row r="10" spans="1:6" ht="51.75" customHeight="1">
      <c r="B10" s="21"/>
      <c r="C10" s="21"/>
      <c r="D10" s="20"/>
      <c r="E10" s="20"/>
      <c r="F10" s="19"/>
    </row>
    <row r="11" spans="1:6">
      <c r="B11" s="18" t="s">
        <v>27</v>
      </c>
      <c r="C11" s="17" t="s">
        <v>26</v>
      </c>
    </row>
    <row r="12" spans="1:6">
      <c r="B12" s="16" t="s">
        <v>25</v>
      </c>
      <c r="C12" s="14" t="s">
        <v>24</v>
      </c>
    </row>
    <row r="13" spans="1:6">
      <c r="B13" s="15" t="s">
        <v>23</v>
      </c>
      <c r="C13" s="14" t="s">
        <v>22</v>
      </c>
    </row>
    <row r="14" spans="1:6">
      <c r="B14" s="15"/>
      <c r="C14" s="14" t="s">
        <v>21</v>
      </c>
    </row>
    <row r="15" spans="1:6">
      <c r="B15" s="15" t="s">
        <v>20</v>
      </c>
      <c r="C15" s="14" t="s">
        <v>19</v>
      </c>
    </row>
    <row r="17" spans="2:3" ht="147" customHeight="1">
      <c r="B17" s="72" t="s">
        <v>18</v>
      </c>
      <c r="C17" s="13" t="s">
        <v>17</v>
      </c>
    </row>
    <row r="18" spans="2:3" ht="180.75" customHeight="1">
      <c r="B18" s="72"/>
      <c r="C18" s="13" t="s">
        <v>16</v>
      </c>
    </row>
    <row r="19" spans="2:3" ht="267.75">
      <c r="B19" s="72"/>
      <c r="C19" s="13" t="s">
        <v>15</v>
      </c>
    </row>
  </sheetData>
  <mergeCells count="4">
    <mergeCell ref="B6:B8"/>
    <mergeCell ref="B9:C9"/>
    <mergeCell ref="E6:E8"/>
    <mergeCell ref="B17:B19"/>
  </mergeCells>
  <phoneticPr fontId="1" type="noConversion"/>
  <pageMargins left="0.75" right="0.75" top="1" bottom="1" header="0.51180555555555551" footer="0.51180555555555551"/>
  <pageSetup paperSize="9" firstPageNumber="4294963191"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C64D7-CC51-4CA1-9E12-9A42A9B76079}">
  <dimension ref="A1:U31"/>
  <sheetViews>
    <sheetView workbookViewId="0">
      <selection activeCell="J19" sqref="J19"/>
    </sheetView>
  </sheetViews>
  <sheetFormatPr defaultRowHeight="15"/>
  <cols>
    <col min="1" max="1" width="16.140625" customWidth="1"/>
    <col min="2" max="2" width="10.28515625" customWidth="1"/>
    <col min="3" max="3" width="25.85546875" customWidth="1"/>
    <col min="4" max="4" width="12.7109375" customWidth="1"/>
    <col min="5" max="5" width="14.28515625" customWidth="1"/>
    <col min="7" max="7" width="45.140625" customWidth="1"/>
  </cols>
  <sheetData>
    <row r="1" spans="1:21" ht="18.75">
      <c r="A1" s="65" t="s">
        <v>196</v>
      </c>
      <c r="M1" s="37" t="s">
        <v>197</v>
      </c>
    </row>
    <row r="2" spans="1:21">
      <c r="A2" s="37"/>
      <c r="M2" s="37" t="s">
        <v>198</v>
      </c>
      <c r="O2">
        <v>2014</v>
      </c>
      <c r="U2" s="37" t="s">
        <v>199</v>
      </c>
    </row>
    <row r="3" spans="1:21">
      <c r="A3" s="37" t="s">
        <v>200</v>
      </c>
      <c r="B3" s="37" t="s">
        <v>201</v>
      </c>
      <c r="C3" s="37" t="s">
        <v>202</v>
      </c>
      <c r="D3" s="38" t="s">
        <v>203</v>
      </c>
      <c r="E3" s="37" t="s">
        <v>204</v>
      </c>
      <c r="F3" s="37" t="s">
        <v>205</v>
      </c>
      <c r="G3" s="37" t="s">
        <v>206</v>
      </c>
    </row>
    <row r="4" spans="1:21">
      <c r="B4" t="s">
        <v>207</v>
      </c>
    </row>
    <row r="5" spans="1:21" ht="20.100000000000001" customHeight="1">
      <c r="B5" s="37" t="s">
        <v>208</v>
      </c>
      <c r="D5" s="37">
        <f>SUM(D6:D10)</f>
        <v>2805</v>
      </c>
      <c r="E5" s="66"/>
      <c r="G5" s="66"/>
    </row>
    <row r="6" spans="1:21" ht="30">
      <c r="C6" t="s">
        <v>209</v>
      </c>
      <c r="D6">
        <f>250*3-250</f>
        <v>500</v>
      </c>
      <c r="E6" s="66">
        <v>1984</v>
      </c>
      <c r="G6" s="66" t="s">
        <v>210</v>
      </c>
    </row>
    <row r="7" spans="1:21">
      <c r="C7" t="s">
        <v>211</v>
      </c>
      <c r="D7">
        <f>350*3</f>
        <v>1050</v>
      </c>
      <c r="E7" s="66">
        <v>1991</v>
      </c>
      <c r="G7" s="66" t="s">
        <v>212</v>
      </c>
    </row>
    <row r="8" spans="1:21" ht="17.100000000000001" customHeight="1">
      <c r="C8" t="s">
        <v>211</v>
      </c>
      <c r="D8">
        <f>350</f>
        <v>350</v>
      </c>
      <c r="E8" s="66">
        <v>1995</v>
      </c>
      <c r="G8" s="66"/>
    </row>
    <row r="9" spans="1:21" ht="17.100000000000001" customHeight="1">
      <c r="C9" t="s">
        <v>211</v>
      </c>
      <c r="D9">
        <f>350</f>
        <v>350</v>
      </c>
      <c r="E9" s="66">
        <v>1997</v>
      </c>
      <c r="G9" s="66"/>
    </row>
    <row r="10" spans="1:21" ht="45">
      <c r="C10" s="66" t="s">
        <v>213</v>
      </c>
      <c r="D10">
        <v>555</v>
      </c>
      <c r="E10">
        <v>1991</v>
      </c>
      <c r="G10" t="s">
        <v>214</v>
      </c>
    </row>
    <row r="11" spans="1:21" ht="17.100000000000001" customHeight="1">
      <c r="B11" s="37" t="s">
        <v>64</v>
      </c>
      <c r="D11" s="37">
        <f>SUM(D12:D13)</f>
        <v>680</v>
      </c>
      <c r="E11" s="66"/>
      <c r="G11" s="66"/>
    </row>
    <row r="12" spans="1:21">
      <c r="C12" t="s">
        <v>215</v>
      </c>
      <c r="D12">
        <v>335</v>
      </c>
      <c r="E12">
        <v>2006</v>
      </c>
      <c r="G12" t="s">
        <v>216</v>
      </c>
    </row>
    <row r="13" spans="1:21">
      <c r="C13" t="s">
        <v>215</v>
      </c>
      <c r="D13">
        <v>345</v>
      </c>
      <c r="E13">
        <v>2002</v>
      </c>
      <c r="G13" t="s">
        <v>217</v>
      </c>
    </row>
    <row r="14" spans="1:21">
      <c r="B14" s="37" t="s">
        <v>218</v>
      </c>
      <c r="D14" s="37">
        <f>SUM(D15:D17)</f>
        <v>1.8</v>
      </c>
    </row>
    <row r="15" spans="1:21">
      <c r="C15" t="s">
        <v>219</v>
      </c>
      <c r="D15">
        <v>0.55000000000000004</v>
      </c>
      <c r="E15">
        <v>2006</v>
      </c>
      <c r="G15" t="s">
        <v>220</v>
      </c>
    </row>
    <row r="16" spans="1:21">
      <c r="C16" t="s">
        <v>221</v>
      </c>
      <c r="D16">
        <v>0.45</v>
      </c>
      <c r="E16">
        <v>2013</v>
      </c>
      <c r="G16" t="s">
        <v>222</v>
      </c>
      <c r="J16" t="s">
        <v>247</v>
      </c>
    </row>
    <row r="17" spans="1:13">
      <c r="C17" t="s">
        <v>223</v>
      </c>
      <c r="D17">
        <v>0.8</v>
      </c>
      <c r="E17">
        <v>2006.2</v>
      </c>
      <c r="G17" t="s">
        <v>224</v>
      </c>
    </row>
    <row r="18" spans="1:13">
      <c r="B18" s="37" t="s">
        <v>225</v>
      </c>
      <c r="C18" t="s">
        <v>226</v>
      </c>
      <c r="D18">
        <v>3737</v>
      </c>
    </row>
    <row r="19" spans="1:13">
      <c r="C19" t="s">
        <v>227</v>
      </c>
      <c r="D19" s="37">
        <v>3487</v>
      </c>
      <c r="G19" t="s">
        <v>228</v>
      </c>
    </row>
    <row r="20" spans="1:13">
      <c r="C20" t="s">
        <v>229</v>
      </c>
      <c r="D20">
        <f>D18-D19</f>
        <v>250</v>
      </c>
      <c r="G20" t="s">
        <v>230</v>
      </c>
    </row>
    <row r="21" spans="1:13">
      <c r="B21" s="37" t="s">
        <v>231</v>
      </c>
    </row>
    <row r="22" spans="1:13">
      <c r="C22" t="s">
        <v>232</v>
      </c>
      <c r="D22" s="67">
        <v>0.34</v>
      </c>
      <c r="G22" t="s">
        <v>233</v>
      </c>
    </row>
    <row r="23" spans="1:13">
      <c r="C23" t="s">
        <v>234</v>
      </c>
      <c r="D23">
        <f>(D11+D10)/D19</f>
        <v>0.35417264123888731</v>
      </c>
      <c r="G23" t="s">
        <v>235</v>
      </c>
    </row>
    <row r="24" spans="1:13">
      <c r="A24" s="37" t="s">
        <v>236</v>
      </c>
      <c r="B24" s="37" t="s">
        <v>201</v>
      </c>
      <c r="C24" s="37" t="s">
        <v>202</v>
      </c>
      <c r="D24" s="38" t="s">
        <v>203</v>
      </c>
      <c r="E24" s="37" t="s">
        <v>204</v>
      </c>
      <c r="F24" s="37" t="s">
        <v>205</v>
      </c>
      <c r="G24" s="37" t="s">
        <v>206</v>
      </c>
      <c r="M24" s="37" t="s">
        <v>199</v>
      </c>
    </row>
    <row r="25" spans="1:13">
      <c r="C25" t="s">
        <v>237</v>
      </c>
      <c r="D25" t="s">
        <v>238</v>
      </c>
      <c r="E25">
        <v>2020</v>
      </c>
      <c r="G25" t="s">
        <v>239</v>
      </c>
      <c r="M25" s="37" t="s">
        <v>199</v>
      </c>
    </row>
    <row r="26" spans="1:13">
      <c r="C26" t="s">
        <v>240</v>
      </c>
      <c r="D26" t="s">
        <v>238</v>
      </c>
      <c r="E26">
        <v>2022</v>
      </c>
      <c r="G26" t="s">
        <v>241</v>
      </c>
    </row>
    <row r="27" spans="1:13">
      <c r="A27" s="37" t="s">
        <v>242</v>
      </c>
      <c r="B27" s="37" t="s">
        <v>201</v>
      </c>
      <c r="C27" s="37" t="s">
        <v>202</v>
      </c>
      <c r="D27" s="38" t="s">
        <v>203</v>
      </c>
      <c r="E27" s="37" t="s">
        <v>204</v>
      </c>
      <c r="F27" s="37" t="s">
        <v>205</v>
      </c>
      <c r="G27" s="37" t="s">
        <v>206</v>
      </c>
    </row>
    <row r="28" spans="1:13">
      <c r="C28" t="s">
        <v>243</v>
      </c>
      <c r="E28">
        <v>2023</v>
      </c>
      <c r="G28" t="s">
        <v>244</v>
      </c>
      <c r="M28" s="37" t="s">
        <v>199</v>
      </c>
    </row>
    <row r="30" spans="1:13">
      <c r="A30" s="37" t="s">
        <v>245</v>
      </c>
    </row>
    <row r="31" spans="1:13">
      <c r="B31" t="s">
        <v>246</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D8334-5FB6-4F72-9822-0C23FAE26264}">
  <dimension ref="A1:U177"/>
  <sheetViews>
    <sheetView topLeftCell="A16" workbookViewId="0">
      <selection activeCell="B76" sqref="B76"/>
    </sheetView>
  </sheetViews>
  <sheetFormatPr defaultColWidth="8.7109375" defaultRowHeight="15"/>
  <cols>
    <col min="1" max="1" width="11" style="35" customWidth="1"/>
    <col min="2" max="2" width="42.28515625" style="35" customWidth="1"/>
    <col min="3" max="3" width="12.28515625" style="35" customWidth="1"/>
    <col min="4" max="4" width="15.28515625" style="35" customWidth="1"/>
    <col min="5" max="5" width="20.42578125" style="35" customWidth="1"/>
    <col min="6" max="6" width="12.5703125" style="35" customWidth="1"/>
    <col min="7" max="16384" width="8.7109375" style="35"/>
  </cols>
  <sheetData>
    <row r="1" spans="1:15" ht="21">
      <c r="A1" s="34" t="s">
        <v>50</v>
      </c>
      <c r="D1" s="35" t="s">
        <v>51</v>
      </c>
    </row>
    <row r="2" spans="1:15" ht="18.75">
      <c r="A2" s="36" t="s">
        <v>52</v>
      </c>
    </row>
    <row r="3" spans="1:15">
      <c r="A3" s="37" t="s">
        <v>53</v>
      </c>
    </row>
    <row r="4" spans="1:15" ht="14.45" customHeight="1">
      <c r="B4" s="37" t="s">
        <v>54</v>
      </c>
      <c r="C4" s="38" t="s">
        <v>55</v>
      </c>
      <c r="D4" s="37" t="s">
        <v>56</v>
      </c>
      <c r="E4" s="37" t="s">
        <v>57</v>
      </c>
      <c r="F4" s="37" t="s">
        <v>58</v>
      </c>
      <c r="G4" s="35" t="s">
        <v>59</v>
      </c>
    </row>
    <row r="5" spans="1:15">
      <c r="B5" s="35" t="s">
        <v>60</v>
      </c>
      <c r="C5" s="39">
        <v>4108</v>
      </c>
      <c r="D5" s="35" t="s">
        <v>61</v>
      </c>
      <c r="E5" s="35">
        <v>1980</v>
      </c>
      <c r="F5" s="40" t="s">
        <v>62</v>
      </c>
    </row>
    <row r="6" spans="1:15" ht="14.45" customHeight="1">
      <c r="B6" s="35" t="s">
        <v>63</v>
      </c>
      <c r="C6" s="41">
        <v>2500</v>
      </c>
      <c r="D6" s="35" t="s">
        <v>64</v>
      </c>
      <c r="E6" s="35" t="s">
        <v>65</v>
      </c>
      <c r="F6" s="40" t="s">
        <v>66</v>
      </c>
    </row>
    <row r="7" spans="1:15">
      <c r="B7" s="35" t="s">
        <v>67</v>
      </c>
      <c r="C7" s="39">
        <v>300</v>
      </c>
      <c r="D7" s="35" t="s">
        <v>68</v>
      </c>
      <c r="E7" s="35">
        <v>1992</v>
      </c>
      <c r="F7" s="40" t="s">
        <v>69</v>
      </c>
    </row>
    <row r="8" spans="1:15">
      <c r="B8" s="35" t="s">
        <v>70</v>
      </c>
      <c r="C8" s="39">
        <v>10</v>
      </c>
      <c r="D8" s="35" t="s">
        <v>71</v>
      </c>
      <c r="E8" s="35">
        <v>2019</v>
      </c>
      <c r="F8" s="40" t="s">
        <v>72</v>
      </c>
      <c r="O8" s="35" t="s">
        <v>73</v>
      </c>
    </row>
    <row r="9" spans="1:15">
      <c r="B9" s="35" t="s">
        <v>74</v>
      </c>
      <c r="C9" s="39">
        <f>2*984</f>
        <v>1968</v>
      </c>
      <c r="D9" s="35" t="s">
        <v>75</v>
      </c>
      <c r="E9" s="35">
        <v>1994</v>
      </c>
      <c r="F9" s="40" t="s">
        <v>76</v>
      </c>
    </row>
    <row r="10" spans="1:15">
      <c r="B10" s="35" t="s">
        <v>77</v>
      </c>
      <c r="C10" s="39">
        <v>1380</v>
      </c>
      <c r="E10" s="42"/>
      <c r="F10" s="42"/>
    </row>
    <row r="11" spans="1:15" s="43" customFormat="1" ht="15" customHeight="1">
      <c r="B11" s="43" t="s">
        <v>78</v>
      </c>
      <c r="C11" s="44">
        <v>2400</v>
      </c>
      <c r="D11" s="43" t="s">
        <v>79</v>
      </c>
      <c r="E11" s="43" t="s">
        <v>80</v>
      </c>
      <c r="F11" s="45" t="s">
        <v>81</v>
      </c>
    </row>
    <row r="12" spans="1:15" s="46" customFormat="1" ht="15" customHeight="1">
      <c r="B12" s="47" t="s">
        <v>82</v>
      </c>
      <c r="C12" s="48">
        <f>SUM(C5:C8)</f>
        <v>6918</v>
      </c>
      <c r="F12" s="35"/>
    </row>
    <row r="13" spans="1:15" s="46" customFormat="1" ht="15" customHeight="1">
      <c r="B13" s="49" t="s">
        <v>83</v>
      </c>
      <c r="C13" s="50">
        <v>550</v>
      </c>
      <c r="D13" s="47" t="s">
        <v>64</v>
      </c>
      <c r="E13" s="46">
        <v>2020</v>
      </c>
      <c r="F13" s="51" t="s">
        <v>84</v>
      </c>
      <c r="G13" s="35" t="s">
        <v>85</v>
      </c>
    </row>
    <row r="14" spans="1:15" s="46" customFormat="1" ht="15" customHeight="1">
      <c r="B14" s="49" t="s">
        <v>86</v>
      </c>
      <c r="C14" s="50">
        <v>550</v>
      </c>
      <c r="D14" s="47" t="s">
        <v>64</v>
      </c>
      <c r="E14" s="46" t="s">
        <v>87</v>
      </c>
      <c r="F14" s="51" t="s">
        <v>88</v>
      </c>
      <c r="G14" s="35" t="s">
        <v>89</v>
      </c>
    </row>
    <row r="15" spans="1:15">
      <c r="B15" s="37" t="s">
        <v>90</v>
      </c>
      <c r="C15" s="52">
        <v>7543</v>
      </c>
      <c r="F15" s="53"/>
      <c r="G15" s="35" t="s">
        <v>91</v>
      </c>
    </row>
    <row r="16" spans="1:15">
      <c r="B16" s="37"/>
      <c r="C16" s="52"/>
      <c r="F16" s="53"/>
    </row>
    <row r="17" spans="1:21">
      <c r="A17" s="37" t="s">
        <v>92</v>
      </c>
    </row>
    <row r="18" spans="1:21">
      <c r="A18" s="37"/>
      <c r="B18" s="37" t="s">
        <v>93</v>
      </c>
      <c r="C18" s="37" t="s">
        <v>94</v>
      </c>
      <c r="D18" s="37">
        <v>2018</v>
      </c>
      <c r="E18" s="37">
        <v>2017</v>
      </c>
    </row>
    <row r="19" spans="1:21">
      <c r="B19" s="35" t="s">
        <v>95</v>
      </c>
      <c r="C19" s="35" t="s">
        <v>96</v>
      </c>
      <c r="D19" s="35">
        <v>34218</v>
      </c>
      <c r="E19" s="35">
        <v>34505</v>
      </c>
    </row>
    <row r="20" spans="1:21">
      <c r="B20" s="35" t="s">
        <v>97</v>
      </c>
      <c r="C20" s="35" t="s">
        <v>98</v>
      </c>
      <c r="D20" s="35">
        <v>9270</v>
      </c>
      <c r="E20" s="35">
        <v>9463</v>
      </c>
    </row>
    <row r="21" spans="1:21">
      <c r="A21" s="37" t="s">
        <v>99</v>
      </c>
    </row>
    <row r="22" spans="1:21">
      <c r="B22" s="35" t="s">
        <v>100</v>
      </c>
      <c r="C22" s="42">
        <v>1</v>
      </c>
      <c r="D22" s="35" t="s">
        <v>101</v>
      </c>
      <c r="I22" s="37" t="s">
        <v>102</v>
      </c>
    </row>
    <row r="23" spans="1:21">
      <c r="B23" s="35" t="s">
        <v>103</v>
      </c>
      <c r="C23" s="42">
        <v>0.7</v>
      </c>
      <c r="D23" s="35" t="s">
        <v>104</v>
      </c>
      <c r="F23" s="35" t="s">
        <v>105</v>
      </c>
      <c r="I23" s="54" t="s">
        <v>106</v>
      </c>
    </row>
    <row r="24" spans="1:21">
      <c r="B24" s="35" t="s">
        <v>107</v>
      </c>
      <c r="C24" s="42">
        <v>0.4</v>
      </c>
      <c r="D24" s="35" t="s">
        <v>108</v>
      </c>
      <c r="F24" s="35" t="s">
        <v>109</v>
      </c>
    </row>
    <row r="25" spans="1:21">
      <c r="A25" s="37" t="s">
        <v>110</v>
      </c>
      <c r="C25" s="42"/>
    </row>
    <row r="26" spans="1:21">
      <c r="B26" s="35" t="s">
        <v>111</v>
      </c>
      <c r="C26" s="42"/>
    </row>
    <row r="27" spans="1:21">
      <c r="B27" s="35" t="s">
        <v>112</v>
      </c>
      <c r="C27" s="42"/>
    </row>
    <row r="28" spans="1:21">
      <c r="B28" s="35" t="s">
        <v>113</v>
      </c>
      <c r="C28" s="42"/>
    </row>
    <row r="30" spans="1:21" ht="21">
      <c r="A30" s="55" t="s">
        <v>54</v>
      </c>
    </row>
    <row r="31" spans="1:21" ht="15.75">
      <c r="B31" s="56" t="s">
        <v>114</v>
      </c>
      <c r="D31" s="57" t="s">
        <v>115</v>
      </c>
      <c r="E31" s="57"/>
      <c r="F31" s="57"/>
      <c r="G31" s="58" t="s">
        <v>116</v>
      </c>
      <c r="H31" s="58"/>
      <c r="I31" s="58"/>
      <c r="K31" s="37" t="s">
        <v>117</v>
      </c>
    </row>
    <row r="32" spans="1:21">
      <c r="B32" s="37" t="s">
        <v>118</v>
      </c>
      <c r="C32" s="37" t="s">
        <v>94</v>
      </c>
      <c r="D32" s="59">
        <v>2018</v>
      </c>
      <c r="E32" s="59">
        <v>2017</v>
      </c>
      <c r="F32" s="59">
        <v>2016</v>
      </c>
      <c r="G32" s="60">
        <v>2015</v>
      </c>
      <c r="H32" s="60">
        <v>2014</v>
      </c>
      <c r="I32" s="60">
        <v>2013</v>
      </c>
      <c r="K32" s="35" t="s">
        <v>119</v>
      </c>
      <c r="U32" s="37" t="s">
        <v>120</v>
      </c>
    </row>
    <row r="33" spans="2:11">
      <c r="B33" s="35" t="s">
        <v>121</v>
      </c>
      <c r="C33" s="35" t="s">
        <v>122</v>
      </c>
      <c r="D33" s="35">
        <v>9304</v>
      </c>
      <c r="E33" s="35">
        <v>9550</v>
      </c>
      <c r="F33" s="35">
        <v>9175</v>
      </c>
      <c r="G33" s="35">
        <v>8899</v>
      </c>
      <c r="H33" s="35">
        <v>5315</v>
      </c>
      <c r="I33" s="35">
        <v>5675</v>
      </c>
      <c r="K33" s="35" t="s">
        <v>123</v>
      </c>
    </row>
    <row r="34" spans="2:11">
      <c r="B34" s="35" t="s">
        <v>124</v>
      </c>
      <c r="C34" s="35" t="s">
        <v>125</v>
      </c>
      <c r="D34" s="35">
        <v>72963</v>
      </c>
      <c r="E34" s="35">
        <v>75747</v>
      </c>
      <c r="F34" s="35">
        <v>73014</v>
      </c>
      <c r="G34" s="35">
        <v>71364</v>
      </c>
      <c r="H34" s="35">
        <v>42433</v>
      </c>
      <c r="I34" s="35">
        <v>45141</v>
      </c>
      <c r="K34" s="35" t="s">
        <v>126</v>
      </c>
    </row>
    <row r="35" spans="2:11">
      <c r="B35" s="35" t="s">
        <v>127</v>
      </c>
      <c r="C35" s="35" t="s">
        <v>125</v>
      </c>
      <c r="D35" s="61">
        <v>163</v>
      </c>
      <c r="E35" s="61">
        <v>76</v>
      </c>
      <c r="F35" s="61">
        <v>227</v>
      </c>
      <c r="G35" s="35">
        <v>117</v>
      </c>
      <c r="H35" s="35">
        <v>148</v>
      </c>
      <c r="I35" s="35">
        <v>146</v>
      </c>
      <c r="K35" s="35" t="s">
        <v>128</v>
      </c>
    </row>
    <row r="36" spans="2:11">
      <c r="B36" s="35" t="s">
        <v>129</v>
      </c>
      <c r="C36" s="35" t="s">
        <v>130</v>
      </c>
      <c r="D36" s="35">
        <v>45.8</v>
      </c>
      <c r="E36" s="35">
        <v>45.3</v>
      </c>
      <c r="F36" s="35">
        <v>45.1</v>
      </c>
      <c r="G36" s="35">
        <v>44.8</v>
      </c>
      <c r="H36" s="35">
        <v>44.9</v>
      </c>
      <c r="I36" s="35">
        <v>45.1</v>
      </c>
    </row>
    <row r="37" spans="2:11">
      <c r="B37" s="37" t="s">
        <v>131</v>
      </c>
      <c r="C37" s="37" t="s">
        <v>94</v>
      </c>
      <c r="D37" s="59">
        <v>2018</v>
      </c>
      <c r="E37" s="59">
        <v>2017</v>
      </c>
      <c r="F37" s="59">
        <v>2016</v>
      </c>
      <c r="G37" s="60">
        <v>2015</v>
      </c>
      <c r="H37" s="60">
        <v>2014</v>
      </c>
      <c r="I37" s="60">
        <v>2013</v>
      </c>
    </row>
    <row r="38" spans="2:11">
      <c r="B38" s="35" t="s">
        <v>132</v>
      </c>
      <c r="C38" s="35" t="s">
        <v>133</v>
      </c>
      <c r="D38" s="62">
        <v>3776</v>
      </c>
      <c r="E38" s="62">
        <v>3923</v>
      </c>
      <c r="F38" s="62">
        <v>3761</v>
      </c>
      <c r="G38" s="35">
        <v>3688</v>
      </c>
      <c r="H38" s="35">
        <v>2295</v>
      </c>
      <c r="I38" s="35">
        <v>2455</v>
      </c>
    </row>
    <row r="39" spans="2:11">
      <c r="B39" s="35" t="s">
        <v>134</v>
      </c>
      <c r="C39" s="35" t="s">
        <v>133</v>
      </c>
      <c r="D39" s="62">
        <v>3759</v>
      </c>
      <c r="E39" s="62">
        <v>3906</v>
      </c>
      <c r="F39" s="62">
        <v>3745</v>
      </c>
      <c r="G39" s="35">
        <v>3673</v>
      </c>
      <c r="H39" s="35">
        <v>2285</v>
      </c>
      <c r="I39" s="35">
        <v>2447</v>
      </c>
      <c r="K39" s="37" t="s">
        <v>135</v>
      </c>
    </row>
    <row r="40" spans="2:11">
      <c r="B40" s="35" t="s">
        <v>136</v>
      </c>
      <c r="C40" s="35" t="s">
        <v>133</v>
      </c>
      <c r="D40" s="35">
        <v>0.08</v>
      </c>
      <c r="E40" s="35">
        <v>0.08</v>
      </c>
      <c r="F40" s="35">
        <v>0.05</v>
      </c>
      <c r="G40" s="35">
        <v>0.05</v>
      </c>
      <c r="H40" s="35">
        <v>7.0000000000000007E-2</v>
      </c>
      <c r="I40" s="35">
        <v>0.08</v>
      </c>
      <c r="K40" s="35" t="s">
        <v>137</v>
      </c>
    </row>
    <row r="41" spans="2:11">
      <c r="B41" s="35" t="s">
        <v>138</v>
      </c>
      <c r="C41" s="35" t="s">
        <v>133</v>
      </c>
      <c r="D41" s="35">
        <v>1.4</v>
      </c>
      <c r="E41" s="35">
        <v>1.4</v>
      </c>
      <c r="F41" s="35">
        <v>1.6</v>
      </c>
      <c r="G41" s="35">
        <v>1.5</v>
      </c>
      <c r="H41" s="35">
        <v>0.9</v>
      </c>
      <c r="I41" s="35">
        <v>1.1000000000000001</v>
      </c>
      <c r="K41" s="35" t="s">
        <v>139</v>
      </c>
    </row>
    <row r="42" spans="2:11">
      <c r="B42" s="35" t="s">
        <v>140</v>
      </c>
      <c r="C42" s="35" t="s">
        <v>133</v>
      </c>
      <c r="D42" s="35">
        <v>0.06</v>
      </c>
      <c r="E42" s="35">
        <v>0.06</v>
      </c>
      <c r="F42" s="35">
        <v>0.06</v>
      </c>
      <c r="G42" s="35">
        <v>0.06</v>
      </c>
      <c r="H42" s="35">
        <v>0.03</v>
      </c>
      <c r="I42" s="35">
        <v>0.04</v>
      </c>
      <c r="K42" s="35" t="s">
        <v>141</v>
      </c>
    </row>
    <row r="43" spans="2:11">
      <c r="B43" s="35" t="s">
        <v>142</v>
      </c>
      <c r="C43" s="35" t="s">
        <v>133</v>
      </c>
      <c r="D43" s="35">
        <v>0.06</v>
      </c>
      <c r="E43" s="35">
        <v>0.06</v>
      </c>
      <c r="F43" s="35">
        <v>0.06</v>
      </c>
      <c r="G43" s="35">
        <v>0.06</v>
      </c>
      <c r="H43" s="35">
        <v>0.03</v>
      </c>
      <c r="I43" s="35">
        <v>0.04</v>
      </c>
      <c r="K43" s="35" t="s">
        <v>143</v>
      </c>
    </row>
    <row r="44" spans="2:11" s="37" customFormat="1">
      <c r="B44" s="37" t="s">
        <v>144</v>
      </c>
      <c r="C44" s="37" t="s">
        <v>94</v>
      </c>
      <c r="D44" s="59">
        <v>2018</v>
      </c>
      <c r="E44" s="59">
        <v>2017</v>
      </c>
      <c r="F44" s="59">
        <v>2016</v>
      </c>
      <c r="G44" s="60">
        <v>2015</v>
      </c>
      <c r="H44" s="60">
        <v>2014</v>
      </c>
      <c r="I44" s="60">
        <v>2013</v>
      </c>
      <c r="K44" s="35" t="s">
        <v>145</v>
      </c>
    </row>
    <row r="45" spans="2:11" s="37" customFormat="1">
      <c r="B45" s="35" t="s">
        <v>146</v>
      </c>
      <c r="C45" s="35" t="s">
        <v>147</v>
      </c>
      <c r="D45" s="35">
        <v>943.9</v>
      </c>
      <c r="E45" s="35">
        <v>923.7</v>
      </c>
      <c r="F45" s="35">
        <v>934.9</v>
      </c>
      <c r="G45" s="35">
        <v>931.2</v>
      </c>
      <c r="H45" s="35">
        <v>612.5</v>
      </c>
      <c r="I45" s="35">
        <v>668.3</v>
      </c>
      <c r="K45" s="35" t="s">
        <v>148</v>
      </c>
    </row>
    <row r="46" spans="2:11" s="37" customFormat="1">
      <c r="B46" s="35" t="s">
        <v>149</v>
      </c>
      <c r="C46" s="35" t="s">
        <v>147</v>
      </c>
      <c r="D46" s="35">
        <v>943.5</v>
      </c>
      <c r="E46" s="35">
        <v>923.4</v>
      </c>
      <c r="F46" s="35">
        <v>934.6</v>
      </c>
      <c r="G46" s="35">
        <v>930.9</v>
      </c>
      <c r="H46" s="35">
        <v>612.29999999999995</v>
      </c>
      <c r="I46" s="35">
        <v>668.1</v>
      </c>
      <c r="K46" s="35" t="s">
        <v>150</v>
      </c>
    </row>
    <row r="47" spans="2:11" s="37" customFormat="1">
      <c r="B47" s="35" t="s">
        <v>151</v>
      </c>
      <c r="C47" s="35" t="s">
        <v>147</v>
      </c>
      <c r="D47" s="35" t="s">
        <v>152</v>
      </c>
      <c r="E47" s="35"/>
      <c r="F47" s="35"/>
      <c r="G47" s="35"/>
      <c r="H47" s="35"/>
      <c r="I47" s="35"/>
      <c r="K47" s="35" t="s">
        <v>153</v>
      </c>
    </row>
    <row r="48" spans="2:11">
      <c r="B48" s="35" t="s">
        <v>154</v>
      </c>
      <c r="C48" s="35" t="s">
        <v>147</v>
      </c>
      <c r="D48" s="35">
        <v>0.4</v>
      </c>
      <c r="E48" s="35">
        <v>0.3</v>
      </c>
      <c r="F48" s="35">
        <v>0.3</v>
      </c>
      <c r="G48" s="35">
        <v>0.3</v>
      </c>
      <c r="H48" s="35">
        <v>0.2</v>
      </c>
      <c r="I48" s="35">
        <v>0.3</v>
      </c>
      <c r="K48" s="35" t="s">
        <v>155</v>
      </c>
    </row>
    <row r="49" spans="2:11">
      <c r="B49" s="35" t="s">
        <v>156</v>
      </c>
      <c r="C49" s="35" t="s">
        <v>147</v>
      </c>
      <c r="D49" s="61">
        <v>943.6</v>
      </c>
      <c r="E49" s="61">
        <v>923.5</v>
      </c>
      <c r="F49" s="61">
        <v>934.7</v>
      </c>
      <c r="G49" s="35">
        <v>931</v>
      </c>
      <c r="H49" s="35">
        <v>612.4</v>
      </c>
      <c r="I49" s="35">
        <v>668.2</v>
      </c>
      <c r="K49" s="35" t="s">
        <v>157</v>
      </c>
    </row>
    <row r="50" spans="2:11">
      <c r="B50" s="35" t="s">
        <v>158</v>
      </c>
      <c r="C50" s="35" t="s">
        <v>147</v>
      </c>
      <c r="D50" s="61">
        <v>943.5</v>
      </c>
      <c r="E50" s="61">
        <v>923.4</v>
      </c>
      <c r="F50" s="61">
        <v>934.6</v>
      </c>
      <c r="G50" s="35">
        <v>930.9</v>
      </c>
      <c r="H50" s="35">
        <v>612.29999999999995</v>
      </c>
      <c r="I50" s="35">
        <v>668.1</v>
      </c>
    </row>
    <row r="51" spans="2:11">
      <c r="B51" s="35" t="s">
        <v>159</v>
      </c>
      <c r="C51" s="35" t="s">
        <v>147</v>
      </c>
      <c r="D51" s="61">
        <v>0.1</v>
      </c>
      <c r="E51" s="61">
        <v>0.1</v>
      </c>
      <c r="F51" s="61">
        <v>0.1</v>
      </c>
      <c r="G51" s="35">
        <v>0.1</v>
      </c>
      <c r="H51" s="35">
        <v>0.1</v>
      </c>
      <c r="I51" s="35">
        <v>0.1</v>
      </c>
    </row>
    <row r="52" spans="2:11">
      <c r="B52" s="35" t="s">
        <v>160</v>
      </c>
      <c r="C52" s="35" t="s">
        <v>147</v>
      </c>
      <c r="D52" s="35" t="s">
        <v>152</v>
      </c>
    </row>
    <row r="53" spans="2:11">
      <c r="B53" s="35" t="s">
        <v>161</v>
      </c>
      <c r="C53" s="35" t="s">
        <v>147</v>
      </c>
      <c r="D53" s="35" t="s">
        <v>152</v>
      </c>
    </row>
    <row r="54" spans="2:11">
      <c r="B54" s="35" t="s">
        <v>162</v>
      </c>
      <c r="C54" s="35" t="s">
        <v>147</v>
      </c>
      <c r="D54" s="35" t="s">
        <v>152</v>
      </c>
    </row>
    <row r="56" spans="2:11" ht="15.75">
      <c r="B56" s="56" t="s">
        <v>163</v>
      </c>
      <c r="D56" s="35" t="s">
        <v>115</v>
      </c>
      <c r="G56" s="58" t="s">
        <v>116</v>
      </c>
      <c r="K56" s="37" t="s">
        <v>164</v>
      </c>
    </row>
    <row r="57" spans="2:11">
      <c r="B57" s="37" t="s">
        <v>118</v>
      </c>
      <c r="C57" s="37" t="s">
        <v>94</v>
      </c>
      <c r="D57" s="59">
        <v>2018</v>
      </c>
      <c r="E57" s="59">
        <v>2017</v>
      </c>
      <c r="F57" s="59">
        <v>2016</v>
      </c>
      <c r="G57" s="60">
        <v>2015</v>
      </c>
      <c r="H57" s="60">
        <v>2014</v>
      </c>
      <c r="I57" s="60">
        <v>2013</v>
      </c>
      <c r="K57" s="35" t="s">
        <v>165</v>
      </c>
    </row>
    <row r="58" spans="2:11">
      <c r="B58" s="35" t="s">
        <v>121</v>
      </c>
      <c r="C58" s="35" t="s">
        <v>122</v>
      </c>
      <c r="D58" s="62">
        <v>13727</v>
      </c>
      <c r="E58" s="62">
        <v>13906</v>
      </c>
      <c r="F58" s="62">
        <v>15187</v>
      </c>
      <c r="G58" s="62">
        <v>15176</v>
      </c>
      <c r="H58" s="62">
        <v>20280</v>
      </c>
      <c r="I58" s="62">
        <v>19409</v>
      </c>
      <c r="K58" s="35" t="s">
        <v>166</v>
      </c>
    </row>
    <row r="59" spans="2:11">
      <c r="B59" s="35" t="s">
        <v>167</v>
      </c>
      <c r="D59" s="62">
        <v>150310</v>
      </c>
      <c r="E59" s="62">
        <v>148065</v>
      </c>
      <c r="F59" s="62">
        <v>160661</v>
      </c>
      <c r="G59" s="62">
        <v>161988</v>
      </c>
      <c r="H59" s="62">
        <v>215367</v>
      </c>
      <c r="I59" s="62">
        <v>205198</v>
      </c>
      <c r="K59" s="35" t="s">
        <v>168</v>
      </c>
    </row>
    <row r="60" spans="2:11">
      <c r="B60" s="35" t="s">
        <v>127</v>
      </c>
      <c r="C60" s="35" t="s">
        <v>125</v>
      </c>
      <c r="D60" s="62">
        <v>2530</v>
      </c>
      <c r="E60" s="62">
        <v>3808</v>
      </c>
      <c r="F60" s="62">
        <v>3207</v>
      </c>
      <c r="G60" s="62">
        <v>2032</v>
      </c>
      <c r="H60" s="62">
        <v>1620</v>
      </c>
      <c r="I60" s="62">
        <v>1340</v>
      </c>
      <c r="K60" s="35" t="s">
        <v>169</v>
      </c>
    </row>
    <row r="61" spans="2:11">
      <c r="B61" s="35" t="s">
        <v>124</v>
      </c>
      <c r="C61" s="35" t="s">
        <v>125</v>
      </c>
      <c r="D61" s="35">
        <v>6</v>
      </c>
      <c r="E61" s="35">
        <v>59</v>
      </c>
      <c r="F61" s="62">
        <v>1545</v>
      </c>
      <c r="G61" s="35">
        <v>43</v>
      </c>
      <c r="H61" s="35">
        <v>32</v>
      </c>
      <c r="I61" s="62">
        <v>2404</v>
      </c>
    </row>
    <row r="62" spans="2:11">
      <c r="B62" s="35" t="s">
        <v>129</v>
      </c>
      <c r="C62" s="35" t="s">
        <v>130</v>
      </c>
      <c r="D62" s="35">
        <v>32.299999999999997</v>
      </c>
      <c r="E62" s="35">
        <v>32.9</v>
      </c>
      <c r="F62" s="35">
        <v>33.1</v>
      </c>
      <c r="G62" s="35">
        <v>33.299999999999997</v>
      </c>
      <c r="H62" s="35">
        <v>33.6</v>
      </c>
      <c r="I62" s="35">
        <v>33.4</v>
      </c>
    </row>
    <row r="63" spans="2:11">
      <c r="B63" s="37" t="s">
        <v>131</v>
      </c>
      <c r="C63" s="37" t="s">
        <v>94</v>
      </c>
      <c r="D63" s="59">
        <v>2018</v>
      </c>
      <c r="E63" s="59">
        <v>2017</v>
      </c>
      <c r="F63" s="59">
        <v>2016</v>
      </c>
      <c r="G63" s="60">
        <v>2015</v>
      </c>
      <c r="H63" s="60">
        <v>2014</v>
      </c>
      <c r="I63" s="60">
        <v>2013</v>
      </c>
    </row>
    <row r="64" spans="2:11">
      <c r="B64" s="35" t="s">
        <v>132</v>
      </c>
      <c r="C64" s="35" t="s">
        <v>133</v>
      </c>
      <c r="D64" s="62">
        <v>13719</v>
      </c>
      <c r="E64" s="62">
        <v>13581</v>
      </c>
      <c r="F64" s="62">
        <v>14834</v>
      </c>
      <c r="G64" s="62">
        <v>14797</v>
      </c>
      <c r="H64" s="62">
        <v>19519</v>
      </c>
      <c r="I64" s="62">
        <v>18645</v>
      </c>
    </row>
    <row r="65" spans="2:9">
      <c r="B65" s="35" t="s">
        <v>134</v>
      </c>
      <c r="C65" s="35" t="s">
        <v>133</v>
      </c>
      <c r="D65" s="62">
        <v>13630</v>
      </c>
      <c r="E65" s="62">
        <v>13492</v>
      </c>
      <c r="F65" s="62">
        <v>14737</v>
      </c>
      <c r="G65" s="62">
        <v>14700</v>
      </c>
      <c r="H65" s="62">
        <v>19389</v>
      </c>
      <c r="I65" s="62">
        <v>18528</v>
      </c>
    </row>
    <row r="66" spans="2:9">
      <c r="B66" s="35" t="s">
        <v>136</v>
      </c>
      <c r="C66" s="35" t="s">
        <v>133</v>
      </c>
      <c r="D66" s="35">
        <v>4.7</v>
      </c>
      <c r="E66" s="35">
        <v>4.7</v>
      </c>
      <c r="F66" s="35">
        <v>5.2</v>
      </c>
      <c r="G66" s="35">
        <v>4.3</v>
      </c>
      <c r="H66" s="35">
        <v>13.9</v>
      </c>
      <c r="I66" s="35">
        <v>11.8</v>
      </c>
    </row>
    <row r="67" spans="2:9">
      <c r="B67" s="35" t="s">
        <v>138</v>
      </c>
      <c r="C67" s="35" t="s">
        <v>133</v>
      </c>
      <c r="D67" s="35">
        <v>14.4</v>
      </c>
      <c r="E67" s="35">
        <v>13.1</v>
      </c>
      <c r="F67" s="35">
        <v>15.4</v>
      </c>
      <c r="G67" s="35">
        <v>15.9</v>
      </c>
      <c r="H67" s="35">
        <v>26</v>
      </c>
      <c r="I67" s="35">
        <v>24.8</v>
      </c>
    </row>
    <row r="68" spans="2:9">
      <c r="B68" s="35" t="s">
        <v>140</v>
      </c>
      <c r="C68" s="35" t="s">
        <v>133</v>
      </c>
      <c r="D68" s="35">
        <v>0.5</v>
      </c>
      <c r="E68" s="35">
        <v>0.5</v>
      </c>
      <c r="F68" s="35">
        <v>0.5</v>
      </c>
      <c r="G68" s="35">
        <v>0.5</v>
      </c>
      <c r="H68" s="35">
        <v>1.2</v>
      </c>
      <c r="I68" s="35">
        <v>1.1000000000000001</v>
      </c>
    </row>
    <row r="69" spans="2:9">
      <c r="B69" s="35" t="s">
        <v>142</v>
      </c>
      <c r="C69" s="35" t="s">
        <v>133</v>
      </c>
      <c r="D69" s="35">
        <v>0.4</v>
      </c>
      <c r="E69" s="35">
        <v>0.4</v>
      </c>
      <c r="F69" s="35">
        <v>0.3</v>
      </c>
      <c r="G69" s="35">
        <v>0.3</v>
      </c>
      <c r="H69" s="35">
        <v>0.8</v>
      </c>
      <c r="I69" s="35">
        <v>0.7</v>
      </c>
    </row>
    <row r="70" spans="2:9">
      <c r="B70" s="37" t="s">
        <v>144</v>
      </c>
      <c r="C70" s="37" t="s">
        <v>94</v>
      </c>
      <c r="D70" s="59">
        <v>2018</v>
      </c>
      <c r="E70" s="59">
        <v>2017</v>
      </c>
      <c r="F70" s="59">
        <v>2016</v>
      </c>
      <c r="G70" s="60">
        <v>2015</v>
      </c>
      <c r="H70" s="60">
        <v>2014</v>
      </c>
      <c r="I70" s="60">
        <v>2013</v>
      </c>
    </row>
    <row r="71" spans="2:9">
      <c r="B71" s="35" t="s">
        <v>146</v>
      </c>
      <c r="C71" s="35" t="s">
        <v>147</v>
      </c>
      <c r="D71" s="63">
        <v>2827.2</v>
      </c>
      <c r="E71" s="63">
        <v>2632.1</v>
      </c>
      <c r="F71" s="63">
        <v>2742.1</v>
      </c>
      <c r="G71" s="63">
        <v>2708.3</v>
      </c>
      <c r="H71" s="63">
        <v>3203.1</v>
      </c>
      <c r="I71" s="63">
        <v>3180</v>
      </c>
    </row>
    <row r="72" spans="2:9">
      <c r="B72" s="35" t="s">
        <v>149</v>
      </c>
      <c r="C72" s="35" t="s">
        <v>147</v>
      </c>
      <c r="D72" s="63">
        <v>2822</v>
      </c>
      <c r="E72" s="63">
        <v>2627.4</v>
      </c>
      <c r="F72" s="63">
        <v>2737.4</v>
      </c>
      <c r="G72" s="63">
        <v>2703.5</v>
      </c>
      <c r="H72" s="63">
        <v>3198</v>
      </c>
      <c r="I72" s="63">
        <v>3175.5</v>
      </c>
    </row>
    <row r="73" spans="2:9">
      <c r="B73" s="35" t="s">
        <v>151</v>
      </c>
      <c r="C73" s="35" t="s">
        <v>147</v>
      </c>
      <c r="D73" s="35" t="s">
        <v>152</v>
      </c>
      <c r="G73" s="35" t="s">
        <v>170</v>
      </c>
      <c r="H73" s="35" t="s">
        <v>170</v>
      </c>
      <c r="I73" s="35" t="s">
        <v>170</v>
      </c>
    </row>
    <row r="74" spans="2:9">
      <c r="B74" s="35" t="s">
        <v>154</v>
      </c>
      <c r="C74" s="35" t="s">
        <v>147</v>
      </c>
      <c r="D74" s="35">
        <v>5.2</v>
      </c>
      <c r="E74" s="35">
        <v>4.7</v>
      </c>
      <c r="F74" s="35">
        <v>4.7</v>
      </c>
      <c r="G74" s="35">
        <v>4.8</v>
      </c>
      <c r="H74" s="35">
        <v>5.0999999999999996</v>
      </c>
      <c r="I74" s="35">
        <v>4.5999999999999996</v>
      </c>
    </row>
    <row r="75" spans="2:9">
      <c r="B75" s="35" t="s">
        <v>156</v>
      </c>
      <c r="C75" s="35" t="s">
        <v>147</v>
      </c>
      <c r="D75" s="63">
        <v>2823.5</v>
      </c>
      <c r="E75" s="63">
        <v>2628.9</v>
      </c>
      <c r="F75" s="63">
        <v>2738.8</v>
      </c>
      <c r="G75" s="63">
        <v>2704.5</v>
      </c>
      <c r="H75" s="63">
        <v>3199.2</v>
      </c>
      <c r="I75" s="63">
        <v>3176.6</v>
      </c>
    </row>
    <row r="76" spans="2:9">
      <c r="B76" s="35" t="s">
        <v>158</v>
      </c>
      <c r="C76" s="35" t="s">
        <v>147</v>
      </c>
      <c r="D76" s="63">
        <v>2822</v>
      </c>
      <c r="E76" s="63">
        <v>2627.4</v>
      </c>
      <c r="F76" s="63">
        <v>2737.4</v>
      </c>
      <c r="G76" s="63">
        <v>2703.5</v>
      </c>
      <c r="H76" s="63">
        <v>3198</v>
      </c>
      <c r="I76" s="63">
        <v>3175.5</v>
      </c>
    </row>
    <row r="77" spans="2:9">
      <c r="B77" s="35" t="s">
        <v>159</v>
      </c>
      <c r="C77" s="35" t="s">
        <v>147</v>
      </c>
      <c r="D77" s="35">
        <v>1.5</v>
      </c>
      <c r="E77" s="35">
        <v>1.5</v>
      </c>
      <c r="F77" s="35">
        <v>1.4</v>
      </c>
      <c r="G77" s="35">
        <v>1</v>
      </c>
      <c r="H77" s="35">
        <v>1.2</v>
      </c>
      <c r="I77" s="35">
        <v>1.1000000000000001</v>
      </c>
    </row>
    <row r="78" spans="2:9">
      <c r="B78" s="35" t="s">
        <v>160</v>
      </c>
      <c r="C78" s="35" t="s">
        <v>147</v>
      </c>
      <c r="D78" s="35" t="s">
        <v>152</v>
      </c>
      <c r="G78" s="35" t="s">
        <v>170</v>
      </c>
      <c r="H78" s="35" t="s">
        <v>170</v>
      </c>
      <c r="I78" s="35" t="s">
        <v>170</v>
      </c>
    </row>
    <row r="79" spans="2:9">
      <c r="B79" s="35" t="s">
        <v>161</v>
      </c>
      <c r="C79" s="35" t="s">
        <v>147</v>
      </c>
      <c r="D79" s="35" t="s">
        <v>152</v>
      </c>
      <c r="G79" s="35" t="s">
        <v>170</v>
      </c>
      <c r="H79" s="35" t="s">
        <v>170</v>
      </c>
      <c r="I79" s="35" t="s">
        <v>170</v>
      </c>
    </row>
    <row r="80" spans="2:9">
      <c r="B80" s="35" t="s">
        <v>162</v>
      </c>
      <c r="C80" s="35" t="s">
        <v>147</v>
      </c>
      <c r="D80" s="35" t="s">
        <v>152</v>
      </c>
      <c r="G80" s="35" t="s">
        <v>170</v>
      </c>
      <c r="H80" s="35" t="s">
        <v>170</v>
      </c>
      <c r="I80" s="35" t="s">
        <v>170</v>
      </c>
    </row>
    <row r="82" spans="2:11" ht="15.75">
      <c r="B82" s="56" t="s">
        <v>171</v>
      </c>
      <c r="D82" s="35" t="s">
        <v>115</v>
      </c>
      <c r="G82" s="58" t="s">
        <v>116</v>
      </c>
      <c r="K82" s="37" t="s">
        <v>164</v>
      </c>
    </row>
    <row r="83" spans="2:11">
      <c r="B83" s="37" t="s">
        <v>118</v>
      </c>
      <c r="C83" s="37" t="s">
        <v>94</v>
      </c>
      <c r="D83" s="59">
        <v>2018</v>
      </c>
      <c r="E83" s="59">
        <v>2017</v>
      </c>
      <c r="F83" s="59">
        <v>2016</v>
      </c>
      <c r="G83" s="60">
        <v>2015</v>
      </c>
      <c r="H83" s="60">
        <v>2014</v>
      </c>
      <c r="I83" s="60">
        <v>2013</v>
      </c>
    </row>
    <row r="84" spans="2:11">
      <c r="B84" s="35" t="s">
        <v>121</v>
      </c>
      <c r="C84" s="35" t="s">
        <v>122</v>
      </c>
      <c r="D84" s="35">
        <v>1.1000000000000001</v>
      </c>
      <c r="E84" s="35">
        <v>0.5</v>
      </c>
      <c r="F84" s="35">
        <v>1</v>
      </c>
      <c r="G84" s="35">
        <v>0.6</v>
      </c>
      <c r="H84" s="35">
        <v>1</v>
      </c>
      <c r="I84" s="35">
        <v>0.1</v>
      </c>
      <c r="K84" s="35" t="s">
        <v>172</v>
      </c>
    </row>
    <row r="85" spans="2:11">
      <c r="B85" s="35" t="s">
        <v>127</v>
      </c>
      <c r="C85" s="35" t="s">
        <v>125</v>
      </c>
      <c r="D85" s="35">
        <v>20</v>
      </c>
      <c r="E85" s="35">
        <v>10</v>
      </c>
      <c r="F85" s="35">
        <v>18</v>
      </c>
      <c r="G85" s="35">
        <v>11</v>
      </c>
      <c r="H85" s="35">
        <v>16</v>
      </c>
      <c r="I85" s="35">
        <v>5</v>
      </c>
      <c r="K85" s="35" t="s">
        <v>173</v>
      </c>
    </row>
    <row r="86" spans="2:11">
      <c r="B86" s="35" t="s">
        <v>129</v>
      </c>
      <c r="C86" s="35" t="s">
        <v>130</v>
      </c>
      <c r="D86" s="35">
        <v>20.399999999999999</v>
      </c>
      <c r="E86" s="35">
        <v>18</v>
      </c>
      <c r="F86" s="35">
        <v>21.1</v>
      </c>
      <c r="G86" s="35">
        <v>19</v>
      </c>
      <c r="H86" s="35">
        <v>21.5</v>
      </c>
      <c r="I86" s="35">
        <v>10.1</v>
      </c>
      <c r="K86" s="35" t="s">
        <v>174</v>
      </c>
    </row>
    <row r="87" spans="2:11">
      <c r="B87" s="37" t="s">
        <v>131</v>
      </c>
      <c r="C87" s="37" t="s">
        <v>94</v>
      </c>
      <c r="D87" s="59">
        <v>2018</v>
      </c>
      <c r="E87" s="59">
        <v>2017</v>
      </c>
      <c r="F87" s="59">
        <v>2016</v>
      </c>
      <c r="G87" s="60">
        <v>2015</v>
      </c>
      <c r="H87" s="60">
        <v>2014</v>
      </c>
      <c r="I87" s="60">
        <v>2013</v>
      </c>
      <c r="K87" s="35" t="s">
        <v>175</v>
      </c>
    </row>
    <row r="88" spans="2:11">
      <c r="B88" s="35" t="s">
        <v>132</v>
      </c>
      <c r="C88" s="35" t="s">
        <v>133</v>
      </c>
      <c r="D88" s="35">
        <v>1.5</v>
      </c>
      <c r="E88" s="35">
        <v>0.9</v>
      </c>
      <c r="F88" s="35">
        <v>1.3</v>
      </c>
      <c r="G88" s="35">
        <v>1.7</v>
      </c>
      <c r="H88" s="35">
        <v>1.6</v>
      </c>
      <c r="I88" s="35">
        <v>0.3</v>
      </c>
    </row>
    <row r="89" spans="2:11">
      <c r="B89" s="35" t="s">
        <v>134</v>
      </c>
      <c r="C89" s="35" t="s">
        <v>133</v>
      </c>
      <c r="D89" s="35">
        <v>1.4</v>
      </c>
      <c r="E89" s="35">
        <v>0.8</v>
      </c>
      <c r="F89" s="35">
        <v>1.2</v>
      </c>
      <c r="G89" s="35">
        <v>0.8</v>
      </c>
      <c r="H89" s="35">
        <v>1.1000000000000001</v>
      </c>
      <c r="I89" s="35">
        <v>0.3</v>
      </c>
    </row>
    <row r="90" spans="2:11">
      <c r="B90" s="35" t="s">
        <v>136</v>
      </c>
      <c r="C90" s="35" t="s">
        <v>133</v>
      </c>
      <c r="D90" s="35">
        <v>7.9999999999999996E-6</v>
      </c>
      <c r="E90" s="35">
        <v>3.9999999999999998E-6</v>
      </c>
      <c r="F90" s="35">
        <v>5.0000000000000004E-6</v>
      </c>
      <c r="G90" s="35">
        <v>3.9999999999999998E-6</v>
      </c>
      <c r="H90" s="35">
        <v>7.9999999999999996E-6</v>
      </c>
      <c r="I90" s="35">
        <v>1.9999999999999999E-6</v>
      </c>
    </row>
    <row r="91" spans="2:11">
      <c r="B91" s="35" t="s">
        <v>138</v>
      </c>
      <c r="C91" s="35" t="s">
        <v>133</v>
      </c>
      <c r="D91" s="35">
        <v>2.0999999999999999E-3</v>
      </c>
      <c r="E91" s="35">
        <v>1E-3</v>
      </c>
      <c r="F91" s="35">
        <v>1.8E-3</v>
      </c>
      <c r="G91" s="35">
        <v>1.1999999999999999E-3</v>
      </c>
      <c r="H91" s="35">
        <v>1.6999999999999999E-3</v>
      </c>
      <c r="I91" s="35">
        <v>5.0000000000000001E-4</v>
      </c>
    </row>
    <row r="92" spans="2:11">
      <c r="B92" s="35" t="s">
        <v>140</v>
      </c>
      <c r="C92" s="35" t="s">
        <v>133</v>
      </c>
      <c r="D92" s="35">
        <v>4.0000000000000003E-5</v>
      </c>
      <c r="E92" s="35">
        <v>2.0000000000000002E-5</v>
      </c>
      <c r="F92" s="35">
        <v>3.0000000000000001E-5</v>
      </c>
      <c r="G92" s="35">
        <v>2.0000000000000002E-5</v>
      </c>
      <c r="H92" s="35">
        <v>3.0000000000000001E-5</v>
      </c>
      <c r="I92" s="35">
        <v>1.0000000000000001E-5</v>
      </c>
    </row>
    <row r="93" spans="2:11">
      <c r="B93" s="35" t="s">
        <v>142</v>
      </c>
      <c r="C93" s="35" t="s">
        <v>133</v>
      </c>
      <c r="D93" s="35">
        <v>4.0000000000000003E-5</v>
      </c>
      <c r="E93" s="35">
        <v>2.0000000000000002E-5</v>
      </c>
      <c r="F93" s="35">
        <v>3.0000000000000001E-5</v>
      </c>
      <c r="G93" s="35">
        <v>2.0000000000000002E-5</v>
      </c>
      <c r="H93" s="35">
        <v>3.0000000000000001E-5</v>
      </c>
      <c r="I93" s="35">
        <v>1.0000000000000001E-5</v>
      </c>
    </row>
    <row r="94" spans="2:11">
      <c r="B94" s="37" t="s">
        <v>144</v>
      </c>
      <c r="C94" s="37" t="s">
        <v>94</v>
      </c>
      <c r="D94" s="59">
        <v>2018</v>
      </c>
      <c r="E94" s="59">
        <v>2017</v>
      </c>
      <c r="F94" s="59">
        <v>2016</v>
      </c>
      <c r="G94" s="60">
        <v>2015</v>
      </c>
      <c r="H94" s="60">
        <v>2014</v>
      </c>
      <c r="I94" s="60">
        <v>2013</v>
      </c>
    </row>
    <row r="95" spans="2:11">
      <c r="B95" s="35" t="s">
        <v>146</v>
      </c>
      <c r="C95" s="35" t="s">
        <v>147</v>
      </c>
      <c r="D95" s="35">
        <v>5.9999999999999995E-4</v>
      </c>
      <c r="E95" s="35">
        <v>5.0000000000000001E-4</v>
      </c>
      <c r="F95" s="35">
        <v>5.9999999999999995E-4</v>
      </c>
      <c r="G95" s="35">
        <v>6.9999999999999999E-4</v>
      </c>
      <c r="H95" s="35">
        <v>8.0000000000000004E-4</v>
      </c>
      <c r="I95" s="35">
        <v>6.9999999999999999E-4</v>
      </c>
    </row>
    <row r="96" spans="2:11">
      <c r="B96" s="35" t="s">
        <v>149</v>
      </c>
      <c r="C96" s="35" t="s">
        <v>147</v>
      </c>
      <c r="D96" s="35" t="s">
        <v>152</v>
      </c>
      <c r="G96" s="35" t="s">
        <v>170</v>
      </c>
      <c r="H96" s="35" t="s">
        <v>170</v>
      </c>
      <c r="I96" s="35" t="s">
        <v>170</v>
      </c>
    </row>
    <row r="97" spans="1:11">
      <c r="B97" s="35" t="s">
        <v>151</v>
      </c>
      <c r="C97" s="35" t="s">
        <v>147</v>
      </c>
      <c r="D97" s="35">
        <v>0</v>
      </c>
      <c r="E97" s="35">
        <v>0</v>
      </c>
      <c r="F97" s="35">
        <v>1E-4</v>
      </c>
      <c r="G97" s="35" t="s">
        <v>176</v>
      </c>
      <c r="H97" s="35" t="s">
        <v>176</v>
      </c>
      <c r="I97" s="35" t="s">
        <v>176</v>
      </c>
    </row>
    <row r="98" spans="1:11">
      <c r="B98" s="35" t="s">
        <v>154</v>
      </c>
      <c r="C98" s="35" t="s">
        <v>147</v>
      </c>
      <c r="D98" s="35">
        <v>5.9999999999999995E-4</v>
      </c>
      <c r="E98" s="35">
        <v>5.0000000000000001E-4</v>
      </c>
      <c r="F98" s="35">
        <v>5.0000000000000001E-4</v>
      </c>
      <c r="G98" s="35">
        <v>6.9999999999999999E-4</v>
      </c>
      <c r="H98" s="35">
        <v>8.0000000000000004E-4</v>
      </c>
      <c r="I98" s="35">
        <v>6.9999999999999999E-4</v>
      </c>
    </row>
    <row r="99" spans="1:11">
      <c r="B99" s="35" t="s">
        <v>156</v>
      </c>
      <c r="C99" s="35" t="s">
        <v>147</v>
      </c>
      <c r="D99" s="35">
        <v>0</v>
      </c>
      <c r="E99" s="35">
        <v>0</v>
      </c>
      <c r="F99" s="35">
        <v>0</v>
      </c>
      <c r="G99" s="35">
        <v>0</v>
      </c>
      <c r="H99" s="35">
        <v>0</v>
      </c>
      <c r="I99" s="35">
        <v>0</v>
      </c>
    </row>
    <row r="100" spans="1:11">
      <c r="B100" s="35" t="s">
        <v>159</v>
      </c>
      <c r="C100" s="35" t="s">
        <v>147</v>
      </c>
      <c r="D100" s="35">
        <v>0</v>
      </c>
      <c r="E100" s="35">
        <v>0</v>
      </c>
      <c r="F100" s="35">
        <v>0</v>
      </c>
      <c r="G100" s="35">
        <v>0</v>
      </c>
      <c r="H100" s="35">
        <v>0</v>
      </c>
      <c r="I100" s="35">
        <v>0</v>
      </c>
    </row>
    <row r="101" spans="1:11">
      <c r="B101" s="35" t="s">
        <v>160</v>
      </c>
      <c r="C101" s="35" t="s">
        <v>147</v>
      </c>
      <c r="D101" s="35" t="s">
        <v>170</v>
      </c>
      <c r="E101" s="35" t="s">
        <v>170</v>
      </c>
      <c r="F101" s="35" t="s">
        <v>170</v>
      </c>
      <c r="G101" s="35" t="s">
        <v>170</v>
      </c>
      <c r="H101" s="35" t="s">
        <v>170</v>
      </c>
      <c r="I101" s="35" t="s">
        <v>170</v>
      </c>
    </row>
    <row r="102" spans="1:11">
      <c r="B102" s="35" t="s">
        <v>161</v>
      </c>
      <c r="C102" s="35" t="s">
        <v>147</v>
      </c>
      <c r="D102" s="35" t="s">
        <v>170</v>
      </c>
      <c r="E102" s="35" t="s">
        <v>170</v>
      </c>
      <c r="F102" s="35" t="s">
        <v>170</v>
      </c>
      <c r="G102" s="35" t="s">
        <v>170</v>
      </c>
      <c r="H102" s="35" t="s">
        <v>170</v>
      </c>
      <c r="I102" s="35" t="s">
        <v>170</v>
      </c>
    </row>
    <row r="103" spans="1:11">
      <c r="B103" s="35" t="s">
        <v>162</v>
      </c>
      <c r="C103" s="35" t="s">
        <v>147</v>
      </c>
      <c r="D103" s="35">
        <v>0</v>
      </c>
      <c r="E103" s="35">
        <v>0</v>
      </c>
      <c r="F103" s="35">
        <v>0</v>
      </c>
      <c r="G103" s="35">
        <v>0</v>
      </c>
      <c r="H103" s="35">
        <v>0</v>
      </c>
      <c r="I103" s="35">
        <v>0</v>
      </c>
    </row>
    <row r="106" spans="1:11" ht="21">
      <c r="A106" s="55" t="s">
        <v>177</v>
      </c>
    </row>
    <row r="107" spans="1:11" ht="15.75">
      <c r="B107" s="56" t="s">
        <v>178</v>
      </c>
      <c r="D107" s="35" t="s">
        <v>115</v>
      </c>
      <c r="G107" s="58" t="s">
        <v>116</v>
      </c>
      <c r="K107" s="37" t="s">
        <v>164</v>
      </c>
    </row>
    <row r="108" spans="1:11">
      <c r="B108" s="37" t="s">
        <v>118</v>
      </c>
      <c r="C108" s="37" t="s">
        <v>94</v>
      </c>
      <c r="D108" s="59">
        <v>2018</v>
      </c>
      <c r="E108" s="59">
        <v>2017</v>
      </c>
      <c r="F108" s="59">
        <v>2016</v>
      </c>
      <c r="G108" s="60">
        <v>2015</v>
      </c>
      <c r="H108" s="60">
        <v>2014</v>
      </c>
      <c r="I108" s="60">
        <v>2013</v>
      </c>
      <c r="K108" s="35" t="s">
        <v>179</v>
      </c>
    </row>
    <row r="109" spans="1:11">
      <c r="B109" s="35" t="s">
        <v>180</v>
      </c>
      <c r="C109" s="35" t="s">
        <v>122</v>
      </c>
      <c r="D109" s="35">
        <v>1262</v>
      </c>
      <c r="E109" s="35">
        <v>1321</v>
      </c>
      <c r="F109" s="35">
        <v>1365</v>
      </c>
      <c r="G109" s="35">
        <v>1411</v>
      </c>
      <c r="H109" s="35">
        <v>1467</v>
      </c>
      <c r="I109" s="35">
        <v>1351</v>
      </c>
      <c r="K109" s="35" t="s">
        <v>181</v>
      </c>
    </row>
    <row r="110" spans="1:11">
      <c r="B110" s="35" t="s">
        <v>180</v>
      </c>
      <c r="C110" s="35" t="s">
        <v>182</v>
      </c>
      <c r="D110" s="64">
        <v>3.5999999999999997E-2</v>
      </c>
      <c r="E110" s="64">
        <v>3.7999999999999999E-2</v>
      </c>
      <c r="F110" s="64">
        <v>3.9E-2</v>
      </c>
      <c r="G110" s="64">
        <v>4.1000000000000002E-2</v>
      </c>
      <c r="H110" s="64">
        <v>4.2999999999999997E-2</v>
      </c>
      <c r="I110" s="64">
        <v>4.1000000000000002E-2</v>
      </c>
      <c r="K110" s="35" t="s">
        <v>183</v>
      </c>
    </row>
    <row r="111" spans="1:11">
      <c r="B111" s="35" t="s">
        <v>184</v>
      </c>
      <c r="C111" s="35" t="s">
        <v>122</v>
      </c>
      <c r="D111" s="35">
        <v>17</v>
      </c>
      <c r="E111" s="35">
        <v>18</v>
      </c>
      <c r="F111" s="35">
        <v>18</v>
      </c>
      <c r="G111" s="35">
        <v>19</v>
      </c>
      <c r="H111" s="35">
        <v>20</v>
      </c>
      <c r="I111" s="61">
        <v>20</v>
      </c>
      <c r="K111" s="35" t="s">
        <v>185</v>
      </c>
    </row>
    <row r="112" spans="1:11">
      <c r="B112" s="35" t="s">
        <v>186</v>
      </c>
      <c r="C112" s="35" t="s">
        <v>125</v>
      </c>
      <c r="D112" s="35">
        <v>1032</v>
      </c>
      <c r="E112" s="35">
        <v>1059</v>
      </c>
      <c r="F112" s="35">
        <v>1068</v>
      </c>
      <c r="G112" s="62">
        <v>1045</v>
      </c>
      <c r="H112" s="62">
        <v>1086</v>
      </c>
      <c r="I112" s="62">
        <v>1076</v>
      </c>
    </row>
    <row r="113" spans="2:13">
      <c r="B113" s="35" t="s">
        <v>187</v>
      </c>
      <c r="C113" s="35" t="s">
        <v>130</v>
      </c>
      <c r="D113" s="35">
        <v>262</v>
      </c>
      <c r="E113" s="35">
        <v>262</v>
      </c>
      <c r="F113" s="35">
        <v>224</v>
      </c>
      <c r="G113" s="35">
        <v>293</v>
      </c>
      <c r="H113" s="35">
        <v>386</v>
      </c>
      <c r="I113" s="35">
        <v>239</v>
      </c>
    </row>
    <row r="114" spans="2:13">
      <c r="B114" s="37" t="s">
        <v>131</v>
      </c>
      <c r="C114" s="37" t="s">
        <v>94</v>
      </c>
      <c r="D114" s="59"/>
      <c r="E114" s="59"/>
      <c r="F114" s="59"/>
      <c r="G114" s="60"/>
      <c r="H114" s="60"/>
      <c r="I114" s="60"/>
      <c r="M114" s="37" t="s">
        <v>188</v>
      </c>
    </row>
    <row r="115" spans="2:13">
      <c r="B115" s="35" t="s">
        <v>132</v>
      </c>
      <c r="C115" s="35" t="s">
        <v>133</v>
      </c>
      <c r="D115" s="35">
        <v>42</v>
      </c>
      <c r="E115" s="35">
        <v>37</v>
      </c>
      <c r="F115" s="35">
        <v>31</v>
      </c>
      <c r="G115" s="35">
        <v>33</v>
      </c>
      <c r="H115" s="35">
        <v>43</v>
      </c>
      <c r="I115" s="35">
        <v>47</v>
      </c>
    </row>
    <row r="116" spans="2:13">
      <c r="B116" s="35" t="s">
        <v>134</v>
      </c>
      <c r="C116" s="35" t="s">
        <v>133</v>
      </c>
      <c r="D116" s="35">
        <v>3</v>
      </c>
      <c r="E116" s="35">
        <v>3</v>
      </c>
      <c r="F116" s="35">
        <v>3</v>
      </c>
      <c r="G116" s="35">
        <v>3</v>
      </c>
      <c r="H116" s="35">
        <v>4</v>
      </c>
      <c r="I116" s="35">
        <v>3</v>
      </c>
    </row>
    <row r="117" spans="2:13">
      <c r="B117" s="35" t="s">
        <v>189</v>
      </c>
      <c r="C117" s="35" t="s">
        <v>133</v>
      </c>
      <c r="D117" s="35">
        <v>37</v>
      </c>
      <c r="E117" s="35">
        <v>28</v>
      </c>
      <c r="F117" s="35">
        <v>27</v>
      </c>
      <c r="G117" s="35">
        <v>29</v>
      </c>
      <c r="H117" s="35">
        <v>36</v>
      </c>
      <c r="I117" s="35">
        <v>42</v>
      </c>
    </row>
    <row r="118" spans="2:13">
      <c r="B118" s="37" t="s">
        <v>144</v>
      </c>
      <c r="C118" s="37" t="s">
        <v>94</v>
      </c>
      <c r="D118" s="59"/>
      <c r="E118" s="59"/>
      <c r="F118" s="59"/>
      <c r="G118" s="60"/>
      <c r="H118" s="60"/>
      <c r="I118" s="60"/>
    </row>
    <row r="119" spans="2:13">
      <c r="B119" s="35" t="s">
        <v>146</v>
      </c>
      <c r="C119" s="35" t="s">
        <v>147</v>
      </c>
      <c r="D119" s="35">
        <v>0.05</v>
      </c>
      <c r="E119" s="35">
        <v>0.05</v>
      </c>
      <c r="F119" s="35">
        <v>0.05</v>
      </c>
      <c r="G119" s="35">
        <v>0.06</v>
      </c>
      <c r="H119" s="35">
        <v>0.05</v>
      </c>
      <c r="I119" s="35">
        <v>0.06</v>
      </c>
    </row>
    <row r="120" spans="2:13">
      <c r="B120" s="35" t="s">
        <v>149</v>
      </c>
      <c r="C120" s="35" t="s">
        <v>147</v>
      </c>
      <c r="D120" s="35" t="s">
        <v>152</v>
      </c>
      <c r="G120" s="35" t="s">
        <v>170</v>
      </c>
      <c r="H120" s="35" t="s">
        <v>170</v>
      </c>
      <c r="I120" s="35" t="s">
        <v>170</v>
      </c>
    </row>
    <row r="121" spans="2:13">
      <c r="B121" s="35" t="s">
        <v>190</v>
      </c>
      <c r="C121" s="35" t="s">
        <v>147</v>
      </c>
      <c r="D121" s="35">
        <v>0</v>
      </c>
      <c r="E121" s="35">
        <v>0</v>
      </c>
      <c r="F121" s="35">
        <v>0</v>
      </c>
      <c r="G121" s="35">
        <v>0</v>
      </c>
      <c r="H121" s="35">
        <v>0</v>
      </c>
      <c r="I121" s="35">
        <v>0</v>
      </c>
    </row>
    <row r="122" spans="2:13">
      <c r="B122" s="35" t="s">
        <v>154</v>
      </c>
      <c r="C122" s="35" t="s">
        <v>147</v>
      </c>
      <c r="D122" s="35">
        <v>0.05</v>
      </c>
      <c r="E122" s="35">
        <v>0.05</v>
      </c>
      <c r="F122" s="35">
        <v>0.05</v>
      </c>
      <c r="G122" s="35">
        <v>0.06</v>
      </c>
      <c r="H122" s="35">
        <v>0.05</v>
      </c>
      <c r="I122" s="35">
        <v>0.06</v>
      </c>
    </row>
    <row r="123" spans="2:13">
      <c r="B123" s="35" t="s">
        <v>156</v>
      </c>
      <c r="C123" s="35" t="s">
        <v>147</v>
      </c>
      <c r="D123" s="35">
        <v>1E-3</v>
      </c>
      <c r="E123" s="35">
        <v>1E-3</v>
      </c>
      <c r="F123" s="35">
        <v>4.0000000000000001E-3</v>
      </c>
      <c r="G123" s="35">
        <v>3.0000000000000001E-3</v>
      </c>
      <c r="H123" s="35">
        <v>3.0000000000000001E-3</v>
      </c>
      <c r="I123" s="35">
        <v>3.0000000000000001E-3</v>
      </c>
    </row>
    <row r="124" spans="2:13">
      <c r="B124" s="35" t="s">
        <v>159</v>
      </c>
      <c r="C124" s="35" t="s">
        <v>147</v>
      </c>
      <c r="D124" s="35">
        <v>1E-3</v>
      </c>
      <c r="E124" s="35">
        <v>1E-3</v>
      </c>
      <c r="F124" s="35">
        <v>4.0000000000000001E-3</v>
      </c>
      <c r="G124" s="35">
        <v>3.0000000000000001E-3</v>
      </c>
      <c r="H124" s="35">
        <v>3.0000000000000001E-3</v>
      </c>
      <c r="I124" s="35">
        <v>3.0000000000000001E-3</v>
      </c>
    </row>
    <row r="125" spans="2:13">
      <c r="B125" s="35" t="s">
        <v>160</v>
      </c>
      <c r="C125" s="35" t="s">
        <v>147</v>
      </c>
      <c r="D125" s="35" t="s">
        <v>152</v>
      </c>
    </row>
    <row r="126" spans="2:13">
      <c r="B126" s="35" t="s">
        <v>161</v>
      </c>
      <c r="C126" s="35" t="s">
        <v>147</v>
      </c>
      <c r="D126" s="35" t="s">
        <v>152</v>
      </c>
    </row>
    <row r="127" spans="2:13">
      <c r="B127" s="35" t="s">
        <v>191</v>
      </c>
      <c r="C127" s="35" t="s">
        <v>147</v>
      </c>
      <c r="D127" s="35" t="s">
        <v>152</v>
      </c>
    </row>
    <row r="130" spans="2:2">
      <c r="B130" s="37" t="s">
        <v>192</v>
      </c>
    </row>
    <row r="146" spans="2:10">
      <c r="B146" s="37" t="s">
        <v>193</v>
      </c>
      <c r="J146" s="37" t="s">
        <v>194</v>
      </c>
    </row>
    <row r="177" spans="2:2">
      <c r="B177" s="37" t="s">
        <v>195</v>
      </c>
    </row>
  </sheetData>
  <hyperlinks>
    <hyperlink ref="I23" r:id="rId1" xr:uid="{3368A1DC-A48F-4183-A5E3-3DFEC3FAD9D1}"/>
  </hyperlinks>
  <pageMargins left="0.7" right="0.7" top="0.75" bottom="0.75" header="0.3" footer="0.3"/>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S26"/>
  <sheetViews>
    <sheetView tabSelected="1" workbookViewId="0">
      <selection activeCell="F17" sqref="F17"/>
    </sheetView>
  </sheetViews>
  <sheetFormatPr defaultRowHeight="15"/>
  <cols>
    <col min="1" max="1" width="28.42578125" customWidth="1"/>
    <col min="2" max="2" width="22.140625" customWidth="1"/>
    <col min="3" max="3" width="10.7109375" customWidth="1"/>
    <col min="4" max="4" width="13.140625" customWidth="1"/>
    <col min="7" max="7" width="10" bestFit="1" customWidth="1"/>
    <col min="12" max="12" width="10.7109375" customWidth="1"/>
  </cols>
  <sheetData>
    <row r="1" spans="1:45">
      <c r="A1" s="28" t="s">
        <v>12</v>
      </c>
      <c r="B1" s="4" t="s">
        <v>9</v>
      </c>
      <c r="C1" s="4">
        <v>0</v>
      </c>
      <c r="D1" s="4">
        <v>999999999</v>
      </c>
    </row>
    <row r="2" spans="1:45">
      <c r="A2" s="29"/>
      <c r="B2" s="1" t="s">
        <v>10</v>
      </c>
      <c r="C2" s="3">
        <f>'HKEC Assets'!D7</f>
        <v>1050</v>
      </c>
      <c r="D2" s="3">
        <f>C2</f>
        <v>1050</v>
      </c>
    </row>
    <row r="3" spans="1:45">
      <c r="A3" s="28" t="s">
        <v>6</v>
      </c>
      <c r="B3" s="4" t="s">
        <v>9</v>
      </c>
      <c r="C3" s="4">
        <v>0</v>
      </c>
      <c r="D3" s="4">
        <v>999999999</v>
      </c>
    </row>
    <row r="4" spans="1:45">
      <c r="A4" s="29"/>
      <c r="B4" s="1" t="s">
        <v>10</v>
      </c>
      <c r="C4" s="3">
        <v>100000</v>
      </c>
      <c r="D4" s="3">
        <f>C4</f>
        <v>100000</v>
      </c>
    </row>
    <row r="5" spans="1:45">
      <c r="A5" s="28" t="s">
        <v>0</v>
      </c>
      <c r="B5" s="4" t="s">
        <v>9</v>
      </c>
      <c r="C5" s="4">
        <v>0</v>
      </c>
      <c r="D5" s="4">
        <v>999999999</v>
      </c>
    </row>
    <row r="6" spans="1:45">
      <c r="A6" s="29"/>
      <c r="B6" s="1" t="s">
        <v>10</v>
      </c>
      <c r="C6" s="1">
        <f>'CLP Assets'!C10</f>
        <v>1380</v>
      </c>
      <c r="D6" s="1">
        <f>C6</f>
        <v>1380</v>
      </c>
    </row>
    <row r="7" spans="1:45">
      <c r="A7" s="28" t="s">
        <v>1</v>
      </c>
      <c r="B7" s="4" t="s">
        <v>9</v>
      </c>
      <c r="C7" s="4">
        <v>0</v>
      </c>
      <c r="D7" s="4">
        <v>999999999</v>
      </c>
    </row>
    <row r="8" spans="1:45">
      <c r="A8" s="29"/>
      <c r="B8" s="1" t="s">
        <v>10</v>
      </c>
      <c r="C8" s="1">
        <v>0.5</v>
      </c>
      <c r="D8" s="1">
        <f>C8</f>
        <v>0.5</v>
      </c>
    </row>
    <row r="9" spans="1:45">
      <c r="A9" s="28" t="s">
        <v>2</v>
      </c>
      <c r="B9" s="4" t="s">
        <v>9</v>
      </c>
      <c r="C9" s="4">
        <v>0</v>
      </c>
      <c r="D9" s="4">
        <v>999999999</v>
      </c>
      <c r="AS9" s="2"/>
    </row>
    <row r="10" spans="1:45">
      <c r="A10" s="29"/>
      <c r="B10" s="1" t="s">
        <v>10</v>
      </c>
      <c r="C10" s="30">
        <f>'HKEC Assets'!D17*100</f>
        <v>80</v>
      </c>
      <c r="D10" s="3">
        <f>C10</f>
        <v>80</v>
      </c>
    </row>
    <row r="11" spans="1:45">
      <c r="A11" s="28" t="s">
        <v>3</v>
      </c>
      <c r="B11" s="4" t="s">
        <v>9</v>
      </c>
      <c r="C11" s="4">
        <v>0</v>
      </c>
      <c r="D11" s="9">
        <v>999999999</v>
      </c>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row>
    <row r="12" spans="1:45">
      <c r="A12" s="29"/>
      <c r="B12" s="1" t="s">
        <v>10</v>
      </c>
      <c r="C12" s="30">
        <v>500</v>
      </c>
      <c r="D12" s="3">
        <f>C12</f>
        <v>500</v>
      </c>
      <c r="I12" s="7"/>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row>
    <row r="13" spans="1:45">
      <c r="A13" s="28" t="s">
        <v>4</v>
      </c>
      <c r="B13" s="4" t="s">
        <v>9</v>
      </c>
      <c r="C13" s="4">
        <v>0</v>
      </c>
      <c r="D13" s="4">
        <v>999999999</v>
      </c>
      <c r="L13" s="8"/>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row>
    <row r="14" spans="1:45">
      <c r="A14" s="29"/>
      <c r="B14" s="1" t="s">
        <v>10</v>
      </c>
      <c r="C14" s="29">
        <v>100</v>
      </c>
      <c r="D14" s="1">
        <f>C14</f>
        <v>100</v>
      </c>
    </row>
    <row r="15" spans="1:45">
      <c r="A15" s="28" t="s">
        <v>5</v>
      </c>
      <c r="B15" s="4" t="s">
        <v>9</v>
      </c>
      <c r="C15" s="4">
        <v>0</v>
      </c>
      <c r="D15" s="4">
        <v>999999999</v>
      </c>
    </row>
    <row r="16" spans="1:45">
      <c r="A16" s="29"/>
      <c r="B16" s="1" t="s">
        <v>10</v>
      </c>
      <c r="C16" s="1">
        <v>0</v>
      </c>
      <c r="D16" s="1">
        <f>C16</f>
        <v>0</v>
      </c>
    </row>
    <row r="17" spans="1:6">
      <c r="A17" s="28" t="s">
        <v>7</v>
      </c>
      <c r="B17" s="4" t="s">
        <v>9</v>
      </c>
      <c r="C17" s="4">
        <v>0</v>
      </c>
      <c r="D17" s="4">
        <v>999999999</v>
      </c>
    </row>
    <row r="18" spans="1:6">
      <c r="A18" s="29"/>
      <c r="B18" s="1" t="s">
        <v>10</v>
      </c>
      <c r="C18" s="1">
        <v>0</v>
      </c>
      <c r="D18" s="1">
        <f>C18</f>
        <v>0</v>
      </c>
    </row>
    <row r="19" spans="1:6">
      <c r="A19" s="28" t="s">
        <v>44</v>
      </c>
      <c r="B19" s="4" t="s">
        <v>9</v>
      </c>
      <c r="C19" s="4">
        <v>0</v>
      </c>
      <c r="D19" s="4">
        <v>999999999</v>
      </c>
      <c r="F19" s="68"/>
    </row>
    <row r="20" spans="1:6">
      <c r="A20" s="29"/>
      <c r="B20" s="1" t="s">
        <v>10</v>
      </c>
      <c r="C20" s="1">
        <v>0</v>
      </c>
      <c r="D20" s="1">
        <f>C20</f>
        <v>0</v>
      </c>
    </row>
    <row r="21" spans="1:6">
      <c r="A21" s="28" t="s">
        <v>8</v>
      </c>
      <c r="B21" s="4" t="s">
        <v>9</v>
      </c>
      <c r="C21" s="4">
        <v>0</v>
      </c>
      <c r="D21" s="4">
        <v>999999999</v>
      </c>
    </row>
    <row r="22" spans="1:6">
      <c r="A22" s="29"/>
      <c r="B22" s="1" t="s">
        <v>10</v>
      </c>
      <c r="C22" s="1">
        <f>'HKEC Assets'!D13+'CLP Assets'!C13</f>
        <v>895</v>
      </c>
      <c r="D22" s="1">
        <f>C22</f>
        <v>895</v>
      </c>
    </row>
    <row r="23" spans="1:6">
      <c r="A23" s="28" t="s">
        <v>13</v>
      </c>
      <c r="B23" s="4" t="s">
        <v>9</v>
      </c>
      <c r="C23" s="4">
        <v>0</v>
      </c>
      <c r="D23" s="4">
        <v>999999999</v>
      </c>
    </row>
    <row r="24" spans="1:6">
      <c r="A24" s="29"/>
      <c r="B24" s="1" t="s">
        <v>10</v>
      </c>
      <c r="C24" s="3">
        <v>500</v>
      </c>
      <c r="D24" s="7">
        <f>C24</f>
        <v>500</v>
      </c>
    </row>
    <row r="25" spans="1:6">
      <c r="A25" s="28" t="s">
        <v>14</v>
      </c>
      <c r="B25" s="4" t="s">
        <v>9</v>
      </c>
      <c r="C25" s="10">
        <v>0</v>
      </c>
      <c r="D25" s="9">
        <v>999999999</v>
      </c>
    </row>
    <row r="26" spans="1:6">
      <c r="A26" s="29"/>
      <c r="B26" s="1" t="s">
        <v>10</v>
      </c>
      <c r="C26" s="30">
        <v>200</v>
      </c>
      <c r="D26" s="3">
        <f>C26</f>
        <v>200</v>
      </c>
    </row>
  </sheetData>
  <phoneticPr fontId="1" type="noConversion"/>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0F4C9F-170B-44BE-9103-38F65A48D8CB}">
  <ds:schemaRefs>
    <ds:schemaRef ds:uri="http://purl.org/dc/terms/"/>
    <ds:schemaRef ds:uri="c9df191c-55f2-496b-9838-9a5abe4742ad"/>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schemas.microsoft.com/sharepoint/v3"/>
    <ds:schemaRef ds:uri="7889d872-e2a2-4afb-87bc-97561eced75f"/>
    <ds:schemaRef ds:uri="http://www.w3.org/XML/1998/namespace"/>
    <ds:schemaRef ds:uri="http://purl.org/dc/dcmitype/"/>
  </ds:schemaRefs>
</ds:datastoreItem>
</file>

<file path=customXml/itemProps2.xml><?xml version="1.0" encoding="utf-8"?>
<ds:datastoreItem xmlns:ds="http://schemas.openxmlformats.org/officeDocument/2006/customXml" ds:itemID="{9F52C01C-DA63-462E-A651-7BA1CAF081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87F0D1B-B3F1-460D-B5E7-BE185C38A9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About</vt:lpstr>
      <vt:lpstr>HKEC Assets</vt:lpstr>
      <vt:lpstr>CLP Assets</vt:lpstr>
      <vt:lpstr>MCGLT</vt:lpstr>
      <vt:lpstr>About!percentile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WG1</dc:creator>
  <cp:lastModifiedBy>Xiaoqian Jiang</cp:lastModifiedBy>
  <dcterms:created xsi:type="dcterms:W3CDTF">2011-10-12T17:54:37Z</dcterms:created>
  <dcterms:modified xsi:type="dcterms:W3CDTF">2019-10-17T02:45:15Z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