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charts/style3.xml" ContentType="application/vnd.ms-office.chartstyle+xml"/>
  <Override PartName="/xl/worksheets/sheet1.xml" ContentType="application/vnd.openxmlformats-officedocument.spreadsheetml.worksheet+xml"/>
  <Override PartName="/xl/charts/chart3.xml" ContentType="application/vnd.openxmlformats-officedocument.drawingml.chart+xml"/>
  <Override PartName="/xl/charts/style2.xml" ContentType="application/vnd.ms-office.chartstyle+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3.xml" ContentType="application/vnd.openxmlformats-officedocument.drawing+xml"/>
  <Override PartName="/xl/charts/colors2.xml" ContentType="application/vnd.ms-office.chartcolorsty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 (Energy Innovation)\EI-PlcyMdl\eps-1.3.3-us-wipC1\InputData\endo-learn\BGBSC\"/>
    </mc:Choice>
  </mc:AlternateContent>
  <bookViews>
    <workbookView xWindow="0" yWindow="0" windowWidth="22635" windowHeight="8730"/>
  </bookViews>
  <sheets>
    <sheet name="About" sheetId="1" r:id="rId1"/>
    <sheet name="Grid Batteries" sheetId="3" r:id="rId2"/>
    <sheet name="EV Batteries" sheetId="5" r:id="rId3"/>
    <sheet name="Calculations" sheetId="7" r:id="rId4"/>
    <sheet name="BGBSC"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B2" i="6"/>
  <c r="AC31" i="7"/>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E37" i="7" l="1"/>
  <c r="F37" i="7" s="1"/>
  <c r="G37" i="7" s="1"/>
  <c r="H37" i="7" s="1"/>
  <c r="I37" i="7" s="1"/>
  <c r="J37" i="7" s="1"/>
  <c r="K37" i="7" s="1"/>
  <c r="L37" i="7" s="1"/>
  <c r="M37" i="7" s="1"/>
  <c r="N37" i="7" s="1"/>
  <c r="O37" i="7" s="1"/>
  <c r="P37" i="7" s="1"/>
  <c r="Q37" i="7" s="1"/>
  <c r="V30" i="7"/>
  <c r="U30" i="7"/>
  <c r="R30" i="7"/>
  <c r="T30" i="7"/>
  <c r="AA30" i="7"/>
  <c r="S30" i="7"/>
  <c r="Z30" i="7"/>
  <c r="Y30" i="7"/>
  <c r="X30" i="7"/>
  <c r="C6" i="7"/>
  <c r="D6" i="7"/>
  <c r="E6" i="7"/>
  <c r="F6" i="7"/>
  <c r="G6" i="7"/>
  <c r="H6" i="7"/>
  <c r="I6" i="7"/>
  <c r="J6" i="7"/>
  <c r="K6" i="7"/>
  <c r="L6" i="7"/>
  <c r="M6" i="7"/>
  <c r="N6" i="7"/>
  <c r="O6" i="7"/>
  <c r="P6" i="7"/>
  <c r="Q6" i="7"/>
  <c r="R6" i="7"/>
  <c r="S6" i="7"/>
  <c r="T6" i="7"/>
  <c r="U6" i="7"/>
  <c r="V6" i="7"/>
  <c r="W6" i="7"/>
  <c r="X6" i="7"/>
  <c r="Y6" i="7"/>
  <c r="B6" i="7"/>
  <c r="C10" i="5"/>
  <c r="B10" i="5"/>
  <c r="F9" i="5"/>
  <c r="F10" i="5" s="1"/>
  <c r="E9" i="5"/>
  <c r="E10" i="5" s="1"/>
  <c r="D9" i="5"/>
  <c r="D10" i="5" s="1"/>
  <c r="C9" i="5"/>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R37" i="7" l="1"/>
  <c r="S37" i="7" s="1"/>
  <c r="T37" i="7" s="1"/>
  <c r="U37" i="7" s="1"/>
  <c r="V37" i="7" s="1"/>
  <c r="W37" i="7" s="1"/>
  <c r="X37" i="7" s="1"/>
  <c r="Y37" i="7" s="1"/>
  <c r="Z37" i="7" s="1"/>
  <c r="AA37" i="7" s="1"/>
  <c r="AB37" i="7" s="1"/>
  <c r="AC37" i="7" s="1"/>
  <c r="AD37" i="7" s="1"/>
  <c r="AE37" i="7" s="1"/>
  <c r="AF37" i="7" s="1"/>
  <c r="AG37" i="7" s="1"/>
  <c r="AH37" i="7" s="1"/>
  <c r="AI37" i="7" s="1"/>
  <c r="AJ37" i="7" s="1"/>
  <c r="AK37" i="7" s="1"/>
  <c r="AD7" i="7"/>
  <c r="Z7" i="7"/>
  <c r="AE7" i="7"/>
  <c r="AC7" i="7"/>
  <c r="AI7" i="7"/>
  <c r="AA7" i="7"/>
  <c r="AH7" i="7"/>
  <c r="AG7" i="7"/>
  <c r="AF7" i="7"/>
  <c r="AB7" i="7"/>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<sst xmlns="http://schemas.openxmlformats.org/spreadsheetml/2006/main" count="99" uniqueCount="67">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</sst>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5">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0" fontId="0" fillId="5" borderId="0" xfId="0" applyFill="1"/>
  </cellXfs>
  <cellStyles count="6">
    <cellStyle name="Comma" xfId="1" builtinId="3"/>
    <cellStyle name="Hyperlink" xfId="4" builtinId="8"/>
    <cellStyle name="Normal" xfId="0" builtinId="0"/>
    <cellStyle name="Normal 10" xfId="5"/>
    <cellStyle name="Percent" xfId="2" builtinId="5"/>
    <cellStyle name="Table Header 2" xfId="3"/>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heetViews>
  <sheetFormatPr defaultRowHeight="15" x14ac:dyDescent="0.25"/>
  <cols>
    <col min="2" max="2" width="60.85546875" customWidth="1"/>
  </cols>
  <sheetData>
    <row r="1" spans="1:2" x14ac:dyDescent="0.25">
      <c r="A1" s="1" t="s">
        <v>0</v>
      </c>
    </row>
    <row r="3" spans="1:2" x14ac:dyDescent="0.25">
      <c r="A3" s="1" t="s">
        <v>1</v>
      </c>
      <c r="B3" s="2" t="s">
        <v>50</v>
      </c>
    </row>
    <row r="4" spans="1:2" x14ac:dyDescent="0.25">
      <c r="B4" t="s">
        <v>51</v>
      </c>
    </row>
    <row r="5" spans="1:2" x14ac:dyDescent="0.25">
      <c r="B5" s="59">
        <v>2017</v>
      </c>
    </row>
    <row r="6" spans="1:2" x14ac:dyDescent="0.25">
      <c r="B6" t="s">
        <v>52</v>
      </c>
    </row>
    <row r="7" spans="1:2" x14ac:dyDescent="0.25">
      <c r="B7" s="60" t="s">
        <v>53</v>
      </c>
    </row>
    <row r="9" spans="1:2" x14ac:dyDescent="0.25">
      <c r="B9" s="2" t="s">
        <v>63</v>
      </c>
    </row>
    <row r="10" spans="1:2" x14ac:dyDescent="0.25">
      <c r="B10" t="s">
        <v>51</v>
      </c>
    </row>
    <row r="11" spans="1:2" x14ac:dyDescent="0.25">
      <c r="B11" s="59">
        <v>2017</v>
      </c>
    </row>
    <row r="12" spans="1:2" x14ac:dyDescent="0.25">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7" sqref="A7"/>
    </sheetView>
  </sheetViews>
  <sheetFormatPr defaultRowHeight="15" x14ac:dyDescent="0.25"/>
  <cols>
    <col min="1" max="1" width="40.28515625" customWidth="1"/>
    <col min="2" max="2" width="14.5703125" bestFit="1" customWidth="1"/>
    <col min="3" max="3" width="20.85546875" bestFit="1" customWidth="1"/>
    <col min="4" max="4" width="18.28515625" bestFit="1" customWidth="1"/>
    <col min="5" max="5" width="20.85546875" bestFit="1" customWidth="1"/>
    <col min="6" max="6" width="18.28515625" bestFit="1" customWidth="1"/>
    <col min="7" max="7" width="13.5703125" bestFit="1" customWidth="1"/>
    <col min="8" max="16" width="14.5703125" bestFit="1" customWidth="1"/>
    <col min="17" max="17" width="15.5703125" bestFit="1" customWidth="1"/>
    <col min="18" max="18" width="15.42578125" bestFit="1" customWidth="1"/>
    <col min="19" max="27" width="12.7109375" customWidth="1"/>
    <col min="28" max="30" width="11.28515625" bestFit="1" customWidth="1"/>
  </cols>
  <sheetData>
    <row r="9" spans="1:30" ht="23.25" x14ac:dyDescent="0.35">
      <c r="A9" s="8" t="s">
        <v>5</v>
      </c>
    </row>
    <row r="10" spans="1:30" x14ac:dyDescent="0.25">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5">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5">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5">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5">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5">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5">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5">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3.25" x14ac:dyDescent="0.35">
      <c r="A21" s="8" t="s">
        <v>9</v>
      </c>
    </row>
    <row r="22" spans="1:30" x14ac:dyDescent="0.25">
      <c r="A22" s="19" t="s">
        <v>10</v>
      </c>
    </row>
    <row r="23" spans="1:30" x14ac:dyDescent="0.25">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5">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5">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5">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5">
      <c r="U27" s="21"/>
      <c r="V27" s="21"/>
      <c r="W27" s="21"/>
      <c r="X27" s="21"/>
      <c r="Y27" s="21"/>
      <c r="Z27" s="21"/>
      <c r="AA27" s="21"/>
      <c r="AB27" s="21"/>
      <c r="AC27" s="21"/>
      <c r="AD27" s="21"/>
    </row>
    <row r="28" spans="1:30" x14ac:dyDescent="0.25">
      <c r="A28" s="19" t="s">
        <v>13</v>
      </c>
      <c r="U28" s="21"/>
      <c r="V28" s="21"/>
      <c r="W28" s="21"/>
      <c r="X28" s="21"/>
      <c r="Y28" s="21"/>
      <c r="Z28" s="21"/>
      <c r="AA28" s="21"/>
      <c r="AB28" s="21"/>
      <c r="AC28" s="21"/>
      <c r="AD28" s="21"/>
    </row>
    <row r="29" spans="1:30" x14ac:dyDescent="0.25">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5">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5">
      <c r="B31" s="22"/>
      <c r="C31" s="22"/>
      <c r="D31" s="22"/>
      <c r="E31" s="22"/>
    </row>
    <row r="34" spans="1:6" ht="23.25" x14ac:dyDescent="0.35">
      <c r="A34" s="8" t="s">
        <v>14</v>
      </c>
    </row>
    <row r="35" spans="1:6" x14ac:dyDescent="0.25">
      <c r="A35" s="19" t="s">
        <v>15</v>
      </c>
    </row>
    <row r="36" spans="1:6" ht="15.75" thickBot="1" x14ac:dyDescent="0.3">
      <c r="A36" t="s">
        <v>16</v>
      </c>
    </row>
    <row r="37" spans="1:6" ht="15.75" thickBot="1" x14ac:dyDescent="0.3">
      <c r="C37" s="61" t="s">
        <v>17</v>
      </c>
      <c r="D37" s="62"/>
      <c r="E37" s="61" t="s">
        <v>18</v>
      </c>
      <c r="F37" s="62"/>
    </row>
    <row r="38" spans="1:6" x14ac:dyDescent="0.25">
      <c r="A38" s="23" t="s">
        <v>2</v>
      </c>
      <c r="B38" s="24">
        <v>2017</v>
      </c>
      <c r="C38" s="23" t="s">
        <v>19</v>
      </c>
      <c r="D38" s="25" t="s">
        <v>20</v>
      </c>
      <c r="E38" s="23" t="s">
        <v>19</v>
      </c>
      <c r="F38" s="25" t="s">
        <v>20</v>
      </c>
    </row>
    <row r="39" spans="1:6" x14ac:dyDescent="0.25">
      <c r="A39" s="21" t="s">
        <v>21</v>
      </c>
      <c r="B39" s="26"/>
      <c r="C39" s="27">
        <f>0.44*C41</f>
        <v>44</v>
      </c>
      <c r="D39" s="28">
        <f>0.44*D41</f>
        <v>79.64</v>
      </c>
      <c r="E39" s="27">
        <f>0.44*E41</f>
        <v>73.48</v>
      </c>
      <c r="F39" s="28">
        <f>0.44*F41</f>
        <v>185.24</v>
      </c>
    </row>
    <row r="40" spans="1:6" x14ac:dyDescent="0.25">
      <c r="A40" s="29" t="s">
        <v>11</v>
      </c>
      <c r="B40" s="30"/>
      <c r="C40" s="31">
        <f>C41-C39</f>
        <v>56</v>
      </c>
      <c r="D40" s="32">
        <f t="shared" ref="D40:F40" si="4">D41-D39</f>
        <v>101.36</v>
      </c>
      <c r="E40" s="31">
        <f t="shared" si="4"/>
        <v>93.52</v>
      </c>
      <c r="F40" s="32">
        <f t="shared" si="4"/>
        <v>235.76</v>
      </c>
    </row>
    <row r="41" spans="1:6" ht="15.75" thickBot="1" x14ac:dyDescent="0.3">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C48"/>
  <sheetViews>
    <sheetView workbookViewId="0">
      <selection activeCell="A10" sqref="A10"/>
    </sheetView>
  </sheetViews>
  <sheetFormatPr defaultRowHeight="15" x14ac:dyDescent="0.25"/>
  <cols>
    <col min="1" max="1" width="48.140625" bestFit="1" customWidth="1"/>
    <col min="2" max="2" width="45.7109375" customWidth="1"/>
    <col min="3" max="3" width="20.5703125" bestFit="1" customWidth="1"/>
    <col min="4" max="4" width="26.28515625" bestFit="1" customWidth="1"/>
    <col min="5" max="5" width="20.5703125" bestFit="1" customWidth="1"/>
    <col min="6" max="6" width="26.28515625" bestFit="1" customWidth="1"/>
    <col min="7" max="9" width="10.5703125" bestFit="1" customWidth="1"/>
    <col min="10" max="15" width="11.5703125" bestFit="1" customWidth="1"/>
    <col min="16" max="17" width="11.28515625" bestFit="1" customWidth="1"/>
    <col min="18" max="18" width="11.5703125" bestFit="1" customWidth="1"/>
    <col min="19" max="19" width="12.5703125" bestFit="1" customWidth="1"/>
    <col min="20" max="29" width="11.28515625" bestFit="1" customWidth="1"/>
  </cols>
  <sheetData>
    <row r="5" spans="1:6" ht="15.75" thickBot="1" x14ac:dyDescent="0.3"/>
    <row r="6" spans="1:6" ht="24" thickBot="1" x14ac:dyDescent="0.4">
      <c r="A6" s="8" t="s">
        <v>22</v>
      </c>
      <c r="C6" s="61" t="s">
        <v>23</v>
      </c>
      <c r="D6" s="63"/>
      <c r="E6" s="61" t="s">
        <v>24</v>
      </c>
      <c r="F6" s="62"/>
    </row>
    <row r="7" spans="1:6" x14ac:dyDescent="0.25">
      <c r="A7" s="23" t="s">
        <v>25</v>
      </c>
      <c r="B7" s="25">
        <v>2017</v>
      </c>
      <c r="C7" s="36" t="s">
        <v>26</v>
      </c>
      <c r="D7" s="37" t="s">
        <v>27</v>
      </c>
      <c r="E7" s="36" t="s">
        <v>26</v>
      </c>
      <c r="F7" s="37" t="s">
        <v>27</v>
      </c>
    </row>
    <row r="8" spans="1:6" x14ac:dyDescent="0.25">
      <c r="A8" s="38" t="s">
        <v>28</v>
      </c>
      <c r="B8" s="39">
        <v>22</v>
      </c>
      <c r="C8" s="27">
        <v>918</v>
      </c>
      <c r="D8" s="28">
        <v>3290</v>
      </c>
      <c r="E8" s="27">
        <v>1377</v>
      </c>
      <c r="F8" s="28">
        <v>4021</v>
      </c>
    </row>
    <row r="9" spans="1:6" x14ac:dyDescent="0.25">
      <c r="A9" s="29" t="s">
        <v>29</v>
      </c>
      <c r="B9" s="40">
        <v>105</v>
      </c>
      <c r="C9" s="41">
        <f>0.23*6.62*0.17*1000</f>
        <v>258.8420000000001</v>
      </c>
      <c r="D9" s="42">
        <f>0.06*0.49*11.89*1000</f>
        <v>349.56599999999997</v>
      </c>
      <c r="E9" s="41">
        <f>0.26*0.17*7.82*1000</f>
        <v>345.64400000000006</v>
      </c>
      <c r="F9" s="42">
        <f>0.09*0.55*15.27*1000</f>
        <v>755.86500000000001</v>
      </c>
    </row>
    <row r="10" spans="1:6" ht="15.75" thickBot="1" x14ac:dyDescent="0.3">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5">
      <c r="A11" s="45"/>
      <c r="B11" s="46"/>
      <c r="C11" s="46"/>
      <c r="D11" s="46"/>
      <c r="E11" s="46"/>
      <c r="F11" s="46"/>
    </row>
    <row r="12" spans="1:6" x14ac:dyDescent="0.25">
      <c r="A12" s="45"/>
      <c r="B12" s="46"/>
      <c r="C12" s="46"/>
      <c r="D12" s="46"/>
      <c r="E12" s="46"/>
      <c r="F12" s="46"/>
    </row>
    <row r="19" spans="1:29" ht="23.25" x14ac:dyDescent="0.35">
      <c r="A19" s="8" t="s">
        <v>31</v>
      </c>
    </row>
    <row r="20" spans="1:29" x14ac:dyDescent="0.25">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5">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5">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5">
      <c r="E23" s="58"/>
    </row>
    <row r="30" spans="1:29" ht="23.25" x14ac:dyDescent="0.35">
      <c r="A30" s="8" t="s">
        <v>35</v>
      </c>
    </row>
    <row r="31" spans="1:29" x14ac:dyDescent="0.25">
      <c r="A31" s="51" t="s">
        <v>36</v>
      </c>
      <c r="B31" s="51"/>
      <c r="C31" s="51"/>
    </row>
    <row r="32" spans="1:29" x14ac:dyDescent="0.25">
      <c r="A32" s="52" t="s">
        <v>37</v>
      </c>
      <c r="B32" s="52"/>
      <c r="C32" s="52"/>
    </row>
    <row r="33" spans="1:28" x14ac:dyDescent="0.25">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5">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5">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5">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5">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5">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5">
      <c r="A40" s="51" t="s">
        <v>43</v>
      </c>
      <c r="B40" s="51"/>
      <c r="C40" s="51"/>
    </row>
    <row r="41" spans="1:28" x14ac:dyDescent="0.25">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5">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5">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5">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5">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5">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5">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5">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
  <sheetViews>
    <sheetView topLeftCell="A19" zoomScale="115" zoomScaleNormal="115" workbookViewId="0"/>
  </sheetViews>
  <sheetFormatPr defaultRowHeight="15" x14ac:dyDescent="0.25"/>
  <cols>
    <col min="1" max="1" width="47.85546875" customWidth="1"/>
  </cols>
  <sheetData>
    <row r="1" spans="1:35" x14ac:dyDescent="0.25">
      <c r="A1" t="s">
        <v>47</v>
      </c>
    </row>
    <row r="2" spans="1:35" x14ac:dyDescent="0.25">
      <c r="A2" t="s">
        <v>59</v>
      </c>
    </row>
    <row r="3" spans="1:35" x14ac:dyDescent="0.25">
      <c r="A3" t="s">
        <v>60</v>
      </c>
    </row>
    <row r="5" spans="1:35" x14ac:dyDescent="0.25">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5">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5">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5">
      <c r="A25" t="s">
        <v>65</v>
      </c>
    </row>
    <row r="26" spans="1:37" x14ac:dyDescent="0.25">
      <c r="A26" t="s">
        <v>66</v>
      </c>
    </row>
    <row r="28" spans="1:37" x14ac:dyDescent="0.25">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5">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5">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5">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5">
      <c r="A33" s="1" t="s">
        <v>61</v>
      </c>
    </row>
    <row r="34" spans="1:37" x14ac:dyDescent="0.25">
      <c r="A34" t="s">
        <v>58</v>
      </c>
    </row>
    <row r="36" spans="1:37" x14ac:dyDescent="0.25">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5">
      <c r="A37" t="s">
        <v>55</v>
      </c>
      <c r="B37">
        <f>B38*B29</f>
        <v>38.199944985264082</v>
      </c>
      <c r="C37">
        <f t="shared" ref="C37:D37" si="2">SUM(C29:C31,B37)</f>
        <v>71.800137835338973</v>
      </c>
      <c r="D37">
        <f t="shared" si="2"/>
        <v>118.64035484649668</v>
      </c>
      <c r="E37">
        <f>SUM(E29:E31,D37)</f>
        <v>197.03043885921286</v>
      </c>
      <c r="F37">
        <f>SUM(F29:F31,E37)</f>
        <v>302.74835368767066</v>
      </c>
      <c r="G37">
        <f>SUM(G29:G31,F37)</f>
        <v>425.72757874852903</v>
      </c>
      <c r="H37">
        <f>SUM(H29:H31,G37)</f>
        <v>575.86949977490178</v>
      </c>
      <c r="I37">
        <f>SUM(I29:I31,H37)</f>
        <v>765.364902546336</v>
      </c>
      <c r="J37">
        <f>SUM(J29:J31,I37)</f>
        <v>1016.6227401775376</v>
      </c>
      <c r="K37">
        <f>SUM(K29:K31,J37)</f>
        <v>1341.8637619495253</v>
      </c>
      <c r="L37">
        <f>SUM(L29:L31,K37)</f>
        <v>1750.588392180925</v>
      </c>
      <c r="M37">
        <f>SUM(M29:M31,L37)</f>
        <v>2263.4056480275885</v>
      </c>
      <c r="N37">
        <f>SUM(N29:N31,M37)</f>
        <v>2918.2880642200362</v>
      </c>
      <c r="O37">
        <f>SUM(O29:O31,N37)</f>
        <v>3737.6146669689142</v>
      </c>
      <c r="P37">
        <f>SUM(P29:P31,O37)</f>
        <v>4773.6180153913629</v>
      </c>
      <c r="Q37">
        <f>SUM(Q29:Q31,P37)</f>
        <v>6067.345519194103</v>
      </c>
      <c r="R37">
        <f>SUM(R29:R31,Q37)</f>
        <v>7602.9444658074335</v>
      </c>
      <c r="S37">
        <f>SUM(S29:S31,R37)</f>
        <v>9382.5278300474056</v>
      </c>
      <c r="T37">
        <f>SUM(T29:T31,S37)</f>
        <v>11437.651645685268</v>
      </c>
      <c r="U37">
        <f>SUM(U29:U31,T37)</f>
        <v>13752.609149338125</v>
      </c>
      <c r="V37">
        <f>SUM(V29:V31,U37)</f>
        <v>16295.56631069264</v>
      </c>
      <c r="W37">
        <f>SUM(W29:W31,V37)</f>
        <v>19029.568807095886</v>
      </c>
      <c r="X37">
        <f>SUM(X29:X31,W37)</f>
        <v>21964.091308494582</v>
      </c>
      <c r="Y37">
        <f>SUM(Y29:Y31,X37)</f>
        <v>25090.631486405513</v>
      </c>
      <c r="Z37">
        <f>SUM(Z29:Z31,Y37)</f>
        <v>28374.139261892171</v>
      </c>
      <c r="AA37">
        <f>SUM(AA29:AA31,Z37)</f>
        <v>31765.511627255233</v>
      </c>
      <c r="AB37">
        <f>SUM(AB29:AB31,AA37)</f>
        <v>35234.564654767724</v>
      </c>
      <c r="AC37">
        <f>SUM(AC29:AC31,AB37)</f>
        <v>38775.340393963677</v>
      </c>
      <c r="AD37">
        <f>SUM(AD29:AD31,AC37)</f>
        <v>42372.326511629712</v>
      </c>
      <c r="AE37">
        <f>SUM(AE29:AE31,AD37)</f>
        <v>46013.004256935346</v>
      </c>
      <c r="AF37">
        <f>SUM(AF29:AF31,AE37)</f>
        <v>49687.427106577707</v>
      </c>
      <c r="AG37">
        <f>SUM(AG29:AG31,AF37)</f>
        <v>53387.785631622544</v>
      </c>
      <c r="AH37">
        <f>SUM(AH29:AH31,AG37)</f>
        <v>57108.003464552974</v>
      </c>
      <c r="AI37">
        <f>SUM(AI29:AI31,AH37)</f>
        <v>60843.384953727866</v>
      </c>
      <c r="AJ37">
        <f>SUM(AJ29:AJ31,AI37)</f>
        <v>64590.320145691519</v>
      </c>
      <c r="AK37">
        <f>SUM(AK29:AK31,AJ37)</f>
        <v>68346.044545532248</v>
      </c>
    </row>
    <row r="38" spans="1:37" x14ac:dyDescent="0.25">
      <c r="A38" t="s">
        <v>62</v>
      </c>
      <c r="B38" s="64">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heetViews>
  <sheetFormatPr defaultRowHeight="15" x14ac:dyDescent="0.25"/>
  <cols>
    <col min="1" max="1" width="26.7109375" customWidth="1"/>
    <col min="2" max="13" width="9.5703125" bestFit="1" customWidth="1"/>
    <col min="14" max="35" width="10.5703125" bestFit="1"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0A42C4C-D4EA-4E3B-B2B0-8F851311772A}"/>
</file>

<file path=customXml/itemProps2.xml><?xml version="1.0" encoding="utf-8"?>
<ds:datastoreItem xmlns:ds="http://schemas.openxmlformats.org/officeDocument/2006/customXml" ds:itemID="{327F8B9F-7B6A-4107-A6E8-A400544947E5}"/>
</file>

<file path=customXml/itemProps3.xml><?xml version="1.0" encoding="utf-8"?>
<ds:datastoreItem xmlns:ds="http://schemas.openxmlformats.org/officeDocument/2006/customXml" ds:itemID="{49FFA71D-FA52-4A0E-A0C8-87513AD24F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2018-04-25T01:32:28Z</dcterms:created>
  <dcterms:modified xsi:type="dcterms:W3CDTF">2018-04-26T19:41:08Z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